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3"/>
  </bookViews>
  <sheets>
    <sheet name="absen" sheetId="1" r:id="rId1"/>
    <sheet name="Absen New" sheetId="15" r:id="rId2"/>
    <sheet name="Rekapitulasi" sheetId="2" r:id="rId3"/>
    <sheet name="Jul 25" sheetId="30" r:id="rId4"/>
    <sheet name="Jun 25" sheetId="29" r:id="rId5"/>
    <sheet name="Mei 25" sheetId="28" r:id="rId6"/>
    <sheet name="Jan 25" sheetId="23" r:id="rId7"/>
    <sheet name="Feb 25" sheetId="22" r:id="rId8"/>
    <sheet name="Apr 25" sheetId="27" r:id="rId9"/>
    <sheet name="Mar 25)" sheetId="24" r:id="rId10"/>
    <sheet name="Sheet1" sheetId="25" r:id="rId11"/>
    <sheet name="Sheet2" sheetId="26" r:id="rId1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4" i="30" l="1"/>
  <c r="T81" i="30" s="1"/>
  <c r="B74" i="30"/>
  <c r="F79" i="30" s="1"/>
  <c r="I79" i="30" s="1"/>
  <c r="L57" i="30"/>
  <c r="T64" i="30" s="1"/>
  <c r="B57" i="30"/>
  <c r="J63" i="30" s="1"/>
  <c r="L40" i="30"/>
  <c r="T47" i="30" s="1"/>
  <c r="B40" i="30"/>
  <c r="D48" i="30" s="1"/>
  <c r="L23" i="30"/>
  <c r="P28" i="30" s="1"/>
  <c r="S28" i="30" s="1"/>
  <c r="B23" i="30"/>
  <c r="J29" i="30" s="1"/>
  <c r="N14" i="30"/>
  <c r="Q12" i="30" s="1"/>
  <c r="P13" i="30"/>
  <c r="N13" i="30"/>
  <c r="T12" i="30"/>
  <c r="P11" i="30"/>
  <c r="S11" i="30" s="1"/>
  <c r="N11" i="30"/>
  <c r="L6" i="30"/>
  <c r="T13" i="30" s="1"/>
  <c r="B6" i="30"/>
  <c r="J12" i="30" s="1"/>
  <c r="M101" i="2"/>
  <c r="M100" i="2"/>
  <c r="P100" i="2" s="1"/>
  <c r="V100" i="2" s="1"/>
  <c r="AB100" i="2" s="1"/>
  <c r="M99" i="2"/>
  <c r="M98" i="2"/>
  <c r="M97" i="2"/>
  <c r="M96" i="2"/>
  <c r="M95" i="2"/>
  <c r="M94" i="2"/>
  <c r="M93" i="2"/>
  <c r="M92" i="2"/>
  <c r="M91" i="2"/>
  <c r="CK240" i="15"/>
  <c r="CF240" i="15"/>
  <c r="CF209" i="15" s="1"/>
  <c r="CL239" i="15"/>
  <c r="CL238" i="15"/>
  <c r="CL237" i="15"/>
  <c r="CL236" i="15"/>
  <c r="CL235" i="15"/>
  <c r="CL234" i="15"/>
  <c r="CL233" i="15"/>
  <c r="CL232" i="15"/>
  <c r="CL231" i="15"/>
  <c r="CL230" i="15"/>
  <c r="CL229" i="15"/>
  <c r="CL228" i="15"/>
  <c r="CL227" i="15"/>
  <c r="CL226" i="15"/>
  <c r="CL225" i="15"/>
  <c r="CL224" i="15"/>
  <c r="CL223" i="15"/>
  <c r="CL222" i="15"/>
  <c r="CL221" i="15"/>
  <c r="CL220" i="15"/>
  <c r="CL219" i="15"/>
  <c r="CL218" i="15"/>
  <c r="CL217" i="15"/>
  <c r="CL216" i="15"/>
  <c r="CL215" i="15"/>
  <c r="CL214" i="15"/>
  <c r="CL213" i="15"/>
  <c r="CL212" i="15"/>
  <c r="CL211" i="15"/>
  <c r="CL210" i="15"/>
  <c r="CM209" i="15"/>
  <c r="CM240" i="15" s="1"/>
  <c r="CK209" i="15"/>
  <c r="CB240" i="15"/>
  <c r="BW240" i="15"/>
  <c r="BW209" i="15" s="1"/>
  <c r="CC239" i="15"/>
  <c r="CC238" i="15"/>
  <c r="CC237" i="15"/>
  <c r="CC236" i="15"/>
  <c r="CC235" i="15"/>
  <c r="CC234" i="15"/>
  <c r="CC233" i="15"/>
  <c r="CC232" i="15"/>
  <c r="CC231" i="15"/>
  <c r="CC230" i="15"/>
  <c r="CC229" i="15"/>
  <c r="CC228" i="15"/>
  <c r="CC227" i="15"/>
  <c r="CC226" i="15"/>
  <c r="CC225" i="15"/>
  <c r="CC224" i="15"/>
  <c r="CC223" i="15"/>
  <c r="CC222" i="15"/>
  <c r="CC221" i="15"/>
  <c r="CC220" i="15"/>
  <c r="CC219" i="15"/>
  <c r="CC218" i="15"/>
  <c r="CC217" i="15"/>
  <c r="CC216" i="15"/>
  <c r="CC215" i="15"/>
  <c r="CC214" i="15"/>
  <c r="CC213" i="15"/>
  <c r="CC212" i="15"/>
  <c r="CC211" i="15"/>
  <c r="CC210" i="15"/>
  <c r="CD209" i="15"/>
  <c r="CD240" i="15" s="1"/>
  <c r="CB209" i="15"/>
  <c r="BS240" i="15"/>
  <c r="BN240" i="15"/>
  <c r="BN209" i="15" s="1"/>
  <c r="BT239" i="15"/>
  <c r="BT238" i="15"/>
  <c r="BT237" i="15"/>
  <c r="BT236" i="15"/>
  <c r="BT235" i="15"/>
  <c r="BT234" i="15"/>
  <c r="BT233" i="15"/>
  <c r="BT232" i="15"/>
  <c r="BT231" i="15"/>
  <c r="BT230" i="15"/>
  <c r="BT229" i="15"/>
  <c r="BT228" i="15"/>
  <c r="BT227" i="15"/>
  <c r="BT226" i="15"/>
  <c r="BT225" i="15"/>
  <c r="BT224" i="15"/>
  <c r="BT223" i="15"/>
  <c r="BT222" i="15"/>
  <c r="BT221" i="15"/>
  <c r="BT220" i="15"/>
  <c r="BT219" i="15"/>
  <c r="BT218" i="15"/>
  <c r="BT217" i="15"/>
  <c r="BT216" i="15"/>
  <c r="BT215" i="15"/>
  <c r="BT214" i="15"/>
  <c r="BT213" i="15"/>
  <c r="BT212" i="15"/>
  <c r="BT211" i="15"/>
  <c r="BT210" i="15"/>
  <c r="BU209" i="15"/>
  <c r="BU240" i="15" s="1"/>
  <c r="BS209" i="15"/>
  <c r="BJ240" i="15"/>
  <c r="BE240" i="15"/>
  <c r="BE209" i="15" s="1"/>
  <c r="BK239" i="15"/>
  <c r="BK238" i="15"/>
  <c r="BK237" i="15"/>
  <c r="BK236" i="15"/>
  <c r="BK235" i="15"/>
  <c r="BK234" i="15"/>
  <c r="BK233" i="15"/>
  <c r="BK232" i="15"/>
  <c r="BK231" i="15"/>
  <c r="BK230" i="15"/>
  <c r="BK229" i="15"/>
  <c r="BK228" i="15"/>
  <c r="BK227" i="15"/>
  <c r="BK226" i="15"/>
  <c r="BK225" i="15"/>
  <c r="BK224" i="15"/>
  <c r="BK223" i="15"/>
  <c r="BK222" i="15"/>
  <c r="BK221" i="15"/>
  <c r="BK220" i="15"/>
  <c r="BK219" i="15"/>
  <c r="BK218" i="15"/>
  <c r="BK217" i="15"/>
  <c r="BK216" i="15"/>
  <c r="BK215" i="15"/>
  <c r="BK214" i="15"/>
  <c r="BK213" i="15"/>
  <c r="BK212" i="15"/>
  <c r="BK211" i="15"/>
  <c r="BK210" i="15"/>
  <c r="BL209" i="15"/>
  <c r="BL240" i="15" s="1"/>
  <c r="BJ209" i="15"/>
  <c r="BA240" i="15"/>
  <c r="AV240" i="15"/>
  <c r="AV209" i="15" s="1"/>
  <c r="BB239" i="15"/>
  <c r="BB238" i="15"/>
  <c r="BB237" i="15"/>
  <c r="BB236" i="15"/>
  <c r="BB235" i="15"/>
  <c r="BB234" i="15"/>
  <c r="BB233" i="15"/>
  <c r="BB232" i="15"/>
  <c r="BB231" i="15"/>
  <c r="BB230" i="15"/>
  <c r="BB229" i="15"/>
  <c r="BB228" i="15"/>
  <c r="BB227" i="15"/>
  <c r="BB226" i="15"/>
  <c r="BB225" i="15"/>
  <c r="BB224" i="15"/>
  <c r="BB223" i="15"/>
  <c r="BB222" i="15"/>
  <c r="BB221" i="15"/>
  <c r="BB220" i="15"/>
  <c r="BB219" i="15"/>
  <c r="BB218" i="15"/>
  <c r="BB217" i="15"/>
  <c r="BB216" i="15"/>
  <c r="BB215" i="15"/>
  <c r="BB214" i="15"/>
  <c r="BB213" i="15"/>
  <c r="BB212" i="15"/>
  <c r="BB211" i="15"/>
  <c r="BB210" i="15"/>
  <c r="BC209" i="15"/>
  <c r="BC240" i="15" s="1"/>
  <c r="BA209" i="15"/>
  <c r="AR240" i="15"/>
  <c r="AM240" i="15"/>
  <c r="AM209" i="15" s="1"/>
  <c r="AS239" i="15"/>
  <c r="AS238" i="15"/>
  <c r="AS237" i="15"/>
  <c r="AS236" i="15"/>
  <c r="AS235" i="15"/>
  <c r="AS234" i="15"/>
  <c r="AS233" i="15"/>
  <c r="AS232" i="15"/>
  <c r="AS231" i="15"/>
  <c r="AS230" i="15"/>
  <c r="AS229" i="15"/>
  <c r="AS228" i="15"/>
  <c r="AS227" i="15"/>
  <c r="AS226" i="15"/>
  <c r="AS225" i="15"/>
  <c r="AS224" i="15"/>
  <c r="AS223" i="15"/>
  <c r="AS222" i="15"/>
  <c r="AS221" i="15"/>
  <c r="AS220" i="15"/>
  <c r="AS219" i="15"/>
  <c r="AS218" i="15"/>
  <c r="AS217" i="15"/>
  <c r="AS216" i="15"/>
  <c r="AS215" i="15"/>
  <c r="AS214" i="15"/>
  <c r="AS213" i="15"/>
  <c r="AS212" i="15"/>
  <c r="AS211" i="15"/>
  <c r="AS210" i="15"/>
  <c r="AT209" i="15"/>
  <c r="AT240" i="15" s="1"/>
  <c r="AR209" i="15"/>
  <c r="AI240" i="15"/>
  <c r="AD240" i="15"/>
  <c r="AD209" i="15" s="1"/>
  <c r="AJ239" i="15"/>
  <c r="AJ238" i="15"/>
  <c r="AJ237" i="15"/>
  <c r="AJ236" i="15"/>
  <c r="AJ235" i="15"/>
  <c r="AJ234" i="15"/>
  <c r="AJ233" i="15"/>
  <c r="AJ232" i="15"/>
  <c r="AJ231" i="15"/>
  <c r="AJ230" i="15"/>
  <c r="AJ229" i="15"/>
  <c r="AJ228" i="15"/>
  <c r="AJ227" i="15"/>
  <c r="AJ226" i="15"/>
  <c r="AJ225" i="15"/>
  <c r="AJ224" i="15"/>
  <c r="AJ223" i="15"/>
  <c r="AJ222" i="15"/>
  <c r="AJ221" i="15"/>
  <c r="AJ220" i="15"/>
  <c r="AJ219" i="15"/>
  <c r="AJ218" i="15"/>
  <c r="AJ217" i="15"/>
  <c r="AJ216" i="15"/>
  <c r="AJ215" i="15"/>
  <c r="AJ214" i="15"/>
  <c r="AJ213" i="15"/>
  <c r="AJ212" i="15"/>
  <c r="AJ211" i="15"/>
  <c r="AJ210" i="15"/>
  <c r="AK209" i="15"/>
  <c r="AK240" i="15" s="1"/>
  <c r="AI209" i="15"/>
  <c r="Z240" i="15"/>
  <c r="U240" i="15"/>
  <c r="U209" i="15" s="1"/>
  <c r="AA239" i="15"/>
  <c r="AA238" i="15"/>
  <c r="AA237" i="15"/>
  <c r="AA236" i="15"/>
  <c r="AA235" i="15"/>
  <c r="AA234" i="15"/>
  <c r="AA233" i="15"/>
  <c r="AA232" i="15"/>
  <c r="AA231" i="15"/>
  <c r="AA230" i="15"/>
  <c r="AA229" i="15"/>
  <c r="AA228" i="15"/>
  <c r="AA227" i="15"/>
  <c r="AA226" i="15"/>
  <c r="AA225" i="15"/>
  <c r="AA224" i="15"/>
  <c r="AA223" i="15"/>
  <c r="AA222" i="15"/>
  <c r="AA221" i="15"/>
  <c r="AA220" i="15"/>
  <c r="AA219" i="15"/>
  <c r="AA218" i="15"/>
  <c r="AA217" i="15"/>
  <c r="AA216" i="15"/>
  <c r="AA215" i="15"/>
  <c r="AA214" i="15"/>
  <c r="AA213" i="15"/>
  <c r="AA212" i="15"/>
  <c r="AA211" i="15"/>
  <c r="AA210" i="15"/>
  <c r="AB209" i="15"/>
  <c r="AB240" i="15" s="1"/>
  <c r="Z209" i="15"/>
  <c r="Q240" i="15"/>
  <c r="L240" i="15"/>
  <c r="L209" i="15" s="1"/>
  <c r="R239" i="15"/>
  <c r="R238" i="15"/>
  <c r="R237" i="15"/>
  <c r="R236" i="15"/>
  <c r="R235" i="15"/>
  <c r="R234" i="15"/>
  <c r="R233" i="15"/>
  <c r="R232" i="15"/>
  <c r="R231" i="15"/>
  <c r="R230" i="15"/>
  <c r="R229" i="15"/>
  <c r="R228" i="15"/>
  <c r="R227" i="15"/>
  <c r="R226" i="15"/>
  <c r="R225" i="15"/>
  <c r="R224" i="15"/>
  <c r="R223" i="15"/>
  <c r="R222" i="15"/>
  <c r="R221" i="15"/>
  <c r="R220" i="15"/>
  <c r="R219" i="15"/>
  <c r="R218" i="15"/>
  <c r="R217" i="15"/>
  <c r="R216" i="15"/>
  <c r="R215" i="15"/>
  <c r="R214" i="15"/>
  <c r="R213" i="15"/>
  <c r="R212" i="15"/>
  <c r="R211" i="15"/>
  <c r="R210" i="15"/>
  <c r="S209" i="15"/>
  <c r="S240" i="15" s="1"/>
  <c r="Q209" i="15"/>
  <c r="H240" i="15"/>
  <c r="C240" i="15"/>
  <c r="I239" i="15"/>
  <c r="I238" i="15"/>
  <c r="I237" i="15"/>
  <c r="I236" i="15"/>
  <c r="I235" i="15"/>
  <c r="I234" i="15"/>
  <c r="I233" i="15"/>
  <c r="I232" i="15"/>
  <c r="I231" i="15"/>
  <c r="I230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7" i="15"/>
  <c r="I216" i="15"/>
  <c r="I215" i="15"/>
  <c r="I214" i="15"/>
  <c r="I213" i="15"/>
  <c r="I212" i="15"/>
  <c r="I211" i="15"/>
  <c r="I210" i="15"/>
  <c r="J209" i="15"/>
  <c r="J240" i="15" s="1"/>
  <c r="H209" i="15"/>
  <c r="C209" i="15"/>
  <c r="N92" i="2"/>
  <c r="N93" i="2"/>
  <c r="N94" i="2"/>
  <c r="N95" i="2"/>
  <c r="N96" i="2"/>
  <c r="N97" i="2"/>
  <c r="N98" i="2"/>
  <c r="N99" i="2"/>
  <c r="N100" i="2"/>
  <c r="N101" i="2"/>
  <c r="P101" i="2" s="1"/>
  <c r="V101" i="2" s="1"/>
  <c r="AB101" i="2" s="1"/>
  <c r="B92" i="2"/>
  <c r="B93" i="2"/>
  <c r="B94" i="2"/>
  <c r="B95" i="2"/>
  <c r="B96" i="2"/>
  <c r="B97" i="2"/>
  <c r="B98" i="2"/>
  <c r="B99" i="2"/>
  <c r="B100" i="2"/>
  <c r="B101" i="2"/>
  <c r="B91" i="2"/>
  <c r="Y102" i="2"/>
  <c r="S102" i="2"/>
  <c r="R102" i="2"/>
  <c r="AA101" i="2"/>
  <c r="Z101" i="2"/>
  <c r="T101" i="2"/>
  <c r="I101" i="2"/>
  <c r="O101" i="2" s="1"/>
  <c r="AA100" i="2"/>
  <c r="Z100" i="2"/>
  <c r="T100" i="2"/>
  <c r="O100" i="2"/>
  <c r="I100" i="2"/>
  <c r="AA99" i="2"/>
  <c r="Z99" i="2"/>
  <c r="T99" i="2"/>
  <c r="I99" i="2"/>
  <c r="O99" i="2" s="1"/>
  <c r="AA98" i="2"/>
  <c r="Z98" i="2"/>
  <c r="T98" i="2"/>
  <c r="I98" i="2"/>
  <c r="O98" i="2" s="1"/>
  <c r="AA97" i="2"/>
  <c r="Z97" i="2"/>
  <c r="T97" i="2"/>
  <c r="O97" i="2"/>
  <c r="I97" i="2"/>
  <c r="AA96" i="2"/>
  <c r="Z96" i="2"/>
  <c r="T96" i="2"/>
  <c r="I96" i="2"/>
  <c r="O96" i="2" s="1"/>
  <c r="AA95" i="2"/>
  <c r="Z95" i="2"/>
  <c r="T95" i="2"/>
  <c r="I95" i="2"/>
  <c r="O95" i="2" s="1"/>
  <c r="AA94" i="2"/>
  <c r="Z94" i="2"/>
  <c r="T94" i="2"/>
  <c r="O94" i="2"/>
  <c r="I94" i="2"/>
  <c r="Z93" i="2"/>
  <c r="AA93" i="2" s="1"/>
  <c r="T93" i="2"/>
  <c r="I93" i="2"/>
  <c r="O93" i="2" s="1"/>
  <c r="Z92" i="2"/>
  <c r="AA92" i="2" s="1"/>
  <c r="T92" i="2"/>
  <c r="O92" i="2"/>
  <c r="P92" i="2"/>
  <c r="V92" i="2" s="1"/>
  <c r="I92" i="2"/>
  <c r="Z91" i="2"/>
  <c r="Z102" i="2" s="1"/>
  <c r="T91" i="2"/>
  <c r="P91" i="2"/>
  <c r="O91" i="2"/>
  <c r="N91" i="2"/>
  <c r="M102" i="2"/>
  <c r="I91" i="2"/>
  <c r="P97" i="2" l="1"/>
  <c r="V97" i="2" s="1"/>
  <c r="AB97" i="2" s="1"/>
  <c r="T10" i="30"/>
  <c r="T17" i="30" s="1"/>
  <c r="D61" i="30"/>
  <c r="F62" i="30"/>
  <c r="I62" i="30" s="1"/>
  <c r="D63" i="30"/>
  <c r="F64" i="30"/>
  <c r="J64" i="30"/>
  <c r="D65" i="30"/>
  <c r="D27" i="30"/>
  <c r="T46" i="30"/>
  <c r="F28" i="30"/>
  <c r="I28" i="30" s="1"/>
  <c r="N45" i="30"/>
  <c r="D29" i="30"/>
  <c r="P45" i="30"/>
  <c r="S45" i="30" s="1"/>
  <c r="N61" i="30"/>
  <c r="N79" i="30"/>
  <c r="D30" i="30"/>
  <c r="P79" i="30"/>
  <c r="S79" i="30" s="1"/>
  <c r="T78" i="30" s="1"/>
  <c r="T85" i="30" s="1"/>
  <c r="F30" i="30"/>
  <c r="N47" i="30"/>
  <c r="T80" i="30"/>
  <c r="J30" i="30"/>
  <c r="P47" i="30"/>
  <c r="N81" i="30"/>
  <c r="D31" i="30"/>
  <c r="N48" i="30"/>
  <c r="Q46" i="30" s="1"/>
  <c r="P81" i="30"/>
  <c r="N82" i="30"/>
  <c r="N27" i="30"/>
  <c r="Q27" i="30" s="1"/>
  <c r="D47" i="30"/>
  <c r="D79" i="30"/>
  <c r="F11" i="30"/>
  <c r="I11" i="30" s="1"/>
  <c r="N12" i="30"/>
  <c r="N30" i="30"/>
  <c r="T27" i="30" s="1"/>
  <c r="N44" i="30"/>
  <c r="F47" i="30"/>
  <c r="G46" i="30" s="1"/>
  <c r="N62" i="30"/>
  <c r="T63" i="30"/>
  <c r="N65" i="30"/>
  <c r="D10" i="30"/>
  <c r="G10" i="30" s="1"/>
  <c r="D14" i="30"/>
  <c r="D28" i="30"/>
  <c r="P30" i="30"/>
  <c r="D46" i="30"/>
  <c r="J47" i="30"/>
  <c r="P62" i="30"/>
  <c r="S62" i="30" s="1"/>
  <c r="D64" i="30"/>
  <c r="D78" i="30"/>
  <c r="G78" i="30" s="1"/>
  <c r="D82" i="30"/>
  <c r="N29" i="30"/>
  <c r="T30" i="30"/>
  <c r="D45" i="30"/>
  <c r="J46" i="30"/>
  <c r="D81" i="30"/>
  <c r="J78" i="30" s="1"/>
  <c r="N10" i="30"/>
  <c r="Q10" i="30" s="1"/>
  <c r="Q17" i="30" s="1"/>
  <c r="F13" i="30"/>
  <c r="N28" i="30"/>
  <c r="T29" i="30"/>
  <c r="N31" i="30"/>
  <c r="Q29" i="30" s="1"/>
  <c r="F45" i="30"/>
  <c r="I45" i="30" s="1"/>
  <c r="N46" i="30"/>
  <c r="N64" i="30"/>
  <c r="T61" i="30" s="1"/>
  <c r="T68" i="30" s="1"/>
  <c r="N78" i="30"/>
  <c r="Q78" i="30" s="1"/>
  <c r="F81" i="30"/>
  <c r="D13" i="30"/>
  <c r="J10" i="30" s="1"/>
  <c r="J17" i="30" s="1"/>
  <c r="D12" i="30"/>
  <c r="J13" i="30"/>
  <c r="D44" i="30"/>
  <c r="G44" i="30" s="1"/>
  <c r="D62" i="30"/>
  <c r="P64" i="30"/>
  <c r="D80" i="30"/>
  <c r="J81" i="30"/>
  <c r="N63" i="30"/>
  <c r="J80" i="30"/>
  <c r="D11" i="30"/>
  <c r="N80" i="30"/>
  <c r="P99" i="2"/>
  <c r="V99" i="2"/>
  <c r="AB99" i="2" s="1"/>
  <c r="T102" i="2"/>
  <c r="P94" i="2"/>
  <c r="V94" i="2" s="1"/>
  <c r="AB94" i="2" s="1"/>
  <c r="P96" i="2"/>
  <c r="V96" i="2" s="1"/>
  <c r="AB96" i="2" s="1"/>
  <c r="AB92" i="2"/>
  <c r="P95" i="2"/>
  <c r="V95" i="2" s="1"/>
  <c r="AB95" i="2" s="1"/>
  <c r="V91" i="2"/>
  <c r="P98" i="2"/>
  <c r="V98" i="2" s="1"/>
  <c r="AB98" i="2" s="1"/>
  <c r="AA91" i="2"/>
  <c r="AA102" i="2" s="1"/>
  <c r="P93" i="2"/>
  <c r="V93" i="2" s="1"/>
  <c r="AB93" i="2" s="1"/>
  <c r="B77" i="2"/>
  <c r="B78" i="2"/>
  <c r="B79" i="2"/>
  <c r="B80" i="2"/>
  <c r="B81" i="2"/>
  <c r="B82" i="2"/>
  <c r="B83" i="2"/>
  <c r="B84" i="2"/>
  <c r="B85" i="2"/>
  <c r="B86" i="2"/>
  <c r="B76" i="2"/>
  <c r="V76" i="2"/>
  <c r="Q61" i="30" l="1"/>
  <c r="G29" i="30"/>
  <c r="G61" i="30"/>
  <c r="J61" i="30"/>
  <c r="J68" i="30" s="1"/>
  <c r="G63" i="30"/>
  <c r="Q44" i="30"/>
  <c r="Q51" i="30" s="1"/>
  <c r="N50" i="30" s="1"/>
  <c r="G80" i="30"/>
  <c r="G85" i="30" s="1"/>
  <c r="Q80" i="30"/>
  <c r="Q85" i="30" s="1"/>
  <c r="N84" i="30" s="1"/>
  <c r="T44" i="30"/>
  <c r="T51" i="30" s="1"/>
  <c r="J27" i="30"/>
  <c r="J34" i="30" s="1"/>
  <c r="G27" i="30"/>
  <c r="G34" i="30" s="1"/>
  <c r="D33" i="30" s="1"/>
  <c r="G12" i="30"/>
  <c r="J85" i="30"/>
  <c r="J44" i="30"/>
  <c r="J51" i="30" s="1"/>
  <c r="Q34" i="30"/>
  <c r="G51" i="30"/>
  <c r="T34" i="30"/>
  <c r="G17" i="30"/>
  <c r="D16" i="30" s="1"/>
  <c r="N16" i="30"/>
  <c r="Q63" i="30"/>
  <c r="Q68" i="30" s="1"/>
  <c r="N67" i="30" s="1"/>
  <c r="AB91" i="2"/>
  <c r="AB102" i="2" s="1"/>
  <c r="V102" i="2"/>
  <c r="P102" i="2"/>
  <c r="N102" i="2"/>
  <c r="R87" i="2"/>
  <c r="AB72" i="2"/>
  <c r="V72" i="2"/>
  <c r="P72" i="2"/>
  <c r="S87" i="2"/>
  <c r="P87" i="2"/>
  <c r="AD80" i="2"/>
  <c r="G68" i="30" l="1"/>
  <c r="D67" i="30" s="1"/>
  <c r="D84" i="30"/>
  <c r="D50" i="30"/>
  <c r="N33" i="30"/>
  <c r="V86" i="2"/>
  <c r="V61" i="2"/>
  <c r="Y87" i="2" l="1"/>
  <c r="AA86" i="2"/>
  <c r="Z86" i="2"/>
  <c r="T86" i="2"/>
  <c r="M86" i="2"/>
  <c r="I86" i="2"/>
  <c r="O86" i="2" s="1"/>
  <c r="Z85" i="2"/>
  <c r="AA85" i="2" s="1"/>
  <c r="T85" i="2"/>
  <c r="V85" i="2" s="1"/>
  <c r="N85" i="2"/>
  <c r="M85" i="2"/>
  <c r="I85" i="2"/>
  <c r="O85" i="2" s="1"/>
  <c r="AA84" i="2"/>
  <c r="Z84" i="2"/>
  <c r="T84" i="2"/>
  <c r="V84" i="2" s="1"/>
  <c r="M84" i="2"/>
  <c r="I84" i="2"/>
  <c r="O84" i="2" s="1"/>
  <c r="Z83" i="2"/>
  <c r="AA83" i="2" s="1"/>
  <c r="T83" i="2"/>
  <c r="O83" i="2"/>
  <c r="N83" i="2"/>
  <c r="M83" i="2"/>
  <c r="P83" i="2" s="1"/>
  <c r="I83" i="2"/>
  <c r="AA82" i="2"/>
  <c r="Z82" i="2"/>
  <c r="T82" i="2"/>
  <c r="V82" i="2" s="1"/>
  <c r="M82" i="2"/>
  <c r="I82" i="2"/>
  <c r="O82" i="2" s="1"/>
  <c r="Z81" i="2"/>
  <c r="AA81" i="2" s="1"/>
  <c r="T81" i="2"/>
  <c r="V81" i="2" s="1"/>
  <c r="O81" i="2"/>
  <c r="N81" i="2"/>
  <c r="M81" i="2"/>
  <c r="P81" i="2" s="1"/>
  <c r="I81" i="2"/>
  <c r="AA80" i="2"/>
  <c r="Z80" i="2"/>
  <c r="T80" i="2"/>
  <c r="M80" i="2"/>
  <c r="I80" i="2"/>
  <c r="O80" i="2" s="1"/>
  <c r="Z79" i="2"/>
  <c r="AA79" i="2" s="1"/>
  <c r="T79" i="2"/>
  <c r="V79" i="2" s="1"/>
  <c r="O79" i="2"/>
  <c r="N79" i="2"/>
  <c r="M79" i="2"/>
  <c r="I79" i="2"/>
  <c r="AA78" i="2"/>
  <c r="Z78" i="2"/>
  <c r="T78" i="2"/>
  <c r="V78" i="2" s="1"/>
  <c r="M78" i="2"/>
  <c r="I78" i="2"/>
  <c r="O78" i="2" s="1"/>
  <c r="Z77" i="2"/>
  <c r="AA77" i="2" s="1"/>
  <c r="T77" i="2"/>
  <c r="V77" i="2" s="1"/>
  <c r="O77" i="2"/>
  <c r="N77" i="2"/>
  <c r="M77" i="2"/>
  <c r="I77" i="2"/>
  <c r="AA76" i="2"/>
  <c r="Z76" i="2"/>
  <c r="Z87" i="2" s="1"/>
  <c r="T76" i="2"/>
  <c r="M76" i="2"/>
  <c r="I76" i="2"/>
  <c r="O76" i="2" s="1"/>
  <c r="C207" i="15"/>
  <c r="CM207" i="15"/>
  <c r="CK207" i="15"/>
  <c r="CF207" i="15"/>
  <c r="CF176" i="15" s="1"/>
  <c r="CL206" i="15"/>
  <c r="CL205" i="15"/>
  <c r="CL204" i="15"/>
  <c r="CL203" i="15"/>
  <c r="CL202" i="15"/>
  <c r="CL201" i="15"/>
  <c r="CL200" i="15"/>
  <c r="CL199" i="15"/>
  <c r="CL198" i="15"/>
  <c r="CL197" i="15"/>
  <c r="CL196" i="15"/>
  <c r="CL195" i="15"/>
  <c r="CL194" i="15"/>
  <c r="CL193" i="15"/>
  <c r="CL192" i="15"/>
  <c r="CL191" i="15"/>
  <c r="CL190" i="15"/>
  <c r="CL189" i="15"/>
  <c r="CL188" i="15"/>
  <c r="CL187" i="15"/>
  <c r="CL186" i="15"/>
  <c r="CL185" i="15"/>
  <c r="CL184" i="15"/>
  <c r="CL183" i="15"/>
  <c r="CL182" i="15"/>
  <c r="CL181" i="15"/>
  <c r="CL180" i="15"/>
  <c r="CL179" i="15"/>
  <c r="CL178" i="15"/>
  <c r="CL177" i="15"/>
  <c r="CM176" i="15"/>
  <c r="CK176" i="15"/>
  <c r="CB207" i="15"/>
  <c r="BW207" i="15"/>
  <c r="BW176" i="15" s="1"/>
  <c r="CC206" i="15"/>
  <c r="CC205" i="15"/>
  <c r="CC204" i="15"/>
  <c r="CC203" i="15"/>
  <c r="CC202" i="15"/>
  <c r="CC201" i="15"/>
  <c r="CC200" i="15"/>
  <c r="CC199" i="15"/>
  <c r="CC198" i="15"/>
  <c r="CC197" i="15"/>
  <c r="CC196" i="15"/>
  <c r="CC195" i="15"/>
  <c r="CC194" i="15"/>
  <c r="CC193" i="15"/>
  <c r="CC192" i="15"/>
  <c r="CC191" i="15"/>
  <c r="CC190" i="15"/>
  <c r="CC189" i="15"/>
  <c r="CC188" i="15"/>
  <c r="CC187" i="15"/>
  <c r="CC186" i="15"/>
  <c r="CC185" i="15"/>
  <c r="CC184" i="15"/>
  <c r="CC183" i="15"/>
  <c r="CC182" i="15"/>
  <c r="CC181" i="15"/>
  <c r="CC180" i="15"/>
  <c r="CC179" i="15"/>
  <c r="CC178" i="15"/>
  <c r="CC177" i="15"/>
  <c r="CD176" i="15"/>
  <c r="CD207" i="15" s="1"/>
  <c r="CB176" i="15"/>
  <c r="BU207" i="15"/>
  <c r="BS207" i="15"/>
  <c r="BN207" i="15"/>
  <c r="BN176" i="15" s="1"/>
  <c r="BT206" i="15"/>
  <c r="BT205" i="15"/>
  <c r="BT204" i="15"/>
  <c r="BT203" i="15"/>
  <c r="BT202" i="15"/>
  <c r="BT201" i="15"/>
  <c r="BT200" i="15"/>
  <c r="BT199" i="15"/>
  <c r="BT198" i="15"/>
  <c r="BT197" i="15"/>
  <c r="BT196" i="15"/>
  <c r="BT195" i="15"/>
  <c r="BT194" i="15"/>
  <c r="BT193" i="15"/>
  <c r="BT192" i="15"/>
  <c r="BT191" i="15"/>
  <c r="BT190" i="15"/>
  <c r="BT189" i="15"/>
  <c r="BT188" i="15"/>
  <c r="BT187" i="15"/>
  <c r="BT186" i="15"/>
  <c r="BT185" i="15"/>
  <c r="BT184" i="15"/>
  <c r="BT183" i="15"/>
  <c r="BT182" i="15"/>
  <c r="BT181" i="15"/>
  <c r="BT180" i="15"/>
  <c r="BT179" i="15"/>
  <c r="BT178" i="15"/>
  <c r="BT177" i="15"/>
  <c r="BU176" i="15"/>
  <c r="BS176" i="15"/>
  <c r="BJ207" i="15"/>
  <c r="BE207" i="15"/>
  <c r="BE176" i="15" s="1"/>
  <c r="BK206" i="15"/>
  <c r="BK205" i="15"/>
  <c r="BK204" i="15"/>
  <c r="BK203" i="15"/>
  <c r="BK202" i="15"/>
  <c r="BK201" i="15"/>
  <c r="BK200" i="15"/>
  <c r="BK199" i="15"/>
  <c r="BK198" i="15"/>
  <c r="BK197" i="15"/>
  <c r="BK196" i="15"/>
  <c r="BK195" i="15"/>
  <c r="BK194" i="15"/>
  <c r="BK193" i="15"/>
  <c r="BK192" i="15"/>
  <c r="BK191" i="15"/>
  <c r="BK190" i="15"/>
  <c r="BK189" i="15"/>
  <c r="BK188" i="15"/>
  <c r="BK187" i="15"/>
  <c r="BK186" i="15"/>
  <c r="BK185" i="15"/>
  <c r="BK184" i="15"/>
  <c r="BK183" i="15"/>
  <c r="BK182" i="15"/>
  <c r="BK181" i="15"/>
  <c r="BK180" i="15"/>
  <c r="BK179" i="15"/>
  <c r="BK178" i="15"/>
  <c r="BK177" i="15"/>
  <c r="BL176" i="15"/>
  <c r="BL207" i="15" s="1"/>
  <c r="BJ176" i="15"/>
  <c r="BC207" i="15"/>
  <c r="BA207" i="15"/>
  <c r="AV207" i="15"/>
  <c r="BB206" i="15"/>
  <c r="BB205" i="15"/>
  <c r="BB204" i="15"/>
  <c r="BB203" i="15"/>
  <c r="BB202" i="15"/>
  <c r="BB201" i="15"/>
  <c r="BB200" i="15"/>
  <c r="BB199" i="15"/>
  <c r="BB198" i="15"/>
  <c r="BB197" i="15"/>
  <c r="BB196" i="15"/>
  <c r="BB195" i="15"/>
  <c r="BB194" i="15"/>
  <c r="BB193" i="15"/>
  <c r="BB192" i="15"/>
  <c r="BB191" i="15"/>
  <c r="BB190" i="15"/>
  <c r="BB189" i="15"/>
  <c r="BB188" i="15"/>
  <c r="BB187" i="15"/>
  <c r="BB186" i="15"/>
  <c r="BB185" i="15"/>
  <c r="BB184" i="15"/>
  <c r="BB183" i="15"/>
  <c r="BB182" i="15"/>
  <c r="BB181" i="15"/>
  <c r="BB180" i="15"/>
  <c r="BB179" i="15"/>
  <c r="BB178" i="15"/>
  <c r="BB177" i="15"/>
  <c r="BC176" i="15"/>
  <c r="BA176" i="15"/>
  <c r="AV176" i="15"/>
  <c r="AR207" i="15"/>
  <c r="AM207" i="15"/>
  <c r="AM176" i="15" s="1"/>
  <c r="AS206" i="15"/>
  <c r="AS205" i="15"/>
  <c r="AS204" i="15"/>
  <c r="AS203" i="15"/>
  <c r="AS202" i="15"/>
  <c r="AS201" i="15"/>
  <c r="AS200" i="15"/>
  <c r="AS199" i="15"/>
  <c r="AS198" i="15"/>
  <c r="AS197" i="15"/>
  <c r="AS196" i="15"/>
  <c r="AS195" i="15"/>
  <c r="AS194" i="15"/>
  <c r="AS193" i="15"/>
  <c r="AS192" i="15"/>
  <c r="AS191" i="15"/>
  <c r="AS190" i="15"/>
  <c r="AS189" i="15"/>
  <c r="AS188" i="15"/>
  <c r="AS187" i="15"/>
  <c r="AS186" i="15"/>
  <c r="AS185" i="15"/>
  <c r="AS184" i="15"/>
  <c r="AS183" i="15"/>
  <c r="AS182" i="15"/>
  <c r="AS181" i="15"/>
  <c r="AS180" i="15"/>
  <c r="AS179" i="15"/>
  <c r="AS178" i="15"/>
  <c r="AS177" i="15"/>
  <c r="AT176" i="15"/>
  <c r="AT207" i="15" s="1"/>
  <c r="AR176" i="15"/>
  <c r="AK207" i="15"/>
  <c r="AI207" i="15"/>
  <c r="AD207" i="15"/>
  <c r="AD176" i="15" s="1"/>
  <c r="AJ206" i="15"/>
  <c r="AJ205" i="15"/>
  <c r="AJ204" i="15"/>
  <c r="AJ203" i="15"/>
  <c r="AJ202" i="15"/>
  <c r="AJ201" i="15"/>
  <c r="AJ200" i="15"/>
  <c r="AJ199" i="15"/>
  <c r="AJ198" i="15"/>
  <c r="AJ197" i="15"/>
  <c r="AJ196" i="15"/>
  <c r="AJ195" i="15"/>
  <c r="AJ194" i="15"/>
  <c r="AJ193" i="15"/>
  <c r="AJ192" i="15"/>
  <c r="AJ191" i="15"/>
  <c r="AJ190" i="15"/>
  <c r="AJ189" i="15"/>
  <c r="AJ188" i="15"/>
  <c r="AJ187" i="15"/>
  <c r="AJ186" i="15"/>
  <c r="AJ185" i="15"/>
  <c r="AJ184" i="15"/>
  <c r="AJ183" i="15"/>
  <c r="AJ182" i="15"/>
  <c r="AJ181" i="15"/>
  <c r="AJ180" i="15"/>
  <c r="AJ179" i="15"/>
  <c r="AJ178" i="15"/>
  <c r="AJ177" i="15"/>
  <c r="AK176" i="15"/>
  <c r="AI176" i="15"/>
  <c r="Z207" i="15"/>
  <c r="U207" i="15"/>
  <c r="U176" i="15" s="1"/>
  <c r="AA206" i="15"/>
  <c r="AA205" i="15"/>
  <c r="AA204" i="15"/>
  <c r="AA203" i="15"/>
  <c r="AA202" i="15"/>
  <c r="AA201" i="15"/>
  <c r="AA200" i="15"/>
  <c r="AA199" i="15"/>
  <c r="AA198" i="15"/>
  <c r="AA197" i="15"/>
  <c r="AA196" i="15"/>
  <c r="AA195" i="15"/>
  <c r="AA194" i="15"/>
  <c r="AA193" i="15"/>
  <c r="AA192" i="15"/>
  <c r="AA191" i="15"/>
  <c r="AA190" i="15"/>
  <c r="AA189" i="15"/>
  <c r="AA188" i="15"/>
  <c r="AA187" i="15"/>
  <c r="AA186" i="15"/>
  <c r="AA185" i="15"/>
  <c r="AA184" i="15"/>
  <c r="AA183" i="15"/>
  <c r="AA182" i="15"/>
  <c r="AA181" i="15"/>
  <c r="AA180" i="15"/>
  <c r="AA179" i="15"/>
  <c r="AA178" i="15"/>
  <c r="AA177" i="15"/>
  <c r="AB176" i="15"/>
  <c r="AB207" i="15" s="1"/>
  <c r="Z176" i="15"/>
  <c r="S207" i="15"/>
  <c r="Q207" i="15"/>
  <c r="L207" i="15"/>
  <c r="L176" i="15" s="1"/>
  <c r="R206" i="15"/>
  <c r="R205" i="15"/>
  <c r="R204" i="15"/>
  <c r="R203" i="15"/>
  <c r="R202" i="15"/>
  <c r="R201" i="15"/>
  <c r="R200" i="15"/>
  <c r="R199" i="15"/>
  <c r="R198" i="15"/>
  <c r="R197" i="15"/>
  <c r="R196" i="15"/>
  <c r="R195" i="15"/>
  <c r="R194" i="15"/>
  <c r="R193" i="15"/>
  <c r="R192" i="15"/>
  <c r="R191" i="15"/>
  <c r="R190" i="15"/>
  <c r="R189" i="15"/>
  <c r="R188" i="15"/>
  <c r="R187" i="15"/>
  <c r="R186" i="15"/>
  <c r="R185" i="15"/>
  <c r="R184" i="15"/>
  <c r="R183" i="15"/>
  <c r="R182" i="15"/>
  <c r="R181" i="15"/>
  <c r="R180" i="15"/>
  <c r="R179" i="15"/>
  <c r="R178" i="15"/>
  <c r="R177" i="15"/>
  <c r="S176" i="15"/>
  <c r="Q176" i="15"/>
  <c r="H207" i="15"/>
  <c r="C176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J176" i="15"/>
  <c r="J207" i="15" s="1"/>
  <c r="H176" i="15"/>
  <c r="L74" i="29"/>
  <c r="T81" i="29" s="1"/>
  <c r="B74" i="29"/>
  <c r="F79" i="29" s="1"/>
  <c r="I79" i="29" s="1"/>
  <c r="L57" i="29"/>
  <c r="T64" i="29" s="1"/>
  <c r="B57" i="29"/>
  <c r="F62" i="29" s="1"/>
  <c r="I62" i="29" s="1"/>
  <c r="N48" i="29"/>
  <c r="N44" i="29"/>
  <c r="D44" i="29"/>
  <c r="L40" i="29"/>
  <c r="T47" i="29" s="1"/>
  <c r="B40" i="29"/>
  <c r="F45" i="29" s="1"/>
  <c r="L23" i="29"/>
  <c r="T30" i="29" s="1"/>
  <c r="B23" i="29"/>
  <c r="F28" i="29" s="1"/>
  <c r="I28" i="29" s="1"/>
  <c r="L6" i="29"/>
  <c r="N13" i="29" s="1"/>
  <c r="B6" i="29"/>
  <c r="J12" i="29" s="1"/>
  <c r="D27" i="29" l="1"/>
  <c r="G27" i="29" s="1"/>
  <c r="D61" i="29"/>
  <c r="G61" i="29" s="1"/>
  <c r="J30" i="29"/>
  <c r="N45" i="29"/>
  <c r="N27" i="29"/>
  <c r="N30" i="29"/>
  <c r="P45" i="29"/>
  <c r="S45" i="29" s="1"/>
  <c r="N28" i="29"/>
  <c r="D31" i="29"/>
  <c r="T46" i="29"/>
  <c r="N62" i="29"/>
  <c r="D30" i="29"/>
  <c r="J27" i="29" s="1"/>
  <c r="P28" i="29"/>
  <c r="S28" i="29" s="1"/>
  <c r="N31" i="29"/>
  <c r="D47" i="29"/>
  <c r="T63" i="29"/>
  <c r="D29" i="29"/>
  <c r="F47" i="29"/>
  <c r="D65" i="29"/>
  <c r="F30" i="29"/>
  <c r="P13" i="29"/>
  <c r="T29" i="29"/>
  <c r="D48" i="29"/>
  <c r="N65" i="29"/>
  <c r="V83" i="2"/>
  <c r="T87" i="2"/>
  <c r="AB81" i="2"/>
  <c r="P77" i="2"/>
  <c r="P79" i="2"/>
  <c r="P85" i="2"/>
  <c r="AB85" i="2" s="1"/>
  <c r="M87" i="2"/>
  <c r="AB77" i="2"/>
  <c r="AB79" i="2"/>
  <c r="AA87" i="2"/>
  <c r="N76" i="2"/>
  <c r="N80" i="2"/>
  <c r="P80" i="2" s="1"/>
  <c r="N84" i="2"/>
  <c r="P84" i="2" s="1"/>
  <c r="AB84" i="2" s="1"/>
  <c r="Q27" i="29"/>
  <c r="N78" i="2"/>
  <c r="P78" i="2" s="1"/>
  <c r="AB78" i="2" s="1"/>
  <c r="N82" i="2"/>
  <c r="P82" i="2" s="1"/>
  <c r="AB82" i="2" s="1"/>
  <c r="N86" i="2"/>
  <c r="P86" i="2" s="1"/>
  <c r="AB86" i="2" s="1"/>
  <c r="G44" i="29"/>
  <c r="I45" i="29"/>
  <c r="D10" i="29"/>
  <c r="D14" i="29"/>
  <c r="D28" i="29"/>
  <c r="J29" i="29"/>
  <c r="P30" i="29"/>
  <c r="D46" i="29"/>
  <c r="J47" i="29"/>
  <c r="P62" i="29"/>
  <c r="S62" i="29" s="1"/>
  <c r="D64" i="29"/>
  <c r="J61" i="29" s="1"/>
  <c r="D78" i="29"/>
  <c r="G78" i="29" s="1"/>
  <c r="D82" i="29"/>
  <c r="F11" i="29"/>
  <c r="I11" i="29" s="1"/>
  <c r="N12" i="29"/>
  <c r="T13" i="29"/>
  <c r="N11" i="29"/>
  <c r="T12" i="29"/>
  <c r="N14" i="29"/>
  <c r="N29" i="29"/>
  <c r="N47" i="29"/>
  <c r="N61" i="29"/>
  <c r="F64" i="29"/>
  <c r="N79" i="29"/>
  <c r="T80" i="29"/>
  <c r="N82" i="29"/>
  <c r="D45" i="29"/>
  <c r="J46" i="29"/>
  <c r="P47" i="29"/>
  <c r="Q46" i="29" s="1"/>
  <c r="D63" i="29"/>
  <c r="J64" i="29"/>
  <c r="P79" i="29"/>
  <c r="S79" i="29" s="1"/>
  <c r="D81" i="29"/>
  <c r="J78" i="29" s="1"/>
  <c r="N10" i="29"/>
  <c r="F13" i="29"/>
  <c r="N46" i="29"/>
  <c r="N64" i="29"/>
  <c r="N78" i="29"/>
  <c r="F81" i="29"/>
  <c r="P11" i="29"/>
  <c r="S11" i="29" s="1"/>
  <c r="T10" i="29" s="1"/>
  <c r="D13" i="29"/>
  <c r="D12" i="29"/>
  <c r="J13" i="29"/>
  <c r="D62" i="29"/>
  <c r="J63" i="29"/>
  <c r="P64" i="29"/>
  <c r="D80" i="29"/>
  <c r="J81" i="29"/>
  <c r="D11" i="29"/>
  <c r="N63" i="29"/>
  <c r="N81" i="29"/>
  <c r="D79" i="29"/>
  <c r="J80" i="29"/>
  <c r="P81" i="29"/>
  <c r="N80" i="29"/>
  <c r="L74" i="28"/>
  <c r="T81" i="28" s="1"/>
  <c r="B74" i="28"/>
  <c r="F79" i="28" s="1"/>
  <c r="I79" i="28" s="1"/>
  <c r="L57" i="28"/>
  <c r="N65" i="28" s="1"/>
  <c r="B57" i="28"/>
  <c r="D65" i="28" s="1"/>
  <c r="L40" i="28"/>
  <c r="N44" i="28" s="1"/>
  <c r="B40" i="28"/>
  <c r="F47" i="28" s="1"/>
  <c r="L23" i="28"/>
  <c r="N30" i="28" s="1"/>
  <c r="B23" i="28"/>
  <c r="J30" i="28" s="1"/>
  <c r="L6" i="28"/>
  <c r="T13" i="28" s="1"/>
  <c r="B6" i="28"/>
  <c r="F11" i="28" s="1"/>
  <c r="I11" i="28" s="1"/>
  <c r="Q12" i="29" l="1"/>
  <c r="T44" i="29"/>
  <c r="T51" i="29" s="1"/>
  <c r="Q44" i="29"/>
  <c r="Q51" i="29" s="1"/>
  <c r="G46" i="29"/>
  <c r="G51" i="29" s="1"/>
  <c r="J44" i="29"/>
  <c r="J51" i="29" s="1"/>
  <c r="T27" i="29"/>
  <c r="T34" i="29" s="1"/>
  <c r="G29" i="29"/>
  <c r="G34" i="29" s="1"/>
  <c r="Q63" i="29"/>
  <c r="G63" i="29"/>
  <c r="G68" i="29" s="1"/>
  <c r="Q29" i="29"/>
  <c r="Q34" i="29" s="1"/>
  <c r="AB83" i="2"/>
  <c r="AH83" i="2"/>
  <c r="V80" i="2"/>
  <c r="AB80" i="2" s="1"/>
  <c r="G10" i="29"/>
  <c r="N87" i="2"/>
  <c r="P76" i="2"/>
  <c r="T17" i="29"/>
  <c r="Q61" i="29"/>
  <c r="T61" i="29"/>
  <c r="T68" i="29" s="1"/>
  <c r="J68" i="29"/>
  <c r="J10" i="29"/>
  <c r="J17" i="29" s="1"/>
  <c r="J34" i="29"/>
  <c r="Q78" i="29"/>
  <c r="G80" i="29"/>
  <c r="G85" i="29" s="1"/>
  <c r="G12" i="29"/>
  <c r="T78" i="29"/>
  <c r="T85" i="29" s="1"/>
  <c r="Q10" i="29"/>
  <c r="Q80" i="29"/>
  <c r="J85" i="29"/>
  <c r="D44" i="28"/>
  <c r="D48" i="28"/>
  <c r="G46" i="28" s="1"/>
  <c r="T29" i="28"/>
  <c r="P28" i="28"/>
  <c r="S28" i="28" s="1"/>
  <c r="T27" i="28" s="1"/>
  <c r="N31" i="28"/>
  <c r="N27" i="28"/>
  <c r="N28" i="28"/>
  <c r="D30" i="28"/>
  <c r="N13" i="28"/>
  <c r="N10" i="28"/>
  <c r="N11" i="28"/>
  <c r="T12" i="28"/>
  <c r="D14" i="28"/>
  <c r="D10" i="28"/>
  <c r="G10" i="28" s="1"/>
  <c r="D12" i="28"/>
  <c r="F13" i="28"/>
  <c r="J13" i="28"/>
  <c r="D28" i="28"/>
  <c r="J29" i="28"/>
  <c r="P30" i="28"/>
  <c r="D46" i="28"/>
  <c r="J47" i="28"/>
  <c r="P62" i="28"/>
  <c r="S62" i="28" s="1"/>
  <c r="D64" i="28"/>
  <c r="D78" i="28"/>
  <c r="G78" i="28" s="1"/>
  <c r="D82" i="28"/>
  <c r="N14" i="28"/>
  <c r="F28" i="28"/>
  <c r="I28" i="28" s="1"/>
  <c r="N29" i="28"/>
  <c r="T30" i="28"/>
  <c r="N47" i="28"/>
  <c r="N61" i="28"/>
  <c r="F64" i="28"/>
  <c r="G63" i="28" s="1"/>
  <c r="N79" i="28"/>
  <c r="T80" i="28"/>
  <c r="N82" i="28"/>
  <c r="P11" i="28"/>
  <c r="S11" i="28" s="1"/>
  <c r="D13" i="28"/>
  <c r="J10" i="28" s="1"/>
  <c r="D27" i="28"/>
  <c r="D31" i="28"/>
  <c r="D45" i="28"/>
  <c r="J46" i="28"/>
  <c r="P47" i="28"/>
  <c r="D63" i="28"/>
  <c r="J64" i="28"/>
  <c r="P79" i="28"/>
  <c r="S79" i="28" s="1"/>
  <c r="D81" i="28"/>
  <c r="J78" i="28" s="1"/>
  <c r="F45" i="28"/>
  <c r="I45" i="28" s="1"/>
  <c r="N46" i="28"/>
  <c r="T47" i="28"/>
  <c r="N64" i="28"/>
  <c r="N78" i="28"/>
  <c r="F81" i="28"/>
  <c r="D62" i="28"/>
  <c r="J63" i="28"/>
  <c r="P64" i="28"/>
  <c r="Q63" i="28" s="1"/>
  <c r="D80" i="28"/>
  <c r="J81" i="28"/>
  <c r="F30" i="28"/>
  <c r="N45" i="28"/>
  <c r="T46" i="28"/>
  <c r="N48" i="28"/>
  <c r="F62" i="28"/>
  <c r="I62" i="28" s="1"/>
  <c r="N63" i="28"/>
  <c r="T64" i="28"/>
  <c r="N81" i="28"/>
  <c r="D11" i="28"/>
  <c r="J12" i="28"/>
  <c r="P13" i="28"/>
  <c r="D29" i="28"/>
  <c r="P45" i="28"/>
  <c r="S45" i="28" s="1"/>
  <c r="D47" i="28"/>
  <c r="D61" i="28"/>
  <c r="D79" i="28"/>
  <c r="J80" i="28"/>
  <c r="P81" i="28"/>
  <c r="N12" i="28"/>
  <c r="N62" i="28"/>
  <c r="T63" i="28"/>
  <c r="N80" i="28"/>
  <c r="V62" i="2"/>
  <c r="V63" i="2"/>
  <c r="V64" i="2"/>
  <c r="V65" i="2"/>
  <c r="V66" i="2"/>
  <c r="V67" i="2"/>
  <c r="V68" i="2"/>
  <c r="V69" i="2"/>
  <c r="V70" i="2"/>
  <c r="Q17" i="29" l="1"/>
  <c r="N16" i="29" s="1"/>
  <c r="N33" i="29"/>
  <c r="N50" i="29"/>
  <c r="Q68" i="29"/>
  <c r="N67" i="29" s="1"/>
  <c r="D33" i="29"/>
  <c r="AB87" i="2"/>
  <c r="V87" i="2"/>
  <c r="T78" i="28"/>
  <c r="T85" i="28" s="1"/>
  <c r="G17" i="29"/>
  <c r="D16" i="29" s="1"/>
  <c r="T10" i="28"/>
  <c r="T17" i="28" s="1"/>
  <c r="T61" i="28"/>
  <c r="T68" i="28" s="1"/>
  <c r="D50" i="29"/>
  <c r="Q78" i="28"/>
  <c r="Q85" i="29"/>
  <c r="N84" i="29" s="1"/>
  <c r="Q61" i="28"/>
  <c r="Q68" i="28" s="1"/>
  <c r="J27" i="28"/>
  <c r="J34" i="28" s="1"/>
  <c r="D67" i="29"/>
  <c r="D84" i="29"/>
  <c r="G61" i="28"/>
  <c r="G68" i="28" s="1"/>
  <c r="J61" i="28"/>
  <c r="J68" i="28" s="1"/>
  <c r="J44" i="28"/>
  <c r="J51" i="28" s="1"/>
  <c r="Q29" i="28"/>
  <c r="Q27" i="28"/>
  <c r="T34" i="28"/>
  <c r="G12" i="28"/>
  <c r="G17" i="28" s="1"/>
  <c r="Q80" i="28"/>
  <c r="G44" i="28"/>
  <c r="G51" i="28" s="1"/>
  <c r="Q12" i="28"/>
  <c r="G80" i="28"/>
  <c r="G85" i="28" s="1"/>
  <c r="Q10" i="28"/>
  <c r="J85" i="28"/>
  <c r="G27" i="28"/>
  <c r="T44" i="28"/>
  <c r="T51" i="28" s="1"/>
  <c r="Q44" i="28"/>
  <c r="G29" i="28"/>
  <c r="Q46" i="28"/>
  <c r="J17" i="28"/>
  <c r="M71" i="2"/>
  <c r="AB76" i="2" l="1"/>
  <c r="Q85" i="28"/>
  <c r="N84" i="28" s="1"/>
  <c r="D67" i="28"/>
  <c r="N67" i="28"/>
  <c r="D84" i="28"/>
  <c r="D50" i="28"/>
  <c r="Q34" i="28"/>
  <c r="N33" i="28" s="1"/>
  <c r="Q17" i="28"/>
  <c r="N16" i="28" s="1"/>
  <c r="D16" i="28"/>
  <c r="Q51" i="28"/>
  <c r="N50" i="28" s="1"/>
  <c r="G34" i="28"/>
  <c r="D33" i="28" s="1"/>
  <c r="P62" i="2"/>
  <c r="P63" i="2"/>
  <c r="P64" i="2"/>
  <c r="P65" i="2"/>
  <c r="P66" i="2"/>
  <c r="P67" i="2"/>
  <c r="P68" i="2"/>
  <c r="P69" i="2"/>
  <c r="P70" i="2"/>
  <c r="P61" i="2"/>
  <c r="S72" i="2" l="1"/>
  <c r="R72" i="2"/>
  <c r="M43" i="2"/>
  <c r="Z71" i="2" l="1"/>
  <c r="AA71" i="2"/>
  <c r="T71" i="2"/>
  <c r="I71" i="2"/>
  <c r="O71" i="2" s="1"/>
  <c r="B62" i="2"/>
  <c r="B63" i="2"/>
  <c r="B64" i="2"/>
  <c r="B65" i="2"/>
  <c r="B66" i="2"/>
  <c r="B67" i="2"/>
  <c r="B68" i="2"/>
  <c r="B69" i="2"/>
  <c r="B70" i="2"/>
  <c r="B71" i="2"/>
  <c r="B61" i="2"/>
  <c r="BN174" i="15"/>
  <c r="AD174" i="15"/>
  <c r="U174" i="15"/>
  <c r="U142" i="15" s="1"/>
  <c r="P172" i="15"/>
  <c r="R172" i="15"/>
  <c r="P173" i="15"/>
  <c r="R173" i="15"/>
  <c r="G173" i="15"/>
  <c r="I173" i="15"/>
  <c r="L174" i="15"/>
  <c r="L142" i="15" s="1"/>
  <c r="C174" i="15"/>
  <c r="CK174" i="15"/>
  <c r="CF174" i="15"/>
  <c r="CL172" i="15"/>
  <c r="CJ172" i="15"/>
  <c r="CL171" i="15"/>
  <c r="CJ171" i="15"/>
  <c r="CL170" i="15"/>
  <c r="CJ170" i="15"/>
  <c r="CL169" i="15"/>
  <c r="CJ169" i="15"/>
  <c r="CL168" i="15"/>
  <c r="CJ168" i="15"/>
  <c r="CL167" i="15"/>
  <c r="CJ167" i="15"/>
  <c r="CL166" i="15"/>
  <c r="CJ166" i="15"/>
  <c r="CL165" i="15"/>
  <c r="CJ165" i="15"/>
  <c r="CL164" i="15"/>
  <c r="CJ164" i="15"/>
  <c r="CL163" i="15"/>
  <c r="CJ163" i="15"/>
  <c r="CL162" i="15"/>
  <c r="CJ162" i="15"/>
  <c r="CL161" i="15"/>
  <c r="CJ161" i="15"/>
  <c r="CL160" i="15"/>
  <c r="CJ160" i="15"/>
  <c r="CL159" i="15"/>
  <c r="CJ159" i="15"/>
  <c r="CL158" i="15"/>
  <c r="CJ158" i="15"/>
  <c r="CL157" i="15"/>
  <c r="CJ157" i="15"/>
  <c r="CL156" i="15"/>
  <c r="CJ156" i="15"/>
  <c r="CL155" i="15"/>
  <c r="CJ155" i="15"/>
  <c r="CL154" i="15"/>
  <c r="CJ154" i="15"/>
  <c r="CL153" i="15"/>
  <c r="CJ153" i="15"/>
  <c r="CL152" i="15"/>
  <c r="CJ152" i="15"/>
  <c r="CL151" i="15"/>
  <c r="CJ151" i="15"/>
  <c r="CL150" i="15"/>
  <c r="CJ150" i="15"/>
  <c r="CL149" i="15"/>
  <c r="CJ149" i="15"/>
  <c r="CL148" i="15"/>
  <c r="CJ148" i="15"/>
  <c r="CL147" i="15"/>
  <c r="CJ147" i="15"/>
  <c r="CL146" i="15"/>
  <c r="CJ146" i="15"/>
  <c r="CL145" i="15"/>
  <c r="CJ145" i="15"/>
  <c r="CL144" i="15"/>
  <c r="CJ144" i="15"/>
  <c r="CL143" i="15"/>
  <c r="CJ143" i="15"/>
  <c r="CM142" i="15"/>
  <c r="CM174" i="15" s="1"/>
  <c r="CK142" i="15"/>
  <c r="CF142" i="15"/>
  <c r="CB174" i="15"/>
  <c r="BW174" i="15"/>
  <c r="CC172" i="15"/>
  <c r="CA172" i="15"/>
  <c r="CC171" i="15"/>
  <c r="CA171" i="15"/>
  <c r="CC170" i="15"/>
  <c r="CA170" i="15"/>
  <c r="CC169" i="15"/>
  <c r="CA169" i="15"/>
  <c r="CC168" i="15"/>
  <c r="CA168" i="15"/>
  <c r="CC167" i="15"/>
  <c r="CA167" i="15"/>
  <c r="CC166" i="15"/>
  <c r="CA166" i="15"/>
  <c r="CC165" i="15"/>
  <c r="CA165" i="15"/>
  <c r="CC164" i="15"/>
  <c r="CA164" i="15"/>
  <c r="CC163" i="15"/>
  <c r="CA163" i="15"/>
  <c r="CC162" i="15"/>
  <c r="CA162" i="15"/>
  <c r="CC161" i="15"/>
  <c r="CA161" i="15"/>
  <c r="CC160" i="15"/>
  <c r="CA160" i="15"/>
  <c r="CC159" i="15"/>
  <c r="CA159" i="15"/>
  <c r="CC158" i="15"/>
  <c r="CA158" i="15"/>
  <c r="CC157" i="15"/>
  <c r="CA157" i="15"/>
  <c r="CC156" i="15"/>
  <c r="CA156" i="15"/>
  <c r="CC155" i="15"/>
  <c r="CA155" i="15"/>
  <c r="CC154" i="15"/>
  <c r="CA154" i="15"/>
  <c r="CC153" i="15"/>
  <c r="CA153" i="15"/>
  <c r="CC152" i="15"/>
  <c r="CA152" i="15"/>
  <c r="CC151" i="15"/>
  <c r="CA151" i="15"/>
  <c r="CC150" i="15"/>
  <c r="CA150" i="15"/>
  <c r="CC149" i="15"/>
  <c r="CA149" i="15"/>
  <c r="CC148" i="15"/>
  <c r="CA148" i="15"/>
  <c r="CC147" i="15"/>
  <c r="CA147" i="15"/>
  <c r="CC146" i="15"/>
  <c r="CA146" i="15"/>
  <c r="CC145" i="15"/>
  <c r="CA145" i="15"/>
  <c r="CC144" i="15"/>
  <c r="CA144" i="15"/>
  <c r="CC143" i="15"/>
  <c r="CA143" i="15"/>
  <c r="CD142" i="15"/>
  <c r="CD174" i="15" s="1"/>
  <c r="CB142" i="15"/>
  <c r="BW142" i="15"/>
  <c r="BU174" i="15"/>
  <c r="BS174" i="15"/>
  <c r="BT172" i="15"/>
  <c r="BR172" i="15"/>
  <c r="BT171" i="15"/>
  <c r="BR171" i="15"/>
  <c r="BT170" i="15"/>
  <c r="BR170" i="15"/>
  <c r="BT169" i="15"/>
  <c r="BR169" i="15"/>
  <c r="BT168" i="15"/>
  <c r="BR168" i="15"/>
  <c r="BT167" i="15"/>
  <c r="BR167" i="15"/>
  <c r="BT166" i="15"/>
  <c r="BR166" i="15"/>
  <c r="BT165" i="15"/>
  <c r="BR165" i="15"/>
  <c r="BT164" i="15"/>
  <c r="BR164" i="15"/>
  <c r="BT163" i="15"/>
  <c r="BR163" i="15"/>
  <c r="BT162" i="15"/>
  <c r="BR162" i="15"/>
  <c r="BT161" i="15"/>
  <c r="BR161" i="15"/>
  <c r="BT160" i="15"/>
  <c r="BR160" i="15"/>
  <c r="BT159" i="15"/>
  <c r="BR159" i="15"/>
  <c r="BT158" i="15"/>
  <c r="BR158" i="15"/>
  <c r="BT157" i="15"/>
  <c r="BR157" i="15"/>
  <c r="BT156" i="15"/>
  <c r="BR156" i="15"/>
  <c r="BT155" i="15"/>
  <c r="BR155" i="15"/>
  <c r="BT154" i="15"/>
  <c r="BR154" i="15"/>
  <c r="BT153" i="15"/>
  <c r="BR153" i="15"/>
  <c r="BT152" i="15"/>
  <c r="BR152" i="15"/>
  <c r="BT151" i="15"/>
  <c r="BR151" i="15"/>
  <c r="BT150" i="15"/>
  <c r="BR150" i="15"/>
  <c r="BT149" i="15"/>
  <c r="BR149" i="15"/>
  <c r="BT148" i="15"/>
  <c r="BR148" i="15"/>
  <c r="BT147" i="15"/>
  <c r="BR147" i="15"/>
  <c r="BT146" i="15"/>
  <c r="BR146" i="15"/>
  <c r="BT145" i="15"/>
  <c r="BR145" i="15"/>
  <c r="BT144" i="15"/>
  <c r="BR144" i="15"/>
  <c r="BT143" i="15"/>
  <c r="BR143" i="15"/>
  <c r="BU142" i="15"/>
  <c r="BS142" i="15"/>
  <c r="BN142" i="15"/>
  <c r="BJ174" i="15"/>
  <c r="BE174" i="15"/>
  <c r="BK172" i="15"/>
  <c r="BI172" i="15"/>
  <c r="BK171" i="15"/>
  <c r="BI171" i="15"/>
  <c r="BK170" i="15"/>
  <c r="BI170" i="15"/>
  <c r="BK169" i="15"/>
  <c r="BI169" i="15"/>
  <c r="BK168" i="15"/>
  <c r="BI168" i="15"/>
  <c r="BK167" i="15"/>
  <c r="BI167" i="15"/>
  <c r="BK166" i="15"/>
  <c r="BI166" i="15"/>
  <c r="BK165" i="15"/>
  <c r="BI165" i="15"/>
  <c r="BK164" i="15"/>
  <c r="BI164" i="15"/>
  <c r="BK163" i="15"/>
  <c r="BI163" i="15"/>
  <c r="BK162" i="15"/>
  <c r="BI162" i="15"/>
  <c r="BK161" i="15"/>
  <c r="BI161" i="15"/>
  <c r="BK160" i="15"/>
  <c r="BI160" i="15"/>
  <c r="BK159" i="15"/>
  <c r="BI159" i="15"/>
  <c r="BK158" i="15"/>
  <c r="BI158" i="15"/>
  <c r="BK157" i="15"/>
  <c r="BI157" i="15"/>
  <c r="BK156" i="15"/>
  <c r="BI156" i="15"/>
  <c r="BK155" i="15"/>
  <c r="BI155" i="15"/>
  <c r="BK154" i="15"/>
  <c r="BI154" i="15"/>
  <c r="BK153" i="15"/>
  <c r="BI153" i="15"/>
  <c r="BK152" i="15"/>
  <c r="BI152" i="15"/>
  <c r="BK151" i="15"/>
  <c r="BI151" i="15"/>
  <c r="BK150" i="15"/>
  <c r="BI150" i="15"/>
  <c r="BK149" i="15"/>
  <c r="BI149" i="15"/>
  <c r="BK148" i="15"/>
  <c r="BI148" i="15"/>
  <c r="BK147" i="15"/>
  <c r="BI147" i="15"/>
  <c r="BK146" i="15"/>
  <c r="BI146" i="15"/>
  <c r="BK145" i="15"/>
  <c r="BI145" i="15"/>
  <c r="BK144" i="15"/>
  <c r="BI144" i="15"/>
  <c r="BK143" i="15"/>
  <c r="BI143" i="15"/>
  <c r="BL142" i="15"/>
  <c r="BL174" i="15" s="1"/>
  <c r="BJ142" i="15"/>
  <c r="BE142" i="15"/>
  <c r="BC174" i="15"/>
  <c r="BA174" i="15"/>
  <c r="AV174" i="15"/>
  <c r="BB172" i="15"/>
  <c r="AZ172" i="15"/>
  <c r="BB171" i="15"/>
  <c r="AZ171" i="15"/>
  <c r="BB170" i="15"/>
  <c r="AZ170" i="15"/>
  <c r="BB169" i="15"/>
  <c r="AZ169" i="15"/>
  <c r="BB168" i="15"/>
  <c r="AZ168" i="15"/>
  <c r="BB167" i="15"/>
  <c r="AZ167" i="15"/>
  <c r="BB166" i="15"/>
  <c r="AZ166" i="15"/>
  <c r="BB165" i="15"/>
  <c r="AZ165" i="15"/>
  <c r="BB164" i="15"/>
  <c r="AZ164" i="15"/>
  <c r="BB163" i="15"/>
  <c r="AZ163" i="15"/>
  <c r="BB162" i="15"/>
  <c r="AZ162" i="15"/>
  <c r="BB161" i="15"/>
  <c r="AZ161" i="15"/>
  <c r="BB160" i="15"/>
  <c r="AZ160" i="15"/>
  <c r="BB159" i="15"/>
  <c r="AZ159" i="15"/>
  <c r="BB158" i="15"/>
  <c r="AZ158" i="15"/>
  <c r="BB157" i="15"/>
  <c r="AZ157" i="15"/>
  <c r="BB156" i="15"/>
  <c r="AZ156" i="15"/>
  <c r="BB155" i="15"/>
  <c r="AZ155" i="15"/>
  <c r="BB154" i="15"/>
  <c r="AZ154" i="15"/>
  <c r="BB153" i="15"/>
  <c r="AZ153" i="15"/>
  <c r="BB152" i="15"/>
  <c r="AZ152" i="15"/>
  <c r="BB151" i="15"/>
  <c r="AZ151" i="15"/>
  <c r="BB150" i="15"/>
  <c r="AZ150" i="15"/>
  <c r="BB149" i="15"/>
  <c r="AZ149" i="15"/>
  <c r="BB148" i="15"/>
  <c r="AZ148" i="15"/>
  <c r="BB147" i="15"/>
  <c r="AZ147" i="15"/>
  <c r="BB146" i="15"/>
  <c r="AZ146" i="15"/>
  <c r="BB145" i="15"/>
  <c r="AZ145" i="15"/>
  <c r="BB144" i="15"/>
  <c r="AZ144" i="15"/>
  <c r="BB143" i="15"/>
  <c r="AZ143" i="15"/>
  <c r="BC142" i="15"/>
  <c r="BA142" i="15"/>
  <c r="AV142" i="15"/>
  <c r="AT174" i="15"/>
  <c r="AR174" i="15"/>
  <c r="AM174" i="15"/>
  <c r="AS172" i="15"/>
  <c r="AQ172" i="15"/>
  <c r="AS171" i="15"/>
  <c r="AQ171" i="15"/>
  <c r="AS170" i="15"/>
  <c r="AQ170" i="15"/>
  <c r="AS169" i="15"/>
  <c r="AQ169" i="15"/>
  <c r="AS168" i="15"/>
  <c r="AQ168" i="15"/>
  <c r="AS167" i="15"/>
  <c r="AQ167" i="15"/>
  <c r="AS166" i="15"/>
  <c r="AQ166" i="15"/>
  <c r="AS165" i="15"/>
  <c r="AQ165" i="15"/>
  <c r="AS164" i="15"/>
  <c r="AQ164" i="15"/>
  <c r="AS163" i="15"/>
  <c r="AQ163" i="15"/>
  <c r="AS162" i="15"/>
  <c r="AQ162" i="15"/>
  <c r="AS161" i="15"/>
  <c r="AQ161" i="15"/>
  <c r="AS160" i="15"/>
  <c r="AQ160" i="15"/>
  <c r="AS159" i="15"/>
  <c r="AQ159" i="15"/>
  <c r="AS158" i="15"/>
  <c r="AQ158" i="15"/>
  <c r="AS157" i="15"/>
  <c r="AQ157" i="15"/>
  <c r="AS156" i="15"/>
  <c r="AQ156" i="15"/>
  <c r="AS155" i="15"/>
  <c r="AQ155" i="15"/>
  <c r="AS154" i="15"/>
  <c r="AQ154" i="15"/>
  <c r="AS153" i="15"/>
  <c r="AQ153" i="15"/>
  <c r="AS152" i="15"/>
  <c r="AQ152" i="15"/>
  <c r="AS151" i="15"/>
  <c r="AQ151" i="15"/>
  <c r="AS150" i="15"/>
  <c r="AQ150" i="15"/>
  <c r="AS149" i="15"/>
  <c r="AQ149" i="15"/>
  <c r="AS148" i="15"/>
  <c r="AQ148" i="15"/>
  <c r="AS147" i="15"/>
  <c r="AQ147" i="15"/>
  <c r="AS146" i="15"/>
  <c r="AQ146" i="15"/>
  <c r="AS145" i="15"/>
  <c r="AQ145" i="15"/>
  <c r="AS144" i="15"/>
  <c r="AQ144" i="15"/>
  <c r="AS143" i="15"/>
  <c r="AQ143" i="15"/>
  <c r="AT142" i="15"/>
  <c r="AR142" i="15"/>
  <c r="AM142" i="15"/>
  <c r="AI174" i="15"/>
  <c r="AJ172" i="15"/>
  <c r="AH172" i="15"/>
  <c r="AJ171" i="15"/>
  <c r="AH171" i="15"/>
  <c r="AJ170" i="15"/>
  <c r="AH170" i="15"/>
  <c r="AJ169" i="15"/>
  <c r="AH169" i="15"/>
  <c r="AJ168" i="15"/>
  <c r="AH168" i="15"/>
  <c r="AJ167" i="15"/>
  <c r="AH167" i="15"/>
  <c r="AJ166" i="15"/>
  <c r="AH166" i="15"/>
  <c r="AJ165" i="15"/>
  <c r="AH165" i="15"/>
  <c r="AJ164" i="15"/>
  <c r="AH164" i="15"/>
  <c r="AJ163" i="15"/>
  <c r="AH163" i="15"/>
  <c r="AJ162" i="15"/>
  <c r="AH162" i="15"/>
  <c r="AJ161" i="15"/>
  <c r="AH161" i="15"/>
  <c r="AJ160" i="15"/>
  <c r="AH160" i="15"/>
  <c r="AJ159" i="15"/>
  <c r="AH159" i="15"/>
  <c r="AJ158" i="15"/>
  <c r="AH158" i="15"/>
  <c r="AJ157" i="15"/>
  <c r="AH157" i="15"/>
  <c r="AJ156" i="15"/>
  <c r="AH156" i="15"/>
  <c r="AJ155" i="15"/>
  <c r="AH155" i="15"/>
  <c r="AJ154" i="15"/>
  <c r="AH154" i="15"/>
  <c r="AJ153" i="15"/>
  <c r="AH153" i="15"/>
  <c r="AJ152" i="15"/>
  <c r="AH152" i="15"/>
  <c r="AJ151" i="15"/>
  <c r="AH151" i="15"/>
  <c r="AJ150" i="15"/>
  <c r="AH150" i="15"/>
  <c r="AJ149" i="15"/>
  <c r="AH149" i="15"/>
  <c r="AJ148" i="15"/>
  <c r="AH148" i="15"/>
  <c r="AJ147" i="15"/>
  <c r="AH147" i="15"/>
  <c r="AJ146" i="15"/>
  <c r="AH146" i="15"/>
  <c r="AJ145" i="15"/>
  <c r="AH145" i="15"/>
  <c r="AJ144" i="15"/>
  <c r="AH144" i="15"/>
  <c r="AJ143" i="15"/>
  <c r="AH143" i="15"/>
  <c r="AK142" i="15"/>
  <c r="AK174" i="15" s="1"/>
  <c r="AI142" i="15"/>
  <c r="AD142" i="15"/>
  <c r="AB174" i="15"/>
  <c r="Z174" i="15"/>
  <c r="AA172" i="15"/>
  <c r="Y172" i="15"/>
  <c r="AA171" i="15"/>
  <c r="Y171" i="15"/>
  <c r="AA170" i="15"/>
  <c r="Y170" i="15"/>
  <c r="AA169" i="15"/>
  <c r="Y169" i="15"/>
  <c r="AA168" i="15"/>
  <c r="Y168" i="15"/>
  <c r="AA167" i="15"/>
  <c r="Y167" i="15"/>
  <c r="AA166" i="15"/>
  <c r="Y166" i="15"/>
  <c r="AA165" i="15"/>
  <c r="Y165" i="15"/>
  <c r="AA164" i="15"/>
  <c r="Y164" i="15"/>
  <c r="AA163" i="15"/>
  <c r="Y163" i="15"/>
  <c r="AA162" i="15"/>
  <c r="Y162" i="15"/>
  <c r="AA161" i="15"/>
  <c r="Y161" i="15"/>
  <c r="AA160" i="15"/>
  <c r="Y160" i="15"/>
  <c r="AA159" i="15"/>
  <c r="Y159" i="15"/>
  <c r="AA158" i="15"/>
  <c r="Y158" i="15"/>
  <c r="AA157" i="15"/>
  <c r="Y157" i="15"/>
  <c r="AA156" i="15"/>
  <c r="Y156" i="15"/>
  <c r="AA155" i="15"/>
  <c r="Y155" i="15"/>
  <c r="AA154" i="15"/>
  <c r="Y154" i="15"/>
  <c r="AA153" i="15"/>
  <c r="Y153" i="15"/>
  <c r="AA152" i="15"/>
  <c r="Y152" i="15"/>
  <c r="AA151" i="15"/>
  <c r="Y151" i="15"/>
  <c r="AA150" i="15"/>
  <c r="Y150" i="15"/>
  <c r="AA149" i="15"/>
  <c r="Y149" i="15"/>
  <c r="AA148" i="15"/>
  <c r="Y148" i="15"/>
  <c r="AA147" i="15"/>
  <c r="Y147" i="15"/>
  <c r="AA146" i="15"/>
  <c r="Y146" i="15"/>
  <c r="AA145" i="15"/>
  <c r="Y145" i="15"/>
  <c r="AA144" i="15"/>
  <c r="Y144" i="15"/>
  <c r="AA143" i="15"/>
  <c r="Y143" i="15"/>
  <c r="AB142" i="15"/>
  <c r="Z142" i="15"/>
  <c r="Q174" i="15"/>
  <c r="R171" i="15"/>
  <c r="P171" i="15"/>
  <c r="R170" i="15"/>
  <c r="P170" i="15"/>
  <c r="R169" i="15"/>
  <c r="P169" i="15"/>
  <c r="R168" i="15"/>
  <c r="P168" i="15"/>
  <c r="R167" i="15"/>
  <c r="P167" i="15"/>
  <c r="R166" i="15"/>
  <c r="P166" i="15"/>
  <c r="R165" i="15"/>
  <c r="P165" i="15"/>
  <c r="R164" i="15"/>
  <c r="P164" i="15"/>
  <c r="R163" i="15"/>
  <c r="P163" i="15"/>
  <c r="R162" i="15"/>
  <c r="P162" i="15"/>
  <c r="R161" i="15"/>
  <c r="P161" i="15"/>
  <c r="R160" i="15"/>
  <c r="P160" i="15"/>
  <c r="R159" i="15"/>
  <c r="P159" i="15"/>
  <c r="R158" i="15"/>
  <c r="P158" i="15"/>
  <c r="R157" i="15"/>
  <c r="P157" i="15"/>
  <c r="R156" i="15"/>
  <c r="P156" i="15"/>
  <c r="R155" i="15"/>
  <c r="P155" i="15"/>
  <c r="R154" i="15"/>
  <c r="P154" i="15"/>
  <c r="R153" i="15"/>
  <c r="P153" i="15"/>
  <c r="R152" i="15"/>
  <c r="P152" i="15"/>
  <c r="R151" i="15"/>
  <c r="P151" i="15"/>
  <c r="R150" i="15"/>
  <c r="P150" i="15"/>
  <c r="R149" i="15"/>
  <c r="P149" i="15"/>
  <c r="R148" i="15"/>
  <c r="P148" i="15"/>
  <c r="R147" i="15"/>
  <c r="P147" i="15"/>
  <c r="R146" i="15"/>
  <c r="P146" i="15"/>
  <c r="R145" i="15"/>
  <c r="P145" i="15"/>
  <c r="R144" i="15"/>
  <c r="P144" i="15"/>
  <c r="R143" i="15"/>
  <c r="P143" i="15"/>
  <c r="S142" i="15"/>
  <c r="S174" i="15" s="1"/>
  <c r="Q142" i="15"/>
  <c r="H174" i="15"/>
  <c r="I172" i="15"/>
  <c r="G172" i="15"/>
  <c r="I171" i="15"/>
  <c r="G171" i="15"/>
  <c r="I170" i="15"/>
  <c r="G170" i="15"/>
  <c r="I169" i="15"/>
  <c r="G169" i="15"/>
  <c r="I168" i="15"/>
  <c r="G168" i="15"/>
  <c r="I167" i="15"/>
  <c r="G167" i="15"/>
  <c r="I166" i="15"/>
  <c r="G166" i="15"/>
  <c r="I165" i="15"/>
  <c r="G165" i="15"/>
  <c r="I164" i="15"/>
  <c r="G164" i="15"/>
  <c r="I163" i="15"/>
  <c r="G163" i="15"/>
  <c r="I162" i="15"/>
  <c r="G162" i="15"/>
  <c r="I161" i="15"/>
  <c r="G161" i="15"/>
  <c r="I160" i="15"/>
  <c r="G160" i="15"/>
  <c r="I159" i="15"/>
  <c r="G159" i="15"/>
  <c r="I158" i="15"/>
  <c r="G158" i="15"/>
  <c r="I157" i="15"/>
  <c r="G157" i="15"/>
  <c r="I156" i="15"/>
  <c r="G156" i="15"/>
  <c r="I155" i="15"/>
  <c r="G155" i="15"/>
  <c r="I154" i="15"/>
  <c r="G154" i="15"/>
  <c r="I153" i="15"/>
  <c r="G153" i="15"/>
  <c r="I152" i="15"/>
  <c r="G152" i="15"/>
  <c r="I151" i="15"/>
  <c r="G151" i="15"/>
  <c r="I150" i="15"/>
  <c r="G150" i="15"/>
  <c r="I149" i="15"/>
  <c r="G149" i="15"/>
  <c r="I148" i="15"/>
  <c r="G148" i="15"/>
  <c r="I147" i="15"/>
  <c r="G147" i="15"/>
  <c r="I146" i="15"/>
  <c r="G146" i="15"/>
  <c r="I145" i="15"/>
  <c r="G145" i="15"/>
  <c r="I144" i="15"/>
  <c r="G144" i="15"/>
  <c r="I143" i="15"/>
  <c r="G143" i="15"/>
  <c r="J142" i="15"/>
  <c r="J174" i="15" s="1"/>
  <c r="H142" i="15"/>
  <c r="T61" i="2"/>
  <c r="Y72" i="2"/>
  <c r="AA70" i="2"/>
  <c r="Z70" i="2"/>
  <c r="T70" i="2"/>
  <c r="M70" i="2"/>
  <c r="I70" i="2"/>
  <c r="O70" i="2" s="1"/>
  <c r="Z69" i="2"/>
  <c r="AA69" i="2" s="1"/>
  <c r="T69" i="2"/>
  <c r="O69" i="2"/>
  <c r="M69" i="2"/>
  <c r="I69" i="2"/>
  <c r="N69" i="2" s="1"/>
  <c r="Z68" i="2"/>
  <c r="AA68" i="2" s="1"/>
  <c r="T68" i="2"/>
  <c r="O68" i="2"/>
  <c r="N68" i="2"/>
  <c r="M68" i="2"/>
  <c r="I68" i="2"/>
  <c r="Z67" i="2"/>
  <c r="AA67" i="2" s="1"/>
  <c r="T67" i="2"/>
  <c r="O67" i="2"/>
  <c r="N67" i="2"/>
  <c r="M67" i="2"/>
  <c r="AB67" i="2" s="1"/>
  <c r="I67" i="2"/>
  <c r="AA66" i="2"/>
  <c r="Z66" i="2"/>
  <c r="T66" i="2"/>
  <c r="M66" i="2"/>
  <c r="I66" i="2"/>
  <c r="O66" i="2" s="1"/>
  <c r="Z65" i="2"/>
  <c r="AA65" i="2" s="1"/>
  <c r="T65" i="2"/>
  <c r="O65" i="2"/>
  <c r="M65" i="2"/>
  <c r="I65" i="2"/>
  <c r="N65" i="2" s="1"/>
  <c r="Z64" i="2"/>
  <c r="AA64" i="2" s="1"/>
  <c r="T64" i="2"/>
  <c r="O64" i="2"/>
  <c r="N64" i="2"/>
  <c r="M64" i="2"/>
  <c r="I64" i="2"/>
  <c r="Z63" i="2"/>
  <c r="AA63" i="2" s="1"/>
  <c r="T63" i="2"/>
  <c r="O63" i="2"/>
  <c r="N63" i="2"/>
  <c r="M63" i="2"/>
  <c r="I63" i="2"/>
  <c r="AA62" i="2"/>
  <c r="Z62" i="2"/>
  <c r="T62" i="2"/>
  <c r="M62" i="2"/>
  <c r="I62" i="2"/>
  <c r="N62" i="2" s="1"/>
  <c r="Z61" i="2"/>
  <c r="Z72" i="2" s="1"/>
  <c r="O61" i="2"/>
  <c r="N61" i="2"/>
  <c r="M61" i="2"/>
  <c r="I61" i="2"/>
  <c r="N71" i="2" l="1"/>
  <c r="P71" i="2" s="1"/>
  <c r="V71" i="2" s="1"/>
  <c r="T72" i="2"/>
  <c r="AB63" i="2"/>
  <c r="M72" i="2"/>
  <c r="AB69" i="2"/>
  <c r="AB65" i="2"/>
  <c r="AB64" i="2"/>
  <c r="AB68" i="2"/>
  <c r="AB62" i="2"/>
  <c r="N70" i="2"/>
  <c r="AB70" i="2" s="1"/>
  <c r="O62" i="2"/>
  <c r="AA61" i="2"/>
  <c r="AA72" i="2" s="1"/>
  <c r="N66" i="2"/>
  <c r="AB66" i="2" s="1"/>
  <c r="D15" i="25"/>
  <c r="AB71" i="2" l="1"/>
  <c r="AB61" i="2"/>
  <c r="N72" i="2"/>
  <c r="L74" i="27"/>
  <c r="B74" i="27"/>
  <c r="L57" i="27"/>
  <c r="B57" i="27"/>
  <c r="L40" i="27"/>
  <c r="B40" i="27"/>
  <c r="L23" i="27"/>
  <c r="B23" i="27"/>
  <c r="L6" i="27"/>
  <c r="B6" i="27"/>
  <c r="Z32" i="26" l="1"/>
  <c r="P30" i="26"/>
  <c r="P29" i="26"/>
  <c r="P28" i="26"/>
  <c r="W18" i="26"/>
  <c r="AS130" i="15" l="1"/>
  <c r="I125" i="15"/>
  <c r="CL139" i="15"/>
  <c r="CJ139" i="15"/>
  <c r="CL138" i="15"/>
  <c r="CJ138" i="15"/>
  <c r="CL137" i="15"/>
  <c r="CJ137" i="15"/>
  <c r="CL136" i="15"/>
  <c r="CJ136" i="15"/>
  <c r="CL135" i="15"/>
  <c r="CJ135" i="15"/>
  <c r="CL134" i="15"/>
  <c r="CJ134" i="15"/>
  <c r="CL133" i="15"/>
  <c r="CJ133" i="15"/>
  <c r="CL132" i="15"/>
  <c r="CJ132" i="15"/>
  <c r="CL131" i="15"/>
  <c r="CJ131" i="15"/>
  <c r="CL130" i="15"/>
  <c r="CJ130" i="15"/>
  <c r="CL129" i="15"/>
  <c r="CJ129" i="15"/>
  <c r="CL128" i="15"/>
  <c r="CJ128" i="15"/>
  <c r="CL127" i="15"/>
  <c r="CJ127" i="15"/>
  <c r="CL126" i="15"/>
  <c r="CJ126" i="15"/>
  <c r="CL125" i="15"/>
  <c r="CJ125" i="15"/>
  <c r="CL124" i="15"/>
  <c r="CJ124" i="15"/>
  <c r="CL123" i="15"/>
  <c r="CJ123" i="15"/>
  <c r="CL122" i="15"/>
  <c r="CJ122" i="15"/>
  <c r="CL121" i="15"/>
  <c r="CJ121" i="15"/>
  <c r="CL120" i="15"/>
  <c r="CJ120" i="15"/>
  <c r="CL119" i="15"/>
  <c r="CJ119" i="15"/>
  <c r="CL118" i="15"/>
  <c r="CJ118" i="15"/>
  <c r="CL117" i="15"/>
  <c r="CJ117" i="15"/>
  <c r="CL116" i="15"/>
  <c r="CJ116" i="15"/>
  <c r="CL115" i="15"/>
  <c r="CJ115" i="15"/>
  <c r="CL114" i="15"/>
  <c r="CJ114" i="15"/>
  <c r="CL113" i="15"/>
  <c r="CJ113" i="15"/>
  <c r="CL112" i="15"/>
  <c r="CJ112" i="15"/>
  <c r="CL111" i="15"/>
  <c r="CJ111" i="15"/>
  <c r="CL110" i="15"/>
  <c r="CJ110" i="15"/>
  <c r="CC139" i="15"/>
  <c r="CA139" i="15"/>
  <c r="CC138" i="15"/>
  <c r="CA138" i="15"/>
  <c r="CC137" i="15"/>
  <c r="CA137" i="15"/>
  <c r="CC136" i="15"/>
  <c r="CA136" i="15"/>
  <c r="CC135" i="15"/>
  <c r="CA135" i="15"/>
  <c r="CC134" i="15"/>
  <c r="CA134" i="15"/>
  <c r="CC133" i="15"/>
  <c r="CA133" i="15"/>
  <c r="CC132" i="15"/>
  <c r="CA132" i="15"/>
  <c r="CC131" i="15"/>
  <c r="CA131" i="15"/>
  <c r="CC130" i="15"/>
  <c r="CA130" i="15"/>
  <c r="CC129" i="15"/>
  <c r="CA129" i="15"/>
  <c r="CC128" i="15"/>
  <c r="CA128" i="15"/>
  <c r="CC127" i="15"/>
  <c r="CA127" i="15"/>
  <c r="CC126" i="15"/>
  <c r="CA126" i="15"/>
  <c r="CC125" i="15"/>
  <c r="CA125" i="15"/>
  <c r="CC124" i="15"/>
  <c r="CA124" i="15"/>
  <c r="CC123" i="15"/>
  <c r="CA123" i="15"/>
  <c r="CC122" i="15"/>
  <c r="CA122" i="15"/>
  <c r="CC121" i="15"/>
  <c r="CA121" i="15"/>
  <c r="CC120" i="15"/>
  <c r="CA120" i="15"/>
  <c r="CC119" i="15"/>
  <c r="CA119" i="15"/>
  <c r="CC118" i="15"/>
  <c r="CA118" i="15"/>
  <c r="CC117" i="15"/>
  <c r="CA117" i="15"/>
  <c r="CC116" i="15"/>
  <c r="CA116" i="15"/>
  <c r="CC115" i="15"/>
  <c r="CA115" i="15"/>
  <c r="CC114" i="15"/>
  <c r="CA114" i="15"/>
  <c r="CC113" i="15"/>
  <c r="CA113" i="15"/>
  <c r="CC112" i="15"/>
  <c r="CA112" i="15"/>
  <c r="CC111" i="15"/>
  <c r="CA111" i="15"/>
  <c r="CC110" i="15"/>
  <c r="CA110" i="15"/>
  <c r="BT139" i="15"/>
  <c r="BR139" i="15"/>
  <c r="BT138" i="15"/>
  <c r="BR138" i="15"/>
  <c r="BT137" i="15"/>
  <c r="BR137" i="15"/>
  <c r="BT136" i="15"/>
  <c r="BR136" i="15"/>
  <c r="BT135" i="15"/>
  <c r="BR135" i="15"/>
  <c r="BT134" i="15"/>
  <c r="BR134" i="15"/>
  <c r="BT133" i="15"/>
  <c r="BR133" i="15"/>
  <c r="BT132" i="15"/>
  <c r="BR132" i="15"/>
  <c r="BT131" i="15"/>
  <c r="BR131" i="15"/>
  <c r="BT130" i="15"/>
  <c r="BR130" i="15"/>
  <c r="BT129" i="15"/>
  <c r="BR129" i="15"/>
  <c r="BT128" i="15"/>
  <c r="BR128" i="15"/>
  <c r="BT127" i="15"/>
  <c r="BR127" i="15"/>
  <c r="BT126" i="15"/>
  <c r="BR126" i="15"/>
  <c r="BT125" i="15"/>
  <c r="BR125" i="15"/>
  <c r="BT124" i="15"/>
  <c r="BR124" i="15"/>
  <c r="BT123" i="15"/>
  <c r="BR123" i="15"/>
  <c r="BT122" i="15"/>
  <c r="BR122" i="15"/>
  <c r="BT121" i="15"/>
  <c r="BR121" i="15"/>
  <c r="BT120" i="15"/>
  <c r="BR120" i="15"/>
  <c r="BT119" i="15"/>
  <c r="BR119" i="15"/>
  <c r="BT118" i="15"/>
  <c r="BR118" i="15"/>
  <c r="BT117" i="15"/>
  <c r="BR117" i="15"/>
  <c r="BT116" i="15"/>
  <c r="BR116" i="15"/>
  <c r="BT115" i="15"/>
  <c r="BR115" i="15"/>
  <c r="BT114" i="15"/>
  <c r="BR114" i="15"/>
  <c r="BT113" i="15"/>
  <c r="BR113" i="15"/>
  <c r="BT112" i="15"/>
  <c r="BR112" i="15"/>
  <c r="BT111" i="15"/>
  <c r="BR111" i="15"/>
  <c r="BT110" i="15"/>
  <c r="BR110" i="15"/>
  <c r="BK139" i="15"/>
  <c r="BI139" i="15"/>
  <c r="BK138" i="15"/>
  <c r="BI138" i="15"/>
  <c r="BK137" i="15"/>
  <c r="BI137" i="15"/>
  <c r="BK136" i="15"/>
  <c r="BI136" i="15"/>
  <c r="BK135" i="15"/>
  <c r="BI135" i="15"/>
  <c r="BK134" i="15"/>
  <c r="BI134" i="15"/>
  <c r="BK133" i="15"/>
  <c r="BI133" i="15"/>
  <c r="BK132" i="15"/>
  <c r="BI132" i="15"/>
  <c r="BK131" i="15"/>
  <c r="BI131" i="15"/>
  <c r="BK130" i="15"/>
  <c r="BI130" i="15"/>
  <c r="BK129" i="15"/>
  <c r="BI129" i="15"/>
  <c r="BK128" i="15"/>
  <c r="BI128" i="15"/>
  <c r="BK127" i="15"/>
  <c r="BI127" i="15"/>
  <c r="BK126" i="15"/>
  <c r="BI126" i="15"/>
  <c r="BK125" i="15"/>
  <c r="BI125" i="15"/>
  <c r="BK124" i="15"/>
  <c r="BI124" i="15"/>
  <c r="BK123" i="15"/>
  <c r="BI123" i="15"/>
  <c r="BK122" i="15"/>
  <c r="BI122" i="15"/>
  <c r="BK121" i="15"/>
  <c r="BI121" i="15"/>
  <c r="BK120" i="15"/>
  <c r="BI120" i="15"/>
  <c r="BK119" i="15"/>
  <c r="BI119" i="15"/>
  <c r="BK118" i="15"/>
  <c r="BI118" i="15"/>
  <c r="BK117" i="15"/>
  <c r="BI117" i="15"/>
  <c r="BK116" i="15"/>
  <c r="BI116" i="15"/>
  <c r="BK115" i="15"/>
  <c r="BI115" i="15"/>
  <c r="BK114" i="15"/>
  <c r="BI114" i="15"/>
  <c r="BK113" i="15"/>
  <c r="BI113" i="15"/>
  <c r="BK112" i="15"/>
  <c r="BI112" i="15"/>
  <c r="BK111" i="15"/>
  <c r="BI111" i="15"/>
  <c r="BK110" i="15"/>
  <c r="BI110" i="15"/>
  <c r="BB139" i="15"/>
  <c r="AZ139" i="15"/>
  <c r="BB138" i="15"/>
  <c r="AZ138" i="15"/>
  <c r="BB137" i="15"/>
  <c r="AZ137" i="15"/>
  <c r="BB136" i="15"/>
  <c r="AZ136" i="15"/>
  <c r="BB135" i="15"/>
  <c r="AZ135" i="15"/>
  <c r="BB134" i="15"/>
  <c r="AZ134" i="15"/>
  <c r="BB133" i="15"/>
  <c r="AZ133" i="15"/>
  <c r="BB132" i="15"/>
  <c r="AZ132" i="15"/>
  <c r="BB131" i="15"/>
  <c r="AZ131" i="15"/>
  <c r="BB130" i="15"/>
  <c r="AZ130" i="15"/>
  <c r="BB129" i="15"/>
  <c r="AZ129" i="15"/>
  <c r="BB128" i="15"/>
  <c r="AZ128" i="15"/>
  <c r="BB127" i="15"/>
  <c r="AZ127" i="15"/>
  <c r="BB126" i="15"/>
  <c r="AZ126" i="15"/>
  <c r="BB125" i="15"/>
  <c r="AZ125" i="15"/>
  <c r="BB124" i="15"/>
  <c r="AZ124" i="15"/>
  <c r="BB123" i="15"/>
  <c r="AZ123" i="15"/>
  <c r="BB122" i="15"/>
  <c r="AZ122" i="15"/>
  <c r="BB121" i="15"/>
  <c r="AZ121" i="15"/>
  <c r="BB120" i="15"/>
  <c r="AZ120" i="15"/>
  <c r="BB119" i="15"/>
  <c r="AZ119" i="15"/>
  <c r="BB118" i="15"/>
  <c r="AZ118" i="15"/>
  <c r="BB117" i="15"/>
  <c r="AZ117" i="15"/>
  <c r="BB116" i="15"/>
  <c r="AZ116" i="15"/>
  <c r="BB115" i="15"/>
  <c r="AZ115" i="15"/>
  <c r="BB114" i="15"/>
  <c r="AZ114" i="15"/>
  <c r="BB113" i="15"/>
  <c r="AZ113" i="15"/>
  <c r="BB112" i="15"/>
  <c r="AZ112" i="15"/>
  <c r="BB111" i="15"/>
  <c r="AZ111" i="15"/>
  <c r="BB110" i="15"/>
  <c r="AZ110" i="15"/>
  <c r="AS139" i="15"/>
  <c r="AQ139" i="15"/>
  <c r="AS138" i="15"/>
  <c r="AQ138" i="15"/>
  <c r="AS137" i="15"/>
  <c r="AQ137" i="15"/>
  <c r="AS136" i="15"/>
  <c r="AQ136" i="15"/>
  <c r="AS135" i="15"/>
  <c r="AQ135" i="15"/>
  <c r="AS134" i="15"/>
  <c r="AQ134" i="15"/>
  <c r="AS133" i="15"/>
  <c r="AQ133" i="15"/>
  <c r="AS132" i="15"/>
  <c r="AQ132" i="15"/>
  <c r="AS131" i="15"/>
  <c r="AQ131" i="15"/>
  <c r="AQ130" i="15"/>
  <c r="AS129" i="15"/>
  <c r="AQ129" i="15"/>
  <c r="AS128" i="15"/>
  <c r="AQ128" i="15"/>
  <c r="AS127" i="15"/>
  <c r="AQ127" i="15"/>
  <c r="AS126" i="15"/>
  <c r="AQ126" i="15"/>
  <c r="AS125" i="15"/>
  <c r="AQ125" i="15"/>
  <c r="AS124" i="15"/>
  <c r="AQ124" i="15"/>
  <c r="AS123" i="15"/>
  <c r="AQ123" i="15"/>
  <c r="AS122" i="15"/>
  <c r="AQ122" i="15"/>
  <c r="AS121" i="15"/>
  <c r="AQ121" i="15"/>
  <c r="AS120" i="15"/>
  <c r="AQ120" i="15"/>
  <c r="AS119" i="15"/>
  <c r="AQ119" i="15"/>
  <c r="AS118" i="15"/>
  <c r="AQ118" i="15"/>
  <c r="AS117" i="15"/>
  <c r="AQ117" i="15"/>
  <c r="AS116" i="15"/>
  <c r="AQ116" i="15"/>
  <c r="AS115" i="15"/>
  <c r="AQ115" i="15"/>
  <c r="AS114" i="15"/>
  <c r="AQ114" i="15"/>
  <c r="AS113" i="15"/>
  <c r="AQ113" i="15"/>
  <c r="AS112" i="15"/>
  <c r="AQ112" i="15"/>
  <c r="AS111" i="15"/>
  <c r="AQ111" i="15"/>
  <c r="AS110" i="15"/>
  <c r="AQ110" i="15"/>
  <c r="AJ139" i="15"/>
  <c r="AH139" i="15"/>
  <c r="AJ138" i="15"/>
  <c r="AH138" i="15"/>
  <c r="AJ137" i="15"/>
  <c r="AH137" i="15"/>
  <c r="AJ136" i="15"/>
  <c r="AH136" i="15"/>
  <c r="AJ135" i="15"/>
  <c r="AH135" i="15"/>
  <c r="AJ134" i="15"/>
  <c r="AH134" i="15"/>
  <c r="AJ133" i="15"/>
  <c r="AH133" i="15"/>
  <c r="AJ132" i="15"/>
  <c r="AH132" i="15"/>
  <c r="AJ131" i="15"/>
  <c r="AH131" i="15"/>
  <c r="AJ130" i="15"/>
  <c r="AH130" i="15"/>
  <c r="AJ129" i="15"/>
  <c r="AH129" i="15"/>
  <c r="AJ128" i="15"/>
  <c r="AH128" i="15"/>
  <c r="AJ127" i="15"/>
  <c r="AH127" i="15"/>
  <c r="AJ126" i="15"/>
  <c r="AH126" i="15"/>
  <c r="AJ125" i="15"/>
  <c r="AH125" i="15"/>
  <c r="AJ124" i="15"/>
  <c r="AH124" i="15"/>
  <c r="AJ123" i="15"/>
  <c r="AH123" i="15"/>
  <c r="AJ122" i="15"/>
  <c r="AH122" i="15"/>
  <c r="AJ121" i="15"/>
  <c r="AH121" i="15"/>
  <c r="AJ120" i="15"/>
  <c r="AH120" i="15"/>
  <c r="AJ119" i="15"/>
  <c r="AH119" i="15"/>
  <c r="AJ118" i="15"/>
  <c r="AH118" i="15"/>
  <c r="AJ117" i="15"/>
  <c r="AH117" i="15"/>
  <c r="AJ116" i="15"/>
  <c r="AH116" i="15"/>
  <c r="AJ115" i="15"/>
  <c r="AH115" i="15"/>
  <c r="AJ114" i="15"/>
  <c r="AH114" i="15"/>
  <c r="AJ113" i="15"/>
  <c r="AH113" i="15"/>
  <c r="AJ112" i="15"/>
  <c r="AH112" i="15"/>
  <c r="AJ111" i="15"/>
  <c r="AH111" i="15"/>
  <c r="AJ110" i="15"/>
  <c r="AH110" i="15"/>
  <c r="AA139" i="15"/>
  <c r="Y139" i="15"/>
  <c r="AA138" i="15"/>
  <c r="Y138" i="15"/>
  <c r="AA137" i="15"/>
  <c r="Y137" i="15"/>
  <c r="AA136" i="15"/>
  <c r="Y136" i="15"/>
  <c r="AA135" i="15"/>
  <c r="Y135" i="15"/>
  <c r="AA134" i="15"/>
  <c r="Y134" i="15"/>
  <c r="AA133" i="15"/>
  <c r="Y133" i="15"/>
  <c r="AA132" i="15"/>
  <c r="Y132" i="15"/>
  <c r="AA131" i="15"/>
  <c r="Y131" i="15"/>
  <c r="AA130" i="15"/>
  <c r="Y130" i="15"/>
  <c r="AA129" i="15"/>
  <c r="Y129" i="15"/>
  <c r="AA128" i="15"/>
  <c r="Y128" i="15"/>
  <c r="AA127" i="15"/>
  <c r="Y127" i="15"/>
  <c r="AA126" i="15"/>
  <c r="Y126" i="15"/>
  <c r="AA125" i="15"/>
  <c r="Y125" i="15"/>
  <c r="AA124" i="15"/>
  <c r="Y124" i="15"/>
  <c r="AA123" i="15"/>
  <c r="Y123" i="15"/>
  <c r="AA122" i="15"/>
  <c r="Y122" i="15"/>
  <c r="AA121" i="15"/>
  <c r="Y121" i="15"/>
  <c r="AA120" i="15"/>
  <c r="Y120" i="15"/>
  <c r="AA119" i="15"/>
  <c r="Y119" i="15"/>
  <c r="AA118" i="15"/>
  <c r="Y118" i="15"/>
  <c r="AA117" i="15"/>
  <c r="Y117" i="15"/>
  <c r="AA116" i="15"/>
  <c r="Y116" i="15"/>
  <c r="AA115" i="15"/>
  <c r="Y115" i="15"/>
  <c r="AA114" i="15"/>
  <c r="Y114" i="15"/>
  <c r="AA113" i="15"/>
  <c r="Y113" i="15"/>
  <c r="AA112" i="15"/>
  <c r="Y112" i="15"/>
  <c r="AA111" i="15"/>
  <c r="Y111" i="15"/>
  <c r="AA110" i="15"/>
  <c r="Y110" i="15"/>
  <c r="R139" i="15"/>
  <c r="P139" i="15"/>
  <c r="R138" i="15"/>
  <c r="P138" i="15"/>
  <c r="R137" i="15"/>
  <c r="P137" i="15"/>
  <c r="R136" i="15"/>
  <c r="P136" i="15"/>
  <c r="R135" i="15"/>
  <c r="P135" i="15"/>
  <c r="R134" i="15"/>
  <c r="P134" i="15"/>
  <c r="R133" i="15"/>
  <c r="P133" i="15"/>
  <c r="R132" i="15"/>
  <c r="P132" i="15"/>
  <c r="R131" i="15"/>
  <c r="P131" i="15"/>
  <c r="R130" i="15"/>
  <c r="P130" i="15"/>
  <c r="R129" i="15"/>
  <c r="P129" i="15"/>
  <c r="R128" i="15"/>
  <c r="P128" i="15"/>
  <c r="R127" i="15"/>
  <c r="P127" i="15"/>
  <c r="R126" i="15"/>
  <c r="P126" i="15"/>
  <c r="R125" i="15"/>
  <c r="P125" i="15"/>
  <c r="R124" i="15"/>
  <c r="P124" i="15"/>
  <c r="R123" i="15"/>
  <c r="P123" i="15"/>
  <c r="R122" i="15"/>
  <c r="P122" i="15"/>
  <c r="R121" i="15"/>
  <c r="P121" i="15"/>
  <c r="R120" i="15"/>
  <c r="P120" i="15"/>
  <c r="R119" i="15"/>
  <c r="P119" i="15"/>
  <c r="R118" i="15"/>
  <c r="P118" i="15"/>
  <c r="R117" i="15"/>
  <c r="P117" i="15"/>
  <c r="R116" i="15"/>
  <c r="P116" i="15"/>
  <c r="R115" i="15"/>
  <c r="P115" i="15"/>
  <c r="R114" i="15"/>
  <c r="P114" i="15"/>
  <c r="R113" i="15"/>
  <c r="P113" i="15"/>
  <c r="R112" i="15"/>
  <c r="P112" i="15"/>
  <c r="R111" i="15"/>
  <c r="P111" i="15"/>
  <c r="R110" i="15"/>
  <c r="P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10" i="15"/>
  <c r="I44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10" i="15"/>
  <c r="G44" i="15"/>
  <c r="CM109" i="15"/>
  <c r="CK109" i="15"/>
  <c r="CF109" i="15"/>
  <c r="CD109" i="15"/>
  <c r="CB109" i="15"/>
  <c r="BW109" i="15"/>
  <c r="BU109" i="15"/>
  <c r="BS109" i="15"/>
  <c r="BN109" i="15"/>
  <c r="BL109" i="15"/>
  <c r="BJ109" i="15"/>
  <c r="BE109" i="15"/>
  <c r="BC109" i="15"/>
  <c r="BA109" i="15"/>
  <c r="AV109" i="15"/>
  <c r="AT109" i="15"/>
  <c r="AR109" i="15"/>
  <c r="AM109" i="15"/>
  <c r="AK109" i="15"/>
  <c r="AI109" i="15"/>
  <c r="AD109" i="15"/>
  <c r="AB109" i="15"/>
  <c r="Z109" i="15"/>
  <c r="U109" i="15"/>
  <c r="CM140" i="15" l="1"/>
  <c r="CK140" i="15"/>
  <c r="CF140" i="15"/>
  <c r="CD140" i="15"/>
  <c r="CB140" i="15"/>
  <c r="BW140" i="15"/>
  <c r="BU140" i="15"/>
  <c r="BS140" i="15"/>
  <c r="BN140" i="15"/>
  <c r="BL140" i="15"/>
  <c r="BJ140" i="15"/>
  <c r="BE140" i="15"/>
  <c r="BC140" i="15"/>
  <c r="BA140" i="15"/>
  <c r="AV140" i="15"/>
  <c r="AT140" i="15"/>
  <c r="AR140" i="15"/>
  <c r="AM140" i="15"/>
  <c r="AK140" i="15"/>
  <c r="AI140" i="15"/>
  <c r="AD140" i="15"/>
  <c r="AB140" i="15"/>
  <c r="Z140" i="15"/>
  <c r="U140" i="15"/>
  <c r="S140" i="15"/>
  <c r="Q140" i="15"/>
  <c r="L140" i="15"/>
  <c r="H140" i="15"/>
  <c r="C140" i="15"/>
  <c r="S109" i="15"/>
  <c r="Q109" i="15"/>
  <c r="L109" i="15"/>
  <c r="J109" i="15"/>
  <c r="J140" i="15" s="1"/>
  <c r="H109" i="15"/>
  <c r="C109" i="15"/>
  <c r="T56" i="2"/>
  <c r="T55" i="2"/>
  <c r="T54" i="2"/>
  <c r="T53" i="2"/>
  <c r="T52" i="2"/>
  <c r="T51" i="2"/>
  <c r="T50" i="2"/>
  <c r="T49" i="2"/>
  <c r="T48" i="2"/>
  <c r="B56" i="2"/>
  <c r="B55" i="2"/>
  <c r="B54" i="2"/>
  <c r="B53" i="2"/>
  <c r="B52" i="2"/>
  <c r="B51" i="2"/>
  <c r="B50" i="2"/>
  <c r="B49" i="2"/>
  <c r="B48" i="2"/>
  <c r="B47" i="2"/>
  <c r="Y57" i="2"/>
  <c r="Z56" i="2"/>
  <c r="AA56" i="2" s="1"/>
  <c r="M56" i="2"/>
  <c r="I56" i="2"/>
  <c r="O56" i="2" s="1"/>
  <c r="Z55" i="2"/>
  <c r="AA55" i="2" s="1"/>
  <c r="N55" i="2"/>
  <c r="M55" i="2"/>
  <c r="I55" i="2"/>
  <c r="O55" i="2" s="1"/>
  <c r="Z54" i="2"/>
  <c r="AA54" i="2" s="1"/>
  <c r="N54" i="2"/>
  <c r="M54" i="2"/>
  <c r="I54" i="2"/>
  <c r="O54" i="2" s="1"/>
  <c r="AA53" i="2"/>
  <c r="Z53" i="2"/>
  <c r="M53" i="2"/>
  <c r="I53" i="2"/>
  <c r="N53" i="2" s="1"/>
  <c r="Z52" i="2"/>
  <c r="AA52" i="2" s="1"/>
  <c r="M52" i="2"/>
  <c r="I52" i="2"/>
  <c r="N52" i="2" s="1"/>
  <c r="Z51" i="2"/>
  <c r="AA51" i="2" s="1"/>
  <c r="N51" i="2"/>
  <c r="M51" i="2"/>
  <c r="I51" i="2"/>
  <c r="O51" i="2" s="1"/>
  <c r="Z50" i="2"/>
  <c r="AA50" i="2" s="1"/>
  <c r="N50" i="2"/>
  <c r="M50" i="2"/>
  <c r="I50" i="2"/>
  <c r="O50" i="2" s="1"/>
  <c r="AA49" i="2"/>
  <c r="Z49" i="2"/>
  <c r="M49" i="2"/>
  <c r="I49" i="2"/>
  <c r="O49" i="2" s="1"/>
  <c r="Z48" i="2"/>
  <c r="AA48" i="2" s="1"/>
  <c r="M48" i="2"/>
  <c r="I48" i="2"/>
  <c r="N48" i="2" s="1"/>
  <c r="Z47" i="2"/>
  <c r="O47" i="2"/>
  <c r="N47" i="2"/>
  <c r="M47" i="2"/>
  <c r="M57" i="2" s="1"/>
  <c r="I47" i="2"/>
  <c r="O48" i="2" l="1"/>
  <c r="P48" i="2" s="1"/>
  <c r="V48" i="2" s="1"/>
  <c r="AB48" i="2" s="1"/>
  <c r="Z57" i="2"/>
  <c r="T57" i="2"/>
  <c r="O53" i="2"/>
  <c r="P53" i="2" s="1"/>
  <c r="O52" i="2"/>
  <c r="P52" i="2"/>
  <c r="V52" i="2" s="1"/>
  <c r="AB52" i="2" s="1"/>
  <c r="P54" i="2"/>
  <c r="V54" i="2" s="1"/>
  <c r="AB54" i="2" s="1"/>
  <c r="P50" i="2"/>
  <c r="V50" i="2" s="1"/>
  <c r="AB50" i="2" s="1"/>
  <c r="P51" i="2"/>
  <c r="V51" i="2" s="1"/>
  <c r="AB51" i="2" s="1"/>
  <c r="P55" i="2"/>
  <c r="V55" i="2" s="1"/>
  <c r="AB55" i="2" s="1"/>
  <c r="P47" i="2"/>
  <c r="V47" i="2" s="1"/>
  <c r="N56" i="2"/>
  <c r="P56" i="2" s="1"/>
  <c r="V56" i="2" s="1"/>
  <c r="AB56" i="2" s="1"/>
  <c r="N49" i="2"/>
  <c r="P49" i="2" s="1"/>
  <c r="V49" i="2" s="1"/>
  <c r="AB49" i="2" s="1"/>
  <c r="AA47" i="2"/>
  <c r="AA57" i="2" s="1"/>
  <c r="S13" i="26"/>
  <c r="AI11" i="26"/>
  <c r="AC18" i="26"/>
  <c r="Y2" i="26"/>
  <c r="T2" i="26"/>
  <c r="N57" i="2" l="1"/>
  <c r="V53" i="2"/>
  <c r="AB53" i="2" s="1"/>
  <c r="P57" i="2"/>
  <c r="AB47" i="2"/>
  <c r="AC19" i="26"/>
  <c r="AC20" i="26"/>
  <c r="AC21" i="26"/>
  <c r="AC22" i="26"/>
  <c r="AB23" i="26"/>
  <c r="X13" i="26"/>
  <c r="Z12" i="26"/>
  <c r="Z11" i="26"/>
  <c r="Z10" i="26"/>
  <c r="Z9" i="26"/>
  <c r="Z8" i="26"/>
  <c r="Z7" i="26"/>
  <c r="Z6" i="26"/>
  <c r="Z5" i="26"/>
  <c r="Z4" i="26"/>
  <c r="Z3" i="26"/>
  <c r="AB57" i="2" l="1"/>
  <c r="V57" i="2"/>
  <c r="AB24" i="26"/>
  <c r="AC24" i="26" s="1"/>
  <c r="AC23" i="26"/>
  <c r="Z13" i="26"/>
  <c r="Z16" i="26" s="1"/>
  <c r="W27" i="26"/>
  <c r="W28" i="26"/>
  <c r="W29" i="26"/>
  <c r="W30" i="26"/>
  <c r="W26" i="26"/>
  <c r="V31" i="26"/>
  <c r="W31" i="26" s="1"/>
  <c r="V32" i="26" l="1"/>
  <c r="W32" i="26" s="1"/>
  <c r="W22" i="26" l="1"/>
  <c r="V23" i="26"/>
  <c r="V24" i="26" s="1"/>
  <c r="W24" i="26" s="1"/>
  <c r="W19" i="26" l="1"/>
  <c r="W20" i="26"/>
  <c r="W21" i="26"/>
  <c r="U4" i="26"/>
  <c r="U5" i="26"/>
  <c r="U6" i="26"/>
  <c r="U7" i="26"/>
  <c r="U8" i="26"/>
  <c r="U9" i="26"/>
  <c r="U10" i="26"/>
  <c r="U11" i="26"/>
  <c r="U12" i="26"/>
  <c r="U3" i="26"/>
  <c r="R1" i="26"/>
  <c r="S1" i="26" s="1"/>
  <c r="AI9" i="26"/>
  <c r="AI7" i="26"/>
  <c r="AI5" i="26"/>
  <c r="AI3" i="26"/>
  <c r="W23" i="26" l="1"/>
  <c r="U13" i="26"/>
  <c r="U16" i="26" s="1"/>
  <c r="AA16" i="26" s="1"/>
  <c r="AD12" i="26"/>
  <c r="N9" i="26" l="1"/>
  <c r="N10" i="26" s="1"/>
  <c r="P9" i="26"/>
  <c r="P10" i="26" s="1"/>
  <c r="D3" i="26"/>
  <c r="G2" i="26"/>
  <c r="I2" i="26" s="1"/>
  <c r="J2" i="26" s="1"/>
  <c r="J5" i="26" s="1"/>
  <c r="L74" i="24" l="1"/>
  <c r="B74" i="24"/>
  <c r="L57" i="24"/>
  <c r="B57" i="24"/>
  <c r="L40" i="24"/>
  <c r="B40" i="24"/>
  <c r="L23" i="24"/>
  <c r="B23" i="24"/>
  <c r="L6" i="24"/>
  <c r="B6" i="24"/>
  <c r="P106" i="15"/>
  <c r="P105" i="15"/>
  <c r="P104" i="15"/>
  <c r="P103" i="15"/>
  <c r="P102" i="15"/>
  <c r="P101" i="15"/>
  <c r="P100" i="15"/>
  <c r="P99" i="15"/>
  <c r="P98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Y104" i="15"/>
  <c r="Y103" i="15"/>
  <c r="Y102" i="15"/>
  <c r="Y101" i="15"/>
  <c r="Y100" i="15"/>
  <c r="Y99" i="15"/>
  <c r="Y98" i="15"/>
  <c r="Y97" i="15"/>
  <c r="Y96" i="15"/>
  <c r="Y95" i="15"/>
  <c r="Y94" i="15"/>
  <c r="Y93" i="15"/>
  <c r="Y92" i="15"/>
  <c r="Y91" i="15"/>
  <c r="Y90" i="15"/>
  <c r="Y89" i="15"/>
  <c r="Y88" i="15"/>
  <c r="Y87" i="15"/>
  <c r="Y86" i="15"/>
  <c r="Y85" i="15"/>
  <c r="Y84" i="15"/>
  <c r="Y83" i="15"/>
  <c r="Y82" i="15"/>
  <c r="Y81" i="15"/>
  <c r="Y80" i="15"/>
  <c r="Y79" i="15"/>
  <c r="Y78" i="15"/>
  <c r="Y77" i="15"/>
  <c r="Y76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80" i="15"/>
  <c r="G77" i="15"/>
  <c r="G78" i="15"/>
  <c r="G79" i="15"/>
  <c r="G76" i="15"/>
  <c r="G53" i="15"/>
  <c r="CM107" i="15"/>
  <c r="CK107" i="15"/>
  <c r="CF107" i="15"/>
  <c r="CL106" i="15"/>
  <c r="CJ106" i="15"/>
  <c r="CL105" i="15"/>
  <c r="CJ105" i="15"/>
  <c r="CL104" i="15"/>
  <c r="CJ104" i="15"/>
  <c r="CL103" i="15"/>
  <c r="CJ103" i="15"/>
  <c r="CL102" i="15"/>
  <c r="CJ102" i="15"/>
  <c r="CL101" i="15"/>
  <c r="CJ101" i="15"/>
  <c r="CL100" i="15"/>
  <c r="CJ100" i="15"/>
  <c r="CL99" i="15"/>
  <c r="CJ99" i="15"/>
  <c r="CL98" i="15"/>
  <c r="CJ98" i="15"/>
  <c r="CL97" i="15"/>
  <c r="CJ97" i="15"/>
  <c r="CL96" i="15"/>
  <c r="CJ96" i="15"/>
  <c r="CL95" i="15"/>
  <c r="CJ95" i="15"/>
  <c r="CL94" i="15"/>
  <c r="CJ94" i="15"/>
  <c r="CL93" i="15"/>
  <c r="CJ93" i="15"/>
  <c r="CL92" i="15"/>
  <c r="CJ92" i="15"/>
  <c r="CL91" i="15"/>
  <c r="CJ91" i="15"/>
  <c r="CL90" i="15"/>
  <c r="CJ90" i="15"/>
  <c r="CL89" i="15"/>
  <c r="CJ89" i="15"/>
  <c r="CL88" i="15"/>
  <c r="CJ88" i="15"/>
  <c r="CL87" i="15"/>
  <c r="CJ87" i="15"/>
  <c r="CL86" i="15"/>
  <c r="CJ86" i="15"/>
  <c r="CL85" i="15"/>
  <c r="CJ85" i="15"/>
  <c r="CL84" i="15"/>
  <c r="CJ84" i="15"/>
  <c r="CL83" i="15"/>
  <c r="CJ83" i="15"/>
  <c r="CL82" i="15"/>
  <c r="CJ82" i="15"/>
  <c r="CL81" i="15"/>
  <c r="CJ81" i="15"/>
  <c r="CL80" i="15"/>
  <c r="CJ80" i="15"/>
  <c r="CL79" i="15"/>
  <c r="CJ79" i="15"/>
  <c r="CL78" i="15"/>
  <c r="CJ78" i="15"/>
  <c r="CL77" i="15"/>
  <c r="CJ77" i="15"/>
  <c r="CL76" i="15"/>
  <c r="CJ76" i="15"/>
  <c r="CM75" i="15"/>
  <c r="CK75" i="15"/>
  <c r="CF75" i="15"/>
  <c r="CD107" i="15"/>
  <c r="CB107" i="15"/>
  <c r="BW107" i="15"/>
  <c r="CC106" i="15"/>
  <c r="CA106" i="15"/>
  <c r="CC105" i="15"/>
  <c r="CA105" i="15"/>
  <c r="CC104" i="15"/>
  <c r="CA104" i="15"/>
  <c r="CC103" i="15"/>
  <c r="CA103" i="15"/>
  <c r="CC102" i="15"/>
  <c r="CA102" i="15"/>
  <c r="CC101" i="15"/>
  <c r="CA101" i="15"/>
  <c r="CC100" i="15"/>
  <c r="CA100" i="15"/>
  <c r="CC99" i="15"/>
  <c r="CA99" i="15"/>
  <c r="CC98" i="15"/>
  <c r="CA98" i="15"/>
  <c r="CC97" i="15"/>
  <c r="CA97" i="15"/>
  <c r="CC96" i="15"/>
  <c r="CA96" i="15"/>
  <c r="CC95" i="15"/>
  <c r="CA95" i="15"/>
  <c r="CC94" i="15"/>
  <c r="CA94" i="15"/>
  <c r="CC93" i="15"/>
  <c r="CA93" i="15"/>
  <c r="CC92" i="15"/>
  <c r="CA92" i="15"/>
  <c r="CC91" i="15"/>
  <c r="CA91" i="15"/>
  <c r="CC90" i="15"/>
  <c r="CA90" i="15"/>
  <c r="CC89" i="15"/>
  <c r="CA89" i="15"/>
  <c r="CC88" i="15"/>
  <c r="CA88" i="15"/>
  <c r="CC87" i="15"/>
  <c r="CA87" i="15"/>
  <c r="CC86" i="15"/>
  <c r="CA86" i="15"/>
  <c r="CC85" i="15"/>
  <c r="CA85" i="15"/>
  <c r="CC84" i="15"/>
  <c r="CA84" i="15"/>
  <c r="CC83" i="15"/>
  <c r="CA83" i="15"/>
  <c r="CC82" i="15"/>
  <c r="CA82" i="15"/>
  <c r="CC81" i="15"/>
  <c r="CA81" i="15"/>
  <c r="CC80" i="15"/>
  <c r="CA80" i="15"/>
  <c r="CC79" i="15"/>
  <c r="CA79" i="15"/>
  <c r="CC78" i="15"/>
  <c r="CA78" i="15"/>
  <c r="CC77" i="15"/>
  <c r="CA77" i="15"/>
  <c r="CC76" i="15"/>
  <c r="CA76" i="15"/>
  <c r="CD75" i="15"/>
  <c r="CB75" i="15"/>
  <c r="BW75" i="15"/>
  <c r="BU107" i="15"/>
  <c r="BS107" i="15"/>
  <c r="BN107" i="15"/>
  <c r="BT106" i="15"/>
  <c r="BR106" i="15"/>
  <c r="BT105" i="15"/>
  <c r="BR105" i="15"/>
  <c r="BT104" i="15"/>
  <c r="BR104" i="15"/>
  <c r="BT103" i="15"/>
  <c r="BR103" i="15"/>
  <c r="BT102" i="15"/>
  <c r="BR102" i="15"/>
  <c r="BT101" i="15"/>
  <c r="BR101" i="15"/>
  <c r="BT100" i="15"/>
  <c r="BR100" i="15"/>
  <c r="BT99" i="15"/>
  <c r="BR99" i="15"/>
  <c r="BT98" i="15"/>
  <c r="BR98" i="15"/>
  <c r="BT97" i="15"/>
  <c r="BR97" i="15"/>
  <c r="BT96" i="15"/>
  <c r="BR96" i="15"/>
  <c r="BT95" i="15"/>
  <c r="BR95" i="15"/>
  <c r="BT94" i="15"/>
  <c r="BR94" i="15"/>
  <c r="BT93" i="15"/>
  <c r="BR93" i="15"/>
  <c r="BT92" i="15"/>
  <c r="BR92" i="15"/>
  <c r="BT91" i="15"/>
  <c r="BR91" i="15"/>
  <c r="BT90" i="15"/>
  <c r="BR90" i="15"/>
  <c r="BT89" i="15"/>
  <c r="BR89" i="15"/>
  <c r="BT88" i="15"/>
  <c r="BR88" i="15"/>
  <c r="BT87" i="15"/>
  <c r="BR87" i="15"/>
  <c r="BT86" i="15"/>
  <c r="BR86" i="15"/>
  <c r="BT85" i="15"/>
  <c r="BR85" i="15"/>
  <c r="BT84" i="15"/>
  <c r="BR84" i="15"/>
  <c r="BT83" i="15"/>
  <c r="BR83" i="15"/>
  <c r="BT82" i="15"/>
  <c r="BR82" i="15"/>
  <c r="BT81" i="15"/>
  <c r="BR81" i="15"/>
  <c r="BT80" i="15"/>
  <c r="BR80" i="15"/>
  <c r="BT79" i="15"/>
  <c r="BR79" i="15"/>
  <c r="BT78" i="15"/>
  <c r="BR78" i="15"/>
  <c r="BT77" i="15"/>
  <c r="BR77" i="15"/>
  <c r="BT76" i="15"/>
  <c r="BR76" i="15"/>
  <c r="BU75" i="15"/>
  <c r="BS75" i="15"/>
  <c r="BN75" i="15"/>
  <c r="BL107" i="15"/>
  <c r="BJ107" i="15"/>
  <c r="BE107" i="15"/>
  <c r="BK106" i="15"/>
  <c r="BI106" i="15"/>
  <c r="BK105" i="15"/>
  <c r="BI105" i="15"/>
  <c r="BK104" i="15"/>
  <c r="BI104" i="15"/>
  <c r="BK103" i="15"/>
  <c r="BI103" i="15"/>
  <c r="BK102" i="15"/>
  <c r="BI102" i="15"/>
  <c r="BK101" i="15"/>
  <c r="BI101" i="15"/>
  <c r="BK100" i="15"/>
  <c r="BI100" i="15"/>
  <c r="BK99" i="15"/>
  <c r="BI99" i="15"/>
  <c r="BK98" i="15"/>
  <c r="BI98" i="15"/>
  <c r="BK97" i="15"/>
  <c r="BI97" i="15"/>
  <c r="BK96" i="15"/>
  <c r="BI96" i="15"/>
  <c r="BK95" i="15"/>
  <c r="BI95" i="15"/>
  <c r="BK94" i="15"/>
  <c r="BI94" i="15"/>
  <c r="BK93" i="15"/>
  <c r="BI93" i="15"/>
  <c r="BK92" i="15"/>
  <c r="BI92" i="15"/>
  <c r="BK91" i="15"/>
  <c r="BI91" i="15"/>
  <c r="BK90" i="15"/>
  <c r="BI90" i="15"/>
  <c r="BK89" i="15"/>
  <c r="BI89" i="15"/>
  <c r="BK88" i="15"/>
  <c r="BI88" i="15"/>
  <c r="BK87" i="15"/>
  <c r="BI87" i="15"/>
  <c r="BK86" i="15"/>
  <c r="BI86" i="15"/>
  <c r="BK85" i="15"/>
  <c r="BI85" i="15"/>
  <c r="BK84" i="15"/>
  <c r="BI84" i="15"/>
  <c r="BK83" i="15"/>
  <c r="BI83" i="15"/>
  <c r="BK82" i="15"/>
  <c r="BI82" i="15"/>
  <c r="BK81" i="15"/>
  <c r="BI81" i="15"/>
  <c r="BK80" i="15"/>
  <c r="BI80" i="15"/>
  <c r="BK79" i="15"/>
  <c r="BI79" i="15"/>
  <c r="BK78" i="15"/>
  <c r="BI78" i="15"/>
  <c r="BK77" i="15"/>
  <c r="BI77" i="15"/>
  <c r="BK76" i="15"/>
  <c r="BI76" i="15"/>
  <c r="BL75" i="15"/>
  <c r="BJ75" i="15"/>
  <c r="BE75" i="15"/>
  <c r="BC107" i="15"/>
  <c r="BA107" i="15"/>
  <c r="AV107" i="15"/>
  <c r="BB106" i="15"/>
  <c r="AZ106" i="15"/>
  <c r="BB105" i="15"/>
  <c r="AZ105" i="15"/>
  <c r="BB104" i="15"/>
  <c r="AZ104" i="15"/>
  <c r="BB103" i="15"/>
  <c r="AZ103" i="15"/>
  <c r="BB102" i="15"/>
  <c r="AZ102" i="15"/>
  <c r="BB101" i="15"/>
  <c r="AZ101" i="15"/>
  <c r="BB100" i="15"/>
  <c r="AZ100" i="15"/>
  <c r="BB99" i="15"/>
  <c r="AZ99" i="15"/>
  <c r="BB98" i="15"/>
  <c r="AZ98" i="15"/>
  <c r="BB97" i="15"/>
  <c r="AZ97" i="15"/>
  <c r="BB96" i="15"/>
  <c r="AZ96" i="15"/>
  <c r="BB95" i="15"/>
  <c r="AZ95" i="15"/>
  <c r="BB94" i="15"/>
  <c r="AZ94" i="15"/>
  <c r="BB93" i="15"/>
  <c r="AZ93" i="15"/>
  <c r="BB92" i="15"/>
  <c r="AZ92" i="15"/>
  <c r="BB91" i="15"/>
  <c r="AZ91" i="15"/>
  <c r="BB90" i="15"/>
  <c r="AZ90" i="15"/>
  <c r="BB89" i="15"/>
  <c r="AZ89" i="15"/>
  <c r="BB88" i="15"/>
  <c r="AZ88" i="15"/>
  <c r="BB87" i="15"/>
  <c r="AZ87" i="15"/>
  <c r="BB86" i="15"/>
  <c r="AZ86" i="15"/>
  <c r="BB85" i="15"/>
  <c r="AZ85" i="15"/>
  <c r="BB84" i="15"/>
  <c r="AZ84" i="15"/>
  <c r="BB83" i="15"/>
  <c r="AZ83" i="15"/>
  <c r="BB82" i="15"/>
  <c r="AZ82" i="15"/>
  <c r="BB81" i="15"/>
  <c r="AZ81" i="15"/>
  <c r="BB80" i="15"/>
  <c r="AZ80" i="15"/>
  <c r="BB79" i="15"/>
  <c r="AZ79" i="15"/>
  <c r="BB78" i="15"/>
  <c r="AZ78" i="15"/>
  <c r="BB77" i="15"/>
  <c r="AZ77" i="15"/>
  <c r="BB76" i="15"/>
  <c r="AZ76" i="15"/>
  <c r="BC75" i="15"/>
  <c r="BA75" i="15"/>
  <c r="AV75" i="15"/>
  <c r="AT107" i="15"/>
  <c r="AR107" i="15"/>
  <c r="AM107" i="15"/>
  <c r="AS106" i="15"/>
  <c r="AQ106" i="15"/>
  <c r="AS105" i="15"/>
  <c r="AQ105" i="15"/>
  <c r="AS104" i="15"/>
  <c r="AQ104" i="15"/>
  <c r="AS103" i="15"/>
  <c r="AQ103" i="15"/>
  <c r="AS102" i="15"/>
  <c r="AQ102" i="15"/>
  <c r="AS101" i="15"/>
  <c r="AQ101" i="15"/>
  <c r="AS100" i="15"/>
  <c r="AQ100" i="15"/>
  <c r="AS99" i="15"/>
  <c r="AQ99" i="15"/>
  <c r="AS98" i="15"/>
  <c r="AQ98" i="15"/>
  <c r="AS97" i="15"/>
  <c r="AQ97" i="15"/>
  <c r="AS96" i="15"/>
  <c r="AQ96" i="15"/>
  <c r="AS95" i="15"/>
  <c r="AQ95" i="15"/>
  <c r="AS94" i="15"/>
  <c r="AQ94" i="15"/>
  <c r="AS93" i="15"/>
  <c r="AQ93" i="15"/>
  <c r="AS92" i="15"/>
  <c r="AQ92" i="15"/>
  <c r="AS91" i="15"/>
  <c r="AQ91" i="15"/>
  <c r="AS90" i="15"/>
  <c r="AQ90" i="15"/>
  <c r="AS89" i="15"/>
  <c r="AQ89" i="15"/>
  <c r="AS88" i="15"/>
  <c r="AQ88" i="15"/>
  <c r="AS87" i="15"/>
  <c r="AQ87" i="15"/>
  <c r="AS86" i="15"/>
  <c r="AQ86" i="15"/>
  <c r="AS85" i="15"/>
  <c r="AQ85" i="15"/>
  <c r="AS84" i="15"/>
  <c r="AQ84" i="15"/>
  <c r="AS83" i="15"/>
  <c r="AQ83" i="15"/>
  <c r="AS82" i="15"/>
  <c r="AQ82" i="15"/>
  <c r="AS81" i="15"/>
  <c r="AQ81" i="15"/>
  <c r="AS80" i="15"/>
  <c r="AQ80" i="15"/>
  <c r="AS79" i="15"/>
  <c r="AQ79" i="15"/>
  <c r="AS78" i="15"/>
  <c r="AQ78" i="15"/>
  <c r="AS77" i="15"/>
  <c r="AQ77" i="15"/>
  <c r="AS76" i="15"/>
  <c r="AQ76" i="15"/>
  <c r="AT75" i="15"/>
  <c r="AR75" i="15"/>
  <c r="AM75" i="15"/>
  <c r="AK107" i="15"/>
  <c r="AI107" i="15"/>
  <c r="AD107" i="15"/>
  <c r="AJ106" i="15"/>
  <c r="AH106" i="15"/>
  <c r="AJ105" i="15"/>
  <c r="AH105" i="15"/>
  <c r="AJ104" i="15"/>
  <c r="AH104" i="15"/>
  <c r="AJ103" i="15"/>
  <c r="AH103" i="15"/>
  <c r="AJ102" i="15"/>
  <c r="AH102" i="15"/>
  <c r="AJ101" i="15"/>
  <c r="AH101" i="15"/>
  <c r="AJ100" i="15"/>
  <c r="AH100" i="15"/>
  <c r="AJ99" i="15"/>
  <c r="AH99" i="15"/>
  <c r="AJ98" i="15"/>
  <c r="AH98" i="15"/>
  <c r="AJ97" i="15"/>
  <c r="AH97" i="15"/>
  <c r="AJ96" i="15"/>
  <c r="AH96" i="15"/>
  <c r="AJ95" i="15"/>
  <c r="AH95" i="15"/>
  <c r="AJ94" i="15"/>
  <c r="AH94" i="15"/>
  <c r="AJ93" i="15"/>
  <c r="AH93" i="15"/>
  <c r="AJ92" i="15"/>
  <c r="AH92" i="15"/>
  <c r="AJ91" i="15"/>
  <c r="AH91" i="15"/>
  <c r="AJ90" i="15"/>
  <c r="AH90" i="15"/>
  <c r="AJ89" i="15"/>
  <c r="AH89" i="15"/>
  <c r="AJ88" i="15"/>
  <c r="AH88" i="15"/>
  <c r="AJ87" i="15"/>
  <c r="AH87" i="15"/>
  <c r="AJ86" i="15"/>
  <c r="AH86" i="15"/>
  <c r="AJ85" i="15"/>
  <c r="AH85" i="15"/>
  <c r="AJ84" i="15"/>
  <c r="AH84" i="15"/>
  <c r="AJ83" i="15"/>
  <c r="AH83" i="15"/>
  <c r="AJ82" i="15"/>
  <c r="AH82" i="15"/>
  <c r="AJ81" i="15"/>
  <c r="AH81" i="15"/>
  <c r="AJ80" i="15"/>
  <c r="AH80" i="15"/>
  <c r="AJ79" i="15"/>
  <c r="AH79" i="15"/>
  <c r="AJ78" i="15"/>
  <c r="AH78" i="15"/>
  <c r="AJ77" i="15"/>
  <c r="AH77" i="15"/>
  <c r="AJ76" i="15"/>
  <c r="AH76" i="15"/>
  <c r="AK75" i="15"/>
  <c r="AI75" i="15"/>
  <c r="AD75" i="15"/>
  <c r="AB107" i="15"/>
  <c r="Z107" i="15"/>
  <c r="U107" i="15"/>
  <c r="AA106" i="15"/>
  <c r="Y106" i="15"/>
  <c r="AA105" i="15"/>
  <c r="Y105" i="15"/>
  <c r="AA104" i="15"/>
  <c r="AA103" i="15"/>
  <c r="AA102" i="15"/>
  <c r="AA101" i="15"/>
  <c r="AA100" i="15"/>
  <c r="AA99" i="15"/>
  <c r="AA98" i="15"/>
  <c r="AA97" i="15"/>
  <c r="AA96" i="15"/>
  <c r="AA95" i="15"/>
  <c r="AA94" i="15"/>
  <c r="AA93" i="15"/>
  <c r="AA92" i="15"/>
  <c r="AA91" i="15"/>
  <c r="AA90" i="15"/>
  <c r="AA89" i="15"/>
  <c r="AA88" i="15"/>
  <c r="AA87" i="15"/>
  <c r="AA86" i="15"/>
  <c r="AA85" i="15"/>
  <c r="AA84" i="15"/>
  <c r="AA83" i="15"/>
  <c r="AA82" i="15"/>
  <c r="AA81" i="15"/>
  <c r="AA80" i="15"/>
  <c r="AA79" i="15"/>
  <c r="AA78" i="15"/>
  <c r="AA77" i="15"/>
  <c r="AA76" i="15"/>
  <c r="AB75" i="15"/>
  <c r="Z75" i="15"/>
  <c r="U75" i="15"/>
  <c r="S107" i="15"/>
  <c r="Q107" i="15"/>
  <c r="L107" i="15"/>
  <c r="R106" i="15"/>
  <c r="R105" i="15"/>
  <c r="R104" i="15"/>
  <c r="R103" i="15"/>
  <c r="R102" i="15"/>
  <c r="R101" i="15"/>
  <c r="R100" i="15"/>
  <c r="R99" i="15"/>
  <c r="R98" i="15"/>
  <c r="R97" i="15"/>
  <c r="R96" i="15"/>
  <c r="R95" i="15"/>
  <c r="R94" i="15"/>
  <c r="R93" i="15"/>
  <c r="R92" i="15"/>
  <c r="R91" i="15"/>
  <c r="R90" i="15"/>
  <c r="R89" i="15"/>
  <c r="R88" i="15"/>
  <c r="R87" i="15"/>
  <c r="R86" i="15"/>
  <c r="R85" i="15"/>
  <c r="R84" i="15"/>
  <c r="R83" i="15"/>
  <c r="R82" i="15"/>
  <c r="R81" i="15"/>
  <c r="R80" i="15"/>
  <c r="R79" i="15"/>
  <c r="R78" i="15"/>
  <c r="R77" i="15"/>
  <c r="R76" i="15"/>
  <c r="S75" i="15"/>
  <c r="Q75" i="15"/>
  <c r="L75" i="15"/>
  <c r="H107" i="15"/>
  <c r="C107" i="15"/>
  <c r="J75" i="15"/>
  <c r="J107" i="15" s="1"/>
  <c r="H75" i="15"/>
  <c r="B34" i="2"/>
  <c r="B35" i="2"/>
  <c r="B36" i="2"/>
  <c r="B37" i="2"/>
  <c r="B38" i="2"/>
  <c r="B39" i="2"/>
  <c r="B40" i="2"/>
  <c r="B41" i="2"/>
  <c r="B42" i="2"/>
  <c r="B33" i="2"/>
  <c r="Y43" i="2"/>
  <c r="Z42" i="2"/>
  <c r="AA42" i="2" s="1"/>
  <c r="T42" i="2"/>
  <c r="M42" i="2"/>
  <c r="I42" i="2"/>
  <c r="O42" i="2" s="1"/>
  <c r="Z41" i="2"/>
  <c r="AA41" i="2" s="1"/>
  <c r="T41" i="2"/>
  <c r="M41" i="2"/>
  <c r="I41" i="2"/>
  <c r="N41" i="2" s="1"/>
  <c r="Z40" i="2"/>
  <c r="AA40" i="2" s="1"/>
  <c r="T40" i="2"/>
  <c r="M40" i="2"/>
  <c r="I40" i="2"/>
  <c r="O40" i="2" s="1"/>
  <c r="Z39" i="2"/>
  <c r="AA39" i="2" s="1"/>
  <c r="T39" i="2"/>
  <c r="M39" i="2"/>
  <c r="I39" i="2"/>
  <c r="O39" i="2" s="1"/>
  <c r="Z38" i="2"/>
  <c r="AA38" i="2" s="1"/>
  <c r="T38" i="2"/>
  <c r="M38" i="2"/>
  <c r="I38" i="2"/>
  <c r="O38" i="2" s="1"/>
  <c r="Z37" i="2"/>
  <c r="AA37" i="2" s="1"/>
  <c r="T37" i="2"/>
  <c r="M37" i="2"/>
  <c r="I37" i="2"/>
  <c r="O37" i="2" s="1"/>
  <c r="Z36" i="2"/>
  <c r="AA36" i="2" s="1"/>
  <c r="T36" i="2"/>
  <c r="M36" i="2"/>
  <c r="I36" i="2"/>
  <c r="N36" i="2" s="1"/>
  <c r="Z35" i="2"/>
  <c r="AA35" i="2" s="1"/>
  <c r="T35" i="2"/>
  <c r="M35" i="2"/>
  <c r="I35" i="2"/>
  <c r="N35" i="2" s="1"/>
  <c r="Z34" i="2"/>
  <c r="AA34" i="2" s="1"/>
  <c r="T34" i="2"/>
  <c r="M34" i="2"/>
  <c r="I34" i="2"/>
  <c r="O34" i="2" s="1"/>
  <c r="Z33" i="2"/>
  <c r="AA33" i="2" s="1"/>
  <c r="T33" i="2"/>
  <c r="M33" i="2"/>
  <c r="I33" i="2"/>
  <c r="O33" i="2" s="1"/>
  <c r="O35" i="2" l="1"/>
  <c r="P35" i="2" s="1"/>
  <c r="V35" i="2" s="1"/>
  <c r="AB35" i="2" s="1"/>
  <c r="N34" i="2"/>
  <c r="P34" i="2" s="1"/>
  <c r="V34" i="2" s="1"/>
  <c r="AB34" i="2" s="1"/>
  <c r="N42" i="2"/>
  <c r="N39" i="2"/>
  <c r="P39" i="2" s="1"/>
  <c r="V39" i="2" s="1"/>
  <c r="AB39" i="2" s="1"/>
  <c r="O41" i="2"/>
  <c r="P41" i="2" s="1"/>
  <c r="V41" i="2" s="1"/>
  <c r="AB41" i="2" s="1"/>
  <c r="Z43" i="2"/>
  <c r="O36" i="2"/>
  <c r="P36" i="2" s="1"/>
  <c r="V36" i="2" s="1"/>
  <c r="AB36" i="2" s="1"/>
  <c r="N40" i="2"/>
  <c r="P40" i="2" s="1"/>
  <c r="V40" i="2" s="1"/>
  <c r="AB40" i="2" s="1"/>
  <c r="N38" i="2"/>
  <c r="P38" i="2" s="1"/>
  <c r="V38" i="2" s="1"/>
  <c r="AB38" i="2" s="1"/>
  <c r="N33" i="2"/>
  <c r="P33" i="2" s="1"/>
  <c r="P42" i="2"/>
  <c r="V42" i="2" s="1"/>
  <c r="AB42" i="2" s="1"/>
  <c r="T43" i="2"/>
  <c r="AA43" i="2"/>
  <c r="N37" i="2"/>
  <c r="P37" i="2" s="1"/>
  <c r="V37" i="2" s="1"/>
  <c r="AB37" i="2" s="1"/>
  <c r="T23" i="2"/>
  <c r="N43" i="2" l="1"/>
  <c r="V33" i="2"/>
  <c r="P43" i="2"/>
  <c r="L74" i="23"/>
  <c r="B74" i="23"/>
  <c r="L57" i="23"/>
  <c r="B57" i="23"/>
  <c r="L40" i="23"/>
  <c r="B40" i="23"/>
  <c r="L23" i="23"/>
  <c r="B23" i="23"/>
  <c r="L6" i="23"/>
  <c r="B6" i="23"/>
  <c r="B20" i="2"/>
  <c r="B21" i="2"/>
  <c r="B22" i="2"/>
  <c r="B23" i="2"/>
  <c r="B24" i="2"/>
  <c r="B25" i="2"/>
  <c r="B26" i="2"/>
  <c r="B27" i="2"/>
  <c r="B28" i="2"/>
  <c r="B19" i="2"/>
  <c r="Y29" i="2"/>
  <c r="Z28" i="2"/>
  <c r="AA28" i="2" s="1"/>
  <c r="T28" i="2"/>
  <c r="M28" i="2"/>
  <c r="I28" i="2"/>
  <c r="N28" i="2" s="1"/>
  <c r="Z27" i="2"/>
  <c r="AA27" i="2" s="1"/>
  <c r="T27" i="2"/>
  <c r="M27" i="2"/>
  <c r="I27" i="2"/>
  <c r="O27" i="2" s="1"/>
  <c r="Z26" i="2"/>
  <c r="AA26" i="2" s="1"/>
  <c r="T26" i="2"/>
  <c r="M26" i="2"/>
  <c r="I26" i="2"/>
  <c r="O26" i="2" s="1"/>
  <c r="Z25" i="2"/>
  <c r="AA25" i="2" s="1"/>
  <c r="T25" i="2"/>
  <c r="M25" i="2"/>
  <c r="I25" i="2"/>
  <c r="N25" i="2" s="1"/>
  <c r="Z24" i="2"/>
  <c r="AA24" i="2" s="1"/>
  <c r="T24" i="2"/>
  <c r="M24" i="2"/>
  <c r="I24" i="2"/>
  <c r="O24" i="2" s="1"/>
  <c r="Z23" i="2"/>
  <c r="AA23" i="2" s="1"/>
  <c r="M23" i="2"/>
  <c r="I23" i="2"/>
  <c r="O23" i="2" s="1"/>
  <c r="Z22" i="2"/>
  <c r="AA22" i="2" s="1"/>
  <c r="T22" i="2"/>
  <c r="M22" i="2"/>
  <c r="I22" i="2"/>
  <c r="N22" i="2" s="1"/>
  <c r="Z21" i="2"/>
  <c r="AA21" i="2" s="1"/>
  <c r="T21" i="2"/>
  <c r="M21" i="2"/>
  <c r="I21" i="2"/>
  <c r="N21" i="2" s="1"/>
  <c r="Z20" i="2"/>
  <c r="AA20" i="2" s="1"/>
  <c r="T20" i="2"/>
  <c r="M20" i="2"/>
  <c r="I20" i="2"/>
  <c r="O20" i="2" s="1"/>
  <c r="Z19" i="2"/>
  <c r="T19" i="2"/>
  <c r="M19" i="2"/>
  <c r="I19" i="2"/>
  <c r="O19" i="2" s="1"/>
  <c r="BW72" i="15"/>
  <c r="AQ44" i="15"/>
  <c r="AS44" i="15"/>
  <c r="AZ44" i="15"/>
  <c r="BB44" i="15"/>
  <c r="BI44" i="15"/>
  <c r="BK44" i="15"/>
  <c r="AB72" i="15"/>
  <c r="O28" i="2" l="1"/>
  <c r="N19" i="2"/>
  <c r="P19" i="2" s="1"/>
  <c r="V19" i="2" s="1"/>
  <c r="O25" i="2"/>
  <c r="N20" i="2"/>
  <c r="N23" i="2"/>
  <c r="P23" i="2" s="1"/>
  <c r="V23" i="2" s="1"/>
  <c r="AB23" i="2" s="1"/>
  <c r="N27" i="2"/>
  <c r="P27" i="2" s="1"/>
  <c r="V27" i="2" s="1"/>
  <c r="AB27" i="2" s="1"/>
  <c r="Z29" i="2"/>
  <c r="AB33" i="2"/>
  <c r="AB43" i="2" s="1"/>
  <c r="V43" i="2"/>
  <c r="P28" i="2"/>
  <c r="V28" i="2" s="1"/>
  <c r="AB28" i="2" s="1"/>
  <c r="P25" i="2"/>
  <c r="V25" i="2" s="1"/>
  <c r="AB25" i="2" s="1"/>
  <c r="T29" i="2"/>
  <c r="P20" i="2"/>
  <c r="V20" i="2" s="1"/>
  <c r="AB20" i="2" s="1"/>
  <c r="O21" i="2"/>
  <c r="P21" i="2" s="1"/>
  <c r="N24" i="2"/>
  <c r="P24" i="2" s="1"/>
  <c r="V24" i="2" s="1"/>
  <c r="AB24" i="2" s="1"/>
  <c r="O22" i="2"/>
  <c r="P22" i="2" s="1"/>
  <c r="V22" i="2" s="1"/>
  <c r="AB22" i="2" s="1"/>
  <c r="N26" i="2"/>
  <c r="P26" i="2" s="1"/>
  <c r="V26" i="2" s="1"/>
  <c r="AB26" i="2" s="1"/>
  <c r="AA19" i="2"/>
  <c r="AA29" i="2" s="1"/>
  <c r="V21" i="2" l="1"/>
  <c r="AB21" i="2" s="1"/>
  <c r="P29" i="2"/>
  <c r="AB19" i="2"/>
  <c r="AB29" i="2" l="1"/>
  <c r="V29" i="2"/>
  <c r="AH9" i="15" l="1"/>
  <c r="C40" i="15" l="1"/>
  <c r="P9" i="15"/>
  <c r="G9" i="15"/>
  <c r="CM72" i="15"/>
  <c r="CM43" i="15" s="1"/>
  <c r="CK72" i="15"/>
  <c r="CK43" i="15" s="1"/>
  <c r="CF72" i="15"/>
  <c r="CF43" i="15" s="1"/>
  <c r="CL71" i="15"/>
  <c r="CJ71" i="15"/>
  <c r="CL70" i="15"/>
  <c r="CJ70" i="15"/>
  <c r="CL69" i="15"/>
  <c r="CJ69" i="15"/>
  <c r="CL68" i="15"/>
  <c r="CJ68" i="15"/>
  <c r="CL67" i="15"/>
  <c r="CJ67" i="15"/>
  <c r="CL66" i="15"/>
  <c r="CJ66" i="15"/>
  <c r="CL65" i="15"/>
  <c r="CJ65" i="15"/>
  <c r="CL64" i="15"/>
  <c r="CJ64" i="15"/>
  <c r="CL63" i="15"/>
  <c r="CJ63" i="15"/>
  <c r="CL62" i="15"/>
  <c r="CJ62" i="15"/>
  <c r="CL61" i="15"/>
  <c r="CJ61" i="15"/>
  <c r="CL60" i="15"/>
  <c r="CJ60" i="15"/>
  <c r="CL59" i="15"/>
  <c r="CJ59" i="15"/>
  <c r="CL58" i="15"/>
  <c r="CJ58" i="15"/>
  <c r="CL57" i="15"/>
  <c r="CJ57" i="15"/>
  <c r="CL56" i="15"/>
  <c r="CJ56" i="15"/>
  <c r="CL55" i="15"/>
  <c r="CJ55" i="15"/>
  <c r="CL54" i="15"/>
  <c r="CJ54" i="15"/>
  <c r="CL53" i="15"/>
  <c r="CJ53" i="15"/>
  <c r="CL52" i="15"/>
  <c r="CJ52" i="15"/>
  <c r="CL51" i="15"/>
  <c r="CJ51" i="15"/>
  <c r="CL50" i="15"/>
  <c r="CJ50" i="15"/>
  <c r="CL49" i="15"/>
  <c r="CJ49" i="15"/>
  <c r="CL48" i="15"/>
  <c r="CJ48" i="15"/>
  <c r="CL47" i="15"/>
  <c r="CJ47" i="15"/>
  <c r="CL46" i="15"/>
  <c r="CJ46" i="15"/>
  <c r="CL45" i="15"/>
  <c r="CJ45" i="15"/>
  <c r="CL44" i="15"/>
  <c r="CJ44" i="15"/>
  <c r="CM40" i="15"/>
  <c r="CM7" i="15" s="1"/>
  <c r="CK40" i="15"/>
  <c r="CF40" i="15"/>
  <c r="CF7" i="15" s="1"/>
  <c r="CL39" i="15"/>
  <c r="CJ39" i="15"/>
  <c r="CL38" i="15"/>
  <c r="CJ38" i="15"/>
  <c r="CL37" i="15"/>
  <c r="CJ37" i="15"/>
  <c r="CL36" i="15"/>
  <c r="CJ36" i="15"/>
  <c r="CL35" i="15"/>
  <c r="CJ35" i="15"/>
  <c r="CL34" i="15"/>
  <c r="CJ34" i="15"/>
  <c r="CL33" i="15"/>
  <c r="CJ33" i="15"/>
  <c r="CL32" i="15"/>
  <c r="CJ32" i="15"/>
  <c r="CL31" i="15"/>
  <c r="CJ31" i="15"/>
  <c r="CL30" i="15"/>
  <c r="CJ30" i="15"/>
  <c r="CL29" i="15"/>
  <c r="CJ29" i="15"/>
  <c r="CL28" i="15"/>
  <c r="CJ28" i="15"/>
  <c r="CL27" i="15"/>
  <c r="CJ27" i="15"/>
  <c r="CL26" i="15"/>
  <c r="CJ26" i="15"/>
  <c r="CL25" i="15"/>
  <c r="CJ25" i="15"/>
  <c r="CL24" i="15"/>
  <c r="CJ24" i="15"/>
  <c r="CL23" i="15"/>
  <c r="CJ23" i="15"/>
  <c r="CL22" i="15"/>
  <c r="CJ22" i="15"/>
  <c r="CL21" i="15"/>
  <c r="CJ21" i="15"/>
  <c r="CL20" i="15"/>
  <c r="CJ20" i="15"/>
  <c r="CL19" i="15"/>
  <c r="CJ19" i="15"/>
  <c r="CL18" i="15"/>
  <c r="CJ18" i="15"/>
  <c r="CL17" i="15"/>
  <c r="CJ17" i="15"/>
  <c r="CL16" i="15"/>
  <c r="CJ16" i="15"/>
  <c r="CL15" i="15"/>
  <c r="CJ15" i="15"/>
  <c r="CL14" i="15"/>
  <c r="CJ14" i="15"/>
  <c r="CL13" i="15"/>
  <c r="CJ13" i="15"/>
  <c r="CL12" i="15"/>
  <c r="CJ12" i="15"/>
  <c r="CL11" i="15"/>
  <c r="CJ11" i="15"/>
  <c r="CL10" i="15"/>
  <c r="CJ10" i="15"/>
  <c r="CL9" i="15"/>
  <c r="CJ9" i="15"/>
  <c r="CK7" i="15"/>
  <c r="Z5" i="2"/>
  <c r="AA5" i="2" s="1"/>
  <c r="B6" i="2"/>
  <c r="B7" i="2"/>
  <c r="B8" i="2"/>
  <c r="B9" i="2"/>
  <c r="B10" i="2"/>
  <c r="B11" i="2"/>
  <c r="B12" i="2"/>
  <c r="B13" i="2"/>
  <c r="B14" i="2"/>
  <c r="M6" i="2"/>
  <c r="M7" i="2"/>
  <c r="M8" i="2"/>
  <c r="M9" i="2"/>
  <c r="M10" i="2"/>
  <c r="M11" i="2"/>
  <c r="M12" i="2"/>
  <c r="M13" i="2"/>
  <c r="M14" i="2"/>
  <c r="M5" i="2"/>
  <c r="I6" i="2"/>
  <c r="O6" i="2" s="1"/>
  <c r="I7" i="2"/>
  <c r="N7" i="2" s="1"/>
  <c r="I8" i="2"/>
  <c r="N8" i="2" s="1"/>
  <c r="I9" i="2"/>
  <c r="N9" i="2" s="1"/>
  <c r="I10" i="2"/>
  <c r="N10" i="2" s="1"/>
  <c r="I11" i="2"/>
  <c r="O11" i="2" s="1"/>
  <c r="I12" i="2"/>
  <c r="O12" i="2" s="1"/>
  <c r="I13" i="2"/>
  <c r="O13" i="2" s="1"/>
  <c r="I14" i="2"/>
  <c r="O14" i="2" s="1"/>
  <c r="I5" i="2"/>
  <c r="N5" i="2" s="1"/>
  <c r="T6" i="2"/>
  <c r="Z6" i="2"/>
  <c r="AA6" i="2" s="1"/>
  <c r="T7" i="2"/>
  <c r="Z7" i="2"/>
  <c r="AA7" i="2" s="1"/>
  <c r="T8" i="2"/>
  <c r="Z8" i="2"/>
  <c r="AA8" i="2" s="1"/>
  <c r="T9" i="2"/>
  <c r="Z9" i="2"/>
  <c r="AA9" i="2" s="1"/>
  <c r="T10" i="2"/>
  <c r="Z10" i="2"/>
  <c r="AA10" i="2" s="1"/>
  <c r="T11" i="2"/>
  <c r="Z11" i="2"/>
  <c r="AA11" i="2" s="1"/>
  <c r="T12" i="2"/>
  <c r="Z12" i="2"/>
  <c r="AA12" i="2" s="1"/>
  <c r="T13" i="2"/>
  <c r="Z13" i="2"/>
  <c r="AA13" i="2" s="1"/>
  <c r="T14" i="2"/>
  <c r="Z14" i="2"/>
  <c r="AA14" i="2" s="1"/>
  <c r="CD72" i="15"/>
  <c r="CB72" i="15"/>
  <c r="BU72" i="15"/>
  <c r="BS72" i="15"/>
  <c r="BN72" i="15"/>
  <c r="BL72" i="15"/>
  <c r="BJ72" i="15"/>
  <c r="BE72" i="15"/>
  <c r="BC72" i="15"/>
  <c r="BA72" i="15"/>
  <c r="AV72" i="15"/>
  <c r="AT72" i="15"/>
  <c r="AR72" i="15"/>
  <c r="AM72" i="15"/>
  <c r="AK72" i="15"/>
  <c r="AI72" i="15"/>
  <c r="AD72" i="15"/>
  <c r="Z72" i="15"/>
  <c r="U72" i="15"/>
  <c r="S72" i="15"/>
  <c r="Q72" i="15"/>
  <c r="L72" i="15"/>
  <c r="J72" i="15"/>
  <c r="H72" i="15"/>
  <c r="C72" i="15"/>
  <c r="CC71" i="15"/>
  <c r="CA71" i="15"/>
  <c r="BT71" i="15"/>
  <c r="BR71" i="15"/>
  <c r="BK71" i="15"/>
  <c r="BI71" i="15"/>
  <c r="BB71" i="15"/>
  <c r="AZ71" i="15"/>
  <c r="AS71" i="15"/>
  <c r="AQ71" i="15"/>
  <c r="AJ71" i="15"/>
  <c r="AH71" i="15"/>
  <c r="AA71" i="15"/>
  <c r="Y71" i="15"/>
  <c r="R71" i="15"/>
  <c r="P71" i="15"/>
  <c r="I71" i="15"/>
  <c r="G71" i="15"/>
  <c r="CC70" i="15"/>
  <c r="CA70" i="15"/>
  <c r="BT70" i="15"/>
  <c r="BR70" i="15"/>
  <c r="BK70" i="15"/>
  <c r="BI70" i="15"/>
  <c r="BB70" i="15"/>
  <c r="AZ70" i="15"/>
  <c r="AS70" i="15"/>
  <c r="AQ70" i="15"/>
  <c r="AJ70" i="15"/>
  <c r="AH70" i="15"/>
  <c r="AA70" i="15"/>
  <c r="Y70" i="15"/>
  <c r="R70" i="15"/>
  <c r="P70" i="15"/>
  <c r="I70" i="15"/>
  <c r="G70" i="15"/>
  <c r="CC69" i="15"/>
  <c r="CA69" i="15"/>
  <c r="BT69" i="15"/>
  <c r="BR69" i="15"/>
  <c r="BK69" i="15"/>
  <c r="BI69" i="15"/>
  <c r="BB69" i="15"/>
  <c r="AZ69" i="15"/>
  <c r="AS69" i="15"/>
  <c r="AQ69" i="15"/>
  <c r="AJ69" i="15"/>
  <c r="AH69" i="15"/>
  <c r="AA69" i="15"/>
  <c r="Y69" i="15"/>
  <c r="R69" i="15"/>
  <c r="P69" i="15"/>
  <c r="I69" i="15"/>
  <c r="G69" i="15"/>
  <c r="CC68" i="15"/>
  <c r="CA68" i="15"/>
  <c r="BT68" i="15"/>
  <c r="BR68" i="15"/>
  <c r="BK68" i="15"/>
  <c r="BI68" i="15"/>
  <c r="BB68" i="15"/>
  <c r="AZ68" i="15"/>
  <c r="AS68" i="15"/>
  <c r="AQ68" i="15"/>
  <c r="AJ68" i="15"/>
  <c r="AH68" i="15"/>
  <c r="AA68" i="15"/>
  <c r="Y68" i="15"/>
  <c r="R68" i="15"/>
  <c r="P68" i="15"/>
  <c r="I68" i="15"/>
  <c r="G68" i="15"/>
  <c r="CC67" i="15"/>
  <c r="CA67" i="15"/>
  <c r="BT67" i="15"/>
  <c r="BR67" i="15"/>
  <c r="BK67" i="15"/>
  <c r="BI67" i="15"/>
  <c r="BB67" i="15"/>
  <c r="AZ67" i="15"/>
  <c r="AS67" i="15"/>
  <c r="AQ67" i="15"/>
  <c r="AJ67" i="15"/>
  <c r="AH67" i="15"/>
  <c r="AA67" i="15"/>
  <c r="Y67" i="15"/>
  <c r="R67" i="15"/>
  <c r="P67" i="15"/>
  <c r="I67" i="15"/>
  <c r="G67" i="15"/>
  <c r="CC66" i="15"/>
  <c r="CA66" i="15"/>
  <c r="BT66" i="15"/>
  <c r="BR66" i="15"/>
  <c r="BK66" i="15"/>
  <c r="BI66" i="15"/>
  <c r="BB66" i="15"/>
  <c r="AZ66" i="15"/>
  <c r="AS66" i="15"/>
  <c r="AQ66" i="15"/>
  <c r="AJ66" i="15"/>
  <c r="AH66" i="15"/>
  <c r="AA66" i="15"/>
  <c r="Y66" i="15"/>
  <c r="R66" i="15"/>
  <c r="P66" i="15"/>
  <c r="I66" i="15"/>
  <c r="G66" i="15"/>
  <c r="CC65" i="15"/>
  <c r="CA65" i="15"/>
  <c r="BT65" i="15"/>
  <c r="BR65" i="15"/>
  <c r="BK65" i="15"/>
  <c r="BI65" i="15"/>
  <c r="BB65" i="15"/>
  <c r="AZ65" i="15"/>
  <c r="AS65" i="15"/>
  <c r="AQ65" i="15"/>
  <c r="AJ65" i="15"/>
  <c r="AH65" i="15"/>
  <c r="AA65" i="15"/>
  <c r="Y65" i="15"/>
  <c r="R65" i="15"/>
  <c r="P65" i="15"/>
  <c r="I65" i="15"/>
  <c r="G65" i="15"/>
  <c r="CC64" i="15"/>
  <c r="CA64" i="15"/>
  <c r="BT64" i="15"/>
  <c r="BR64" i="15"/>
  <c r="BK64" i="15"/>
  <c r="BI64" i="15"/>
  <c r="BB64" i="15"/>
  <c r="AZ64" i="15"/>
  <c r="AS64" i="15"/>
  <c r="AQ64" i="15"/>
  <c r="AJ64" i="15"/>
  <c r="AH64" i="15"/>
  <c r="AA64" i="15"/>
  <c r="Y64" i="15"/>
  <c r="R64" i="15"/>
  <c r="P64" i="15"/>
  <c r="I64" i="15"/>
  <c r="G64" i="15"/>
  <c r="CC63" i="15"/>
  <c r="CA63" i="15"/>
  <c r="BT63" i="15"/>
  <c r="BR63" i="15"/>
  <c r="BK63" i="15"/>
  <c r="BI63" i="15"/>
  <c r="BB63" i="15"/>
  <c r="AZ63" i="15"/>
  <c r="AS63" i="15"/>
  <c r="AQ63" i="15"/>
  <c r="AJ63" i="15"/>
  <c r="AH63" i="15"/>
  <c r="AA63" i="15"/>
  <c r="Y63" i="15"/>
  <c r="R63" i="15"/>
  <c r="P63" i="15"/>
  <c r="I63" i="15"/>
  <c r="G63" i="15"/>
  <c r="CC62" i="15"/>
  <c r="CA62" i="15"/>
  <c r="BT62" i="15"/>
  <c r="BR62" i="15"/>
  <c r="BK62" i="15"/>
  <c r="BI62" i="15"/>
  <c r="BB62" i="15"/>
  <c r="AZ62" i="15"/>
  <c r="AS62" i="15"/>
  <c r="AQ62" i="15"/>
  <c r="AJ62" i="15"/>
  <c r="AH62" i="15"/>
  <c r="AA62" i="15"/>
  <c r="Y62" i="15"/>
  <c r="R62" i="15"/>
  <c r="P62" i="15"/>
  <c r="I62" i="15"/>
  <c r="G62" i="15"/>
  <c r="CC61" i="15"/>
  <c r="CA61" i="15"/>
  <c r="BT61" i="15"/>
  <c r="BR61" i="15"/>
  <c r="BK61" i="15"/>
  <c r="BI61" i="15"/>
  <c r="BB61" i="15"/>
  <c r="AZ61" i="15"/>
  <c r="AS61" i="15"/>
  <c r="AQ61" i="15"/>
  <c r="AJ61" i="15"/>
  <c r="AH61" i="15"/>
  <c r="AA61" i="15"/>
  <c r="Y61" i="15"/>
  <c r="R61" i="15"/>
  <c r="P61" i="15"/>
  <c r="I61" i="15"/>
  <c r="G61" i="15"/>
  <c r="CC60" i="15"/>
  <c r="CA60" i="15"/>
  <c r="BT60" i="15"/>
  <c r="BR60" i="15"/>
  <c r="BK60" i="15"/>
  <c r="BI60" i="15"/>
  <c r="BB60" i="15"/>
  <c r="AZ60" i="15"/>
  <c r="AS60" i="15"/>
  <c r="AQ60" i="15"/>
  <c r="AJ60" i="15"/>
  <c r="AH60" i="15"/>
  <c r="AA60" i="15"/>
  <c r="Y60" i="15"/>
  <c r="R60" i="15"/>
  <c r="P60" i="15"/>
  <c r="I60" i="15"/>
  <c r="G60" i="15"/>
  <c r="CC59" i="15"/>
  <c r="CA59" i="15"/>
  <c r="BT59" i="15"/>
  <c r="BR59" i="15"/>
  <c r="BK59" i="15"/>
  <c r="BI59" i="15"/>
  <c r="BB59" i="15"/>
  <c r="AZ59" i="15"/>
  <c r="AS59" i="15"/>
  <c r="AQ59" i="15"/>
  <c r="AJ59" i="15"/>
  <c r="AH59" i="15"/>
  <c r="AA59" i="15"/>
  <c r="Y59" i="15"/>
  <c r="R59" i="15"/>
  <c r="P59" i="15"/>
  <c r="I59" i="15"/>
  <c r="G59" i="15"/>
  <c r="CC58" i="15"/>
  <c r="CA58" i="15"/>
  <c r="BT58" i="15"/>
  <c r="BR58" i="15"/>
  <c r="BK58" i="15"/>
  <c r="BI58" i="15"/>
  <c r="BB58" i="15"/>
  <c r="AZ58" i="15"/>
  <c r="AS58" i="15"/>
  <c r="AQ58" i="15"/>
  <c r="AJ58" i="15"/>
  <c r="AH58" i="15"/>
  <c r="AA58" i="15"/>
  <c r="Y58" i="15"/>
  <c r="R58" i="15"/>
  <c r="P58" i="15"/>
  <c r="I58" i="15"/>
  <c r="G58" i="15"/>
  <c r="CC57" i="15"/>
  <c r="CA57" i="15"/>
  <c r="BT57" i="15"/>
  <c r="BR57" i="15"/>
  <c r="BK57" i="15"/>
  <c r="BI57" i="15"/>
  <c r="BB57" i="15"/>
  <c r="AZ57" i="15"/>
  <c r="AS57" i="15"/>
  <c r="AQ57" i="15"/>
  <c r="AJ57" i="15"/>
  <c r="AH57" i="15"/>
  <c r="AA57" i="15"/>
  <c r="Y57" i="15"/>
  <c r="R57" i="15"/>
  <c r="P57" i="15"/>
  <c r="I57" i="15"/>
  <c r="G57" i="15"/>
  <c r="CC56" i="15"/>
  <c r="CA56" i="15"/>
  <c r="BT56" i="15"/>
  <c r="BR56" i="15"/>
  <c r="BK56" i="15"/>
  <c r="BI56" i="15"/>
  <c r="BB56" i="15"/>
  <c r="AZ56" i="15"/>
  <c r="AS56" i="15"/>
  <c r="AQ56" i="15"/>
  <c r="AJ56" i="15"/>
  <c r="AH56" i="15"/>
  <c r="AA56" i="15"/>
  <c r="Y56" i="15"/>
  <c r="R56" i="15"/>
  <c r="P56" i="15"/>
  <c r="I56" i="15"/>
  <c r="G56" i="15"/>
  <c r="CC55" i="15"/>
  <c r="CA55" i="15"/>
  <c r="BT55" i="15"/>
  <c r="BR55" i="15"/>
  <c r="BK55" i="15"/>
  <c r="BI55" i="15"/>
  <c r="BB55" i="15"/>
  <c r="AZ55" i="15"/>
  <c r="AS55" i="15"/>
  <c r="AQ55" i="15"/>
  <c r="AJ55" i="15"/>
  <c r="AH55" i="15"/>
  <c r="AA55" i="15"/>
  <c r="Y55" i="15"/>
  <c r="R55" i="15"/>
  <c r="P55" i="15"/>
  <c r="I55" i="15"/>
  <c r="G55" i="15"/>
  <c r="CC54" i="15"/>
  <c r="CA54" i="15"/>
  <c r="BT54" i="15"/>
  <c r="BR54" i="15"/>
  <c r="BK54" i="15"/>
  <c r="BI54" i="15"/>
  <c r="BB54" i="15"/>
  <c r="AZ54" i="15"/>
  <c r="AS54" i="15"/>
  <c r="AQ54" i="15"/>
  <c r="AJ54" i="15"/>
  <c r="AH54" i="15"/>
  <c r="AA54" i="15"/>
  <c r="Y54" i="15"/>
  <c r="R54" i="15"/>
  <c r="P54" i="15"/>
  <c r="I54" i="15"/>
  <c r="G54" i="15"/>
  <c r="CC53" i="15"/>
  <c r="CA53" i="15"/>
  <c r="BT53" i="15"/>
  <c r="BR53" i="15"/>
  <c r="BK53" i="15"/>
  <c r="BI53" i="15"/>
  <c r="BB53" i="15"/>
  <c r="AZ53" i="15"/>
  <c r="AS53" i="15"/>
  <c r="AQ53" i="15"/>
  <c r="AJ53" i="15"/>
  <c r="AH53" i="15"/>
  <c r="AA53" i="15"/>
  <c r="Y53" i="15"/>
  <c r="R53" i="15"/>
  <c r="P53" i="15"/>
  <c r="I53" i="15"/>
  <c r="CC52" i="15"/>
  <c r="CA52" i="15"/>
  <c r="BT52" i="15"/>
  <c r="BR52" i="15"/>
  <c r="BK52" i="15"/>
  <c r="BI52" i="15"/>
  <c r="BB52" i="15"/>
  <c r="AZ52" i="15"/>
  <c r="AS52" i="15"/>
  <c r="AQ52" i="15"/>
  <c r="AJ52" i="15"/>
  <c r="AH52" i="15"/>
  <c r="AA52" i="15"/>
  <c r="Y52" i="15"/>
  <c r="R52" i="15"/>
  <c r="P52" i="15"/>
  <c r="I52" i="15"/>
  <c r="G52" i="15"/>
  <c r="CC51" i="15"/>
  <c r="CA51" i="15"/>
  <c r="BT51" i="15"/>
  <c r="BR51" i="15"/>
  <c r="BK51" i="15"/>
  <c r="BI51" i="15"/>
  <c r="BB51" i="15"/>
  <c r="AZ51" i="15"/>
  <c r="AS51" i="15"/>
  <c r="AQ51" i="15"/>
  <c r="AJ51" i="15"/>
  <c r="AH51" i="15"/>
  <c r="AA51" i="15"/>
  <c r="Y51" i="15"/>
  <c r="R51" i="15"/>
  <c r="P51" i="15"/>
  <c r="I51" i="15"/>
  <c r="G51" i="15"/>
  <c r="CC50" i="15"/>
  <c r="CA50" i="15"/>
  <c r="BT50" i="15"/>
  <c r="BR50" i="15"/>
  <c r="BK50" i="15"/>
  <c r="BI50" i="15"/>
  <c r="BB50" i="15"/>
  <c r="AZ50" i="15"/>
  <c r="AS50" i="15"/>
  <c r="AQ50" i="15"/>
  <c r="AJ50" i="15"/>
  <c r="AH50" i="15"/>
  <c r="AA50" i="15"/>
  <c r="Y50" i="15"/>
  <c r="R50" i="15"/>
  <c r="P50" i="15"/>
  <c r="I50" i="15"/>
  <c r="G50" i="15"/>
  <c r="CC49" i="15"/>
  <c r="CA49" i="15"/>
  <c r="BT49" i="15"/>
  <c r="BR49" i="15"/>
  <c r="BK49" i="15"/>
  <c r="BI49" i="15"/>
  <c r="BB49" i="15"/>
  <c r="AZ49" i="15"/>
  <c r="AS49" i="15"/>
  <c r="AQ49" i="15"/>
  <c r="AJ49" i="15"/>
  <c r="AH49" i="15"/>
  <c r="AA49" i="15"/>
  <c r="Y49" i="15"/>
  <c r="R49" i="15"/>
  <c r="P49" i="15"/>
  <c r="I49" i="15"/>
  <c r="G49" i="15"/>
  <c r="CC48" i="15"/>
  <c r="CA48" i="15"/>
  <c r="BT48" i="15"/>
  <c r="BR48" i="15"/>
  <c r="BK48" i="15"/>
  <c r="BI48" i="15"/>
  <c r="BB48" i="15"/>
  <c r="AZ48" i="15"/>
  <c r="AS48" i="15"/>
  <c r="AQ48" i="15"/>
  <c r="AJ48" i="15"/>
  <c r="AH48" i="15"/>
  <c r="AA48" i="15"/>
  <c r="Y48" i="15"/>
  <c r="R48" i="15"/>
  <c r="P48" i="15"/>
  <c r="I48" i="15"/>
  <c r="G48" i="15"/>
  <c r="CC47" i="15"/>
  <c r="CA47" i="15"/>
  <c r="BT47" i="15"/>
  <c r="BR47" i="15"/>
  <c r="BK47" i="15"/>
  <c r="BI47" i="15"/>
  <c r="BB47" i="15"/>
  <c r="AZ47" i="15"/>
  <c r="AS47" i="15"/>
  <c r="AQ47" i="15"/>
  <c r="AJ47" i="15"/>
  <c r="AH47" i="15"/>
  <c r="AA47" i="15"/>
  <c r="Y47" i="15"/>
  <c r="R47" i="15"/>
  <c r="P47" i="15"/>
  <c r="I47" i="15"/>
  <c r="G47" i="15"/>
  <c r="CC46" i="15"/>
  <c r="CA46" i="15"/>
  <c r="BT46" i="15"/>
  <c r="BR46" i="15"/>
  <c r="BK46" i="15"/>
  <c r="BI46" i="15"/>
  <c r="BB46" i="15"/>
  <c r="AZ46" i="15"/>
  <c r="AS46" i="15"/>
  <c r="AQ46" i="15"/>
  <c r="AJ46" i="15"/>
  <c r="AH46" i="15"/>
  <c r="AA46" i="15"/>
  <c r="Y46" i="15"/>
  <c r="R46" i="15"/>
  <c r="P46" i="15"/>
  <c r="I46" i="15"/>
  <c r="G46" i="15"/>
  <c r="CC45" i="15"/>
  <c r="CA45" i="15"/>
  <c r="BT45" i="15"/>
  <c r="BR45" i="15"/>
  <c r="BK45" i="15"/>
  <c r="BI45" i="15"/>
  <c r="BB45" i="15"/>
  <c r="AZ45" i="15"/>
  <c r="AS45" i="15"/>
  <c r="AQ45" i="15"/>
  <c r="AJ45" i="15"/>
  <c r="AH45" i="15"/>
  <c r="AA45" i="15"/>
  <c r="Y45" i="15"/>
  <c r="R45" i="15"/>
  <c r="P45" i="15"/>
  <c r="I45" i="15"/>
  <c r="G45" i="15"/>
  <c r="CC44" i="15"/>
  <c r="CA44" i="15"/>
  <c r="BT44" i="15"/>
  <c r="BR44" i="15"/>
  <c r="AJ44" i="15"/>
  <c r="AH44" i="15"/>
  <c r="AA44" i="15"/>
  <c r="Y44" i="15"/>
  <c r="R44" i="15"/>
  <c r="P44" i="15"/>
  <c r="CD40" i="15"/>
  <c r="CB40" i="15"/>
  <c r="BW40" i="15"/>
  <c r="CC39" i="15"/>
  <c r="CA39" i="15"/>
  <c r="CC38" i="15"/>
  <c r="CA38" i="15"/>
  <c r="CC37" i="15"/>
  <c r="CA37" i="15"/>
  <c r="CC36" i="15"/>
  <c r="CA36" i="15"/>
  <c r="CC35" i="15"/>
  <c r="CA35" i="15"/>
  <c r="CC34" i="15"/>
  <c r="CA34" i="15"/>
  <c r="CC33" i="15"/>
  <c r="CA33" i="15"/>
  <c r="CC32" i="15"/>
  <c r="CA32" i="15"/>
  <c r="CC31" i="15"/>
  <c r="CA31" i="15"/>
  <c r="CC30" i="15"/>
  <c r="CA30" i="15"/>
  <c r="CC29" i="15"/>
  <c r="CA29" i="15"/>
  <c r="CC28" i="15"/>
  <c r="CA28" i="15"/>
  <c r="CC27" i="15"/>
  <c r="CA27" i="15"/>
  <c r="CC26" i="15"/>
  <c r="CA26" i="15"/>
  <c r="CC25" i="15"/>
  <c r="CA25" i="15"/>
  <c r="CC24" i="15"/>
  <c r="CA24" i="15"/>
  <c r="CC23" i="15"/>
  <c r="CA23" i="15"/>
  <c r="CC22" i="15"/>
  <c r="CA22" i="15"/>
  <c r="CC21" i="15"/>
  <c r="CA21" i="15"/>
  <c r="CC20" i="15"/>
  <c r="CA20" i="15"/>
  <c r="CC19" i="15"/>
  <c r="CA19" i="15"/>
  <c r="CC18" i="15"/>
  <c r="CA18" i="15"/>
  <c r="CC17" i="15"/>
  <c r="CA17" i="15"/>
  <c r="CC16" i="15"/>
  <c r="CA16" i="15"/>
  <c r="CC15" i="15"/>
  <c r="CA15" i="15"/>
  <c r="CC14" i="15"/>
  <c r="CA14" i="15"/>
  <c r="CC13" i="15"/>
  <c r="CA13" i="15"/>
  <c r="CC12" i="15"/>
  <c r="CA12" i="15"/>
  <c r="CC11" i="15"/>
  <c r="CA11" i="15"/>
  <c r="CC10" i="15"/>
  <c r="CA10" i="15"/>
  <c r="CC9" i="15"/>
  <c r="CA9" i="15"/>
  <c r="BU40" i="15"/>
  <c r="BS40" i="15"/>
  <c r="BN40" i="15"/>
  <c r="BT39" i="15"/>
  <c r="BR39" i="15"/>
  <c r="BT38" i="15"/>
  <c r="BR38" i="15"/>
  <c r="BT37" i="15"/>
  <c r="BR37" i="15"/>
  <c r="BT36" i="15"/>
  <c r="BR36" i="15"/>
  <c r="BT35" i="15"/>
  <c r="BR35" i="15"/>
  <c r="BT34" i="15"/>
  <c r="BR34" i="15"/>
  <c r="BT33" i="15"/>
  <c r="BR33" i="15"/>
  <c r="BT32" i="15"/>
  <c r="BR32" i="15"/>
  <c r="BT31" i="15"/>
  <c r="BR31" i="15"/>
  <c r="BT30" i="15"/>
  <c r="BR30" i="15"/>
  <c r="BT29" i="15"/>
  <c r="BR29" i="15"/>
  <c r="BT28" i="15"/>
  <c r="BR28" i="15"/>
  <c r="BT27" i="15"/>
  <c r="BR27" i="15"/>
  <c r="BT26" i="15"/>
  <c r="BR26" i="15"/>
  <c r="BT25" i="15"/>
  <c r="BR25" i="15"/>
  <c r="BT24" i="15"/>
  <c r="BR24" i="15"/>
  <c r="BT23" i="15"/>
  <c r="BR23" i="15"/>
  <c r="BT22" i="15"/>
  <c r="BR22" i="15"/>
  <c r="BT21" i="15"/>
  <c r="BR21" i="15"/>
  <c r="BT20" i="15"/>
  <c r="BR20" i="15"/>
  <c r="BT19" i="15"/>
  <c r="BR19" i="15"/>
  <c r="BT18" i="15"/>
  <c r="BR18" i="15"/>
  <c r="BT17" i="15"/>
  <c r="BR17" i="15"/>
  <c r="BT16" i="15"/>
  <c r="BR16" i="15"/>
  <c r="BT15" i="15"/>
  <c r="BR15" i="15"/>
  <c r="BT14" i="15"/>
  <c r="BR14" i="15"/>
  <c r="BT13" i="15"/>
  <c r="BR13" i="15"/>
  <c r="BT12" i="15"/>
  <c r="BR12" i="15"/>
  <c r="BT11" i="15"/>
  <c r="BR11" i="15"/>
  <c r="BT10" i="15"/>
  <c r="BR10" i="15"/>
  <c r="BT9" i="15"/>
  <c r="BR9" i="15"/>
  <c r="BL40" i="15"/>
  <c r="BJ40" i="15"/>
  <c r="BE40" i="15"/>
  <c r="BK39" i="15"/>
  <c r="BI39" i="15"/>
  <c r="BK38" i="15"/>
  <c r="BI38" i="15"/>
  <c r="BK37" i="15"/>
  <c r="BI37" i="15"/>
  <c r="BK36" i="15"/>
  <c r="BI36" i="15"/>
  <c r="BK35" i="15"/>
  <c r="BI35" i="15"/>
  <c r="BK34" i="15"/>
  <c r="BI34" i="15"/>
  <c r="BK33" i="15"/>
  <c r="BI33" i="15"/>
  <c r="BK32" i="15"/>
  <c r="BI32" i="15"/>
  <c r="BK31" i="15"/>
  <c r="BI31" i="15"/>
  <c r="BK30" i="15"/>
  <c r="BI30" i="15"/>
  <c r="BK29" i="15"/>
  <c r="BI29" i="15"/>
  <c r="BK28" i="15"/>
  <c r="BI28" i="15"/>
  <c r="BK27" i="15"/>
  <c r="BI27" i="15"/>
  <c r="BK26" i="15"/>
  <c r="BI26" i="15"/>
  <c r="BK25" i="15"/>
  <c r="BI25" i="15"/>
  <c r="BK24" i="15"/>
  <c r="BI24" i="15"/>
  <c r="BK23" i="15"/>
  <c r="BI23" i="15"/>
  <c r="BK22" i="15"/>
  <c r="BI22" i="15"/>
  <c r="BK21" i="15"/>
  <c r="BI21" i="15"/>
  <c r="BK20" i="15"/>
  <c r="BI20" i="15"/>
  <c r="BK19" i="15"/>
  <c r="BI19" i="15"/>
  <c r="BK18" i="15"/>
  <c r="BI18" i="15"/>
  <c r="BK17" i="15"/>
  <c r="BI17" i="15"/>
  <c r="BK16" i="15"/>
  <c r="BI16" i="15"/>
  <c r="BK15" i="15"/>
  <c r="BI15" i="15"/>
  <c r="BK14" i="15"/>
  <c r="BI14" i="15"/>
  <c r="BK13" i="15"/>
  <c r="BI13" i="15"/>
  <c r="BK12" i="15"/>
  <c r="BI12" i="15"/>
  <c r="BK11" i="15"/>
  <c r="BI11" i="15"/>
  <c r="BK10" i="15"/>
  <c r="BI10" i="15"/>
  <c r="BK9" i="15"/>
  <c r="BI9" i="15"/>
  <c r="BC40" i="15"/>
  <c r="BA40" i="15"/>
  <c r="AV40" i="15"/>
  <c r="BB39" i="15"/>
  <c r="AZ39" i="15"/>
  <c r="BB38" i="15"/>
  <c r="AZ38" i="15"/>
  <c r="BB37" i="15"/>
  <c r="AZ37" i="15"/>
  <c r="BB36" i="15"/>
  <c r="AZ36" i="15"/>
  <c r="BB35" i="15"/>
  <c r="AZ35" i="15"/>
  <c r="BB34" i="15"/>
  <c r="AZ34" i="15"/>
  <c r="BB33" i="15"/>
  <c r="AZ33" i="15"/>
  <c r="BB32" i="15"/>
  <c r="AZ32" i="15"/>
  <c r="BB31" i="15"/>
  <c r="AZ31" i="15"/>
  <c r="BB30" i="15"/>
  <c r="AZ30" i="15"/>
  <c r="BB29" i="15"/>
  <c r="AZ29" i="15"/>
  <c r="BB28" i="15"/>
  <c r="AZ28" i="15"/>
  <c r="BB27" i="15"/>
  <c r="AZ27" i="15"/>
  <c r="BB26" i="15"/>
  <c r="AZ26" i="15"/>
  <c r="BB25" i="15"/>
  <c r="AZ25" i="15"/>
  <c r="BB24" i="15"/>
  <c r="AZ24" i="15"/>
  <c r="BB23" i="15"/>
  <c r="AZ23" i="15"/>
  <c r="BB22" i="15"/>
  <c r="AZ22" i="15"/>
  <c r="BB21" i="15"/>
  <c r="AZ21" i="15"/>
  <c r="BB20" i="15"/>
  <c r="AZ20" i="15"/>
  <c r="BB19" i="15"/>
  <c r="AZ19" i="15"/>
  <c r="BB18" i="15"/>
  <c r="AZ18" i="15"/>
  <c r="BB17" i="15"/>
  <c r="AZ17" i="15"/>
  <c r="BB16" i="15"/>
  <c r="AZ16" i="15"/>
  <c r="BB15" i="15"/>
  <c r="AZ15" i="15"/>
  <c r="BB14" i="15"/>
  <c r="AZ14" i="15"/>
  <c r="BB13" i="15"/>
  <c r="AZ13" i="15"/>
  <c r="BB12" i="15"/>
  <c r="AZ12" i="15"/>
  <c r="BB11" i="15"/>
  <c r="AZ11" i="15"/>
  <c r="BB10" i="15"/>
  <c r="AZ10" i="15"/>
  <c r="BB9" i="15"/>
  <c r="AZ9" i="15"/>
  <c r="AT40" i="15"/>
  <c r="AR40" i="15"/>
  <c r="AM40" i="15"/>
  <c r="AS39" i="15"/>
  <c r="AQ39" i="15"/>
  <c r="AS38" i="15"/>
  <c r="AQ38" i="15"/>
  <c r="AS37" i="15"/>
  <c r="AQ37" i="15"/>
  <c r="AS36" i="15"/>
  <c r="AQ36" i="15"/>
  <c r="AS35" i="15"/>
  <c r="AQ35" i="15"/>
  <c r="AS34" i="15"/>
  <c r="AQ34" i="15"/>
  <c r="AS33" i="15"/>
  <c r="AQ33" i="15"/>
  <c r="AS32" i="15"/>
  <c r="AQ32" i="15"/>
  <c r="AS31" i="15"/>
  <c r="AQ31" i="15"/>
  <c r="AS30" i="15"/>
  <c r="AQ30" i="15"/>
  <c r="AS29" i="15"/>
  <c r="AQ29" i="15"/>
  <c r="AS28" i="15"/>
  <c r="AQ28" i="15"/>
  <c r="AS27" i="15"/>
  <c r="AQ27" i="15"/>
  <c r="AS26" i="15"/>
  <c r="AQ26" i="15"/>
  <c r="AS25" i="15"/>
  <c r="AQ25" i="15"/>
  <c r="AS24" i="15"/>
  <c r="AQ24" i="15"/>
  <c r="AS23" i="15"/>
  <c r="AQ23" i="15"/>
  <c r="AS22" i="15"/>
  <c r="AQ22" i="15"/>
  <c r="AS21" i="15"/>
  <c r="AQ21" i="15"/>
  <c r="AS20" i="15"/>
  <c r="AQ20" i="15"/>
  <c r="AS19" i="15"/>
  <c r="AQ19" i="15"/>
  <c r="AS18" i="15"/>
  <c r="AQ18" i="15"/>
  <c r="AS17" i="15"/>
  <c r="AQ17" i="15"/>
  <c r="AS16" i="15"/>
  <c r="AQ16" i="15"/>
  <c r="AS15" i="15"/>
  <c r="AQ15" i="15"/>
  <c r="AS14" i="15"/>
  <c r="AQ14" i="15"/>
  <c r="AS13" i="15"/>
  <c r="AQ13" i="15"/>
  <c r="AS12" i="15"/>
  <c r="AQ12" i="15"/>
  <c r="AS11" i="15"/>
  <c r="AQ11" i="15"/>
  <c r="AS10" i="15"/>
  <c r="AQ10" i="15"/>
  <c r="AS9" i="15"/>
  <c r="AQ9" i="15"/>
  <c r="AK40" i="15"/>
  <c r="AI40" i="15"/>
  <c r="AD40" i="15"/>
  <c r="AJ39" i="15"/>
  <c r="AH39" i="15"/>
  <c r="AJ38" i="15"/>
  <c r="AH38" i="15"/>
  <c r="AJ37" i="15"/>
  <c r="AH37" i="15"/>
  <c r="AJ36" i="15"/>
  <c r="AH36" i="15"/>
  <c r="AJ35" i="15"/>
  <c r="AH35" i="15"/>
  <c r="AJ34" i="15"/>
  <c r="AH34" i="15"/>
  <c r="AJ33" i="15"/>
  <c r="AH33" i="15"/>
  <c r="AJ32" i="15"/>
  <c r="AH32" i="15"/>
  <c r="AJ31" i="15"/>
  <c r="AH31" i="15"/>
  <c r="AJ30" i="15"/>
  <c r="AH30" i="15"/>
  <c r="AJ29" i="15"/>
  <c r="AH29" i="15"/>
  <c r="AJ28" i="15"/>
  <c r="AH28" i="15"/>
  <c r="AJ27" i="15"/>
  <c r="AH27" i="15"/>
  <c r="AJ26" i="15"/>
  <c r="AH26" i="15"/>
  <c r="AJ25" i="15"/>
  <c r="AH25" i="15"/>
  <c r="AJ24" i="15"/>
  <c r="AH24" i="15"/>
  <c r="AJ23" i="15"/>
  <c r="AH23" i="15"/>
  <c r="AJ22" i="15"/>
  <c r="AH22" i="15"/>
  <c r="AJ21" i="15"/>
  <c r="AH21" i="15"/>
  <c r="AJ20" i="15"/>
  <c r="AH20" i="15"/>
  <c r="AJ19" i="15"/>
  <c r="AH19" i="15"/>
  <c r="AJ18" i="15"/>
  <c r="AH18" i="15"/>
  <c r="AJ17" i="15"/>
  <c r="AH17" i="15"/>
  <c r="AJ16" i="15"/>
  <c r="AH16" i="15"/>
  <c r="AJ15" i="15"/>
  <c r="AH15" i="15"/>
  <c r="AJ14" i="15"/>
  <c r="AH14" i="15"/>
  <c r="AJ13" i="15"/>
  <c r="AH13" i="15"/>
  <c r="AJ12" i="15"/>
  <c r="AH12" i="15"/>
  <c r="AJ11" i="15"/>
  <c r="AH11" i="15"/>
  <c r="AJ10" i="15"/>
  <c r="AH10" i="15"/>
  <c r="AJ9" i="15"/>
  <c r="AB40" i="15"/>
  <c r="Z40" i="15"/>
  <c r="U40" i="15"/>
  <c r="AA39" i="15"/>
  <c r="Y39" i="15"/>
  <c r="AA38" i="15"/>
  <c r="Y38" i="15"/>
  <c r="AA37" i="15"/>
  <c r="Y37" i="15"/>
  <c r="AA36" i="15"/>
  <c r="Y36" i="15"/>
  <c r="AA35" i="15"/>
  <c r="Y35" i="15"/>
  <c r="AA34" i="15"/>
  <c r="Y34" i="15"/>
  <c r="AA33" i="15"/>
  <c r="Y33" i="15"/>
  <c r="AA32" i="15"/>
  <c r="Y32" i="15"/>
  <c r="AA31" i="15"/>
  <c r="Y31" i="15"/>
  <c r="AA30" i="15"/>
  <c r="Y30" i="15"/>
  <c r="AA29" i="15"/>
  <c r="Y29" i="15"/>
  <c r="AA28" i="15"/>
  <c r="Y28" i="15"/>
  <c r="AA27" i="15"/>
  <c r="Y27" i="15"/>
  <c r="AA26" i="15"/>
  <c r="Y26" i="15"/>
  <c r="AA25" i="15"/>
  <c r="Y25" i="15"/>
  <c r="AA24" i="15"/>
  <c r="Y24" i="15"/>
  <c r="AA23" i="15"/>
  <c r="Y23" i="15"/>
  <c r="AA22" i="15"/>
  <c r="Y22" i="15"/>
  <c r="AA21" i="15"/>
  <c r="Y21" i="15"/>
  <c r="AA20" i="15"/>
  <c r="Y20" i="15"/>
  <c r="AA19" i="15"/>
  <c r="Y19" i="15"/>
  <c r="AA18" i="15"/>
  <c r="Y18" i="15"/>
  <c r="AA17" i="15"/>
  <c r="Y17" i="15"/>
  <c r="AA16" i="15"/>
  <c r="Y16" i="15"/>
  <c r="AA15" i="15"/>
  <c r="Y15" i="15"/>
  <c r="AA14" i="15"/>
  <c r="Y14" i="15"/>
  <c r="AA13" i="15"/>
  <c r="Y13" i="15"/>
  <c r="AA12" i="15"/>
  <c r="Y12" i="15"/>
  <c r="AA11" i="15"/>
  <c r="Y11" i="15"/>
  <c r="AA10" i="15"/>
  <c r="Y10" i="15"/>
  <c r="AA9" i="15"/>
  <c r="Y9" i="15"/>
  <c r="S40" i="15"/>
  <c r="Q40" i="15"/>
  <c r="L40" i="15"/>
  <c r="R39" i="15"/>
  <c r="P39" i="15"/>
  <c r="R38" i="15"/>
  <c r="P38" i="15"/>
  <c r="R37" i="15"/>
  <c r="P37" i="15"/>
  <c r="R36" i="15"/>
  <c r="P36" i="15"/>
  <c r="R35" i="15"/>
  <c r="P35" i="15"/>
  <c r="R34" i="15"/>
  <c r="P34" i="15"/>
  <c r="R33" i="15"/>
  <c r="P33" i="15"/>
  <c r="R32" i="15"/>
  <c r="P32" i="15"/>
  <c r="R31" i="15"/>
  <c r="P31" i="15"/>
  <c r="R30" i="15"/>
  <c r="P30" i="15"/>
  <c r="R29" i="15"/>
  <c r="P29" i="15"/>
  <c r="R28" i="15"/>
  <c r="P28" i="15"/>
  <c r="R27" i="15"/>
  <c r="P27" i="15"/>
  <c r="R26" i="15"/>
  <c r="P26" i="15"/>
  <c r="R25" i="15"/>
  <c r="P25" i="15"/>
  <c r="R24" i="15"/>
  <c r="P24" i="15"/>
  <c r="R23" i="15"/>
  <c r="P23" i="15"/>
  <c r="R22" i="15"/>
  <c r="P22" i="15"/>
  <c r="R21" i="15"/>
  <c r="P21" i="15"/>
  <c r="R20" i="15"/>
  <c r="P20" i="15"/>
  <c r="R19" i="15"/>
  <c r="P19" i="15"/>
  <c r="R18" i="15"/>
  <c r="P18" i="15"/>
  <c r="R17" i="15"/>
  <c r="P17" i="15"/>
  <c r="R16" i="15"/>
  <c r="P16" i="15"/>
  <c r="R15" i="15"/>
  <c r="P15" i="15"/>
  <c r="R14" i="15"/>
  <c r="P14" i="15"/>
  <c r="R13" i="15"/>
  <c r="P13" i="15"/>
  <c r="R12" i="15"/>
  <c r="P12" i="15"/>
  <c r="R11" i="15"/>
  <c r="P11" i="15"/>
  <c r="R10" i="15"/>
  <c r="P10" i="15"/>
  <c r="R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N14" i="2" l="1"/>
  <c r="P14" i="2" s="1"/>
  <c r="V14" i="2" s="1"/>
  <c r="AB14" i="2" s="1"/>
  <c r="O9" i="2"/>
  <c r="P9" i="2" s="1"/>
  <c r="V9" i="2" s="1"/>
  <c r="AB9" i="2" s="1"/>
  <c r="N6" i="2"/>
  <c r="P6" i="2" s="1"/>
  <c r="V6" i="2" s="1"/>
  <c r="AB6" i="2" s="1"/>
  <c r="N11" i="2"/>
  <c r="P11" i="2" s="1"/>
  <c r="V11" i="2" s="1"/>
  <c r="AB11" i="2" s="1"/>
  <c r="O5" i="2"/>
  <c r="P5" i="2" s="1"/>
  <c r="N12" i="2"/>
  <c r="P12" i="2" s="1"/>
  <c r="V12" i="2" s="1"/>
  <c r="AB12" i="2" s="1"/>
  <c r="O8" i="2"/>
  <c r="P8" i="2" s="1"/>
  <c r="V8" i="2" s="1"/>
  <c r="AB8" i="2" s="1"/>
  <c r="O7" i="2"/>
  <c r="P7" i="2" s="1"/>
  <c r="V7" i="2" s="1"/>
  <c r="AB7" i="2" s="1"/>
  <c r="O10" i="2"/>
  <c r="P10" i="2" s="1"/>
  <c r="V10" i="2" s="1"/>
  <c r="AB10" i="2" s="1"/>
  <c r="N13" i="2"/>
  <c r="P13" i="2" s="1"/>
  <c r="V13" i="2" s="1"/>
  <c r="AB13" i="2" s="1"/>
  <c r="L74" i="22"/>
  <c r="B74" i="22"/>
  <c r="B6" i="22"/>
  <c r="L57" i="22"/>
  <c r="B57" i="22"/>
  <c r="L40" i="22"/>
  <c r="B40" i="22"/>
  <c r="L23" i="22"/>
  <c r="B23" i="22"/>
  <c r="L6" i="22"/>
  <c r="CB43" i="15"/>
  <c r="BW43" i="15"/>
  <c r="CD43" i="15"/>
  <c r="CB7" i="15"/>
  <c r="BW7" i="15"/>
  <c r="CD7" i="15"/>
  <c r="P15" i="2" l="1"/>
  <c r="BU43" i="15"/>
  <c r="BS43" i="15"/>
  <c r="BN43" i="15"/>
  <c r="BL43" i="15"/>
  <c r="BJ43" i="15"/>
  <c r="BE43" i="15"/>
  <c r="BC43" i="15"/>
  <c r="BA43" i="15"/>
  <c r="AV43" i="15"/>
  <c r="AT43" i="15"/>
  <c r="AR43" i="15"/>
  <c r="AM43" i="15"/>
  <c r="AK43" i="15"/>
  <c r="AI43" i="15"/>
  <c r="AD43" i="15"/>
  <c r="AB43" i="15"/>
  <c r="Z43" i="15"/>
  <c r="U43" i="15"/>
  <c r="S43" i="15"/>
  <c r="Q43" i="15"/>
  <c r="L43" i="15"/>
  <c r="J43" i="15"/>
  <c r="H43" i="15"/>
  <c r="C43" i="15"/>
  <c r="BU7" i="15" l="1"/>
  <c r="BS7" i="15"/>
  <c r="BN7" i="15"/>
  <c r="BL7" i="15"/>
  <c r="BJ7" i="15"/>
  <c r="BE7" i="15"/>
  <c r="BC7" i="15"/>
  <c r="BA7" i="15"/>
  <c r="AV7" i="15"/>
  <c r="AT7" i="15"/>
  <c r="AR7" i="15"/>
  <c r="AM7" i="15"/>
  <c r="AK7" i="15"/>
  <c r="AI7" i="15"/>
  <c r="AD7" i="15"/>
  <c r="AB7" i="15"/>
  <c r="Z7" i="15"/>
  <c r="U7" i="15"/>
  <c r="C7" i="15"/>
  <c r="L7" i="15"/>
  <c r="S7" i="15"/>
  <c r="Q7" i="15"/>
  <c r="J40" i="15"/>
  <c r="H40" i="15"/>
  <c r="H7" i="15" s="1"/>
  <c r="I9" i="15"/>
  <c r="J7" i="15" l="1"/>
  <c r="AX139" i="1"/>
  <c r="AW139" i="1"/>
  <c r="AR139" i="1"/>
  <c r="AQ139" i="1"/>
  <c r="AL139" i="1"/>
  <c r="AK139" i="1"/>
  <c r="AF139" i="1"/>
  <c r="AE139" i="1"/>
  <c r="Z139" i="1"/>
  <c r="Y139" i="1"/>
  <c r="T139" i="1"/>
  <c r="S139" i="1"/>
  <c r="N139" i="1"/>
  <c r="M139" i="1"/>
  <c r="H139" i="1"/>
  <c r="G139" i="1"/>
  <c r="Y15" i="2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88" i="1"/>
  <c r="AX104" i="1"/>
  <c r="AW104" i="1"/>
  <c r="AR104" i="1"/>
  <c r="AQ104" i="1"/>
  <c r="AL104" i="1"/>
  <c r="AK104" i="1"/>
  <c r="AF104" i="1"/>
  <c r="AE104" i="1"/>
  <c r="Z104" i="1"/>
  <c r="Y104" i="1"/>
  <c r="T104" i="1"/>
  <c r="S104" i="1"/>
  <c r="N104" i="1"/>
  <c r="M104" i="1"/>
  <c r="H104" i="1"/>
  <c r="G104" i="1"/>
  <c r="J34" i="1"/>
  <c r="P34" i="1"/>
  <c r="V34" i="1"/>
  <c r="AB34" i="1"/>
  <c r="AH34" i="1"/>
  <c r="AY34" i="1"/>
  <c r="AU34" i="1"/>
  <c r="AO34" i="1"/>
  <c r="AX68" i="1"/>
  <c r="AR68" i="1"/>
  <c r="AL68" i="1"/>
  <c r="AF68" i="1"/>
  <c r="Z68" i="1"/>
  <c r="T68" i="1"/>
  <c r="N68" i="1"/>
  <c r="H68" i="1"/>
  <c r="AA15" i="2" l="1"/>
  <c r="AZ104" i="1"/>
  <c r="Z15" i="2"/>
  <c r="B5" i="2" l="1"/>
  <c r="T5" i="2"/>
  <c r="T15" i="2" s="1"/>
  <c r="AL34" i="1"/>
  <c r="T34" i="1"/>
  <c r="AX34" i="1"/>
  <c r="AR34" i="1"/>
  <c r="AF34" i="1"/>
  <c r="Z34" i="1"/>
  <c r="N34" i="1"/>
  <c r="H34" i="1"/>
  <c r="D29" i="27" l="1"/>
  <c r="F47" i="27"/>
  <c r="N28" i="27"/>
  <c r="N31" i="27"/>
  <c r="D31" i="27"/>
  <c r="N30" i="27"/>
  <c r="P28" i="27"/>
  <c r="S28" i="27" s="1"/>
  <c r="T30" i="27"/>
  <c r="F79" i="27"/>
  <c r="I79" i="27" s="1"/>
  <c r="D30" i="27"/>
  <c r="N14" i="27"/>
  <c r="N46" i="27"/>
  <c r="D79" i="27"/>
  <c r="D47" i="27"/>
  <c r="T47" i="27"/>
  <c r="N47" i="27"/>
  <c r="F11" i="27"/>
  <c r="I11" i="27" s="1"/>
  <c r="N44" i="27"/>
  <c r="N29" i="27"/>
  <c r="D12" i="27"/>
  <c r="J80" i="27"/>
  <c r="P62" i="27"/>
  <c r="S62" i="27" s="1"/>
  <c r="P81" i="27"/>
  <c r="T13" i="27"/>
  <c r="N65" i="27"/>
  <c r="D48" i="27"/>
  <c r="G46" i="27" s="1"/>
  <c r="D61" i="27"/>
  <c r="D27" i="27"/>
  <c r="D10" i="27"/>
  <c r="D64" i="27"/>
  <c r="N61" i="27"/>
  <c r="D63" i="27"/>
  <c r="N78" i="27"/>
  <c r="D62" i="27"/>
  <c r="N13" i="27"/>
  <c r="N12" i="27"/>
  <c r="N48" i="27"/>
  <c r="T29" i="27"/>
  <c r="F30" i="27"/>
  <c r="D14" i="27"/>
  <c r="D78" i="27"/>
  <c r="G78" i="27" s="1"/>
  <c r="J64" i="27"/>
  <c r="F81" i="27"/>
  <c r="J63" i="27"/>
  <c r="N45" i="27"/>
  <c r="N80" i="27"/>
  <c r="P64" i="27"/>
  <c r="D65" i="27"/>
  <c r="T80" i="27"/>
  <c r="J12" i="27"/>
  <c r="P47" i="27"/>
  <c r="F64" i="27"/>
  <c r="T46" i="27"/>
  <c r="N11" i="27"/>
  <c r="D80" i="27"/>
  <c r="J13" i="27"/>
  <c r="F62" i="27"/>
  <c r="I62" i="27" s="1"/>
  <c r="N62" i="27"/>
  <c r="P45" i="27"/>
  <c r="S45" i="27" s="1"/>
  <c r="D28" i="27"/>
  <c r="D82" i="27"/>
  <c r="N79" i="27"/>
  <c r="P79" i="27"/>
  <c r="S79" i="27" s="1"/>
  <c r="D11" i="27"/>
  <c r="J29" i="27"/>
  <c r="D81" i="27"/>
  <c r="D44" i="27"/>
  <c r="F28" i="27"/>
  <c r="I28" i="27" s="1"/>
  <c r="N63" i="27"/>
  <c r="T64" i="27"/>
  <c r="P13" i="27"/>
  <c r="N27" i="27"/>
  <c r="P30" i="27"/>
  <c r="T12" i="27"/>
  <c r="N82" i="27"/>
  <c r="F45" i="27"/>
  <c r="I45" i="27" s="1"/>
  <c r="N10" i="27"/>
  <c r="J81" i="27"/>
  <c r="N81" i="27"/>
  <c r="T78" i="27" s="1"/>
  <c r="J30" i="27"/>
  <c r="D46" i="27"/>
  <c r="D45" i="27"/>
  <c r="F13" i="27"/>
  <c r="P11" i="27"/>
  <c r="S11" i="27" s="1"/>
  <c r="T81" i="27"/>
  <c r="J47" i="27"/>
  <c r="J46" i="27"/>
  <c r="D13" i="27"/>
  <c r="T63" i="27"/>
  <c r="N64" i="27"/>
  <c r="T12" i="24"/>
  <c r="F64" i="24"/>
  <c r="D30" i="24"/>
  <c r="P11" i="24"/>
  <c r="S11" i="24" s="1"/>
  <c r="D63" i="24"/>
  <c r="D29" i="24"/>
  <c r="N11" i="24"/>
  <c r="N61" i="24"/>
  <c r="F81" i="24"/>
  <c r="P13" i="24"/>
  <c r="D81" i="24"/>
  <c r="P47" i="24"/>
  <c r="N13" i="24"/>
  <c r="D13" i="24"/>
  <c r="D48" i="24"/>
  <c r="P79" i="24"/>
  <c r="S79" i="24" s="1"/>
  <c r="D31" i="24"/>
  <c r="D79" i="24"/>
  <c r="T63" i="24"/>
  <c r="D46" i="24"/>
  <c r="J46" i="24"/>
  <c r="J13" i="24"/>
  <c r="F45" i="24"/>
  <c r="I45" i="24" s="1"/>
  <c r="P62" i="24"/>
  <c r="S62" i="24" s="1"/>
  <c r="J12" i="24"/>
  <c r="J81" i="24"/>
  <c r="T80" i="24"/>
  <c r="D27" i="24"/>
  <c r="N63" i="24"/>
  <c r="P28" i="24"/>
  <c r="S28" i="24" s="1"/>
  <c r="J29" i="24"/>
  <c r="N45" i="24"/>
  <c r="F28" i="24"/>
  <c r="I28" i="24" s="1"/>
  <c r="T64" i="24"/>
  <c r="F11" i="24"/>
  <c r="I11" i="24" s="1"/>
  <c r="F79" i="24"/>
  <c r="I79" i="24" s="1"/>
  <c r="P64" i="24"/>
  <c r="P81" i="24"/>
  <c r="N14" i="24"/>
  <c r="F62" i="24"/>
  <c r="I62" i="24" s="1"/>
  <c r="D11" i="24"/>
  <c r="T13" i="24"/>
  <c r="N80" i="24"/>
  <c r="D64" i="24"/>
  <c r="N64" i="24"/>
  <c r="D62" i="24"/>
  <c r="T46" i="24"/>
  <c r="P45" i="24"/>
  <c r="S45" i="24" s="1"/>
  <c r="N30" i="24"/>
  <c r="D78" i="24"/>
  <c r="D80" i="24"/>
  <c r="N65" i="24"/>
  <c r="N48" i="24"/>
  <c r="F30" i="24"/>
  <c r="D10" i="24"/>
  <c r="N28" i="24"/>
  <c r="D12" i="24"/>
  <c r="D44" i="24"/>
  <c r="T47" i="24"/>
  <c r="N12" i="24"/>
  <c r="N78" i="24"/>
  <c r="N10" i="24"/>
  <c r="J64" i="24"/>
  <c r="D47" i="24"/>
  <c r="N44" i="24"/>
  <c r="D14" i="24"/>
  <c r="D82" i="24"/>
  <c r="T29" i="24"/>
  <c r="N29" i="24"/>
  <c r="D45" i="24"/>
  <c r="J47" i="24"/>
  <c r="N46" i="24"/>
  <c r="T81" i="24"/>
  <c r="N27" i="24"/>
  <c r="N82" i="24"/>
  <c r="N47" i="24"/>
  <c r="J30" i="24"/>
  <c r="D61" i="24"/>
  <c r="F47" i="24"/>
  <c r="G46" i="24" s="1"/>
  <c r="D28" i="24"/>
  <c r="T30" i="24"/>
  <c r="N31" i="24"/>
  <c r="J63" i="24"/>
  <c r="N79" i="24"/>
  <c r="N81" i="24"/>
  <c r="F13" i="24"/>
  <c r="D65" i="24"/>
  <c r="N62" i="24"/>
  <c r="P30" i="24"/>
  <c r="J80" i="24"/>
  <c r="D63" i="23"/>
  <c r="T46" i="23"/>
  <c r="D30" i="23"/>
  <c r="P13" i="23"/>
  <c r="F62" i="23"/>
  <c r="I62" i="23" s="1"/>
  <c r="P45" i="23"/>
  <c r="S45" i="23" s="1"/>
  <c r="D29" i="23"/>
  <c r="N13" i="23"/>
  <c r="D61" i="23"/>
  <c r="N45" i="23"/>
  <c r="F28" i="23"/>
  <c r="I28" i="23" s="1"/>
  <c r="T12" i="23"/>
  <c r="N27" i="23"/>
  <c r="P11" i="23"/>
  <c r="S11" i="23" s="1"/>
  <c r="D27" i="23"/>
  <c r="N11" i="23"/>
  <c r="D65" i="23"/>
  <c r="N48" i="23"/>
  <c r="D31" i="23"/>
  <c r="N10" i="23"/>
  <c r="J64" i="23"/>
  <c r="P47" i="23"/>
  <c r="J30" i="23"/>
  <c r="F64" i="23"/>
  <c r="N47" i="23"/>
  <c r="F30" i="23"/>
  <c r="N14" i="23"/>
  <c r="J63" i="23"/>
  <c r="N30" i="23"/>
  <c r="D28" i="23"/>
  <c r="N29" i="23"/>
  <c r="F13" i="23"/>
  <c r="F81" i="23"/>
  <c r="P64" i="23"/>
  <c r="P81" i="23"/>
  <c r="D13" i="23"/>
  <c r="N80" i="23"/>
  <c r="N61" i="23"/>
  <c r="T29" i="23"/>
  <c r="T80" i="23"/>
  <c r="D64" i="23"/>
  <c r="J12" i="23"/>
  <c r="F79" i="23"/>
  <c r="I79" i="23" s="1"/>
  <c r="N44" i="23"/>
  <c r="P30" i="23"/>
  <c r="T30" i="23"/>
  <c r="N28" i="23"/>
  <c r="D80" i="23"/>
  <c r="D45" i="23"/>
  <c r="T47" i="23"/>
  <c r="F45" i="23"/>
  <c r="I45" i="23" s="1"/>
  <c r="J13" i="23"/>
  <c r="F47" i="23"/>
  <c r="D46" i="23"/>
  <c r="J81" i="23"/>
  <c r="T63" i="23"/>
  <c r="D12" i="23"/>
  <c r="T64" i="23"/>
  <c r="N65" i="23"/>
  <c r="D11" i="23"/>
  <c r="N62" i="23"/>
  <c r="J47" i="23"/>
  <c r="N79" i="23"/>
  <c r="N31" i="23"/>
  <c r="J46" i="23"/>
  <c r="N63" i="23"/>
  <c r="T13" i="23"/>
  <c r="P62" i="23"/>
  <c r="S62" i="23" s="1"/>
  <c r="N81" i="23"/>
  <c r="J29" i="23"/>
  <c r="D47" i="23"/>
  <c r="N46" i="23"/>
  <c r="P28" i="23"/>
  <c r="S28" i="23" s="1"/>
  <c r="T81" i="23"/>
  <c r="F11" i="23"/>
  <c r="I11" i="23" s="1"/>
  <c r="D10" i="23"/>
  <c r="D78" i="23"/>
  <c r="P79" i="23"/>
  <c r="S79" i="23" s="1"/>
  <c r="N64" i="23"/>
  <c r="D44" i="23"/>
  <c r="D79" i="23"/>
  <c r="D48" i="23"/>
  <c r="N12" i="23"/>
  <c r="D14" i="23"/>
  <c r="D82" i="23"/>
  <c r="D81" i="23"/>
  <c r="N78" i="23"/>
  <c r="D62" i="23"/>
  <c r="J80" i="23"/>
  <c r="N82" i="23"/>
  <c r="J46" i="22"/>
  <c r="N80" i="22"/>
  <c r="N78" i="22"/>
  <c r="D78" i="22"/>
  <c r="N61" i="22"/>
  <c r="F64" i="22"/>
  <c r="N44" i="22"/>
  <c r="J47" i="22"/>
  <c r="N31" i="22"/>
  <c r="D31" i="22"/>
  <c r="N12" i="22"/>
  <c r="N82" i="22"/>
  <c r="N63" i="22"/>
  <c r="D45" i="22"/>
  <c r="F28" i="22"/>
  <c r="I28" i="22" s="1"/>
  <c r="F79" i="22"/>
  <c r="I79" i="22" s="1"/>
  <c r="P62" i="22"/>
  <c r="S62" i="22" s="1"/>
  <c r="T30" i="22"/>
  <c r="D63" i="22"/>
  <c r="N28" i="22"/>
  <c r="T47" i="22"/>
  <c r="P79" i="22"/>
  <c r="S79" i="22" s="1"/>
  <c r="P11" i="22"/>
  <c r="S11" i="22" s="1"/>
  <c r="P81" i="22"/>
  <c r="J81" i="22"/>
  <c r="T81" i="22"/>
  <c r="D79" i="22"/>
  <c r="P64" i="22"/>
  <c r="D65" i="22"/>
  <c r="N46" i="22"/>
  <c r="N47" i="22"/>
  <c r="D47" i="22"/>
  <c r="P30" i="22"/>
  <c r="F30" i="22"/>
  <c r="T13" i="22"/>
  <c r="N65" i="22"/>
  <c r="D48" i="22"/>
  <c r="J29" i="22"/>
  <c r="J63" i="22"/>
  <c r="J30" i="22"/>
  <c r="D61" i="22"/>
  <c r="N79" i="22"/>
  <c r="F81" i="22"/>
  <c r="N64" i="22"/>
  <c r="F62" i="22"/>
  <c r="I62" i="22" s="1"/>
  <c r="P45" i="22"/>
  <c r="S45" i="22" s="1"/>
  <c r="D46" i="22"/>
  <c r="D44" i="22"/>
  <c r="N30" i="22"/>
  <c r="D30" i="22"/>
  <c r="P13" i="22"/>
  <c r="N81" i="22"/>
  <c r="D81" i="22"/>
  <c r="J64" i="22"/>
  <c r="T46" i="22"/>
  <c r="T29" i="22"/>
  <c r="N13" i="22"/>
  <c r="N45" i="22"/>
  <c r="N14" i="22"/>
  <c r="P47" i="22"/>
  <c r="N29" i="22"/>
  <c r="T80" i="22"/>
  <c r="J80" i="22"/>
  <c r="T63" i="22"/>
  <c r="D62" i="22"/>
  <c r="N48" i="22"/>
  <c r="F45" i="22"/>
  <c r="I45" i="22" s="1"/>
  <c r="N27" i="22"/>
  <c r="D29" i="22"/>
  <c r="D27" i="22"/>
  <c r="T12" i="22"/>
  <c r="N10" i="22"/>
  <c r="D82" i="22"/>
  <c r="D80" i="22"/>
  <c r="D64" i="22"/>
  <c r="P28" i="22"/>
  <c r="S28" i="22" s="1"/>
  <c r="N11" i="22"/>
  <c r="T64" i="22"/>
  <c r="F47" i="22"/>
  <c r="N62" i="22"/>
  <c r="D28" i="22"/>
  <c r="D12" i="22"/>
  <c r="D11" i="22"/>
  <c r="D14" i="22"/>
  <c r="F13" i="22"/>
  <c r="F11" i="22"/>
  <c r="I11" i="22" s="1"/>
  <c r="D10" i="22"/>
  <c r="J13" i="22"/>
  <c r="J12" i="22"/>
  <c r="D13" i="22"/>
  <c r="V5" i="2"/>
  <c r="J10" i="27" l="1"/>
  <c r="J17" i="27" s="1"/>
  <c r="J78" i="27"/>
  <c r="J85" i="27" s="1"/>
  <c r="Q80" i="27"/>
  <c r="Q29" i="27"/>
  <c r="G10" i="27"/>
  <c r="Q27" i="27"/>
  <c r="Q63" i="27"/>
  <c r="G29" i="27"/>
  <c r="Q10" i="27"/>
  <c r="G63" i="27"/>
  <c r="G44" i="27"/>
  <c r="G51" i="27" s="1"/>
  <c r="Q46" i="27"/>
  <c r="T61" i="27"/>
  <c r="T68" i="27" s="1"/>
  <c r="T85" i="27"/>
  <c r="T27" i="27"/>
  <c r="T34" i="27" s="1"/>
  <c r="G80" i="27"/>
  <c r="G85" i="27" s="1"/>
  <c r="G12" i="27"/>
  <c r="T44" i="27"/>
  <c r="T51" i="27" s="1"/>
  <c r="Q61" i="27"/>
  <c r="J61" i="27"/>
  <c r="J68" i="27" s="1"/>
  <c r="J44" i="27"/>
  <c r="J51" i="27" s="1"/>
  <c r="G27" i="27"/>
  <c r="T10" i="27"/>
  <c r="T17" i="27" s="1"/>
  <c r="G61" i="27"/>
  <c r="Q12" i="27"/>
  <c r="Q44" i="27"/>
  <c r="J27" i="27"/>
  <c r="J34" i="27" s="1"/>
  <c r="Q78" i="27"/>
  <c r="Q10" i="24"/>
  <c r="Q46" i="24"/>
  <c r="G80" i="24"/>
  <c r="J27" i="24"/>
  <c r="J34" i="24" s="1"/>
  <c r="G63" i="24"/>
  <c r="G12" i="23"/>
  <c r="T10" i="24"/>
  <c r="T17" i="24" s="1"/>
  <c r="T78" i="24"/>
  <c r="T85" i="24" s="1"/>
  <c r="G61" i="24"/>
  <c r="Q46" i="23"/>
  <c r="T44" i="24"/>
  <c r="T51" i="24" s="1"/>
  <c r="J61" i="24"/>
  <c r="J68" i="24" s="1"/>
  <c r="J61" i="23"/>
  <c r="J68" i="23" s="1"/>
  <c r="G61" i="23"/>
  <c r="Q27" i="24"/>
  <c r="Q78" i="23"/>
  <c r="Q44" i="24"/>
  <c r="T27" i="24"/>
  <c r="T34" i="24" s="1"/>
  <c r="J44" i="24"/>
  <c r="J51" i="24" s="1"/>
  <c r="G10" i="23"/>
  <c r="Q80" i="23"/>
  <c r="J78" i="24"/>
  <c r="J85" i="24" s="1"/>
  <c r="G44" i="23"/>
  <c r="Q29" i="23"/>
  <c r="G44" i="24"/>
  <c r="G51" i="24" s="1"/>
  <c r="Q44" i="23"/>
  <c r="Q10" i="23"/>
  <c r="Q63" i="23"/>
  <c r="Q12" i="23"/>
  <c r="G29" i="23"/>
  <c r="Q78" i="24"/>
  <c r="T61" i="24"/>
  <c r="T68" i="24" s="1"/>
  <c r="T44" i="23"/>
  <c r="T51" i="23" s="1"/>
  <c r="G63" i="23"/>
  <c r="Q80" i="24"/>
  <c r="J10" i="24"/>
  <c r="J17" i="24" s="1"/>
  <c r="T10" i="23"/>
  <c r="T17" i="23" s="1"/>
  <c r="Q29" i="24"/>
  <c r="G78" i="24"/>
  <c r="J78" i="23"/>
  <c r="J85" i="23" s="1"/>
  <c r="Q61" i="23"/>
  <c r="Q61" i="24"/>
  <c r="AB5" i="2"/>
  <c r="AB15" i="2" s="1"/>
  <c r="V15" i="2"/>
  <c r="G80" i="23"/>
  <c r="G78" i="23"/>
  <c r="T78" i="23"/>
  <c r="T85" i="23" s="1"/>
  <c r="G46" i="23"/>
  <c r="T27" i="23"/>
  <c r="T34" i="23" s="1"/>
  <c r="Q27" i="23"/>
  <c r="G10" i="24"/>
  <c r="Q12" i="24"/>
  <c r="J10" i="23"/>
  <c r="J17" i="23" s="1"/>
  <c r="J27" i="23"/>
  <c r="J34" i="23" s="1"/>
  <c r="Q63" i="24"/>
  <c r="G27" i="24"/>
  <c r="G12" i="24"/>
  <c r="T61" i="23"/>
  <c r="T68" i="23" s="1"/>
  <c r="J44" i="23"/>
  <c r="J51" i="23" s="1"/>
  <c r="G27" i="23"/>
  <c r="G29" i="24"/>
  <c r="G27" i="22"/>
  <c r="Q63" i="22"/>
  <c r="G63" i="22"/>
  <c r="J61" i="22"/>
  <c r="J68" i="22" s="1"/>
  <c r="Q46" i="22"/>
  <c r="J27" i="22"/>
  <c r="J34" i="22" s="1"/>
  <c r="T44" i="22"/>
  <c r="T51" i="22" s="1"/>
  <c r="T61" i="22"/>
  <c r="T68" i="22" s="1"/>
  <c r="Q78" i="22"/>
  <c r="T27" i="22"/>
  <c r="T34" i="22" s="1"/>
  <c r="G78" i="22"/>
  <c r="T10" i="22"/>
  <c r="T17" i="22" s="1"/>
  <c r="G61" i="22"/>
  <c r="G29" i="22"/>
  <c r="Q10" i="22"/>
  <c r="G44" i="22"/>
  <c r="J44" i="22"/>
  <c r="J51" i="22" s="1"/>
  <c r="Q29" i="22"/>
  <c r="Q44" i="22"/>
  <c r="J78" i="22"/>
  <c r="J85" i="22" s="1"/>
  <c r="G46" i="22"/>
  <c r="Q27" i="22"/>
  <c r="T78" i="22"/>
  <c r="T85" i="22" s="1"/>
  <c r="Q61" i="22"/>
  <c r="Q12" i="22"/>
  <c r="Q80" i="22"/>
  <c r="G80" i="22"/>
  <c r="J10" i="22"/>
  <c r="J17" i="22" s="1"/>
  <c r="G10" i="22"/>
  <c r="G12" i="22"/>
  <c r="Q85" i="27" l="1"/>
  <c r="N84" i="27" s="1"/>
  <c r="Q34" i="27"/>
  <c r="N33" i="27" s="1"/>
  <c r="G17" i="27"/>
  <c r="D16" i="27" s="1"/>
  <c r="Q51" i="27"/>
  <c r="N50" i="27" s="1"/>
  <c r="G68" i="27"/>
  <c r="D67" i="27" s="1"/>
  <c r="Q68" i="27"/>
  <c r="N67" i="27" s="1"/>
  <c r="G34" i="27"/>
  <c r="D33" i="27" s="1"/>
  <c r="D50" i="27"/>
  <c r="Q17" i="27"/>
  <c r="N16" i="27" s="1"/>
  <c r="D84" i="27"/>
  <c r="Q17" i="24"/>
  <c r="N16" i="24" s="1"/>
  <c r="Q51" i="24"/>
  <c r="N50" i="24" s="1"/>
  <c r="G68" i="23"/>
  <c r="D67" i="23" s="1"/>
  <c r="G85" i="24"/>
  <c r="D84" i="24" s="1"/>
  <c r="Q51" i="23"/>
  <c r="N50" i="23" s="1"/>
  <c r="G68" i="24"/>
  <c r="D67" i="24" s="1"/>
  <c r="D50" i="24"/>
  <c r="G17" i="23"/>
  <c r="D16" i="23" s="1"/>
  <c r="Q85" i="23"/>
  <c r="N84" i="23" s="1"/>
  <c r="Q68" i="23"/>
  <c r="N67" i="23" s="1"/>
  <c r="Q34" i="24"/>
  <c r="N33" i="24" s="1"/>
  <c r="Q85" i="24"/>
  <c r="N84" i="24" s="1"/>
  <c r="Q34" i="23"/>
  <c r="N33" i="23" s="1"/>
  <c r="Q17" i="23"/>
  <c r="N16" i="23" s="1"/>
  <c r="G51" i="23"/>
  <c r="D50" i="23" s="1"/>
  <c r="G34" i="23"/>
  <c r="D33" i="23" s="1"/>
  <c r="G85" i="23"/>
  <c r="D84" i="23" s="1"/>
  <c r="G34" i="24"/>
  <c r="D33" i="24" s="1"/>
  <c r="G17" i="24"/>
  <c r="D16" i="24" s="1"/>
  <c r="Q68" i="24"/>
  <c r="N67" i="24" s="1"/>
  <c r="G34" i="22"/>
  <c r="D33" i="22" s="1"/>
  <c r="Q68" i="22"/>
  <c r="N67" i="22" s="1"/>
  <c r="G68" i="22"/>
  <c r="D67" i="22" s="1"/>
  <c r="G51" i="22"/>
  <c r="D50" i="22" s="1"/>
  <c r="Q51" i="22"/>
  <c r="N50" i="22" s="1"/>
  <c r="Q85" i="22"/>
  <c r="N84" i="22" s="1"/>
  <c r="G85" i="22"/>
  <c r="D84" i="22" s="1"/>
  <c r="Q34" i="22"/>
  <c r="N33" i="22" s="1"/>
  <c r="Q17" i="22"/>
  <c r="N16" i="22" s="1"/>
  <c r="G17" i="22"/>
  <c r="D16" i="22" s="1"/>
  <c r="C75" i="15"/>
  <c r="C142" i="15"/>
</calcChain>
</file>

<file path=xl/sharedStrings.xml><?xml version="1.0" encoding="utf-8"?>
<sst xmlns="http://schemas.openxmlformats.org/spreadsheetml/2006/main" count="3414" uniqueCount="171">
  <si>
    <t>No</t>
  </si>
  <si>
    <t>Fajar</t>
  </si>
  <si>
    <t>Andra</t>
  </si>
  <si>
    <t>Jenal</t>
  </si>
  <si>
    <t>Egi</t>
  </si>
  <si>
    <t>Safira</t>
  </si>
  <si>
    <t>Mella</t>
  </si>
  <si>
    <t>Nama</t>
  </si>
  <si>
    <t>Gaji</t>
  </si>
  <si>
    <t>Total</t>
  </si>
  <si>
    <t>07:38</t>
  </si>
  <si>
    <t>Zenal</t>
  </si>
  <si>
    <t>Dodi</t>
  </si>
  <si>
    <t>Chella</t>
  </si>
  <si>
    <t>15:45</t>
  </si>
  <si>
    <t>15:11</t>
  </si>
  <si>
    <t>15:33</t>
  </si>
  <si>
    <t>15:26</t>
  </si>
  <si>
    <t>15:58</t>
  </si>
  <si>
    <t>15:14</t>
  </si>
  <si>
    <t>15:53</t>
  </si>
  <si>
    <t>15:27</t>
  </si>
  <si>
    <t>18:36</t>
  </si>
  <si>
    <t>Reg.Shift</t>
  </si>
  <si>
    <t>Senin</t>
  </si>
  <si>
    <t>Selasa</t>
  </si>
  <si>
    <t>Masuk</t>
  </si>
  <si>
    <t>Keluar</t>
  </si>
  <si>
    <t>Tanggal</t>
  </si>
  <si>
    <t>Hari</t>
  </si>
  <si>
    <t>Kamis</t>
  </si>
  <si>
    <t>Jumat</t>
  </si>
  <si>
    <t>Sabtu</t>
  </si>
  <si>
    <t>Minggu</t>
  </si>
  <si>
    <t>Rabu</t>
  </si>
  <si>
    <t>Tot</t>
  </si>
  <si>
    <t>NIK</t>
  </si>
  <si>
    <t>SJ.001</t>
  </si>
  <si>
    <t>SJ.002</t>
  </si>
  <si>
    <t>SJ.003</t>
  </si>
  <si>
    <t>SJ.004</t>
  </si>
  <si>
    <t>SJ.005</t>
  </si>
  <si>
    <t>SJ.006</t>
  </si>
  <si>
    <t>SJ.007</t>
  </si>
  <si>
    <t>SJ.008</t>
  </si>
  <si>
    <t>Kasbon</t>
  </si>
  <si>
    <t>Shift</t>
  </si>
  <si>
    <t>Pribadi</t>
  </si>
  <si>
    <t>Makan</t>
  </si>
  <si>
    <t>Sisa Gaji</t>
  </si>
  <si>
    <t>Periode</t>
  </si>
  <si>
    <t>Nik</t>
  </si>
  <si>
    <t>Data Absensi</t>
  </si>
  <si>
    <t>Sakit</t>
  </si>
  <si>
    <t>Izin</t>
  </si>
  <si>
    <t>Terlambat / Jam</t>
  </si>
  <si>
    <t>Pendapatan</t>
  </si>
  <si>
    <t>Gaji Harian / Shift</t>
  </si>
  <si>
    <t>Lembur /Shift</t>
  </si>
  <si>
    <t>Bonus</t>
  </si>
  <si>
    <t>Tunjangan</t>
  </si>
  <si>
    <t>Potongan</t>
  </si>
  <si>
    <t>Lainnya</t>
  </si>
  <si>
    <t>Pinjaman / PB</t>
  </si>
  <si>
    <t>Lembur / Ext. Shift</t>
  </si>
  <si>
    <t>Masuk / Reg. Shift</t>
  </si>
  <si>
    <t>Jumlah Gaji Diterima</t>
  </si>
  <si>
    <t>Dicetak Tanggal</t>
  </si>
  <si>
    <t>Divisi</t>
  </si>
  <si>
    <t>SLIP GAJI KARYAWAN</t>
  </si>
  <si>
    <t>Terlambat</t>
  </si>
  <si>
    <t>1 - 31</t>
  </si>
  <si>
    <t>Laisa</t>
  </si>
  <si>
    <t>Syifa</t>
  </si>
  <si>
    <t>Lembur</t>
  </si>
  <si>
    <t xml:space="preserve">Egi </t>
  </si>
  <si>
    <t>Ikiw</t>
  </si>
  <si>
    <t>OT</t>
  </si>
  <si>
    <t>/Hours</t>
  </si>
  <si>
    <t>Overtime</t>
  </si>
  <si>
    <t>Ot/Hours</t>
  </si>
  <si>
    <t>Potogan</t>
  </si>
  <si>
    <t>Bonus/+ Gaji</t>
  </si>
  <si>
    <t>Qty</t>
  </si>
  <si>
    <t>Total Gaji</t>
  </si>
  <si>
    <t>Total Bonus</t>
  </si>
  <si>
    <t>Kitchen</t>
  </si>
  <si>
    <t>Bar</t>
  </si>
  <si>
    <t>Admin</t>
  </si>
  <si>
    <t>Jam</t>
  </si>
  <si>
    <t>Total Jam Terlambat</t>
  </si>
  <si>
    <t>Periode 1 - 31 Juli 2024</t>
  </si>
  <si>
    <t>Datang</t>
  </si>
  <si>
    <t>Pulang</t>
  </si>
  <si>
    <t>JAM DATANG ( SHIFT 1 - 06:30 / SHIFT 2 - 13:30 / SHIFT 3 - 14:30 )</t>
  </si>
  <si>
    <t>Rekapitulasi Absen</t>
  </si>
  <si>
    <t>JAM PULANG ( SHIFT 1 - 15:30 / SHIFT 2 - 22:30 / SHIFT 3 - 23:30 )</t>
  </si>
  <si>
    <t>JAM</t>
  </si>
  <si>
    <t>Kerja</t>
  </si>
  <si>
    <t>Egie</t>
  </si>
  <si>
    <t>Dian</t>
  </si>
  <si>
    <t>Tia</t>
  </si>
  <si>
    <t>Floor</t>
  </si>
  <si>
    <t>Rahma</t>
  </si>
  <si>
    <t>SJ.009</t>
  </si>
  <si>
    <t>Najwa</t>
  </si>
  <si>
    <t>SJ.010</t>
  </si>
  <si>
    <t>Akbar</t>
  </si>
  <si>
    <t>Head Bar</t>
  </si>
  <si>
    <t>General Affairs</t>
  </si>
  <si>
    <t>11:29</t>
  </si>
  <si>
    <t>12:54</t>
  </si>
  <si>
    <t>15:17</t>
  </si>
  <si>
    <t>14:35</t>
  </si>
  <si>
    <t>13:49</t>
  </si>
  <si>
    <t>16:27</t>
  </si>
  <si>
    <t>15:44</t>
  </si>
  <si>
    <t>16:07</t>
  </si>
  <si>
    <t>10:59</t>
  </si>
  <si>
    <t>12:38</t>
  </si>
  <si>
    <t>14:18</t>
  </si>
  <si>
    <t>21:26</t>
  </si>
  <si>
    <t>14:15</t>
  </si>
  <si>
    <t>14:48</t>
  </si>
  <si>
    <t>08:45</t>
  </si>
  <si>
    <t>09:05</t>
  </si>
  <si>
    <t>14:54</t>
  </si>
  <si>
    <t>15:35</t>
  </si>
  <si>
    <t>10:35</t>
  </si>
  <si>
    <t>13:50</t>
  </si>
  <si>
    <t>15:46</t>
  </si>
  <si>
    <t>1-28</t>
  </si>
  <si>
    <t>General Affair</t>
  </si>
  <si>
    <t>%</t>
  </si>
  <si>
    <t>Egoy</t>
  </si>
  <si>
    <t>Casual</t>
  </si>
  <si>
    <t>Abay</t>
  </si>
  <si>
    <t>dody</t>
  </si>
  <si>
    <t>omzet</t>
  </si>
  <si>
    <t>Sallary</t>
  </si>
  <si>
    <t>Operational</t>
  </si>
  <si>
    <t>bahan baku</t>
  </si>
  <si>
    <t>owner</t>
  </si>
  <si>
    <t>pengelola</t>
  </si>
  <si>
    <t>Service</t>
  </si>
  <si>
    <t>14:01</t>
  </si>
  <si>
    <t>08:01</t>
  </si>
  <si>
    <t>15:24</t>
  </si>
  <si>
    <t>10:06</t>
  </si>
  <si>
    <t>11:58</t>
  </si>
  <si>
    <t>07:58</t>
  </si>
  <si>
    <t>15:25</t>
  </si>
  <si>
    <t>14:58</t>
  </si>
  <si>
    <t>16:25</t>
  </si>
  <si>
    <t>10:36</t>
  </si>
  <si>
    <t>15:41</t>
  </si>
  <si>
    <t>1-30</t>
  </si>
  <si>
    <t>Awa</t>
  </si>
  <si>
    <t>Umum</t>
  </si>
  <si>
    <t>Nominal</t>
  </si>
  <si>
    <t>Kekurangan Salary</t>
  </si>
  <si>
    <t>Note :</t>
  </si>
  <si>
    <t>Pada bulan maret rekap absen ditanggal 28 mar 25</t>
  </si>
  <si>
    <t>Tanggal 29 mar 25 masih ada kegiatan operasional</t>
  </si>
  <si>
    <t>Masih tersisa 1 hari yang belum terbayarkan</t>
  </si>
  <si>
    <t>Tya</t>
  </si>
  <si>
    <t>18:58</t>
  </si>
  <si>
    <t>11:43</t>
  </si>
  <si>
    <t>SJ.011</t>
  </si>
  <si>
    <t>Dody</t>
  </si>
  <si>
    <t>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</si>
</sst>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_);_(* \(#,##0\);_(* &quot;-&quot;_);_(@_)"/>
    <numFmt numFmtId="165" formatCode="_-* #,##0.0_-;\-* #,##0.0_-;_-* &quot;-&quot;??_-;_-@_-"/>
    <numFmt numFmtId="166" formatCode="#,##0.0"/>
    <numFmt numFmtId="167" formatCode="_-* #,##0_-;\-* #,##0_-;_-* &quot;-&quot;??_-;_-@_-"/>
    <numFmt numFmtId="168" formatCode="[$-13809]dd\ mmmm\ yyyy;@"/>
    <numFmt numFmtId="169" formatCode="[m]\ &quot;Menit&quot;"/>
    <numFmt numFmtId="170" formatCode="[h]\ &quot;jam&quot;"/>
    <numFmt numFmtId="171" formatCode="0.0%"/>
  </numFmts>
  <fonts count="17">
    <font>
      <sz val="11"/>
      <color theme="1"/>
      <name val="Calibri"/>
      <family val="2"/>
      <scheme val="minor"/>
    </font>
    <font>
      <sz val="11"/>
      <color indexed="9"/>
      <name val="맑은 고딕"/>
      <family val="2"/>
    </font>
    <font>
      <sz val="11"/>
      <color indexed="8"/>
      <name val="맑은 고딕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31"/>
      </patternFill>
    </fill>
    <fill>
      <patternFill patternType="solid">
        <fgColor indexed="10"/>
      </patternFill>
    </fill>
    <fill>
      <patternFill patternType="solid">
        <fgColor indexed="6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20" fontId="4" fillId="0" borderId="2" xfId="0" applyNumberFormat="1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15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20" fontId="4" fillId="6" borderId="2" xfId="0" applyNumberFormat="1" applyFont="1" applyFill="1" applyBorder="1" applyAlignment="1">
      <alignment horizontal="center" vertical="center" wrapText="1"/>
    </xf>
    <xf numFmtId="20" fontId="4" fillId="6" borderId="1" xfId="0" applyNumberFormat="1" applyFont="1" applyFill="1" applyBorder="1" applyAlignment="1">
      <alignment horizontal="center" vertical="center" wrapText="1"/>
    </xf>
    <xf numFmtId="20" fontId="0" fillId="6" borderId="2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" fontId="4" fillId="6" borderId="0" xfId="0" applyNumberFormat="1" applyFon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/>
    </xf>
    <xf numFmtId="17" fontId="6" fillId="7" borderId="0" xfId="0" applyNumberFormat="1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164" fontId="6" fillId="8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0" fontId="0" fillId="7" borderId="0" xfId="0" applyFill="1" applyAlignment="1">
      <alignment vertical="center"/>
    </xf>
    <xf numFmtId="164" fontId="0" fillId="7" borderId="0" xfId="0" applyNumberFormat="1" applyFill="1" applyAlignment="1">
      <alignment vertical="center"/>
    </xf>
    <xf numFmtId="165" fontId="6" fillId="7" borderId="0" xfId="0" applyNumberFormat="1" applyFont="1" applyFill="1" applyAlignment="1">
      <alignment horizontal="center" vertical="center"/>
    </xf>
    <xf numFmtId="165" fontId="0" fillId="8" borderId="0" xfId="0" applyNumberFormat="1" applyFill="1" applyAlignment="1">
      <alignment vertical="center"/>
    </xf>
    <xf numFmtId="3" fontId="0" fillId="6" borderId="0" xfId="0" applyNumberFormat="1" applyFill="1" applyAlignment="1">
      <alignment horizontal="center" vertical="center"/>
    </xf>
    <xf numFmtId="166" fontId="4" fillId="6" borderId="2" xfId="0" applyNumberFormat="1" applyFont="1" applyFill="1" applyBorder="1" applyAlignment="1">
      <alignment horizontal="center" vertical="center" wrapText="1"/>
    </xf>
    <xf numFmtId="15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0" fontId="4" fillId="9" borderId="2" xfId="0" applyNumberFormat="1" applyFont="1" applyFill="1" applyBorder="1" applyAlignment="1">
      <alignment horizontal="center" vertical="center" wrapText="1"/>
    </xf>
    <xf numFmtId="166" fontId="4" fillId="9" borderId="2" xfId="0" applyNumberFormat="1" applyFont="1" applyFill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1" fontId="0" fillId="9" borderId="4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" fontId="8" fillId="11" borderId="0" xfId="0" applyNumberFormat="1" applyFont="1" applyFill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20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20" fontId="4" fillId="6" borderId="0" xfId="0" applyNumberFormat="1" applyFont="1" applyFill="1" applyAlignment="1">
      <alignment horizontal="center" vertical="center" wrapText="1"/>
    </xf>
    <xf numFmtId="20" fontId="3" fillId="0" borderId="2" xfId="0" applyNumberFormat="1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164" fontId="0" fillId="12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0" fillId="8" borderId="0" xfId="0" applyFill="1"/>
    <xf numFmtId="0" fontId="11" fillId="8" borderId="0" xfId="0" applyFont="1" applyFill="1"/>
    <xf numFmtId="0" fontId="0" fillId="8" borderId="0" xfId="0" applyFill="1" applyAlignment="1">
      <alignment horizontal="center" vertical="center"/>
    </xf>
    <xf numFmtId="1" fontId="12" fillId="9" borderId="2" xfId="0" applyNumberFormat="1" applyFont="1" applyFill="1" applyBorder="1" applyAlignment="1">
      <alignment horizontal="center" vertical="center" wrapText="1"/>
    </xf>
    <xf numFmtId="164" fontId="6" fillId="9" borderId="0" xfId="0" applyNumberFormat="1" applyFont="1" applyFill="1" applyAlignment="1">
      <alignment vertical="center"/>
    </xf>
    <xf numFmtId="1" fontId="6" fillId="9" borderId="2" xfId="0" applyNumberFormat="1" applyFont="1" applyFill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 wrapText="1"/>
    </xf>
    <xf numFmtId="169" fontId="4" fillId="8" borderId="2" xfId="0" applyNumberFormat="1" applyFont="1" applyFill="1" applyBorder="1" applyAlignment="1">
      <alignment horizontal="center" vertical="center" wrapText="1"/>
    </xf>
    <xf numFmtId="170" fontId="4" fillId="8" borderId="2" xfId="0" applyNumberFormat="1" applyFont="1" applyFill="1" applyBorder="1" applyAlignment="1">
      <alignment horizontal="center" vertical="center" wrapText="1"/>
    </xf>
    <xf numFmtId="167" fontId="4" fillId="9" borderId="2" xfId="0" applyNumberFormat="1" applyFont="1" applyFill="1" applyBorder="1" applyAlignment="1">
      <alignment horizontal="center" vertical="center" wrapText="1"/>
    </xf>
    <xf numFmtId="1" fontId="4" fillId="9" borderId="2" xfId="0" applyNumberFormat="1" applyFont="1" applyFill="1" applyBorder="1" applyAlignment="1">
      <alignment horizontal="center" vertical="center" wrapText="1"/>
    </xf>
    <xf numFmtId="167" fontId="0" fillId="9" borderId="0" xfId="0" applyNumberForma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167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6" fillId="15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14" fillId="0" borderId="0" xfId="0" applyFont="1"/>
    <xf numFmtId="164" fontId="14" fillId="0" borderId="0" xfId="0" applyNumberFormat="1" applyFont="1"/>
    <xf numFmtId="0" fontId="15" fillId="7" borderId="0" xfId="0" applyFont="1" applyFill="1"/>
    <xf numFmtId="164" fontId="15" fillId="7" borderId="0" xfId="0" applyNumberFormat="1" applyFont="1" applyFill="1"/>
    <xf numFmtId="168" fontId="15" fillId="7" borderId="0" xfId="0" applyNumberFormat="1" applyFont="1" applyFill="1" applyAlignment="1">
      <alignment horizontal="center" vertical="center"/>
    </xf>
    <xf numFmtId="49" fontId="15" fillId="7" borderId="0" xfId="0" applyNumberFormat="1" applyFont="1" applyFill="1" applyAlignment="1">
      <alignment horizontal="right"/>
    </xf>
    <xf numFmtId="17" fontId="15" fillId="7" borderId="0" xfId="0" applyNumberFormat="1" applyFont="1" applyFill="1" applyAlignment="1">
      <alignment horizontal="left"/>
    </xf>
    <xf numFmtId="0" fontId="15" fillId="7" borderId="0" xfId="0" applyFont="1" applyFill="1" applyAlignment="1">
      <alignment horizontal="left"/>
    </xf>
    <xf numFmtId="0" fontId="15" fillId="0" borderId="3" xfId="0" applyFont="1" applyBorder="1"/>
    <xf numFmtId="164" fontId="14" fillId="0" borderId="3" xfId="0" applyNumberFormat="1" applyFont="1" applyBorder="1"/>
    <xf numFmtId="15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64" fontId="0" fillId="9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164" fontId="6" fillId="9" borderId="2" xfId="0" applyNumberFormat="1" applyFont="1" applyFill="1" applyBorder="1" applyAlignment="1">
      <alignment vertical="center"/>
    </xf>
    <xf numFmtId="0" fontId="6" fillId="15" borderId="2" xfId="0" applyFont="1" applyFill="1" applyBorder="1" applyAlignment="1">
      <alignment horizontal="center" vertical="center"/>
    </xf>
    <xf numFmtId="167" fontId="0" fillId="9" borderId="2" xfId="0" applyNumberFormat="1" applyFill="1" applyBorder="1" applyAlignment="1">
      <alignment horizontal="center" vertical="center"/>
    </xf>
    <xf numFmtId="20" fontId="4" fillId="8" borderId="2" xfId="0" applyNumberFormat="1" applyFont="1" applyFill="1" applyBorder="1" applyAlignment="1">
      <alignment horizontal="center" vertical="center" wrapText="1"/>
    </xf>
    <xf numFmtId="164" fontId="0" fillId="18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3" fontId="6" fillId="9" borderId="0" xfId="0" applyNumberFormat="1" applyFont="1" applyFill="1"/>
    <xf numFmtId="15" fontId="6" fillId="9" borderId="0" xfId="0" applyNumberFormat="1" applyFont="1" applyFill="1"/>
    <xf numFmtId="0" fontId="6" fillId="9" borderId="0" xfId="0" applyFont="1" applyFill="1"/>
    <xf numFmtId="0" fontId="0" fillId="0" borderId="0" xfId="0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0" fillId="15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8" fillId="17" borderId="0" xfId="0" applyFont="1" applyFill="1" applyAlignment="1">
      <alignment horizontal="center" vertical="center"/>
    </xf>
    <xf numFmtId="15" fontId="8" fillId="17" borderId="0" xfId="0" applyNumberFormat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164" fontId="15" fillId="7" borderId="0" xfId="0" applyNumberFormat="1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9" borderId="0" xfId="0" applyFont="1" applyFill="1" applyAlignment="1">
      <alignment horizontal="center"/>
    </xf>
    <xf numFmtId="0" fontId="14" fillId="8" borderId="0" xfId="0" applyFont="1" applyFill="1"/>
    <xf numFmtId="164" fontId="16" fillId="8" borderId="0" xfId="0" applyNumberFormat="1" applyFont="1" applyFill="1" applyAlignment="1">
      <alignment horizontal="center" vertical="center"/>
    </xf>
    <xf numFmtId="164" fontId="14" fillId="8" borderId="0" xfId="0" applyNumberFormat="1" applyFont="1" applyFill="1"/>
    <xf numFmtId="0" fontId="15" fillId="8" borderId="0" xfId="0" applyFont="1" applyFill="1" applyAlignment="1">
      <alignment horizontal="center"/>
    </xf>
    <xf numFmtId="0" fontId="15" fillId="8" borderId="3" xfId="0" applyFont="1" applyFill="1" applyBorder="1"/>
    <xf numFmtId="164" fontId="14" fillId="8" borderId="3" xfId="0" applyNumberFormat="1" applyFont="1" applyFill="1" applyBorder="1"/>
  </cellXfs>
  <cellStyles count="5">
    <cellStyle name="20% - 강조색1" xfId="2"/>
    <cellStyle name="Normal" xfId="0" builtinId="0"/>
    <cellStyle name="강조색1" xfId="4"/>
    <cellStyle name="강조색2" xfId="3"/>
    <cellStyle name="강조색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185390</xdr:colOff>
      <xdr:row>1</xdr:row>
      <xdr:rowOff>57150</xdr:rowOff>
    </xdr:from>
    <xdr:to>
      <xdr:col>9</xdr:col>
      <xdr:colOff>1041653</xdr:colOff>
      <xdr:row>2</xdr:row>
      <xdr:rowOff>251572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7AFC3EE-240E-4625-9A4A-49ADF735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57175"/>
          <a:ext cx="856263" cy="508747"/>
        </a:xfrm>
        <a:prstGeom prst="rect">
          <a:avLst/>
        </a:prstGeom>
      </xdr:spPr>
    </xdr:pic>
    <xdr:clientData/>
  </xdr:twoCellAnchor>
  <xdr:twoCellAnchor editAs="oneCell">
    <xdr:from>
      <xdr:col>2</xdr:col>
      <xdr:colOff>73914</xdr:colOff>
      <xdr:row>1</xdr:row>
      <xdr:rowOff>29232</xdr:rowOff>
    </xdr:from>
    <xdr:to>
      <xdr:col>2</xdr:col>
      <xdr:colOff>597669</xdr:colOff>
      <xdr:row>2</xdr:row>
      <xdr:rowOff>242704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EC43376-AB5A-47D0-A129-B21543906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29257"/>
          <a:ext cx="523755" cy="527797"/>
        </a:xfrm>
        <a:prstGeom prst="rect">
          <a:avLst/>
        </a:prstGeom>
      </xdr:spPr>
    </xdr:pic>
    <xdr:clientData/>
  </xdr:twoCellAnchor>
  <xdr:oneCellAnchor>
    <xdr:from>
      <xdr:col>9</xdr:col>
      <xdr:colOff>185390</xdr:colOff>
      <xdr:row>18</xdr:row>
      <xdr:rowOff>57150</xdr:rowOff>
    </xdr:from>
    <xdr:ext cx="856263" cy="508187"/>
    <xdr:pic>
      <xdr:nvPicPr>
        <xdr:cNvPr id="4" name="Picture 3">
          <a:extLst>
            <a:ext uri="{FF2B5EF4-FFF2-40B4-BE49-F238E27FC236}">
              <a16:creationId xmlns:a16="http://schemas.microsoft.com/office/drawing/2014/main" xmlns="" id="{557EE6B9-51EC-41A1-879A-2AEEC3F0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18</xdr:row>
      <xdr:rowOff>29232</xdr:rowOff>
    </xdr:from>
    <xdr:ext cx="523755" cy="527237"/>
    <xdr:pic>
      <xdr:nvPicPr>
        <xdr:cNvPr id="5" name="Picture 4">
          <a:extLst>
            <a:ext uri="{FF2B5EF4-FFF2-40B4-BE49-F238E27FC236}">
              <a16:creationId xmlns:a16="http://schemas.microsoft.com/office/drawing/2014/main" xmlns="" id="{9E2B2224-69B6-44C4-8531-9F0BBA20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35</xdr:row>
      <xdr:rowOff>57150</xdr:rowOff>
    </xdr:from>
    <xdr:ext cx="856263" cy="508187"/>
    <xdr:pic>
      <xdr:nvPicPr>
        <xdr:cNvPr id="6" name="Picture 5">
          <a:extLst>
            <a:ext uri="{FF2B5EF4-FFF2-40B4-BE49-F238E27FC236}">
              <a16:creationId xmlns:a16="http://schemas.microsoft.com/office/drawing/2014/main" xmlns="" id="{88265ABF-DB06-48DC-BFA1-7ADF6A8C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35</xdr:row>
      <xdr:rowOff>29232</xdr:rowOff>
    </xdr:from>
    <xdr:ext cx="523755" cy="527237"/>
    <xdr:pic>
      <xdr:nvPicPr>
        <xdr:cNvPr id="7" name="Picture 6">
          <a:extLst>
            <a:ext uri="{FF2B5EF4-FFF2-40B4-BE49-F238E27FC236}">
              <a16:creationId xmlns:a16="http://schemas.microsoft.com/office/drawing/2014/main" xmlns="" id="{E4071656-5EFF-436F-8D81-7439B82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52</xdr:row>
      <xdr:rowOff>57150</xdr:rowOff>
    </xdr:from>
    <xdr:ext cx="856263" cy="508187"/>
    <xdr:pic>
      <xdr:nvPicPr>
        <xdr:cNvPr id="8" name="Picture 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52</xdr:row>
      <xdr:rowOff>29232</xdr:rowOff>
    </xdr:from>
    <xdr:ext cx="523755" cy="527237"/>
    <xdr:pic>
      <xdr:nvPicPr>
        <xdr:cNvPr id="9" name="Picture 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50" y="16135141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0" name="Picture 9">
          <a:extLst>
            <a:ext uri="{FF2B5EF4-FFF2-40B4-BE49-F238E27FC236}">
              <a16:creationId xmlns:a16="http://schemas.microsoft.com/office/drawing/2014/main" xmlns="" id="{DBA18506-A619-4742-9A53-1A1F29FF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1131CB82-3127-4214-8B22-4AA57E3C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3636FC05-42D8-4865-9CDA-0F05B3056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DEE52AF1-69F3-42CD-A111-96C51393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5856ED7A-766D-4CE4-A4D1-66A9C6611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495BB894-FA96-4CB9-925E-D7F08392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F5AE75B4-6CC0-42B3-9DFE-1A5627801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4ECE38DE-58FC-427F-93D7-4FD42F64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EDC6DA58-6685-48DF-95F6-9BFB44CD9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F79E24AD-E944-4CF4-B439-1F5014B7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4F5CFD2C-F33D-4197-9605-B328AF305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21" name="Picture 20">
          <a:extLst>
            <a:ext uri="{FF2B5EF4-FFF2-40B4-BE49-F238E27FC236}">
              <a16:creationId xmlns:a16="http://schemas.microsoft.com/office/drawing/2014/main" xmlns="" id="{137E5660-4A79-4614-A378-D9681E4EB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FC534B78-E447-4567-BBD3-45DBB44CF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C4D69538-6369-408F-AAC3-D3E1419F8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C9A291EA-B263-40E5-84D3-A6011339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0AB007A3-FE72-4CA1-A7AA-11D45FDFB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69</xdr:row>
      <xdr:rowOff>57150</xdr:rowOff>
    </xdr:from>
    <xdr:ext cx="856263" cy="508187"/>
    <xdr:pic>
      <xdr:nvPicPr>
        <xdr:cNvPr id="26" name="Picture 25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69</xdr:row>
      <xdr:rowOff>29232</xdr:rowOff>
    </xdr:from>
    <xdr:ext cx="523755" cy="527237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16033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69</xdr:row>
      <xdr:rowOff>57150</xdr:rowOff>
    </xdr:from>
    <xdr:ext cx="856263" cy="508187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69</xdr:row>
      <xdr:rowOff>29232</xdr:rowOff>
    </xdr:from>
    <xdr:ext cx="523755" cy="527237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1603357"/>
          <a:ext cx="523755" cy="52723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185390</xdr:colOff>
      <xdr:row>1</xdr:row>
      <xdr:rowOff>57150</xdr:rowOff>
    </xdr:from>
    <xdr:to>
      <xdr:col>9</xdr:col>
      <xdr:colOff>1041653</xdr:colOff>
      <xdr:row>2</xdr:row>
      <xdr:rowOff>251572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7AFC3EE-240E-4625-9A4A-49ADF735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57175"/>
          <a:ext cx="856263" cy="508747"/>
        </a:xfrm>
        <a:prstGeom prst="rect">
          <a:avLst/>
        </a:prstGeom>
      </xdr:spPr>
    </xdr:pic>
    <xdr:clientData/>
  </xdr:twoCellAnchor>
  <xdr:twoCellAnchor editAs="oneCell">
    <xdr:from>
      <xdr:col>2</xdr:col>
      <xdr:colOff>73914</xdr:colOff>
      <xdr:row>1</xdr:row>
      <xdr:rowOff>29232</xdr:rowOff>
    </xdr:from>
    <xdr:to>
      <xdr:col>2</xdr:col>
      <xdr:colOff>597669</xdr:colOff>
      <xdr:row>2</xdr:row>
      <xdr:rowOff>242704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EC43376-AB5A-47D0-A129-B21543906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29257"/>
          <a:ext cx="523755" cy="527797"/>
        </a:xfrm>
        <a:prstGeom prst="rect">
          <a:avLst/>
        </a:prstGeom>
      </xdr:spPr>
    </xdr:pic>
    <xdr:clientData/>
  </xdr:twoCellAnchor>
  <xdr:oneCellAnchor>
    <xdr:from>
      <xdr:col>9</xdr:col>
      <xdr:colOff>185390</xdr:colOff>
      <xdr:row>18</xdr:row>
      <xdr:rowOff>57150</xdr:rowOff>
    </xdr:from>
    <xdr:ext cx="856263" cy="508187"/>
    <xdr:pic>
      <xdr:nvPicPr>
        <xdr:cNvPr id="4" name="Picture 3">
          <a:extLst>
            <a:ext uri="{FF2B5EF4-FFF2-40B4-BE49-F238E27FC236}">
              <a16:creationId xmlns:a16="http://schemas.microsoft.com/office/drawing/2014/main" xmlns="" id="{557EE6B9-51EC-41A1-879A-2AEEC3F0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18</xdr:row>
      <xdr:rowOff>29232</xdr:rowOff>
    </xdr:from>
    <xdr:ext cx="523755" cy="527237"/>
    <xdr:pic>
      <xdr:nvPicPr>
        <xdr:cNvPr id="5" name="Picture 4">
          <a:extLst>
            <a:ext uri="{FF2B5EF4-FFF2-40B4-BE49-F238E27FC236}">
              <a16:creationId xmlns:a16="http://schemas.microsoft.com/office/drawing/2014/main" xmlns="" id="{9E2B2224-69B6-44C4-8531-9F0BBA20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35</xdr:row>
      <xdr:rowOff>57150</xdr:rowOff>
    </xdr:from>
    <xdr:ext cx="856263" cy="508187"/>
    <xdr:pic>
      <xdr:nvPicPr>
        <xdr:cNvPr id="6" name="Picture 5">
          <a:extLst>
            <a:ext uri="{FF2B5EF4-FFF2-40B4-BE49-F238E27FC236}">
              <a16:creationId xmlns:a16="http://schemas.microsoft.com/office/drawing/2014/main" xmlns="" id="{88265ABF-DB06-48DC-BFA1-7ADF6A8C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35</xdr:row>
      <xdr:rowOff>29232</xdr:rowOff>
    </xdr:from>
    <xdr:ext cx="523755" cy="527237"/>
    <xdr:pic>
      <xdr:nvPicPr>
        <xdr:cNvPr id="7" name="Picture 6">
          <a:extLst>
            <a:ext uri="{FF2B5EF4-FFF2-40B4-BE49-F238E27FC236}">
              <a16:creationId xmlns:a16="http://schemas.microsoft.com/office/drawing/2014/main" xmlns="" id="{E4071656-5EFF-436F-8D81-7439B82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52</xdr:row>
      <xdr:rowOff>57150</xdr:rowOff>
    </xdr:from>
    <xdr:ext cx="856263" cy="508187"/>
    <xdr:pic>
      <xdr:nvPicPr>
        <xdr:cNvPr id="8" name="Picture 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52</xdr:row>
      <xdr:rowOff>29232</xdr:rowOff>
    </xdr:from>
    <xdr:ext cx="523755" cy="527237"/>
    <xdr:pic>
      <xdr:nvPicPr>
        <xdr:cNvPr id="9" name="Picture 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0" name="Picture 9">
          <a:extLst>
            <a:ext uri="{FF2B5EF4-FFF2-40B4-BE49-F238E27FC236}">
              <a16:creationId xmlns:a16="http://schemas.microsoft.com/office/drawing/2014/main" xmlns="" id="{DBA18506-A619-4742-9A53-1A1F29FF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1131CB82-3127-4214-8B22-4AA57E3C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3636FC05-42D8-4865-9CDA-0F05B3056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DEE52AF1-69F3-42CD-A111-96C51393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5856ED7A-766D-4CE4-A4D1-66A9C6611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495BB894-FA96-4CB9-925E-D7F08392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F5AE75B4-6CC0-42B3-9DFE-1A5627801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4ECE38DE-58FC-427F-93D7-4FD42F64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EDC6DA58-6685-48DF-95F6-9BFB44CD9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F79E24AD-E944-4CF4-B439-1F5014B7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4F5CFD2C-F33D-4197-9605-B328AF305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21" name="Picture 20">
          <a:extLst>
            <a:ext uri="{FF2B5EF4-FFF2-40B4-BE49-F238E27FC236}">
              <a16:creationId xmlns:a16="http://schemas.microsoft.com/office/drawing/2014/main" xmlns="" id="{137E5660-4A79-4614-A378-D9681E4EB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FC534B78-E447-4567-BBD3-45DBB44CF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C4D69538-6369-408F-AAC3-D3E1419F8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C9A291EA-B263-40E5-84D3-A6011339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0AB007A3-FE72-4CA1-A7AA-11D45FDFB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69</xdr:row>
      <xdr:rowOff>57150</xdr:rowOff>
    </xdr:from>
    <xdr:ext cx="856263" cy="508187"/>
    <xdr:pic>
      <xdr:nvPicPr>
        <xdr:cNvPr id="26" name="Picture 25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69</xdr:row>
      <xdr:rowOff>29232</xdr:rowOff>
    </xdr:from>
    <xdr:ext cx="523755" cy="527237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16033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69</xdr:row>
      <xdr:rowOff>57150</xdr:rowOff>
    </xdr:from>
    <xdr:ext cx="856263" cy="508187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69</xdr:row>
      <xdr:rowOff>29232</xdr:rowOff>
    </xdr:from>
    <xdr:ext cx="523755" cy="527237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1603357"/>
          <a:ext cx="523755" cy="52723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185390</xdr:colOff>
      <xdr:row>1</xdr:row>
      <xdr:rowOff>57150</xdr:rowOff>
    </xdr:from>
    <xdr:to>
      <xdr:col>9</xdr:col>
      <xdr:colOff>1041653</xdr:colOff>
      <xdr:row>2</xdr:row>
      <xdr:rowOff>251572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7AFC3EE-240E-4625-9A4A-49ADF735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57175"/>
          <a:ext cx="856263" cy="508747"/>
        </a:xfrm>
        <a:prstGeom prst="rect">
          <a:avLst/>
        </a:prstGeom>
      </xdr:spPr>
    </xdr:pic>
    <xdr:clientData/>
  </xdr:twoCellAnchor>
  <xdr:twoCellAnchor editAs="oneCell">
    <xdr:from>
      <xdr:col>2</xdr:col>
      <xdr:colOff>73914</xdr:colOff>
      <xdr:row>1</xdr:row>
      <xdr:rowOff>29232</xdr:rowOff>
    </xdr:from>
    <xdr:to>
      <xdr:col>2</xdr:col>
      <xdr:colOff>597669</xdr:colOff>
      <xdr:row>2</xdr:row>
      <xdr:rowOff>242704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EC43376-AB5A-47D0-A129-B21543906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29257"/>
          <a:ext cx="523755" cy="527797"/>
        </a:xfrm>
        <a:prstGeom prst="rect">
          <a:avLst/>
        </a:prstGeom>
      </xdr:spPr>
    </xdr:pic>
    <xdr:clientData/>
  </xdr:twoCellAnchor>
  <xdr:oneCellAnchor>
    <xdr:from>
      <xdr:col>9</xdr:col>
      <xdr:colOff>185390</xdr:colOff>
      <xdr:row>18</xdr:row>
      <xdr:rowOff>57150</xdr:rowOff>
    </xdr:from>
    <xdr:ext cx="856263" cy="508187"/>
    <xdr:pic>
      <xdr:nvPicPr>
        <xdr:cNvPr id="4" name="Picture 3">
          <a:extLst>
            <a:ext uri="{FF2B5EF4-FFF2-40B4-BE49-F238E27FC236}">
              <a16:creationId xmlns:a16="http://schemas.microsoft.com/office/drawing/2014/main" xmlns="" id="{557EE6B9-51EC-41A1-879A-2AEEC3F0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18</xdr:row>
      <xdr:rowOff>29232</xdr:rowOff>
    </xdr:from>
    <xdr:ext cx="523755" cy="527237"/>
    <xdr:pic>
      <xdr:nvPicPr>
        <xdr:cNvPr id="5" name="Picture 4">
          <a:extLst>
            <a:ext uri="{FF2B5EF4-FFF2-40B4-BE49-F238E27FC236}">
              <a16:creationId xmlns:a16="http://schemas.microsoft.com/office/drawing/2014/main" xmlns="" id="{9E2B2224-69B6-44C4-8531-9F0BBA20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35</xdr:row>
      <xdr:rowOff>57150</xdr:rowOff>
    </xdr:from>
    <xdr:ext cx="856263" cy="508187"/>
    <xdr:pic>
      <xdr:nvPicPr>
        <xdr:cNvPr id="6" name="Picture 5">
          <a:extLst>
            <a:ext uri="{FF2B5EF4-FFF2-40B4-BE49-F238E27FC236}">
              <a16:creationId xmlns:a16="http://schemas.microsoft.com/office/drawing/2014/main" xmlns="" id="{88265ABF-DB06-48DC-BFA1-7ADF6A8C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35</xdr:row>
      <xdr:rowOff>29232</xdr:rowOff>
    </xdr:from>
    <xdr:ext cx="523755" cy="527237"/>
    <xdr:pic>
      <xdr:nvPicPr>
        <xdr:cNvPr id="7" name="Picture 6">
          <a:extLst>
            <a:ext uri="{FF2B5EF4-FFF2-40B4-BE49-F238E27FC236}">
              <a16:creationId xmlns:a16="http://schemas.microsoft.com/office/drawing/2014/main" xmlns="" id="{E4071656-5EFF-436F-8D81-7439B82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52</xdr:row>
      <xdr:rowOff>57150</xdr:rowOff>
    </xdr:from>
    <xdr:ext cx="856263" cy="508187"/>
    <xdr:pic>
      <xdr:nvPicPr>
        <xdr:cNvPr id="8" name="Picture 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52</xdr:row>
      <xdr:rowOff>29232</xdr:rowOff>
    </xdr:from>
    <xdr:ext cx="523755" cy="527237"/>
    <xdr:pic>
      <xdr:nvPicPr>
        <xdr:cNvPr id="9" name="Picture 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0" name="Picture 9">
          <a:extLst>
            <a:ext uri="{FF2B5EF4-FFF2-40B4-BE49-F238E27FC236}">
              <a16:creationId xmlns:a16="http://schemas.microsoft.com/office/drawing/2014/main" xmlns="" id="{DBA18506-A619-4742-9A53-1A1F29FF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1131CB82-3127-4214-8B22-4AA57E3C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3636FC05-42D8-4865-9CDA-0F05B3056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DEE52AF1-69F3-42CD-A111-96C51393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5856ED7A-766D-4CE4-A4D1-66A9C6611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495BB894-FA96-4CB9-925E-D7F08392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F5AE75B4-6CC0-42B3-9DFE-1A5627801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4ECE38DE-58FC-427F-93D7-4FD42F64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EDC6DA58-6685-48DF-95F6-9BFB44CD9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F79E24AD-E944-4CF4-B439-1F5014B7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4F5CFD2C-F33D-4197-9605-B328AF305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21" name="Picture 20">
          <a:extLst>
            <a:ext uri="{FF2B5EF4-FFF2-40B4-BE49-F238E27FC236}">
              <a16:creationId xmlns:a16="http://schemas.microsoft.com/office/drawing/2014/main" xmlns="" id="{137E5660-4A79-4614-A378-D9681E4EB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FC534B78-E447-4567-BBD3-45DBB44CF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C4D69538-6369-408F-AAC3-D3E1419F8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C9A291EA-B263-40E5-84D3-A6011339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0AB007A3-FE72-4CA1-A7AA-11D45FDFB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69</xdr:row>
      <xdr:rowOff>57150</xdr:rowOff>
    </xdr:from>
    <xdr:ext cx="856263" cy="508187"/>
    <xdr:pic>
      <xdr:nvPicPr>
        <xdr:cNvPr id="26" name="Picture 25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69</xdr:row>
      <xdr:rowOff>29232</xdr:rowOff>
    </xdr:from>
    <xdr:ext cx="523755" cy="527237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16033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69</xdr:row>
      <xdr:rowOff>57150</xdr:rowOff>
    </xdr:from>
    <xdr:ext cx="856263" cy="508187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69</xdr:row>
      <xdr:rowOff>29232</xdr:rowOff>
    </xdr:from>
    <xdr:ext cx="523755" cy="527237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1603357"/>
          <a:ext cx="523755" cy="52723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185390</xdr:colOff>
      <xdr:row>1</xdr:row>
      <xdr:rowOff>57150</xdr:rowOff>
    </xdr:from>
    <xdr:to>
      <xdr:col>9</xdr:col>
      <xdr:colOff>1041653</xdr:colOff>
      <xdr:row>2</xdr:row>
      <xdr:rowOff>251572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7AFC3EE-240E-4625-9A4A-49ADF735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57175"/>
          <a:ext cx="856263" cy="508747"/>
        </a:xfrm>
        <a:prstGeom prst="rect">
          <a:avLst/>
        </a:prstGeom>
      </xdr:spPr>
    </xdr:pic>
    <xdr:clientData/>
  </xdr:twoCellAnchor>
  <xdr:twoCellAnchor editAs="oneCell">
    <xdr:from>
      <xdr:col>2</xdr:col>
      <xdr:colOff>73914</xdr:colOff>
      <xdr:row>1</xdr:row>
      <xdr:rowOff>29232</xdr:rowOff>
    </xdr:from>
    <xdr:to>
      <xdr:col>2</xdr:col>
      <xdr:colOff>597669</xdr:colOff>
      <xdr:row>2</xdr:row>
      <xdr:rowOff>242704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EC43376-AB5A-47D0-A129-B21543906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29257"/>
          <a:ext cx="523755" cy="527797"/>
        </a:xfrm>
        <a:prstGeom prst="rect">
          <a:avLst/>
        </a:prstGeom>
      </xdr:spPr>
    </xdr:pic>
    <xdr:clientData/>
  </xdr:twoCellAnchor>
  <xdr:oneCellAnchor>
    <xdr:from>
      <xdr:col>9</xdr:col>
      <xdr:colOff>185390</xdr:colOff>
      <xdr:row>18</xdr:row>
      <xdr:rowOff>57150</xdr:rowOff>
    </xdr:from>
    <xdr:ext cx="856263" cy="508187"/>
    <xdr:pic>
      <xdr:nvPicPr>
        <xdr:cNvPr id="4" name="Picture 3">
          <a:extLst>
            <a:ext uri="{FF2B5EF4-FFF2-40B4-BE49-F238E27FC236}">
              <a16:creationId xmlns:a16="http://schemas.microsoft.com/office/drawing/2014/main" xmlns="" id="{557EE6B9-51EC-41A1-879A-2AEEC3F0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18</xdr:row>
      <xdr:rowOff>29232</xdr:rowOff>
    </xdr:from>
    <xdr:ext cx="523755" cy="527237"/>
    <xdr:pic>
      <xdr:nvPicPr>
        <xdr:cNvPr id="5" name="Picture 4">
          <a:extLst>
            <a:ext uri="{FF2B5EF4-FFF2-40B4-BE49-F238E27FC236}">
              <a16:creationId xmlns:a16="http://schemas.microsoft.com/office/drawing/2014/main" xmlns="" id="{9E2B2224-69B6-44C4-8531-9F0BBA20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35</xdr:row>
      <xdr:rowOff>57150</xdr:rowOff>
    </xdr:from>
    <xdr:ext cx="856263" cy="508187"/>
    <xdr:pic>
      <xdr:nvPicPr>
        <xdr:cNvPr id="6" name="Picture 5">
          <a:extLst>
            <a:ext uri="{FF2B5EF4-FFF2-40B4-BE49-F238E27FC236}">
              <a16:creationId xmlns:a16="http://schemas.microsoft.com/office/drawing/2014/main" xmlns="" id="{88265ABF-DB06-48DC-BFA1-7ADF6A8C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35</xdr:row>
      <xdr:rowOff>29232</xdr:rowOff>
    </xdr:from>
    <xdr:ext cx="523755" cy="527237"/>
    <xdr:pic>
      <xdr:nvPicPr>
        <xdr:cNvPr id="7" name="Picture 6">
          <a:extLst>
            <a:ext uri="{FF2B5EF4-FFF2-40B4-BE49-F238E27FC236}">
              <a16:creationId xmlns:a16="http://schemas.microsoft.com/office/drawing/2014/main" xmlns="" id="{E4071656-5EFF-436F-8D81-7439B82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52</xdr:row>
      <xdr:rowOff>57150</xdr:rowOff>
    </xdr:from>
    <xdr:ext cx="856263" cy="508187"/>
    <xdr:pic>
      <xdr:nvPicPr>
        <xdr:cNvPr id="8" name="Picture 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52</xdr:row>
      <xdr:rowOff>29232</xdr:rowOff>
    </xdr:from>
    <xdr:ext cx="523755" cy="527237"/>
    <xdr:pic>
      <xdr:nvPicPr>
        <xdr:cNvPr id="9" name="Picture 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0" name="Picture 9">
          <a:extLst>
            <a:ext uri="{FF2B5EF4-FFF2-40B4-BE49-F238E27FC236}">
              <a16:creationId xmlns:a16="http://schemas.microsoft.com/office/drawing/2014/main" xmlns="" id="{DBA18506-A619-4742-9A53-1A1F29FF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1131CB82-3127-4214-8B22-4AA57E3C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3636FC05-42D8-4865-9CDA-0F05B3056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DEE52AF1-69F3-42CD-A111-96C51393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5856ED7A-766D-4CE4-A4D1-66A9C6611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495BB894-FA96-4CB9-925E-D7F08392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F5AE75B4-6CC0-42B3-9DFE-1A5627801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4ECE38DE-58FC-427F-93D7-4FD42F64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EDC6DA58-6685-48DF-95F6-9BFB44CD9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F79E24AD-E944-4CF4-B439-1F5014B7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4F5CFD2C-F33D-4197-9605-B328AF305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21" name="Picture 20">
          <a:extLst>
            <a:ext uri="{FF2B5EF4-FFF2-40B4-BE49-F238E27FC236}">
              <a16:creationId xmlns:a16="http://schemas.microsoft.com/office/drawing/2014/main" xmlns="" id="{137E5660-4A79-4614-A378-D9681E4EB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FC534B78-E447-4567-BBD3-45DBB44CF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C4D69538-6369-408F-AAC3-D3E1419F8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C9A291EA-B263-40E5-84D3-A6011339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0AB007A3-FE72-4CA1-A7AA-11D45FDFB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69</xdr:row>
      <xdr:rowOff>57150</xdr:rowOff>
    </xdr:from>
    <xdr:ext cx="856263" cy="508187"/>
    <xdr:pic>
      <xdr:nvPicPr>
        <xdr:cNvPr id="26" name="Picture 25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69</xdr:row>
      <xdr:rowOff>29232</xdr:rowOff>
    </xdr:from>
    <xdr:ext cx="523755" cy="527237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16033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69</xdr:row>
      <xdr:rowOff>57150</xdr:rowOff>
    </xdr:from>
    <xdr:ext cx="856263" cy="508187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69</xdr:row>
      <xdr:rowOff>29232</xdr:rowOff>
    </xdr:from>
    <xdr:ext cx="523755" cy="527237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1603357"/>
          <a:ext cx="523755" cy="52723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185390</xdr:colOff>
      <xdr:row>1</xdr:row>
      <xdr:rowOff>57150</xdr:rowOff>
    </xdr:from>
    <xdr:to>
      <xdr:col>9</xdr:col>
      <xdr:colOff>1041653</xdr:colOff>
      <xdr:row>2</xdr:row>
      <xdr:rowOff>251572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7AFC3EE-240E-4625-9A4A-49ADF735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265" y="257175"/>
          <a:ext cx="856263" cy="504825"/>
        </a:xfrm>
        <a:prstGeom prst="rect">
          <a:avLst/>
        </a:prstGeom>
      </xdr:spPr>
    </xdr:pic>
    <xdr:clientData/>
  </xdr:twoCellAnchor>
  <xdr:twoCellAnchor editAs="oneCell">
    <xdr:from>
      <xdr:col>2</xdr:col>
      <xdr:colOff>73914</xdr:colOff>
      <xdr:row>1</xdr:row>
      <xdr:rowOff>29232</xdr:rowOff>
    </xdr:from>
    <xdr:to>
      <xdr:col>2</xdr:col>
      <xdr:colOff>597669</xdr:colOff>
      <xdr:row>2</xdr:row>
      <xdr:rowOff>242704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EC43376-AB5A-47D0-A129-B21543906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114" y="229257"/>
          <a:ext cx="523755" cy="523875"/>
        </a:xfrm>
        <a:prstGeom prst="rect">
          <a:avLst/>
        </a:prstGeom>
      </xdr:spPr>
    </xdr:pic>
    <xdr:clientData/>
  </xdr:twoCellAnchor>
  <xdr:oneCellAnchor>
    <xdr:from>
      <xdr:col>9</xdr:col>
      <xdr:colOff>185390</xdr:colOff>
      <xdr:row>18</xdr:row>
      <xdr:rowOff>57150</xdr:rowOff>
    </xdr:from>
    <xdr:ext cx="856263" cy="508187"/>
    <xdr:pic>
      <xdr:nvPicPr>
        <xdr:cNvPr id="4" name="Picture 3">
          <a:extLst>
            <a:ext uri="{FF2B5EF4-FFF2-40B4-BE49-F238E27FC236}">
              <a16:creationId xmlns:a16="http://schemas.microsoft.com/office/drawing/2014/main" xmlns="" id="{557EE6B9-51EC-41A1-879A-2AEEC3F0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265" y="365760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18</xdr:row>
      <xdr:rowOff>29232</xdr:rowOff>
    </xdr:from>
    <xdr:ext cx="523755" cy="527237"/>
    <xdr:pic>
      <xdr:nvPicPr>
        <xdr:cNvPr id="5" name="Picture 4">
          <a:extLst>
            <a:ext uri="{FF2B5EF4-FFF2-40B4-BE49-F238E27FC236}">
              <a16:creationId xmlns:a16="http://schemas.microsoft.com/office/drawing/2014/main" xmlns="" id="{9E2B2224-69B6-44C4-8531-9F0BBA20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114" y="362968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35</xdr:row>
      <xdr:rowOff>57150</xdr:rowOff>
    </xdr:from>
    <xdr:ext cx="856263" cy="508187"/>
    <xdr:pic>
      <xdr:nvPicPr>
        <xdr:cNvPr id="6" name="Picture 5">
          <a:extLst>
            <a:ext uri="{FF2B5EF4-FFF2-40B4-BE49-F238E27FC236}">
              <a16:creationId xmlns:a16="http://schemas.microsoft.com/office/drawing/2014/main" xmlns="" id="{88265ABF-DB06-48DC-BFA1-7ADF6A8C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265" y="705802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35</xdr:row>
      <xdr:rowOff>29232</xdr:rowOff>
    </xdr:from>
    <xdr:ext cx="523755" cy="527237"/>
    <xdr:pic>
      <xdr:nvPicPr>
        <xdr:cNvPr id="7" name="Picture 6">
          <a:extLst>
            <a:ext uri="{FF2B5EF4-FFF2-40B4-BE49-F238E27FC236}">
              <a16:creationId xmlns:a16="http://schemas.microsoft.com/office/drawing/2014/main" xmlns="" id="{E4071656-5EFF-436F-8D81-7439B82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114" y="7030107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52</xdr:row>
      <xdr:rowOff>57150</xdr:rowOff>
    </xdr:from>
    <xdr:ext cx="856263" cy="508187"/>
    <xdr:pic>
      <xdr:nvPicPr>
        <xdr:cNvPr id="8" name="Picture 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265" y="1045845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52</xdr:row>
      <xdr:rowOff>29232</xdr:rowOff>
    </xdr:from>
    <xdr:ext cx="523755" cy="527237"/>
    <xdr:pic>
      <xdr:nvPicPr>
        <xdr:cNvPr id="9" name="Picture 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114" y="104305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0" name="Picture 9">
          <a:extLst>
            <a:ext uri="{FF2B5EF4-FFF2-40B4-BE49-F238E27FC236}">
              <a16:creationId xmlns:a16="http://schemas.microsoft.com/office/drawing/2014/main" xmlns="" id="{DBA18506-A619-4742-9A53-1A1F29FF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99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1131CB82-3127-4214-8B22-4AA57E3C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378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3636FC05-42D8-4865-9CDA-0F05B3056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9940" y="36576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DEE52AF1-69F3-42CD-A111-96C51393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3789" y="36296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5856ED7A-766D-4CE4-A4D1-66A9C6611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9940" y="70580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495BB894-FA96-4CB9-925E-D7F08392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3789" y="70301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F5AE75B4-6CC0-42B3-9DFE-1A5627801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9940" y="104584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4ECE38DE-58FC-427F-93D7-4FD42F64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3789" y="104305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EDC6DA58-6685-48DF-95F6-9BFB44CD9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99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F79E24AD-E944-4CF4-B439-1F5014B7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378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4F5CFD2C-F33D-4197-9605-B328AF305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9940" y="36576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21" name="Picture 20">
          <a:extLst>
            <a:ext uri="{FF2B5EF4-FFF2-40B4-BE49-F238E27FC236}">
              <a16:creationId xmlns:a16="http://schemas.microsoft.com/office/drawing/2014/main" xmlns="" id="{137E5660-4A79-4614-A378-D9681E4EB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3789" y="36296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FC534B78-E447-4567-BBD3-45DBB44CF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9940" y="70580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C4D69538-6369-408F-AAC3-D3E1419F8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3789" y="70301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C9A291EA-B263-40E5-84D3-A6011339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9940" y="104584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0AB007A3-FE72-4CA1-A7AA-11D45FDFB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3789" y="1043053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69</xdr:row>
      <xdr:rowOff>57150</xdr:rowOff>
    </xdr:from>
    <xdr:ext cx="856263" cy="508187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2066" y="10545856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69</xdr:row>
      <xdr:rowOff>29232</xdr:rowOff>
    </xdr:from>
    <xdr:ext cx="523755" cy="527237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149" y="10517938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69</xdr:row>
      <xdr:rowOff>57150</xdr:rowOff>
    </xdr:from>
    <xdr:ext cx="856263" cy="508187"/>
    <xdr:pic>
      <xdr:nvPicPr>
        <xdr:cNvPr id="30" name="Picture 29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2066" y="10545856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69</xdr:row>
      <xdr:rowOff>29232</xdr:rowOff>
    </xdr:from>
    <xdr:ext cx="523755" cy="527237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149" y="10517938"/>
          <a:ext cx="523755" cy="52723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185390</xdr:colOff>
      <xdr:row>1</xdr:row>
      <xdr:rowOff>57150</xdr:rowOff>
    </xdr:from>
    <xdr:to>
      <xdr:col>9</xdr:col>
      <xdr:colOff>1041653</xdr:colOff>
      <xdr:row>2</xdr:row>
      <xdr:rowOff>251572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7AFC3EE-240E-4625-9A4A-49ADF735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57175"/>
          <a:ext cx="856263" cy="508747"/>
        </a:xfrm>
        <a:prstGeom prst="rect">
          <a:avLst/>
        </a:prstGeom>
      </xdr:spPr>
    </xdr:pic>
    <xdr:clientData/>
  </xdr:twoCellAnchor>
  <xdr:twoCellAnchor editAs="oneCell">
    <xdr:from>
      <xdr:col>2</xdr:col>
      <xdr:colOff>73914</xdr:colOff>
      <xdr:row>1</xdr:row>
      <xdr:rowOff>29232</xdr:rowOff>
    </xdr:from>
    <xdr:to>
      <xdr:col>2</xdr:col>
      <xdr:colOff>597669</xdr:colOff>
      <xdr:row>2</xdr:row>
      <xdr:rowOff>242704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EC43376-AB5A-47D0-A129-B21543906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29257"/>
          <a:ext cx="523755" cy="527797"/>
        </a:xfrm>
        <a:prstGeom prst="rect">
          <a:avLst/>
        </a:prstGeom>
      </xdr:spPr>
    </xdr:pic>
    <xdr:clientData/>
  </xdr:twoCellAnchor>
  <xdr:oneCellAnchor>
    <xdr:from>
      <xdr:col>9</xdr:col>
      <xdr:colOff>185390</xdr:colOff>
      <xdr:row>18</xdr:row>
      <xdr:rowOff>57150</xdr:rowOff>
    </xdr:from>
    <xdr:ext cx="856263" cy="508187"/>
    <xdr:pic>
      <xdr:nvPicPr>
        <xdr:cNvPr id="4" name="Picture 3">
          <a:extLst>
            <a:ext uri="{FF2B5EF4-FFF2-40B4-BE49-F238E27FC236}">
              <a16:creationId xmlns:a16="http://schemas.microsoft.com/office/drawing/2014/main" xmlns="" id="{557EE6B9-51EC-41A1-879A-2AEEC3F0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18</xdr:row>
      <xdr:rowOff>29232</xdr:rowOff>
    </xdr:from>
    <xdr:ext cx="523755" cy="527237"/>
    <xdr:pic>
      <xdr:nvPicPr>
        <xdr:cNvPr id="5" name="Picture 4">
          <a:extLst>
            <a:ext uri="{FF2B5EF4-FFF2-40B4-BE49-F238E27FC236}">
              <a16:creationId xmlns:a16="http://schemas.microsoft.com/office/drawing/2014/main" xmlns="" id="{9E2B2224-69B6-44C4-8531-9F0BBA20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35</xdr:row>
      <xdr:rowOff>57150</xdr:rowOff>
    </xdr:from>
    <xdr:ext cx="856263" cy="508187"/>
    <xdr:pic>
      <xdr:nvPicPr>
        <xdr:cNvPr id="6" name="Picture 5">
          <a:extLst>
            <a:ext uri="{FF2B5EF4-FFF2-40B4-BE49-F238E27FC236}">
              <a16:creationId xmlns:a16="http://schemas.microsoft.com/office/drawing/2014/main" xmlns="" id="{88265ABF-DB06-48DC-BFA1-7ADF6A8C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35</xdr:row>
      <xdr:rowOff>29232</xdr:rowOff>
    </xdr:from>
    <xdr:ext cx="523755" cy="527237"/>
    <xdr:pic>
      <xdr:nvPicPr>
        <xdr:cNvPr id="7" name="Picture 6">
          <a:extLst>
            <a:ext uri="{FF2B5EF4-FFF2-40B4-BE49-F238E27FC236}">
              <a16:creationId xmlns:a16="http://schemas.microsoft.com/office/drawing/2014/main" xmlns="" id="{E4071656-5EFF-436F-8D81-7439B82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52</xdr:row>
      <xdr:rowOff>57150</xdr:rowOff>
    </xdr:from>
    <xdr:ext cx="856263" cy="508187"/>
    <xdr:pic>
      <xdr:nvPicPr>
        <xdr:cNvPr id="8" name="Picture 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52</xdr:row>
      <xdr:rowOff>29232</xdr:rowOff>
    </xdr:from>
    <xdr:ext cx="523755" cy="527237"/>
    <xdr:pic>
      <xdr:nvPicPr>
        <xdr:cNvPr id="9" name="Picture 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0" name="Picture 9">
          <a:extLst>
            <a:ext uri="{FF2B5EF4-FFF2-40B4-BE49-F238E27FC236}">
              <a16:creationId xmlns:a16="http://schemas.microsoft.com/office/drawing/2014/main" xmlns="" id="{DBA18506-A619-4742-9A53-1A1F29FF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1131CB82-3127-4214-8B22-4AA57E3C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3636FC05-42D8-4865-9CDA-0F05B3056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DEE52AF1-69F3-42CD-A111-96C51393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5856ED7A-766D-4CE4-A4D1-66A9C6611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495BB894-FA96-4CB9-925E-D7F08392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F5AE75B4-6CC0-42B3-9DFE-1A5627801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4ECE38DE-58FC-427F-93D7-4FD42F64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EDC6DA58-6685-48DF-95F6-9BFB44CD9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F79E24AD-E944-4CF4-B439-1F5014B7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4F5CFD2C-F33D-4197-9605-B328AF305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21" name="Picture 20">
          <a:extLst>
            <a:ext uri="{FF2B5EF4-FFF2-40B4-BE49-F238E27FC236}">
              <a16:creationId xmlns:a16="http://schemas.microsoft.com/office/drawing/2014/main" xmlns="" id="{137E5660-4A79-4614-A378-D9681E4EB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FC534B78-E447-4567-BBD3-45DBB44CF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C4D69538-6369-408F-AAC3-D3E1419F8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C9A291EA-B263-40E5-84D3-A6011339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0AB007A3-FE72-4CA1-A7AA-11D45FDFB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69</xdr:row>
      <xdr:rowOff>57150</xdr:rowOff>
    </xdr:from>
    <xdr:ext cx="856263" cy="508187"/>
    <xdr:pic>
      <xdr:nvPicPr>
        <xdr:cNvPr id="26" name="Picture 25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69</xdr:row>
      <xdr:rowOff>29232</xdr:rowOff>
    </xdr:from>
    <xdr:ext cx="523755" cy="527237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16033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69</xdr:row>
      <xdr:rowOff>57150</xdr:rowOff>
    </xdr:from>
    <xdr:ext cx="856263" cy="508187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69</xdr:row>
      <xdr:rowOff>29232</xdr:rowOff>
    </xdr:from>
    <xdr:ext cx="523755" cy="527237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1603357"/>
          <a:ext cx="523755" cy="52723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185390</xdr:colOff>
      <xdr:row>1</xdr:row>
      <xdr:rowOff>57150</xdr:rowOff>
    </xdr:from>
    <xdr:to>
      <xdr:col>9</xdr:col>
      <xdr:colOff>1041653</xdr:colOff>
      <xdr:row>2</xdr:row>
      <xdr:rowOff>251572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7AFC3EE-240E-4625-9A4A-49ADF735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57175"/>
          <a:ext cx="856263" cy="508747"/>
        </a:xfrm>
        <a:prstGeom prst="rect">
          <a:avLst/>
        </a:prstGeom>
      </xdr:spPr>
    </xdr:pic>
    <xdr:clientData/>
  </xdr:twoCellAnchor>
  <xdr:twoCellAnchor editAs="oneCell">
    <xdr:from>
      <xdr:col>2</xdr:col>
      <xdr:colOff>73914</xdr:colOff>
      <xdr:row>1</xdr:row>
      <xdr:rowOff>29232</xdr:rowOff>
    </xdr:from>
    <xdr:to>
      <xdr:col>2</xdr:col>
      <xdr:colOff>597669</xdr:colOff>
      <xdr:row>2</xdr:row>
      <xdr:rowOff>242704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EC43376-AB5A-47D0-A129-B21543906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29257"/>
          <a:ext cx="523755" cy="527797"/>
        </a:xfrm>
        <a:prstGeom prst="rect">
          <a:avLst/>
        </a:prstGeom>
      </xdr:spPr>
    </xdr:pic>
    <xdr:clientData/>
  </xdr:twoCellAnchor>
  <xdr:oneCellAnchor>
    <xdr:from>
      <xdr:col>9</xdr:col>
      <xdr:colOff>185390</xdr:colOff>
      <xdr:row>18</xdr:row>
      <xdr:rowOff>57150</xdr:rowOff>
    </xdr:from>
    <xdr:ext cx="856263" cy="508187"/>
    <xdr:pic>
      <xdr:nvPicPr>
        <xdr:cNvPr id="4" name="Picture 3">
          <a:extLst>
            <a:ext uri="{FF2B5EF4-FFF2-40B4-BE49-F238E27FC236}">
              <a16:creationId xmlns:a16="http://schemas.microsoft.com/office/drawing/2014/main" xmlns="" id="{557EE6B9-51EC-41A1-879A-2AEEC3F0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18</xdr:row>
      <xdr:rowOff>29232</xdr:rowOff>
    </xdr:from>
    <xdr:ext cx="523755" cy="527237"/>
    <xdr:pic>
      <xdr:nvPicPr>
        <xdr:cNvPr id="5" name="Picture 4">
          <a:extLst>
            <a:ext uri="{FF2B5EF4-FFF2-40B4-BE49-F238E27FC236}">
              <a16:creationId xmlns:a16="http://schemas.microsoft.com/office/drawing/2014/main" xmlns="" id="{9E2B2224-69B6-44C4-8531-9F0BBA20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35</xdr:row>
      <xdr:rowOff>57150</xdr:rowOff>
    </xdr:from>
    <xdr:ext cx="856263" cy="508187"/>
    <xdr:pic>
      <xdr:nvPicPr>
        <xdr:cNvPr id="6" name="Picture 5">
          <a:extLst>
            <a:ext uri="{FF2B5EF4-FFF2-40B4-BE49-F238E27FC236}">
              <a16:creationId xmlns:a16="http://schemas.microsoft.com/office/drawing/2014/main" xmlns="" id="{88265ABF-DB06-48DC-BFA1-7ADF6A8C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35</xdr:row>
      <xdr:rowOff>29232</xdr:rowOff>
    </xdr:from>
    <xdr:ext cx="523755" cy="527237"/>
    <xdr:pic>
      <xdr:nvPicPr>
        <xdr:cNvPr id="7" name="Picture 6">
          <a:extLst>
            <a:ext uri="{FF2B5EF4-FFF2-40B4-BE49-F238E27FC236}">
              <a16:creationId xmlns:a16="http://schemas.microsoft.com/office/drawing/2014/main" xmlns="" id="{E4071656-5EFF-436F-8D81-7439B82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52</xdr:row>
      <xdr:rowOff>57150</xdr:rowOff>
    </xdr:from>
    <xdr:ext cx="856263" cy="508187"/>
    <xdr:pic>
      <xdr:nvPicPr>
        <xdr:cNvPr id="8" name="Picture 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52</xdr:row>
      <xdr:rowOff>29232</xdr:rowOff>
    </xdr:from>
    <xdr:ext cx="523755" cy="527237"/>
    <xdr:pic>
      <xdr:nvPicPr>
        <xdr:cNvPr id="9" name="Picture 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0" name="Picture 9">
          <a:extLst>
            <a:ext uri="{FF2B5EF4-FFF2-40B4-BE49-F238E27FC236}">
              <a16:creationId xmlns:a16="http://schemas.microsoft.com/office/drawing/2014/main" xmlns="" id="{DBA18506-A619-4742-9A53-1A1F29FF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1131CB82-3127-4214-8B22-4AA57E3C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3636FC05-42D8-4865-9CDA-0F05B3056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DEE52AF1-69F3-42CD-A111-96C51393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5856ED7A-766D-4CE4-A4D1-66A9C6611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495BB894-FA96-4CB9-925E-D7F08392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F5AE75B4-6CC0-42B3-9DFE-1A5627801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4ECE38DE-58FC-427F-93D7-4FD42F64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</xdr:row>
      <xdr:rowOff>57150</xdr:rowOff>
    </xdr:from>
    <xdr:ext cx="856263" cy="508187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EDC6DA58-6685-48DF-95F6-9BFB44CD9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571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</xdr:row>
      <xdr:rowOff>29232</xdr:rowOff>
    </xdr:from>
    <xdr:ext cx="523755" cy="527237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F79E24AD-E944-4CF4-B439-1F5014B7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292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18</xdr:row>
      <xdr:rowOff>57150</xdr:rowOff>
    </xdr:from>
    <xdr:ext cx="856263" cy="508187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4F5CFD2C-F33D-4197-9605-B328AF305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560070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18</xdr:row>
      <xdr:rowOff>29232</xdr:rowOff>
    </xdr:from>
    <xdr:ext cx="523755" cy="527237"/>
    <xdr:pic>
      <xdr:nvPicPr>
        <xdr:cNvPr id="21" name="Picture 20">
          <a:extLst>
            <a:ext uri="{FF2B5EF4-FFF2-40B4-BE49-F238E27FC236}">
              <a16:creationId xmlns:a16="http://schemas.microsoft.com/office/drawing/2014/main" xmlns="" id="{137E5660-4A79-4614-A378-D9681E4EB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5572782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35</xdr:row>
      <xdr:rowOff>57150</xdr:rowOff>
    </xdr:from>
    <xdr:ext cx="856263" cy="508187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FC534B78-E447-4567-BBD3-45DBB44CF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094422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35</xdr:row>
      <xdr:rowOff>29232</xdr:rowOff>
    </xdr:from>
    <xdr:ext cx="523755" cy="527237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C4D69538-6369-408F-AAC3-D3E1419F8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091630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52</xdr:row>
      <xdr:rowOff>57150</xdr:rowOff>
    </xdr:from>
    <xdr:ext cx="856263" cy="508187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C9A291EA-B263-40E5-84D3-A6011339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16287750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52</xdr:row>
      <xdr:rowOff>29232</xdr:rowOff>
    </xdr:from>
    <xdr:ext cx="523755" cy="527237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0AB007A3-FE72-4CA1-A7AA-11D45FDFB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16259832"/>
          <a:ext cx="523755" cy="527237"/>
        </a:xfrm>
        <a:prstGeom prst="rect">
          <a:avLst/>
        </a:prstGeom>
      </xdr:spPr>
    </xdr:pic>
    <xdr:clientData/>
  </xdr:oneCellAnchor>
  <xdr:oneCellAnchor>
    <xdr:from>
      <xdr:col>9</xdr:col>
      <xdr:colOff>185390</xdr:colOff>
      <xdr:row>69</xdr:row>
      <xdr:rowOff>57150</xdr:rowOff>
    </xdr:from>
    <xdr:ext cx="856263" cy="508187"/>
    <xdr:pic>
      <xdr:nvPicPr>
        <xdr:cNvPr id="26" name="Picture 25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315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2</xdr:col>
      <xdr:colOff>73914</xdr:colOff>
      <xdr:row>69</xdr:row>
      <xdr:rowOff>29232</xdr:rowOff>
    </xdr:from>
    <xdr:ext cx="523755" cy="527237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" y="21603357"/>
          <a:ext cx="523755" cy="527237"/>
        </a:xfrm>
        <a:prstGeom prst="rect">
          <a:avLst/>
        </a:prstGeom>
      </xdr:spPr>
    </xdr:pic>
    <xdr:clientData/>
  </xdr:oneCellAnchor>
  <xdr:oneCellAnchor>
    <xdr:from>
      <xdr:col>19</xdr:col>
      <xdr:colOff>185390</xdr:colOff>
      <xdr:row>69</xdr:row>
      <xdr:rowOff>57150</xdr:rowOff>
    </xdr:from>
    <xdr:ext cx="856263" cy="508187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58F3C189-1F10-4B19-86E6-79A1C0C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440" y="21631275"/>
          <a:ext cx="856263" cy="508187"/>
        </a:xfrm>
        <a:prstGeom prst="rect">
          <a:avLst/>
        </a:prstGeom>
      </xdr:spPr>
    </xdr:pic>
    <xdr:clientData/>
  </xdr:oneCellAnchor>
  <xdr:oneCellAnchor>
    <xdr:from>
      <xdr:col>12</xdr:col>
      <xdr:colOff>73914</xdr:colOff>
      <xdr:row>69</xdr:row>
      <xdr:rowOff>29232</xdr:rowOff>
    </xdr:from>
    <xdr:ext cx="523755" cy="527237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C0C96D57-A32B-4455-B7ED-E06B474A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6639" y="21603357"/>
          <a:ext cx="523755" cy="52723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139"/>
  <sheetViews>
    <sheetView zoomScale="85" zoomScaleNormal="85" workbookViewId="0">
      <pane xSplit="2" ySplit="4" topLeftCell="C89" activePane="bottomRight" state="frozen"/>
      <selection pane="topRight" activeCell="C1" sqref="C1"/>
      <selection pane="bottomLeft" activeCell="A5" sqref="A5"/>
      <selection pane="bottomRight" activeCell="I85" sqref="I85"/>
    </sheetView>
  </sheetViews>
  <sheetFormatPr defaultRowHeight="15"/>
  <cols>
    <col min="1" max="1" width="10.7109375" style="1" bestFit="1" customWidth="1"/>
    <col min="2" max="2" width="7.7109375" style="1" bestFit="1" customWidth="1"/>
    <col min="3" max="3" width="7" style="1" bestFit="1" customWidth="1"/>
    <col min="4" max="4" width="6.7109375" style="1" bestFit="1" customWidth="1"/>
    <col min="5" max="5" width="7" style="1" bestFit="1" customWidth="1"/>
    <col min="6" max="6" width="6.7109375" style="1" bestFit="1" customWidth="1"/>
    <col min="7" max="7" width="5.5703125" style="1" bestFit="1" customWidth="1"/>
    <col min="8" max="8" width="7.28515625" style="2" bestFit="1" customWidth="1"/>
    <col min="9" max="9" width="7" style="2" bestFit="1" customWidth="1"/>
    <col min="10" max="10" width="7.7109375" style="2" bestFit="1" customWidth="1"/>
    <col min="11" max="11" width="7" style="1" bestFit="1" customWidth="1"/>
    <col min="12" max="13" width="6.7109375" style="1" bestFit="1" customWidth="1"/>
    <col min="14" max="14" width="7.28515625" style="2" bestFit="1" customWidth="1"/>
    <col min="15" max="15" width="7" style="2" bestFit="1" customWidth="1"/>
    <col min="16" max="16" width="7.7109375" style="2" bestFit="1" customWidth="1"/>
    <col min="17" max="17" width="7" style="1" bestFit="1" customWidth="1"/>
    <col min="18" max="19" width="6.7109375" style="1" bestFit="1" customWidth="1"/>
    <col min="20" max="20" width="7.28515625" style="1" bestFit="1" customWidth="1"/>
    <col min="21" max="21" width="7" style="1" bestFit="1" customWidth="1"/>
    <col min="22" max="22" width="7.7109375" style="1" bestFit="1" customWidth="1"/>
    <col min="23" max="23" width="7" style="1" bestFit="1" customWidth="1"/>
    <col min="24" max="25" width="6.7109375" style="1" bestFit="1" customWidth="1"/>
    <col min="26" max="26" width="7.28515625" style="2" bestFit="1" customWidth="1"/>
    <col min="27" max="27" width="7" style="2" bestFit="1" customWidth="1"/>
    <col min="28" max="28" width="7.7109375" style="2" bestFit="1" customWidth="1"/>
    <col min="29" max="29" width="7" style="1" bestFit="1" customWidth="1"/>
    <col min="30" max="31" width="6.7109375" style="1" bestFit="1" customWidth="1"/>
    <col min="32" max="32" width="7.28515625" style="2" bestFit="1" customWidth="1"/>
    <col min="33" max="33" width="7" style="2" bestFit="1" customWidth="1"/>
    <col min="34" max="34" width="7.7109375" style="2" bestFit="1" customWidth="1"/>
    <col min="35" max="35" width="7" style="1" bestFit="1" customWidth="1"/>
    <col min="36" max="37" width="6.7109375" style="1" bestFit="1" customWidth="1"/>
    <col min="38" max="38" width="7.28515625" style="1" bestFit="1" customWidth="1"/>
    <col min="39" max="39" width="7" style="1" bestFit="1" customWidth="1"/>
    <col min="40" max="40" width="6.7109375" style="1" bestFit="1" customWidth="1"/>
    <col min="41" max="41" width="7.7109375" style="1" bestFit="1" customWidth="1"/>
    <col min="42" max="42" width="7" style="1" bestFit="1" customWidth="1"/>
    <col min="43" max="43" width="6.7109375" style="1" bestFit="1" customWidth="1"/>
    <col min="44" max="44" width="7.28515625" style="1" bestFit="1" customWidth="1"/>
    <col min="45" max="45" width="7" style="1" bestFit="1" customWidth="1"/>
    <col min="46" max="46" width="6.7109375" style="1" bestFit="1" customWidth="1"/>
    <col min="47" max="47" width="7.7109375" style="1" bestFit="1" customWidth="1"/>
    <col min="48" max="48" width="7" style="1" bestFit="1" customWidth="1"/>
    <col min="49" max="49" width="6.7109375" style="1" bestFit="1" customWidth="1"/>
    <col min="50" max="50" width="7.28515625" style="1" bestFit="1" customWidth="1"/>
    <col min="51" max="51" width="7.7109375" style="1" bestFit="1" customWidth="1"/>
    <col min="52" max="52" width="9.5703125" style="1" bestFit="1" customWidth="1"/>
    <col min="53" max="275" width="9.140625" style="1"/>
    <col min="276" max="276" width="11.42578125" style="1" customWidth="1"/>
    <col min="277" max="277" width="10.85546875" style="1" bestFit="1" customWidth="1"/>
    <col min="278" max="278" width="15.85546875" style="1" bestFit="1" customWidth="1"/>
    <col min="279" max="279" width="13.28515625" style="1" customWidth="1"/>
    <col min="280" max="283" width="7.42578125" style="1" bestFit="1" customWidth="1"/>
    <col min="284" max="285" width="9.140625" style="1"/>
    <col min="286" max="286" width="8.140625" style="1" customWidth="1"/>
    <col min="287" max="531" width="9.140625" style="1"/>
    <col min="532" max="532" width="11.42578125" style="1" customWidth="1"/>
    <col min="533" max="533" width="10.85546875" style="1" bestFit="1" customWidth="1"/>
    <col min="534" max="534" width="15.85546875" style="1" bestFit="1" customWidth="1"/>
    <col min="535" max="535" width="13.28515625" style="1" customWidth="1"/>
    <col min="536" max="539" width="7.42578125" style="1" bestFit="1" customWidth="1"/>
    <col min="540" max="541" width="9.140625" style="1"/>
    <col min="542" max="542" width="8.140625" style="1" customWidth="1"/>
    <col min="543" max="787" width="9.140625" style="1"/>
    <col min="788" max="788" width="11.42578125" style="1" customWidth="1"/>
    <col min="789" max="789" width="10.85546875" style="1" bestFit="1" customWidth="1"/>
    <col min="790" max="790" width="15.85546875" style="1" bestFit="1" customWidth="1"/>
    <col min="791" max="791" width="13.28515625" style="1" customWidth="1"/>
    <col min="792" max="795" width="7.42578125" style="1" bestFit="1" customWidth="1"/>
    <col min="796" max="797" width="9.140625" style="1"/>
    <col min="798" max="798" width="8.140625" style="1" customWidth="1"/>
    <col min="799" max="1043" width="9.140625" style="1"/>
    <col min="1044" max="1044" width="11.42578125" style="1" customWidth="1"/>
    <col min="1045" max="1045" width="10.85546875" style="1" bestFit="1" customWidth="1"/>
    <col min="1046" max="1046" width="15.85546875" style="1" bestFit="1" customWidth="1"/>
    <col min="1047" max="1047" width="13.28515625" style="1" customWidth="1"/>
    <col min="1048" max="1051" width="7.42578125" style="1" bestFit="1" customWidth="1"/>
    <col min="1052" max="1053" width="9.140625" style="1"/>
    <col min="1054" max="1054" width="8.140625" style="1" customWidth="1"/>
    <col min="1055" max="1299" width="9.140625" style="1"/>
    <col min="1300" max="1300" width="11.42578125" style="1" customWidth="1"/>
    <col min="1301" max="1301" width="10.85546875" style="1" bestFit="1" customWidth="1"/>
    <col min="1302" max="1302" width="15.85546875" style="1" bestFit="1" customWidth="1"/>
    <col min="1303" max="1303" width="13.28515625" style="1" customWidth="1"/>
    <col min="1304" max="1307" width="7.42578125" style="1" bestFit="1" customWidth="1"/>
    <col min="1308" max="1309" width="9.140625" style="1"/>
    <col min="1310" max="1310" width="8.140625" style="1" customWidth="1"/>
    <col min="1311" max="1555" width="9.140625" style="1"/>
    <col min="1556" max="1556" width="11.42578125" style="1" customWidth="1"/>
    <col min="1557" max="1557" width="10.85546875" style="1" bestFit="1" customWidth="1"/>
    <col min="1558" max="1558" width="15.85546875" style="1" bestFit="1" customWidth="1"/>
    <col min="1559" max="1559" width="13.28515625" style="1" customWidth="1"/>
    <col min="1560" max="1563" width="7.42578125" style="1" bestFit="1" customWidth="1"/>
    <col min="1564" max="1565" width="9.140625" style="1"/>
    <col min="1566" max="1566" width="8.140625" style="1" customWidth="1"/>
    <col min="1567" max="1811" width="9.140625" style="1"/>
    <col min="1812" max="1812" width="11.42578125" style="1" customWidth="1"/>
    <col min="1813" max="1813" width="10.85546875" style="1" bestFit="1" customWidth="1"/>
    <col min="1814" max="1814" width="15.85546875" style="1" bestFit="1" customWidth="1"/>
    <col min="1815" max="1815" width="13.28515625" style="1" customWidth="1"/>
    <col min="1816" max="1819" width="7.42578125" style="1" bestFit="1" customWidth="1"/>
    <col min="1820" max="1821" width="9.140625" style="1"/>
    <col min="1822" max="1822" width="8.140625" style="1" customWidth="1"/>
    <col min="1823" max="2067" width="9.140625" style="1"/>
    <col min="2068" max="2068" width="11.42578125" style="1" customWidth="1"/>
    <col min="2069" max="2069" width="10.85546875" style="1" bestFit="1" customWidth="1"/>
    <col min="2070" max="2070" width="15.85546875" style="1" bestFit="1" customWidth="1"/>
    <col min="2071" max="2071" width="13.28515625" style="1" customWidth="1"/>
    <col min="2072" max="2075" width="7.42578125" style="1" bestFit="1" customWidth="1"/>
    <col min="2076" max="2077" width="9.140625" style="1"/>
    <col min="2078" max="2078" width="8.140625" style="1" customWidth="1"/>
    <col min="2079" max="2323" width="9.140625" style="1"/>
    <col min="2324" max="2324" width="11.42578125" style="1" customWidth="1"/>
    <col min="2325" max="2325" width="10.85546875" style="1" bestFit="1" customWidth="1"/>
    <col min="2326" max="2326" width="15.85546875" style="1" bestFit="1" customWidth="1"/>
    <col min="2327" max="2327" width="13.28515625" style="1" customWidth="1"/>
    <col min="2328" max="2331" width="7.42578125" style="1" bestFit="1" customWidth="1"/>
    <col min="2332" max="2333" width="9.140625" style="1"/>
    <col min="2334" max="2334" width="8.140625" style="1" customWidth="1"/>
    <col min="2335" max="2579" width="9.140625" style="1"/>
    <col min="2580" max="2580" width="11.42578125" style="1" customWidth="1"/>
    <col min="2581" max="2581" width="10.85546875" style="1" bestFit="1" customWidth="1"/>
    <col min="2582" max="2582" width="15.85546875" style="1" bestFit="1" customWidth="1"/>
    <col min="2583" max="2583" width="13.28515625" style="1" customWidth="1"/>
    <col min="2584" max="2587" width="7.42578125" style="1" bestFit="1" customWidth="1"/>
    <col min="2588" max="2589" width="9.140625" style="1"/>
    <col min="2590" max="2590" width="8.140625" style="1" customWidth="1"/>
    <col min="2591" max="2835" width="9.140625" style="1"/>
    <col min="2836" max="2836" width="11.42578125" style="1" customWidth="1"/>
    <col min="2837" max="2837" width="10.85546875" style="1" bestFit="1" customWidth="1"/>
    <col min="2838" max="2838" width="15.85546875" style="1" bestFit="1" customWidth="1"/>
    <col min="2839" max="2839" width="13.28515625" style="1" customWidth="1"/>
    <col min="2840" max="2843" width="7.42578125" style="1" bestFit="1" customWidth="1"/>
    <col min="2844" max="2845" width="9.140625" style="1"/>
    <col min="2846" max="2846" width="8.140625" style="1" customWidth="1"/>
    <col min="2847" max="3091" width="9.140625" style="1"/>
    <col min="3092" max="3092" width="11.42578125" style="1" customWidth="1"/>
    <col min="3093" max="3093" width="10.85546875" style="1" bestFit="1" customWidth="1"/>
    <col min="3094" max="3094" width="15.85546875" style="1" bestFit="1" customWidth="1"/>
    <col min="3095" max="3095" width="13.28515625" style="1" customWidth="1"/>
    <col min="3096" max="3099" width="7.42578125" style="1" bestFit="1" customWidth="1"/>
    <col min="3100" max="3101" width="9.140625" style="1"/>
    <col min="3102" max="3102" width="8.140625" style="1" customWidth="1"/>
    <col min="3103" max="3347" width="9.140625" style="1"/>
    <col min="3348" max="3348" width="11.42578125" style="1" customWidth="1"/>
    <col min="3349" max="3349" width="10.85546875" style="1" bestFit="1" customWidth="1"/>
    <col min="3350" max="3350" width="15.85546875" style="1" bestFit="1" customWidth="1"/>
    <col min="3351" max="3351" width="13.28515625" style="1" customWidth="1"/>
    <col min="3352" max="3355" width="7.42578125" style="1" bestFit="1" customWidth="1"/>
    <col min="3356" max="3357" width="9.140625" style="1"/>
    <col min="3358" max="3358" width="8.140625" style="1" customWidth="1"/>
    <col min="3359" max="3603" width="9.140625" style="1"/>
    <col min="3604" max="3604" width="11.42578125" style="1" customWidth="1"/>
    <col min="3605" max="3605" width="10.85546875" style="1" bestFit="1" customWidth="1"/>
    <col min="3606" max="3606" width="15.85546875" style="1" bestFit="1" customWidth="1"/>
    <col min="3607" max="3607" width="13.28515625" style="1" customWidth="1"/>
    <col min="3608" max="3611" width="7.42578125" style="1" bestFit="1" customWidth="1"/>
    <col min="3612" max="3613" width="9.140625" style="1"/>
    <col min="3614" max="3614" width="8.140625" style="1" customWidth="1"/>
    <col min="3615" max="3859" width="9.140625" style="1"/>
    <col min="3860" max="3860" width="11.42578125" style="1" customWidth="1"/>
    <col min="3861" max="3861" width="10.85546875" style="1" bestFit="1" customWidth="1"/>
    <col min="3862" max="3862" width="15.85546875" style="1" bestFit="1" customWidth="1"/>
    <col min="3863" max="3863" width="13.28515625" style="1" customWidth="1"/>
    <col min="3864" max="3867" width="7.42578125" style="1" bestFit="1" customWidth="1"/>
    <col min="3868" max="3869" width="9.140625" style="1"/>
    <col min="3870" max="3870" width="8.140625" style="1" customWidth="1"/>
    <col min="3871" max="4115" width="9.140625" style="1"/>
    <col min="4116" max="4116" width="11.42578125" style="1" customWidth="1"/>
    <col min="4117" max="4117" width="10.85546875" style="1" bestFit="1" customWidth="1"/>
    <col min="4118" max="4118" width="15.85546875" style="1" bestFit="1" customWidth="1"/>
    <col min="4119" max="4119" width="13.28515625" style="1" customWidth="1"/>
    <col min="4120" max="4123" width="7.42578125" style="1" bestFit="1" customWidth="1"/>
    <col min="4124" max="4125" width="9.140625" style="1"/>
    <col min="4126" max="4126" width="8.140625" style="1" customWidth="1"/>
    <col min="4127" max="4371" width="9.140625" style="1"/>
    <col min="4372" max="4372" width="11.42578125" style="1" customWidth="1"/>
    <col min="4373" max="4373" width="10.85546875" style="1" bestFit="1" customWidth="1"/>
    <col min="4374" max="4374" width="15.85546875" style="1" bestFit="1" customWidth="1"/>
    <col min="4375" max="4375" width="13.28515625" style="1" customWidth="1"/>
    <col min="4376" max="4379" width="7.42578125" style="1" bestFit="1" customWidth="1"/>
    <col min="4380" max="4381" width="9.140625" style="1"/>
    <col min="4382" max="4382" width="8.140625" style="1" customWidth="1"/>
    <col min="4383" max="4627" width="9.140625" style="1"/>
    <col min="4628" max="4628" width="11.42578125" style="1" customWidth="1"/>
    <col min="4629" max="4629" width="10.85546875" style="1" bestFit="1" customWidth="1"/>
    <col min="4630" max="4630" width="15.85546875" style="1" bestFit="1" customWidth="1"/>
    <col min="4631" max="4631" width="13.28515625" style="1" customWidth="1"/>
    <col min="4632" max="4635" width="7.42578125" style="1" bestFit="1" customWidth="1"/>
    <col min="4636" max="4637" width="9.140625" style="1"/>
    <col min="4638" max="4638" width="8.140625" style="1" customWidth="1"/>
    <col min="4639" max="4883" width="9.140625" style="1"/>
    <col min="4884" max="4884" width="11.42578125" style="1" customWidth="1"/>
    <col min="4885" max="4885" width="10.85546875" style="1" bestFit="1" customWidth="1"/>
    <col min="4886" max="4886" width="15.85546875" style="1" bestFit="1" customWidth="1"/>
    <col min="4887" max="4887" width="13.28515625" style="1" customWidth="1"/>
    <col min="4888" max="4891" width="7.42578125" style="1" bestFit="1" customWidth="1"/>
    <col min="4892" max="4893" width="9.140625" style="1"/>
    <col min="4894" max="4894" width="8.140625" style="1" customWidth="1"/>
    <col min="4895" max="5139" width="9.140625" style="1"/>
    <col min="5140" max="5140" width="11.42578125" style="1" customWidth="1"/>
    <col min="5141" max="5141" width="10.85546875" style="1" bestFit="1" customWidth="1"/>
    <col min="5142" max="5142" width="15.85546875" style="1" bestFit="1" customWidth="1"/>
    <col min="5143" max="5143" width="13.28515625" style="1" customWidth="1"/>
    <col min="5144" max="5147" width="7.42578125" style="1" bestFit="1" customWidth="1"/>
    <col min="5148" max="5149" width="9.140625" style="1"/>
    <col min="5150" max="5150" width="8.140625" style="1" customWidth="1"/>
    <col min="5151" max="5395" width="9.140625" style="1"/>
    <col min="5396" max="5396" width="11.42578125" style="1" customWidth="1"/>
    <col min="5397" max="5397" width="10.85546875" style="1" bestFit="1" customWidth="1"/>
    <col min="5398" max="5398" width="15.85546875" style="1" bestFit="1" customWidth="1"/>
    <col min="5399" max="5399" width="13.28515625" style="1" customWidth="1"/>
    <col min="5400" max="5403" width="7.42578125" style="1" bestFit="1" customWidth="1"/>
    <col min="5404" max="5405" width="9.140625" style="1"/>
    <col min="5406" max="5406" width="8.140625" style="1" customWidth="1"/>
    <col min="5407" max="5651" width="9.140625" style="1"/>
    <col min="5652" max="5652" width="11.42578125" style="1" customWidth="1"/>
    <col min="5653" max="5653" width="10.85546875" style="1" bestFit="1" customWidth="1"/>
    <col min="5654" max="5654" width="15.85546875" style="1" bestFit="1" customWidth="1"/>
    <col min="5655" max="5655" width="13.28515625" style="1" customWidth="1"/>
    <col min="5656" max="5659" width="7.42578125" style="1" bestFit="1" customWidth="1"/>
    <col min="5660" max="5661" width="9.140625" style="1"/>
    <col min="5662" max="5662" width="8.140625" style="1" customWidth="1"/>
    <col min="5663" max="5907" width="9.140625" style="1"/>
    <col min="5908" max="5908" width="11.42578125" style="1" customWidth="1"/>
    <col min="5909" max="5909" width="10.85546875" style="1" bestFit="1" customWidth="1"/>
    <col min="5910" max="5910" width="15.85546875" style="1" bestFit="1" customWidth="1"/>
    <col min="5911" max="5911" width="13.28515625" style="1" customWidth="1"/>
    <col min="5912" max="5915" width="7.42578125" style="1" bestFit="1" customWidth="1"/>
    <col min="5916" max="5917" width="9.140625" style="1"/>
    <col min="5918" max="5918" width="8.140625" style="1" customWidth="1"/>
    <col min="5919" max="6163" width="9.140625" style="1"/>
    <col min="6164" max="6164" width="11.42578125" style="1" customWidth="1"/>
    <col min="6165" max="6165" width="10.85546875" style="1" bestFit="1" customWidth="1"/>
    <col min="6166" max="6166" width="15.85546875" style="1" bestFit="1" customWidth="1"/>
    <col min="6167" max="6167" width="13.28515625" style="1" customWidth="1"/>
    <col min="6168" max="6171" width="7.42578125" style="1" bestFit="1" customWidth="1"/>
    <col min="6172" max="6173" width="9.140625" style="1"/>
    <col min="6174" max="6174" width="8.140625" style="1" customWidth="1"/>
    <col min="6175" max="6419" width="9.140625" style="1"/>
    <col min="6420" max="6420" width="11.42578125" style="1" customWidth="1"/>
    <col min="6421" max="6421" width="10.85546875" style="1" bestFit="1" customWidth="1"/>
    <col min="6422" max="6422" width="15.85546875" style="1" bestFit="1" customWidth="1"/>
    <col min="6423" max="6423" width="13.28515625" style="1" customWidth="1"/>
    <col min="6424" max="6427" width="7.42578125" style="1" bestFit="1" customWidth="1"/>
    <col min="6428" max="6429" width="9.140625" style="1"/>
    <col min="6430" max="6430" width="8.140625" style="1" customWidth="1"/>
    <col min="6431" max="6675" width="9.140625" style="1"/>
    <col min="6676" max="6676" width="11.42578125" style="1" customWidth="1"/>
    <col min="6677" max="6677" width="10.85546875" style="1" bestFit="1" customWidth="1"/>
    <col min="6678" max="6678" width="15.85546875" style="1" bestFit="1" customWidth="1"/>
    <col min="6679" max="6679" width="13.28515625" style="1" customWidth="1"/>
    <col min="6680" max="6683" width="7.42578125" style="1" bestFit="1" customWidth="1"/>
    <col min="6684" max="6685" width="9.140625" style="1"/>
    <col min="6686" max="6686" width="8.140625" style="1" customWidth="1"/>
    <col min="6687" max="6931" width="9.140625" style="1"/>
    <col min="6932" max="6932" width="11.42578125" style="1" customWidth="1"/>
    <col min="6933" max="6933" width="10.85546875" style="1" bestFit="1" customWidth="1"/>
    <col min="6934" max="6934" width="15.85546875" style="1" bestFit="1" customWidth="1"/>
    <col min="6935" max="6935" width="13.28515625" style="1" customWidth="1"/>
    <col min="6936" max="6939" width="7.42578125" style="1" bestFit="1" customWidth="1"/>
    <col min="6940" max="6941" width="9.140625" style="1"/>
    <col min="6942" max="6942" width="8.140625" style="1" customWidth="1"/>
    <col min="6943" max="7187" width="9.140625" style="1"/>
    <col min="7188" max="7188" width="11.42578125" style="1" customWidth="1"/>
    <col min="7189" max="7189" width="10.85546875" style="1" bestFit="1" customWidth="1"/>
    <col min="7190" max="7190" width="15.85546875" style="1" bestFit="1" customWidth="1"/>
    <col min="7191" max="7191" width="13.28515625" style="1" customWidth="1"/>
    <col min="7192" max="7195" width="7.42578125" style="1" bestFit="1" customWidth="1"/>
    <col min="7196" max="7197" width="9.140625" style="1"/>
    <col min="7198" max="7198" width="8.140625" style="1" customWidth="1"/>
    <col min="7199" max="7443" width="9.140625" style="1"/>
    <col min="7444" max="7444" width="11.42578125" style="1" customWidth="1"/>
    <col min="7445" max="7445" width="10.85546875" style="1" bestFit="1" customWidth="1"/>
    <col min="7446" max="7446" width="15.85546875" style="1" bestFit="1" customWidth="1"/>
    <col min="7447" max="7447" width="13.28515625" style="1" customWidth="1"/>
    <col min="7448" max="7451" width="7.42578125" style="1" bestFit="1" customWidth="1"/>
    <col min="7452" max="7453" width="9.140625" style="1"/>
    <col min="7454" max="7454" width="8.140625" style="1" customWidth="1"/>
    <col min="7455" max="7699" width="9.140625" style="1"/>
    <col min="7700" max="7700" width="11.42578125" style="1" customWidth="1"/>
    <col min="7701" max="7701" width="10.85546875" style="1" bestFit="1" customWidth="1"/>
    <col min="7702" max="7702" width="15.85546875" style="1" bestFit="1" customWidth="1"/>
    <col min="7703" max="7703" width="13.28515625" style="1" customWidth="1"/>
    <col min="7704" max="7707" width="7.42578125" style="1" bestFit="1" customWidth="1"/>
    <col min="7708" max="7709" width="9.140625" style="1"/>
    <col min="7710" max="7710" width="8.140625" style="1" customWidth="1"/>
    <col min="7711" max="7955" width="9.140625" style="1"/>
    <col min="7956" max="7956" width="11.42578125" style="1" customWidth="1"/>
    <col min="7957" max="7957" width="10.85546875" style="1" bestFit="1" customWidth="1"/>
    <col min="7958" max="7958" width="15.85546875" style="1" bestFit="1" customWidth="1"/>
    <col min="7959" max="7959" width="13.28515625" style="1" customWidth="1"/>
    <col min="7960" max="7963" width="7.42578125" style="1" bestFit="1" customWidth="1"/>
    <col min="7964" max="7965" width="9.140625" style="1"/>
    <col min="7966" max="7966" width="8.140625" style="1" customWidth="1"/>
    <col min="7967" max="8211" width="9.140625" style="1"/>
    <col min="8212" max="8212" width="11.42578125" style="1" customWidth="1"/>
    <col min="8213" max="8213" width="10.85546875" style="1" bestFit="1" customWidth="1"/>
    <col min="8214" max="8214" width="15.85546875" style="1" bestFit="1" customWidth="1"/>
    <col min="8215" max="8215" width="13.28515625" style="1" customWidth="1"/>
    <col min="8216" max="8219" width="7.42578125" style="1" bestFit="1" customWidth="1"/>
    <col min="8220" max="8221" width="9.140625" style="1"/>
    <col min="8222" max="8222" width="8.140625" style="1" customWidth="1"/>
    <col min="8223" max="8467" width="9.140625" style="1"/>
    <col min="8468" max="8468" width="11.42578125" style="1" customWidth="1"/>
    <col min="8469" max="8469" width="10.85546875" style="1" bestFit="1" customWidth="1"/>
    <col min="8470" max="8470" width="15.85546875" style="1" bestFit="1" customWidth="1"/>
    <col min="8471" max="8471" width="13.28515625" style="1" customWidth="1"/>
    <col min="8472" max="8475" width="7.42578125" style="1" bestFit="1" customWidth="1"/>
    <col min="8476" max="8477" width="9.140625" style="1"/>
    <col min="8478" max="8478" width="8.140625" style="1" customWidth="1"/>
    <col min="8479" max="8723" width="9.140625" style="1"/>
    <col min="8724" max="8724" width="11.42578125" style="1" customWidth="1"/>
    <col min="8725" max="8725" width="10.85546875" style="1" bestFit="1" customWidth="1"/>
    <col min="8726" max="8726" width="15.85546875" style="1" bestFit="1" customWidth="1"/>
    <col min="8727" max="8727" width="13.28515625" style="1" customWidth="1"/>
    <col min="8728" max="8731" width="7.42578125" style="1" bestFit="1" customWidth="1"/>
    <col min="8732" max="8733" width="9.140625" style="1"/>
    <col min="8734" max="8734" width="8.140625" style="1" customWidth="1"/>
    <col min="8735" max="8979" width="9.140625" style="1"/>
    <col min="8980" max="8980" width="11.42578125" style="1" customWidth="1"/>
    <col min="8981" max="8981" width="10.85546875" style="1" bestFit="1" customWidth="1"/>
    <col min="8982" max="8982" width="15.85546875" style="1" bestFit="1" customWidth="1"/>
    <col min="8983" max="8983" width="13.28515625" style="1" customWidth="1"/>
    <col min="8984" max="8987" width="7.42578125" style="1" bestFit="1" customWidth="1"/>
    <col min="8988" max="8989" width="9.140625" style="1"/>
    <col min="8990" max="8990" width="8.140625" style="1" customWidth="1"/>
    <col min="8991" max="9235" width="9.140625" style="1"/>
    <col min="9236" max="9236" width="11.42578125" style="1" customWidth="1"/>
    <col min="9237" max="9237" width="10.85546875" style="1" bestFit="1" customWidth="1"/>
    <col min="9238" max="9238" width="15.85546875" style="1" bestFit="1" customWidth="1"/>
    <col min="9239" max="9239" width="13.28515625" style="1" customWidth="1"/>
    <col min="9240" max="9243" width="7.42578125" style="1" bestFit="1" customWidth="1"/>
    <col min="9244" max="9245" width="9.140625" style="1"/>
    <col min="9246" max="9246" width="8.140625" style="1" customWidth="1"/>
    <col min="9247" max="9491" width="9.140625" style="1"/>
    <col min="9492" max="9492" width="11.42578125" style="1" customWidth="1"/>
    <col min="9493" max="9493" width="10.85546875" style="1" bestFit="1" customWidth="1"/>
    <col min="9494" max="9494" width="15.85546875" style="1" bestFit="1" customWidth="1"/>
    <col min="9495" max="9495" width="13.28515625" style="1" customWidth="1"/>
    <col min="9496" max="9499" width="7.42578125" style="1" bestFit="1" customWidth="1"/>
    <col min="9500" max="9501" width="9.140625" style="1"/>
    <col min="9502" max="9502" width="8.140625" style="1" customWidth="1"/>
    <col min="9503" max="9747" width="9.140625" style="1"/>
    <col min="9748" max="9748" width="11.42578125" style="1" customWidth="1"/>
    <col min="9749" max="9749" width="10.85546875" style="1" bestFit="1" customWidth="1"/>
    <col min="9750" max="9750" width="15.85546875" style="1" bestFit="1" customWidth="1"/>
    <col min="9751" max="9751" width="13.28515625" style="1" customWidth="1"/>
    <col min="9752" max="9755" width="7.42578125" style="1" bestFit="1" customWidth="1"/>
    <col min="9756" max="9757" width="9.140625" style="1"/>
    <col min="9758" max="9758" width="8.140625" style="1" customWidth="1"/>
    <col min="9759" max="10003" width="9.140625" style="1"/>
    <col min="10004" max="10004" width="11.42578125" style="1" customWidth="1"/>
    <col min="10005" max="10005" width="10.85546875" style="1" bestFit="1" customWidth="1"/>
    <col min="10006" max="10006" width="15.85546875" style="1" bestFit="1" customWidth="1"/>
    <col min="10007" max="10007" width="13.28515625" style="1" customWidth="1"/>
    <col min="10008" max="10011" width="7.42578125" style="1" bestFit="1" customWidth="1"/>
    <col min="10012" max="10013" width="9.140625" style="1"/>
    <col min="10014" max="10014" width="8.140625" style="1" customWidth="1"/>
    <col min="10015" max="10259" width="9.140625" style="1"/>
    <col min="10260" max="10260" width="11.42578125" style="1" customWidth="1"/>
    <col min="10261" max="10261" width="10.85546875" style="1" bestFit="1" customWidth="1"/>
    <col min="10262" max="10262" width="15.85546875" style="1" bestFit="1" customWidth="1"/>
    <col min="10263" max="10263" width="13.28515625" style="1" customWidth="1"/>
    <col min="10264" max="10267" width="7.42578125" style="1" bestFit="1" customWidth="1"/>
    <col min="10268" max="10269" width="9.140625" style="1"/>
    <col min="10270" max="10270" width="8.140625" style="1" customWidth="1"/>
    <col min="10271" max="10515" width="9.140625" style="1"/>
    <col min="10516" max="10516" width="11.42578125" style="1" customWidth="1"/>
    <col min="10517" max="10517" width="10.85546875" style="1" bestFit="1" customWidth="1"/>
    <col min="10518" max="10518" width="15.85546875" style="1" bestFit="1" customWidth="1"/>
    <col min="10519" max="10519" width="13.28515625" style="1" customWidth="1"/>
    <col min="10520" max="10523" width="7.42578125" style="1" bestFit="1" customWidth="1"/>
    <col min="10524" max="10525" width="9.140625" style="1"/>
    <col min="10526" max="10526" width="8.140625" style="1" customWidth="1"/>
    <col min="10527" max="10771" width="9.140625" style="1"/>
    <col min="10772" max="10772" width="11.42578125" style="1" customWidth="1"/>
    <col min="10773" max="10773" width="10.85546875" style="1" bestFit="1" customWidth="1"/>
    <col min="10774" max="10774" width="15.85546875" style="1" bestFit="1" customWidth="1"/>
    <col min="10775" max="10775" width="13.28515625" style="1" customWidth="1"/>
    <col min="10776" max="10779" width="7.42578125" style="1" bestFit="1" customWidth="1"/>
    <col min="10780" max="10781" width="9.140625" style="1"/>
    <col min="10782" max="10782" width="8.140625" style="1" customWidth="1"/>
    <col min="10783" max="11027" width="9.140625" style="1"/>
    <col min="11028" max="11028" width="11.42578125" style="1" customWidth="1"/>
    <col min="11029" max="11029" width="10.85546875" style="1" bestFit="1" customWidth="1"/>
    <col min="11030" max="11030" width="15.85546875" style="1" bestFit="1" customWidth="1"/>
    <col min="11031" max="11031" width="13.28515625" style="1" customWidth="1"/>
    <col min="11032" max="11035" width="7.42578125" style="1" bestFit="1" customWidth="1"/>
    <col min="11036" max="11037" width="9.140625" style="1"/>
    <col min="11038" max="11038" width="8.140625" style="1" customWidth="1"/>
    <col min="11039" max="11283" width="9.140625" style="1"/>
    <col min="11284" max="11284" width="11.42578125" style="1" customWidth="1"/>
    <col min="11285" max="11285" width="10.85546875" style="1" bestFit="1" customWidth="1"/>
    <col min="11286" max="11286" width="15.85546875" style="1" bestFit="1" customWidth="1"/>
    <col min="11287" max="11287" width="13.28515625" style="1" customWidth="1"/>
    <col min="11288" max="11291" width="7.42578125" style="1" bestFit="1" customWidth="1"/>
    <col min="11292" max="11293" width="9.140625" style="1"/>
    <col min="11294" max="11294" width="8.140625" style="1" customWidth="1"/>
    <col min="11295" max="11539" width="9.140625" style="1"/>
    <col min="11540" max="11540" width="11.42578125" style="1" customWidth="1"/>
    <col min="11541" max="11541" width="10.85546875" style="1" bestFit="1" customWidth="1"/>
    <col min="11542" max="11542" width="15.85546875" style="1" bestFit="1" customWidth="1"/>
    <col min="11543" max="11543" width="13.28515625" style="1" customWidth="1"/>
    <col min="11544" max="11547" width="7.42578125" style="1" bestFit="1" customWidth="1"/>
    <col min="11548" max="11549" width="9.140625" style="1"/>
    <col min="11550" max="11550" width="8.140625" style="1" customWidth="1"/>
    <col min="11551" max="11795" width="9.140625" style="1"/>
    <col min="11796" max="11796" width="11.42578125" style="1" customWidth="1"/>
    <col min="11797" max="11797" width="10.85546875" style="1" bestFit="1" customWidth="1"/>
    <col min="11798" max="11798" width="15.85546875" style="1" bestFit="1" customWidth="1"/>
    <col min="11799" max="11799" width="13.28515625" style="1" customWidth="1"/>
    <col min="11800" max="11803" width="7.42578125" style="1" bestFit="1" customWidth="1"/>
    <col min="11804" max="11805" width="9.140625" style="1"/>
    <col min="11806" max="11806" width="8.140625" style="1" customWidth="1"/>
    <col min="11807" max="12051" width="9.140625" style="1"/>
    <col min="12052" max="12052" width="11.42578125" style="1" customWidth="1"/>
    <col min="12053" max="12053" width="10.85546875" style="1" bestFit="1" customWidth="1"/>
    <col min="12054" max="12054" width="15.85546875" style="1" bestFit="1" customWidth="1"/>
    <col min="12055" max="12055" width="13.28515625" style="1" customWidth="1"/>
    <col min="12056" max="12059" width="7.42578125" style="1" bestFit="1" customWidth="1"/>
    <col min="12060" max="12061" width="9.140625" style="1"/>
    <col min="12062" max="12062" width="8.140625" style="1" customWidth="1"/>
    <col min="12063" max="12307" width="9.140625" style="1"/>
    <col min="12308" max="12308" width="11.42578125" style="1" customWidth="1"/>
    <col min="12309" max="12309" width="10.85546875" style="1" bestFit="1" customWidth="1"/>
    <col min="12310" max="12310" width="15.85546875" style="1" bestFit="1" customWidth="1"/>
    <col min="12311" max="12311" width="13.28515625" style="1" customWidth="1"/>
    <col min="12312" max="12315" width="7.42578125" style="1" bestFit="1" customWidth="1"/>
    <col min="12316" max="12317" width="9.140625" style="1"/>
    <col min="12318" max="12318" width="8.140625" style="1" customWidth="1"/>
    <col min="12319" max="12563" width="9.140625" style="1"/>
    <col min="12564" max="12564" width="11.42578125" style="1" customWidth="1"/>
    <col min="12565" max="12565" width="10.85546875" style="1" bestFit="1" customWidth="1"/>
    <col min="12566" max="12566" width="15.85546875" style="1" bestFit="1" customWidth="1"/>
    <col min="12567" max="12567" width="13.28515625" style="1" customWidth="1"/>
    <col min="12568" max="12571" width="7.42578125" style="1" bestFit="1" customWidth="1"/>
    <col min="12572" max="12573" width="9.140625" style="1"/>
    <col min="12574" max="12574" width="8.140625" style="1" customWidth="1"/>
    <col min="12575" max="12819" width="9.140625" style="1"/>
    <col min="12820" max="12820" width="11.42578125" style="1" customWidth="1"/>
    <col min="12821" max="12821" width="10.85546875" style="1" bestFit="1" customWidth="1"/>
    <col min="12822" max="12822" width="15.85546875" style="1" bestFit="1" customWidth="1"/>
    <col min="12823" max="12823" width="13.28515625" style="1" customWidth="1"/>
    <col min="12824" max="12827" width="7.42578125" style="1" bestFit="1" customWidth="1"/>
    <col min="12828" max="12829" width="9.140625" style="1"/>
    <col min="12830" max="12830" width="8.140625" style="1" customWidth="1"/>
    <col min="12831" max="13075" width="9.140625" style="1"/>
    <col min="13076" max="13076" width="11.42578125" style="1" customWidth="1"/>
    <col min="13077" max="13077" width="10.85546875" style="1" bestFit="1" customWidth="1"/>
    <col min="13078" max="13078" width="15.85546875" style="1" bestFit="1" customWidth="1"/>
    <col min="13079" max="13079" width="13.28515625" style="1" customWidth="1"/>
    <col min="13080" max="13083" width="7.42578125" style="1" bestFit="1" customWidth="1"/>
    <col min="13084" max="13085" width="9.140625" style="1"/>
    <col min="13086" max="13086" width="8.140625" style="1" customWidth="1"/>
    <col min="13087" max="13331" width="9.140625" style="1"/>
    <col min="13332" max="13332" width="11.42578125" style="1" customWidth="1"/>
    <col min="13333" max="13333" width="10.85546875" style="1" bestFit="1" customWidth="1"/>
    <col min="13334" max="13334" width="15.85546875" style="1" bestFit="1" customWidth="1"/>
    <col min="13335" max="13335" width="13.28515625" style="1" customWidth="1"/>
    <col min="13336" max="13339" width="7.42578125" style="1" bestFit="1" customWidth="1"/>
    <col min="13340" max="13341" width="9.140625" style="1"/>
    <col min="13342" max="13342" width="8.140625" style="1" customWidth="1"/>
    <col min="13343" max="13587" width="9.140625" style="1"/>
    <col min="13588" max="13588" width="11.42578125" style="1" customWidth="1"/>
    <col min="13589" max="13589" width="10.85546875" style="1" bestFit="1" customWidth="1"/>
    <col min="13590" max="13590" width="15.85546875" style="1" bestFit="1" customWidth="1"/>
    <col min="13591" max="13591" width="13.28515625" style="1" customWidth="1"/>
    <col min="13592" max="13595" width="7.42578125" style="1" bestFit="1" customWidth="1"/>
    <col min="13596" max="13597" width="9.140625" style="1"/>
    <col min="13598" max="13598" width="8.140625" style="1" customWidth="1"/>
    <col min="13599" max="13843" width="9.140625" style="1"/>
    <col min="13844" max="13844" width="11.42578125" style="1" customWidth="1"/>
    <col min="13845" max="13845" width="10.85546875" style="1" bestFit="1" customWidth="1"/>
    <col min="13846" max="13846" width="15.85546875" style="1" bestFit="1" customWidth="1"/>
    <col min="13847" max="13847" width="13.28515625" style="1" customWidth="1"/>
    <col min="13848" max="13851" width="7.42578125" style="1" bestFit="1" customWidth="1"/>
    <col min="13852" max="13853" width="9.140625" style="1"/>
    <col min="13854" max="13854" width="8.140625" style="1" customWidth="1"/>
    <col min="13855" max="14099" width="9.140625" style="1"/>
    <col min="14100" max="14100" width="11.42578125" style="1" customWidth="1"/>
    <col min="14101" max="14101" width="10.85546875" style="1" bestFit="1" customWidth="1"/>
    <col min="14102" max="14102" width="15.85546875" style="1" bestFit="1" customWidth="1"/>
    <col min="14103" max="14103" width="13.28515625" style="1" customWidth="1"/>
    <col min="14104" max="14107" width="7.42578125" style="1" bestFit="1" customWidth="1"/>
    <col min="14108" max="14109" width="9.140625" style="1"/>
    <col min="14110" max="14110" width="8.140625" style="1" customWidth="1"/>
    <col min="14111" max="14355" width="9.140625" style="1"/>
    <col min="14356" max="14356" width="11.42578125" style="1" customWidth="1"/>
    <col min="14357" max="14357" width="10.85546875" style="1" bestFit="1" customWidth="1"/>
    <col min="14358" max="14358" width="15.85546875" style="1" bestFit="1" customWidth="1"/>
    <col min="14359" max="14359" width="13.28515625" style="1" customWidth="1"/>
    <col min="14360" max="14363" width="7.42578125" style="1" bestFit="1" customWidth="1"/>
    <col min="14364" max="14365" width="9.140625" style="1"/>
    <col min="14366" max="14366" width="8.140625" style="1" customWidth="1"/>
    <col min="14367" max="14611" width="9.140625" style="1"/>
    <col min="14612" max="14612" width="11.42578125" style="1" customWidth="1"/>
    <col min="14613" max="14613" width="10.85546875" style="1" bestFit="1" customWidth="1"/>
    <col min="14614" max="14614" width="15.85546875" style="1" bestFit="1" customWidth="1"/>
    <col min="14615" max="14615" width="13.28515625" style="1" customWidth="1"/>
    <col min="14616" max="14619" width="7.42578125" style="1" bestFit="1" customWidth="1"/>
    <col min="14620" max="14621" width="9.140625" style="1"/>
    <col min="14622" max="14622" width="8.140625" style="1" customWidth="1"/>
    <col min="14623" max="14867" width="9.140625" style="1"/>
    <col min="14868" max="14868" width="11.42578125" style="1" customWidth="1"/>
    <col min="14869" max="14869" width="10.85546875" style="1" bestFit="1" customWidth="1"/>
    <col min="14870" max="14870" width="15.85546875" style="1" bestFit="1" customWidth="1"/>
    <col min="14871" max="14871" width="13.28515625" style="1" customWidth="1"/>
    <col min="14872" max="14875" width="7.42578125" style="1" bestFit="1" customWidth="1"/>
    <col min="14876" max="14877" width="9.140625" style="1"/>
    <col min="14878" max="14878" width="8.140625" style="1" customWidth="1"/>
    <col min="14879" max="15123" width="9.140625" style="1"/>
    <col min="15124" max="15124" width="11.42578125" style="1" customWidth="1"/>
    <col min="15125" max="15125" width="10.85546875" style="1" bestFit="1" customWidth="1"/>
    <col min="15126" max="15126" width="15.85546875" style="1" bestFit="1" customWidth="1"/>
    <col min="15127" max="15127" width="13.28515625" style="1" customWidth="1"/>
    <col min="15128" max="15131" width="7.42578125" style="1" bestFit="1" customWidth="1"/>
    <col min="15132" max="15133" width="9.140625" style="1"/>
    <col min="15134" max="15134" width="8.140625" style="1" customWidth="1"/>
    <col min="15135" max="15379" width="9.140625" style="1"/>
    <col min="15380" max="15380" width="11.42578125" style="1" customWidth="1"/>
    <col min="15381" max="15381" width="10.85546875" style="1" bestFit="1" customWidth="1"/>
    <col min="15382" max="15382" width="15.85546875" style="1" bestFit="1" customWidth="1"/>
    <col min="15383" max="15383" width="13.28515625" style="1" customWidth="1"/>
    <col min="15384" max="15387" width="7.42578125" style="1" bestFit="1" customWidth="1"/>
    <col min="15388" max="15389" width="9.140625" style="1"/>
    <col min="15390" max="15390" width="8.140625" style="1" customWidth="1"/>
    <col min="15391" max="15635" width="9.140625" style="1"/>
    <col min="15636" max="15636" width="11.42578125" style="1" customWidth="1"/>
    <col min="15637" max="15637" width="10.85546875" style="1" bestFit="1" customWidth="1"/>
    <col min="15638" max="15638" width="15.85546875" style="1" bestFit="1" customWidth="1"/>
    <col min="15639" max="15639" width="13.28515625" style="1" customWidth="1"/>
    <col min="15640" max="15643" width="7.42578125" style="1" bestFit="1" customWidth="1"/>
    <col min="15644" max="15645" width="9.140625" style="1"/>
    <col min="15646" max="15646" width="8.140625" style="1" customWidth="1"/>
    <col min="15647" max="15891" width="9.140625" style="1"/>
    <col min="15892" max="15892" width="11.42578125" style="1" customWidth="1"/>
    <col min="15893" max="15893" width="10.85546875" style="1" bestFit="1" customWidth="1"/>
    <col min="15894" max="15894" width="15.85546875" style="1" bestFit="1" customWidth="1"/>
    <col min="15895" max="15895" width="13.28515625" style="1" customWidth="1"/>
    <col min="15896" max="15899" width="7.42578125" style="1" bestFit="1" customWidth="1"/>
    <col min="15900" max="15901" width="9.140625" style="1"/>
    <col min="15902" max="15902" width="8.140625" style="1" customWidth="1"/>
    <col min="15903" max="16147" width="9.140625" style="1"/>
    <col min="16148" max="16148" width="11.42578125" style="1" customWidth="1"/>
    <col min="16149" max="16149" width="10.85546875" style="1" bestFit="1" customWidth="1"/>
    <col min="16150" max="16150" width="15.85546875" style="1" bestFit="1" customWidth="1"/>
    <col min="16151" max="16151" width="13.28515625" style="1" customWidth="1"/>
    <col min="16152" max="16155" width="7.42578125" style="1" bestFit="1" customWidth="1"/>
    <col min="16156" max="16157" width="9.140625" style="1"/>
    <col min="16158" max="16158" width="8.140625" style="1" customWidth="1"/>
    <col min="16159" max="16384" width="9.140625" style="1"/>
  </cols>
  <sheetData>
    <row r="3" spans="1:51">
      <c r="A3" s="1" t="s">
        <v>7</v>
      </c>
      <c r="C3" s="149" t="s">
        <v>1</v>
      </c>
      <c r="D3" s="149"/>
      <c r="E3" s="149"/>
      <c r="F3" s="149"/>
      <c r="G3" s="149"/>
      <c r="H3" s="149"/>
      <c r="I3" s="149"/>
      <c r="J3" s="149"/>
      <c r="K3" s="149" t="s">
        <v>11</v>
      </c>
      <c r="L3" s="149"/>
      <c r="M3" s="149"/>
      <c r="N3" s="149"/>
      <c r="O3" s="149"/>
      <c r="P3" s="149"/>
      <c r="Q3" s="149" t="s">
        <v>6</v>
      </c>
      <c r="R3" s="149"/>
      <c r="S3" s="149"/>
      <c r="T3" s="149"/>
      <c r="U3" s="149"/>
      <c r="V3" s="149"/>
      <c r="W3" s="149" t="s">
        <v>4</v>
      </c>
      <c r="X3" s="149"/>
      <c r="Y3" s="149"/>
      <c r="Z3" s="149"/>
      <c r="AA3" s="149"/>
      <c r="AB3" s="149"/>
      <c r="AC3" s="149" t="s">
        <v>2</v>
      </c>
      <c r="AD3" s="149"/>
      <c r="AE3" s="149"/>
      <c r="AF3" s="149"/>
      <c r="AG3" s="149"/>
      <c r="AH3" s="149"/>
      <c r="AI3" s="149" t="s">
        <v>5</v>
      </c>
      <c r="AJ3" s="149"/>
      <c r="AK3" s="149"/>
      <c r="AL3" s="149"/>
      <c r="AM3" s="149"/>
      <c r="AN3" s="149"/>
      <c r="AO3" s="149"/>
      <c r="AP3" s="149" t="s">
        <v>12</v>
      </c>
      <c r="AQ3" s="149"/>
      <c r="AR3" s="149"/>
      <c r="AS3" s="149"/>
      <c r="AT3" s="149"/>
      <c r="AU3" s="149"/>
      <c r="AV3" s="149" t="s">
        <v>13</v>
      </c>
      <c r="AW3" s="149"/>
      <c r="AX3" s="149"/>
      <c r="AY3" s="149"/>
    </row>
    <row r="4" spans="1:51">
      <c r="A4" s="1" t="s">
        <v>28</v>
      </c>
      <c r="B4" s="1" t="s">
        <v>29</v>
      </c>
      <c r="C4" s="1" t="s">
        <v>26</v>
      </c>
      <c r="D4" s="1" t="s">
        <v>27</v>
      </c>
      <c r="H4" s="2" t="s">
        <v>35</v>
      </c>
      <c r="J4" s="39" t="s">
        <v>74</v>
      </c>
      <c r="K4" s="1" t="s">
        <v>26</v>
      </c>
      <c r="M4" s="1" t="s">
        <v>27</v>
      </c>
      <c r="N4" s="2" t="s">
        <v>35</v>
      </c>
      <c r="P4" s="39" t="s">
        <v>74</v>
      </c>
      <c r="Q4" s="1" t="s">
        <v>26</v>
      </c>
      <c r="S4" s="1" t="s">
        <v>27</v>
      </c>
      <c r="T4" s="2" t="s">
        <v>35</v>
      </c>
      <c r="U4" s="2"/>
      <c r="V4" s="39" t="s">
        <v>74</v>
      </c>
      <c r="W4" s="1" t="s">
        <v>26</v>
      </c>
      <c r="Y4" s="1" t="s">
        <v>27</v>
      </c>
      <c r="Z4" s="2" t="s">
        <v>35</v>
      </c>
      <c r="AB4" s="39" t="s">
        <v>74</v>
      </c>
      <c r="AC4" s="1" t="s">
        <v>26</v>
      </c>
      <c r="AE4" s="1" t="s">
        <v>27</v>
      </c>
      <c r="AF4" s="2" t="s">
        <v>35</v>
      </c>
      <c r="AH4" s="39" t="s">
        <v>74</v>
      </c>
      <c r="AI4" s="1" t="s">
        <v>26</v>
      </c>
      <c r="AK4" s="1" t="s">
        <v>27</v>
      </c>
      <c r="AL4" s="2" t="s">
        <v>35</v>
      </c>
      <c r="AM4" s="2"/>
      <c r="AN4" s="2"/>
      <c r="AO4" s="39" t="s">
        <v>74</v>
      </c>
      <c r="AP4" s="1" t="s">
        <v>26</v>
      </c>
      <c r="AQ4" s="1" t="s">
        <v>27</v>
      </c>
      <c r="AR4" s="2" t="s">
        <v>35</v>
      </c>
      <c r="AS4" s="2"/>
      <c r="AT4" s="2"/>
      <c r="AU4" s="39" t="s">
        <v>74</v>
      </c>
      <c r="AV4" s="1" t="s">
        <v>26</v>
      </c>
      <c r="AW4" s="1" t="s">
        <v>27</v>
      </c>
      <c r="AX4" s="2" t="s">
        <v>35</v>
      </c>
      <c r="AY4" s="39" t="s">
        <v>74</v>
      </c>
    </row>
    <row r="5" spans="1:51">
      <c r="A5" s="3">
        <v>45323</v>
      </c>
      <c r="B5" s="1" t="s">
        <v>30</v>
      </c>
      <c r="C5" s="4">
        <v>0.28333333333333333</v>
      </c>
      <c r="D5" s="5">
        <v>0.78749999999999998</v>
      </c>
      <c r="E5" s="5"/>
      <c r="F5" s="5"/>
      <c r="G5" s="5"/>
      <c r="H5" s="6">
        <v>1</v>
      </c>
      <c r="I5" s="42"/>
      <c r="J5" s="40"/>
      <c r="K5" s="7">
        <v>0.32430555555555557</v>
      </c>
      <c r="L5" s="54"/>
      <c r="M5" s="5">
        <v>0.9375</v>
      </c>
      <c r="N5" s="6">
        <v>2</v>
      </c>
      <c r="O5" s="42"/>
      <c r="P5" s="40"/>
      <c r="Q5" s="7">
        <v>0.59444444444444444</v>
      </c>
      <c r="R5" s="54"/>
      <c r="S5" s="8"/>
      <c r="T5" s="9">
        <v>1</v>
      </c>
      <c r="U5" s="41"/>
      <c r="V5" s="40"/>
      <c r="W5" s="7">
        <v>0.28958333333333336</v>
      </c>
      <c r="X5" s="54"/>
      <c r="Y5" s="5">
        <v>0.64166666666666672</v>
      </c>
      <c r="Z5" s="6">
        <v>1</v>
      </c>
      <c r="AA5" s="42"/>
      <c r="AB5" s="40"/>
      <c r="AC5" s="7">
        <v>0.57013888888888886</v>
      </c>
      <c r="AD5" s="54"/>
      <c r="AE5" s="5">
        <v>0.97430555555555554</v>
      </c>
      <c r="AF5" s="6">
        <v>1</v>
      </c>
      <c r="AG5" s="42"/>
      <c r="AH5" s="40"/>
      <c r="AI5" s="10"/>
      <c r="AJ5" s="52"/>
      <c r="AK5" s="8"/>
      <c r="AL5" s="9"/>
      <c r="AM5" s="41"/>
      <c r="AN5" s="41"/>
      <c r="AO5" s="40"/>
      <c r="AP5" s="10"/>
      <c r="AQ5" s="8"/>
      <c r="AR5" s="9"/>
      <c r="AS5" s="41"/>
      <c r="AT5" s="41"/>
      <c r="AU5" s="40"/>
      <c r="AV5" s="7">
        <v>0.40833333333333338</v>
      </c>
      <c r="AW5" s="5">
        <v>0.83819444444444446</v>
      </c>
      <c r="AX5" s="9"/>
      <c r="AY5" s="40"/>
    </row>
    <row r="6" spans="1:51">
      <c r="A6" s="3">
        <v>45324</v>
      </c>
      <c r="B6" s="1" t="s">
        <v>31</v>
      </c>
      <c r="C6" s="4">
        <v>0.36874999999999997</v>
      </c>
      <c r="D6" s="4">
        <v>7.6388888888888886E-3</v>
      </c>
      <c r="E6" s="4"/>
      <c r="F6" s="4"/>
      <c r="G6" s="4"/>
      <c r="H6" s="6">
        <v>2</v>
      </c>
      <c r="I6" s="42"/>
      <c r="J6" s="40"/>
      <c r="K6" s="7">
        <v>0.29375000000000001</v>
      </c>
      <c r="L6" s="54"/>
      <c r="M6" s="5">
        <v>0.65347222222222223</v>
      </c>
      <c r="N6" s="6">
        <v>1</v>
      </c>
      <c r="O6" s="42"/>
      <c r="P6" s="40"/>
      <c r="Q6" s="7">
        <v>0.5756944444444444</v>
      </c>
      <c r="R6" s="54"/>
      <c r="S6" s="8"/>
      <c r="T6" s="9">
        <v>1</v>
      </c>
      <c r="U6" s="41"/>
      <c r="V6" s="40"/>
      <c r="W6" s="7">
        <v>0.29722222222222222</v>
      </c>
      <c r="X6" s="54"/>
      <c r="Y6" s="5">
        <v>0.65069444444444446</v>
      </c>
      <c r="Z6" s="6">
        <v>1</v>
      </c>
      <c r="AA6" s="42"/>
      <c r="AB6" s="40"/>
      <c r="AC6" s="7">
        <v>0.57500000000000007</v>
      </c>
      <c r="AD6" s="7"/>
      <c r="AE6" s="7">
        <v>7.6388888888888886E-3</v>
      </c>
      <c r="AF6" s="6">
        <v>1</v>
      </c>
      <c r="AG6" s="42"/>
      <c r="AH6" s="40"/>
      <c r="AI6" s="10"/>
      <c r="AJ6" s="52"/>
      <c r="AK6" s="8"/>
      <c r="AL6" s="9"/>
      <c r="AM6" s="41"/>
      <c r="AN6" s="41"/>
      <c r="AO6" s="40"/>
      <c r="AP6" s="7">
        <v>0.67847222222222225</v>
      </c>
      <c r="AQ6" s="8"/>
      <c r="AR6" s="9">
        <v>1</v>
      </c>
      <c r="AS6" s="41"/>
      <c r="AT6" s="41"/>
      <c r="AU6" s="40"/>
      <c r="AV6" s="7">
        <v>0.34166666666666662</v>
      </c>
      <c r="AW6" s="5">
        <v>0.85277777777777775</v>
      </c>
      <c r="AX6" s="9"/>
      <c r="AY6" s="40"/>
    </row>
    <row r="7" spans="1:51">
      <c r="A7" s="3">
        <v>45325</v>
      </c>
      <c r="B7" s="1" t="s">
        <v>32</v>
      </c>
      <c r="C7" s="4">
        <v>0.35486111111111113</v>
      </c>
      <c r="D7" s="4">
        <v>2.7083333333333334E-2</v>
      </c>
      <c r="E7" s="4"/>
      <c r="F7" s="4"/>
      <c r="G7" s="4"/>
      <c r="H7" s="6">
        <v>2</v>
      </c>
      <c r="I7" s="42"/>
      <c r="J7" s="40"/>
      <c r="K7" s="7"/>
      <c r="L7" s="7"/>
      <c r="M7" s="7">
        <v>0.67499999999999993</v>
      </c>
      <c r="N7" s="6">
        <v>1</v>
      </c>
      <c r="O7" s="42"/>
      <c r="P7" s="40"/>
      <c r="Q7" s="7">
        <v>0.57152777777777775</v>
      </c>
      <c r="R7" s="54"/>
      <c r="S7" s="8"/>
      <c r="T7" s="9">
        <v>1</v>
      </c>
      <c r="U7" s="41"/>
      <c r="V7" s="40"/>
      <c r="W7" s="7">
        <v>0.30624999999999997</v>
      </c>
      <c r="X7" s="54"/>
      <c r="Y7" s="5">
        <v>0.68888888888888899</v>
      </c>
      <c r="Z7" s="6">
        <v>1</v>
      </c>
      <c r="AA7" s="42"/>
      <c r="AB7" s="40"/>
      <c r="AC7" s="5">
        <v>0.56874999999999998</v>
      </c>
      <c r="AD7" s="11"/>
      <c r="AE7" s="11">
        <v>0.97083333333333333</v>
      </c>
      <c r="AF7" s="6">
        <v>1</v>
      </c>
      <c r="AG7" s="42"/>
      <c r="AH7" s="40"/>
      <c r="AI7" s="10" t="s">
        <v>14</v>
      </c>
      <c r="AJ7" s="52"/>
      <c r="AK7" s="8"/>
      <c r="AL7" s="9"/>
      <c r="AM7" s="41"/>
      <c r="AN7" s="41"/>
      <c r="AO7" s="40"/>
      <c r="AP7" s="7">
        <v>0.6069444444444444</v>
      </c>
      <c r="AQ7" s="8"/>
      <c r="AR7" s="9">
        <v>1</v>
      </c>
      <c r="AS7" s="41"/>
      <c r="AT7" s="41"/>
      <c r="AU7" s="40"/>
      <c r="AV7" s="10"/>
      <c r="AW7" s="8"/>
      <c r="AX7" s="9"/>
      <c r="AY7" s="40"/>
    </row>
    <row r="8" spans="1:51" s="18" customFormat="1">
      <c r="A8" s="12">
        <v>45326</v>
      </c>
      <c r="B8" s="13" t="s">
        <v>33</v>
      </c>
      <c r="C8" s="14"/>
      <c r="D8" s="9"/>
      <c r="E8" s="9"/>
      <c r="F8" s="9"/>
      <c r="G8" s="9"/>
      <c r="H8" s="6"/>
      <c r="I8" s="42"/>
      <c r="J8" s="40"/>
      <c r="K8" s="15">
        <v>0.28402777777777777</v>
      </c>
      <c r="L8" s="55"/>
      <c r="M8" s="16">
        <v>0.65208333333333335</v>
      </c>
      <c r="N8" s="6">
        <v>1</v>
      </c>
      <c r="O8" s="42"/>
      <c r="P8" s="40"/>
      <c r="Q8" s="15">
        <v>0.57291666666666663</v>
      </c>
      <c r="R8" s="55"/>
      <c r="S8" s="9"/>
      <c r="T8" s="9">
        <v>1</v>
      </c>
      <c r="U8" s="41"/>
      <c r="V8" s="40"/>
      <c r="W8" s="15">
        <v>0.28611111111111115</v>
      </c>
      <c r="X8" s="55"/>
      <c r="Y8" s="16">
        <v>0.67291666666666661</v>
      </c>
      <c r="Z8" s="6">
        <v>1</v>
      </c>
      <c r="AA8" s="42"/>
      <c r="AB8" s="40"/>
      <c r="AC8" s="15">
        <v>0.55833333333333335</v>
      </c>
      <c r="AD8" s="15"/>
      <c r="AE8" s="15">
        <v>6.9444444444444441E-3</v>
      </c>
      <c r="AF8" s="6">
        <v>1</v>
      </c>
      <c r="AG8" s="42"/>
      <c r="AH8" s="40"/>
      <c r="AI8" s="17" t="s">
        <v>15</v>
      </c>
      <c r="AJ8" s="53"/>
      <c r="AK8" s="9"/>
      <c r="AL8" s="9"/>
      <c r="AM8" s="41"/>
      <c r="AN8" s="41"/>
      <c r="AO8" s="40"/>
      <c r="AP8" s="15">
        <v>0.65972222222222221</v>
      </c>
      <c r="AQ8" s="9"/>
      <c r="AR8" s="9">
        <v>1</v>
      </c>
      <c r="AS8" s="41"/>
      <c r="AT8" s="41"/>
      <c r="AU8" s="40"/>
      <c r="AV8" s="17"/>
      <c r="AW8" s="9"/>
      <c r="AX8" s="9"/>
      <c r="AY8" s="40"/>
    </row>
    <row r="9" spans="1:51">
      <c r="A9" s="3">
        <v>45327</v>
      </c>
      <c r="B9" s="1" t="s">
        <v>24</v>
      </c>
      <c r="C9" s="4">
        <v>0.31805555555555554</v>
      </c>
      <c r="D9" s="5">
        <v>0.96666666666666667</v>
      </c>
      <c r="E9" s="5"/>
      <c r="F9" s="5"/>
      <c r="G9" s="5"/>
      <c r="H9" s="6">
        <v>2</v>
      </c>
      <c r="I9" s="42"/>
      <c r="J9" s="40"/>
      <c r="K9" s="7">
        <v>0.28541666666666665</v>
      </c>
      <c r="L9" s="54"/>
      <c r="M9" s="5">
        <v>0.62777777777777777</v>
      </c>
      <c r="N9" s="6">
        <v>1</v>
      </c>
      <c r="O9" s="42"/>
      <c r="P9" s="40"/>
      <c r="Q9" s="10"/>
      <c r="R9" s="52"/>
      <c r="S9" s="8"/>
      <c r="T9" s="9"/>
      <c r="U9" s="41"/>
      <c r="V9" s="40"/>
      <c r="W9" s="7">
        <v>0.28541666666666665</v>
      </c>
      <c r="X9" s="54"/>
      <c r="Y9" s="5">
        <v>0.73541666666666661</v>
      </c>
      <c r="Z9" s="6">
        <v>1</v>
      </c>
      <c r="AA9" s="42"/>
      <c r="AB9" s="40"/>
      <c r="AC9" s="5">
        <v>0.58472222222222225</v>
      </c>
      <c r="AD9" s="5"/>
      <c r="AE9" s="5"/>
      <c r="AF9" s="6">
        <v>1</v>
      </c>
      <c r="AG9" s="42"/>
      <c r="AH9" s="40"/>
      <c r="AI9" s="10"/>
      <c r="AJ9" s="52"/>
      <c r="AK9" s="8"/>
      <c r="AL9" s="9"/>
      <c r="AM9" s="41"/>
      <c r="AN9" s="41"/>
      <c r="AO9" s="40"/>
      <c r="AP9" s="7">
        <v>0.63750000000000007</v>
      </c>
      <c r="AQ9" s="5">
        <v>0.91805555555555562</v>
      </c>
      <c r="AR9" s="9">
        <v>1</v>
      </c>
      <c r="AS9" s="41"/>
      <c r="AT9" s="41"/>
      <c r="AU9" s="40"/>
      <c r="AV9" s="7">
        <v>0.3444444444444445</v>
      </c>
      <c r="AW9" s="5">
        <v>0.74861111111111101</v>
      </c>
      <c r="AX9" s="9"/>
      <c r="AY9" s="40"/>
    </row>
    <row r="10" spans="1:51">
      <c r="A10" s="3">
        <v>45328</v>
      </c>
      <c r="B10" s="1" t="s">
        <v>25</v>
      </c>
      <c r="C10" s="5">
        <v>0.34513888888888888</v>
      </c>
      <c r="D10" s="5"/>
      <c r="E10" s="5"/>
      <c r="F10" s="5"/>
      <c r="G10" s="5"/>
      <c r="H10" s="6">
        <v>1</v>
      </c>
      <c r="I10" s="42"/>
      <c r="J10" s="40"/>
      <c r="K10" s="10"/>
      <c r="L10" s="52"/>
      <c r="M10" s="8"/>
      <c r="N10" s="6"/>
      <c r="O10" s="42"/>
      <c r="P10" s="40"/>
      <c r="Q10" s="7">
        <v>0.30138888888888887</v>
      </c>
      <c r="R10" s="54"/>
      <c r="S10" s="8"/>
      <c r="T10" s="9">
        <v>2</v>
      </c>
      <c r="U10" s="41"/>
      <c r="V10" s="40"/>
      <c r="W10" s="7">
        <v>0.29097222222222224</v>
      </c>
      <c r="X10" s="54"/>
      <c r="Y10" s="5">
        <v>0.69652777777777775</v>
      </c>
      <c r="Z10" s="6">
        <v>1</v>
      </c>
      <c r="AA10" s="42"/>
      <c r="AB10" s="40"/>
      <c r="AC10" s="10"/>
      <c r="AD10" s="52"/>
      <c r="AE10" s="8"/>
      <c r="AF10" s="6"/>
      <c r="AG10" s="42"/>
      <c r="AH10" s="40"/>
      <c r="AI10" s="10" t="s">
        <v>16</v>
      </c>
      <c r="AJ10" s="52"/>
      <c r="AK10" s="8"/>
      <c r="AL10" s="9"/>
      <c r="AM10" s="41"/>
      <c r="AN10" s="41"/>
      <c r="AO10" s="40"/>
      <c r="AP10" s="7">
        <v>0.65138888888888891</v>
      </c>
      <c r="AQ10" s="8"/>
      <c r="AR10" s="9">
        <v>1</v>
      </c>
      <c r="AS10" s="41"/>
      <c r="AT10" s="41"/>
      <c r="AU10" s="40"/>
      <c r="AV10" s="7">
        <v>0.39513888888888887</v>
      </c>
      <c r="AW10" s="5">
        <v>0.71180555555555547</v>
      </c>
      <c r="AX10" s="9"/>
      <c r="AY10" s="40"/>
    </row>
    <row r="11" spans="1:51">
      <c r="A11" s="3">
        <v>45329</v>
      </c>
      <c r="B11" s="1" t="s">
        <v>34</v>
      </c>
      <c r="C11" s="4">
        <v>0.27430555555555552</v>
      </c>
      <c r="D11" s="5">
        <v>0.70972222222222225</v>
      </c>
      <c r="E11" s="5"/>
      <c r="F11" s="5"/>
      <c r="G11" s="5"/>
      <c r="H11" s="6">
        <v>1</v>
      </c>
      <c r="I11" s="42"/>
      <c r="J11" s="40"/>
      <c r="K11" s="7">
        <v>0.27430555555555552</v>
      </c>
      <c r="L11" s="54"/>
      <c r="M11" s="5">
        <v>0.92569444444444438</v>
      </c>
      <c r="N11" s="6">
        <v>2</v>
      </c>
      <c r="O11" s="42"/>
      <c r="P11" s="40"/>
      <c r="Q11" s="7">
        <v>0.58124999999999993</v>
      </c>
      <c r="R11" s="54"/>
      <c r="S11" s="5">
        <v>0.95972222222222225</v>
      </c>
      <c r="T11" s="9">
        <v>1</v>
      </c>
      <c r="U11" s="41"/>
      <c r="V11" s="40"/>
      <c r="W11" s="10"/>
      <c r="X11" s="52"/>
      <c r="Y11" s="8"/>
      <c r="Z11" s="6"/>
      <c r="AA11" s="42"/>
      <c r="AB11" s="40"/>
      <c r="AC11" s="7">
        <v>0.27708333333333335</v>
      </c>
      <c r="AD11" s="54"/>
      <c r="AE11" s="5">
        <v>0.63888888888888895</v>
      </c>
      <c r="AF11" s="6">
        <v>2</v>
      </c>
      <c r="AG11" s="42"/>
      <c r="AH11" s="40"/>
      <c r="AI11" s="10" t="s">
        <v>17</v>
      </c>
      <c r="AJ11" s="52"/>
      <c r="AK11" s="8"/>
      <c r="AL11" s="9"/>
      <c r="AM11" s="41"/>
      <c r="AN11" s="41"/>
      <c r="AO11" s="40"/>
      <c r="AP11" s="7">
        <v>0.98125000000000007</v>
      </c>
      <c r="AQ11" s="8"/>
      <c r="AR11" s="9">
        <v>1</v>
      </c>
      <c r="AS11" s="41"/>
      <c r="AT11" s="41"/>
      <c r="AU11" s="40"/>
      <c r="AV11" s="7">
        <v>0.34652777777777777</v>
      </c>
      <c r="AW11" s="5">
        <v>0.71250000000000002</v>
      </c>
      <c r="AX11" s="9"/>
      <c r="AY11" s="40"/>
    </row>
    <row r="12" spans="1:51">
      <c r="A12" s="3">
        <v>45330</v>
      </c>
      <c r="B12" s="1" t="s">
        <v>30</v>
      </c>
      <c r="C12" s="4">
        <v>0.33819444444444446</v>
      </c>
      <c r="D12" s="5">
        <v>0.72222222222222221</v>
      </c>
      <c r="E12" s="5"/>
      <c r="F12" s="5"/>
      <c r="G12" s="5"/>
      <c r="H12" s="6">
        <v>1</v>
      </c>
      <c r="I12" s="42"/>
      <c r="J12" s="40"/>
      <c r="K12" s="7">
        <v>0.28055555555555556</v>
      </c>
      <c r="L12" s="54"/>
      <c r="M12" s="5">
        <v>0.93888888888888899</v>
      </c>
      <c r="N12" s="6">
        <v>2</v>
      </c>
      <c r="O12" s="42"/>
      <c r="P12" s="40"/>
      <c r="Q12" s="7">
        <v>0.29583333333333334</v>
      </c>
      <c r="R12" s="54"/>
      <c r="S12" s="5">
        <v>0.74097222222222225</v>
      </c>
      <c r="T12" s="9">
        <v>1</v>
      </c>
      <c r="U12" s="41"/>
      <c r="V12" s="40"/>
      <c r="W12" s="7">
        <v>0.61597222222222225</v>
      </c>
      <c r="X12" s="54"/>
      <c r="Y12" s="8"/>
      <c r="Z12" s="6">
        <v>1</v>
      </c>
      <c r="AA12" s="42"/>
      <c r="AB12" s="40"/>
      <c r="AC12" s="7">
        <v>0.28680555555555554</v>
      </c>
      <c r="AD12" s="54"/>
      <c r="AE12" s="5">
        <v>0.62777777777777777</v>
      </c>
      <c r="AF12" s="6">
        <v>1</v>
      </c>
      <c r="AG12" s="42"/>
      <c r="AH12" s="40"/>
      <c r="AI12" s="10" t="s">
        <v>18</v>
      </c>
      <c r="AJ12" s="52"/>
      <c r="AK12" s="8"/>
      <c r="AL12" s="9"/>
      <c r="AM12" s="41"/>
      <c r="AN12" s="41"/>
      <c r="AO12" s="40"/>
      <c r="AP12" s="7">
        <v>0.61597222222222225</v>
      </c>
      <c r="AQ12" s="8"/>
      <c r="AR12" s="9">
        <v>1</v>
      </c>
      <c r="AS12" s="41"/>
      <c r="AT12" s="41"/>
      <c r="AU12" s="40"/>
      <c r="AV12" s="10"/>
      <c r="AW12" s="8"/>
      <c r="AX12" s="9"/>
      <c r="AY12" s="40"/>
    </row>
    <row r="13" spans="1:51">
      <c r="A13" s="3">
        <v>45331</v>
      </c>
      <c r="B13" s="1" t="s">
        <v>31</v>
      </c>
      <c r="C13" s="4">
        <v>0.30902777777777779</v>
      </c>
      <c r="D13" s="8"/>
      <c r="E13" s="8"/>
      <c r="F13" s="8"/>
      <c r="G13" s="8"/>
      <c r="H13" s="6">
        <v>1</v>
      </c>
      <c r="I13" s="42"/>
      <c r="J13" s="40"/>
      <c r="K13" s="7">
        <v>0.3444444444444445</v>
      </c>
      <c r="L13" s="54"/>
      <c r="M13" s="5">
        <v>0.96875</v>
      </c>
      <c r="N13" s="6">
        <v>2</v>
      </c>
      <c r="O13" s="42"/>
      <c r="P13" s="40"/>
      <c r="Q13" s="10"/>
      <c r="R13" s="52"/>
      <c r="S13" s="8"/>
      <c r="T13" s="9"/>
      <c r="U13" s="41"/>
      <c r="V13" s="40"/>
      <c r="W13" s="7">
        <v>0.60833333333333328</v>
      </c>
      <c r="X13" s="54"/>
      <c r="Y13" s="8"/>
      <c r="Z13" s="6">
        <v>1</v>
      </c>
      <c r="AA13" s="42"/>
      <c r="AB13" s="40"/>
      <c r="AC13" s="7">
        <v>0.26527777777777778</v>
      </c>
      <c r="AD13" s="54"/>
      <c r="AE13" s="5">
        <v>0.62777777777777777</v>
      </c>
      <c r="AF13" s="6">
        <v>1</v>
      </c>
      <c r="AG13" s="42"/>
      <c r="AH13" s="40"/>
      <c r="AI13" s="10" t="s">
        <v>19</v>
      </c>
      <c r="AJ13" s="52"/>
      <c r="AK13" s="8"/>
      <c r="AL13" s="9"/>
      <c r="AM13" s="41"/>
      <c r="AN13" s="41"/>
      <c r="AO13" s="40"/>
      <c r="AP13" s="7">
        <v>0.6791666666666667</v>
      </c>
      <c r="AQ13" s="5">
        <v>0.96875</v>
      </c>
      <c r="AR13" s="9">
        <v>1</v>
      </c>
      <c r="AS13" s="41"/>
      <c r="AT13" s="41"/>
      <c r="AU13" s="40"/>
      <c r="AV13" s="7">
        <v>0.36874999999999997</v>
      </c>
      <c r="AW13" s="5">
        <v>0.79652777777777783</v>
      </c>
      <c r="AX13" s="9"/>
      <c r="AY13" s="40"/>
    </row>
    <row r="14" spans="1:51">
      <c r="A14" s="3">
        <v>45332</v>
      </c>
      <c r="B14" s="1" t="s">
        <v>32</v>
      </c>
      <c r="C14" s="4">
        <v>0.32291666666666669</v>
      </c>
      <c r="D14" s="5">
        <v>0.73958333333333337</v>
      </c>
      <c r="E14" s="5"/>
      <c r="F14" s="5"/>
      <c r="G14" s="5"/>
      <c r="H14" s="6">
        <v>1</v>
      </c>
      <c r="I14" s="42"/>
      <c r="J14" s="40"/>
      <c r="K14" s="7">
        <v>0.61597222222222225</v>
      </c>
      <c r="L14" s="54"/>
      <c r="M14" s="5">
        <v>0.96388888888888891</v>
      </c>
      <c r="N14" s="6">
        <v>1</v>
      </c>
      <c r="O14" s="42"/>
      <c r="P14" s="40"/>
      <c r="Q14" s="7">
        <v>0.31319444444444444</v>
      </c>
      <c r="R14" s="54"/>
      <c r="S14" s="5">
        <v>0.67222222222222217</v>
      </c>
      <c r="T14" s="9">
        <v>1</v>
      </c>
      <c r="U14" s="41"/>
      <c r="V14" s="40"/>
      <c r="W14" s="7">
        <v>0.58333333333333337</v>
      </c>
      <c r="X14" s="54"/>
      <c r="Y14" s="5">
        <v>0.96388888888888891</v>
      </c>
      <c r="Z14" s="6">
        <v>1</v>
      </c>
      <c r="AA14" s="42"/>
      <c r="AB14" s="40"/>
      <c r="AC14" s="7">
        <v>0.32083333333333336</v>
      </c>
      <c r="AD14" s="54"/>
      <c r="AE14" s="5">
        <v>0.66527777777777775</v>
      </c>
      <c r="AF14" s="6">
        <v>1</v>
      </c>
      <c r="AG14" s="42"/>
      <c r="AH14" s="40"/>
      <c r="AI14" s="10"/>
      <c r="AJ14" s="52"/>
      <c r="AK14" s="8"/>
      <c r="AL14" s="9"/>
      <c r="AM14" s="41"/>
      <c r="AN14" s="41"/>
      <c r="AO14" s="40"/>
      <c r="AP14" s="7">
        <v>0.72361111111111109</v>
      </c>
      <c r="AQ14" s="5">
        <v>0.95277777777777783</v>
      </c>
      <c r="AR14" s="9">
        <v>1</v>
      </c>
      <c r="AS14" s="41"/>
      <c r="AT14" s="41"/>
      <c r="AU14" s="40"/>
      <c r="AV14" s="10"/>
      <c r="AW14" s="8"/>
      <c r="AX14" s="9"/>
      <c r="AY14" s="40"/>
    </row>
    <row r="15" spans="1:51" s="18" customFormat="1">
      <c r="A15" s="12">
        <v>45333</v>
      </c>
      <c r="B15" s="13" t="s">
        <v>33</v>
      </c>
      <c r="C15" s="19"/>
      <c r="D15" s="9"/>
      <c r="E15" s="9"/>
      <c r="F15" s="9"/>
      <c r="G15" s="9"/>
      <c r="H15" s="6"/>
      <c r="I15" s="42"/>
      <c r="J15" s="40"/>
      <c r="K15" s="15">
        <v>0.26180555555555557</v>
      </c>
      <c r="L15" s="55"/>
      <c r="M15" s="16">
        <v>0.62569444444444444</v>
      </c>
      <c r="N15" s="6">
        <v>1</v>
      </c>
      <c r="O15" s="42"/>
      <c r="P15" s="40"/>
      <c r="Q15" s="15">
        <v>0.58680555555555558</v>
      </c>
      <c r="R15" s="55"/>
      <c r="S15" s="16">
        <v>0.93263888888888891</v>
      </c>
      <c r="T15" s="9">
        <v>1</v>
      </c>
      <c r="U15" s="41"/>
      <c r="V15" s="40"/>
      <c r="W15" s="15">
        <v>0.59652777777777777</v>
      </c>
      <c r="X15" s="55"/>
      <c r="Y15" s="16">
        <v>0.97569444444444453</v>
      </c>
      <c r="Z15" s="6">
        <v>1</v>
      </c>
      <c r="AA15" s="42"/>
      <c r="AB15" s="40"/>
      <c r="AC15" s="15">
        <v>0.3263888888888889</v>
      </c>
      <c r="AD15" s="55"/>
      <c r="AE15" s="16">
        <v>0.6645833333333333</v>
      </c>
      <c r="AF15" s="6">
        <v>1</v>
      </c>
      <c r="AG15" s="42"/>
      <c r="AH15" s="40"/>
      <c r="AI15" s="17" t="s">
        <v>20</v>
      </c>
      <c r="AJ15" s="53"/>
      <c r="AK15" s="9"/>
      <c r="AL15" s="9"/>
      <c r="AM15" s="41"/>
      <c r="AN15" s="41"/>
      <c r="AO15" s="40"/>
      <c r="AP15" s="17"/>
      <c r="AQ15" s="9"/>
      <c r="AR15" s="9"/>
      <c r="AS15" s="41"/>
      <c r="AT15" s="41"/>
      <c r="AU15" s="40"/>
      <c r="AV15" s="17"/>
      <c r="AW15" s="9"/>
      <c r="AX15" s="9"/>
      <c r="AY15" s="40"/>
    </row>
    <row r="16" spans="1:51">
      <c r="A16" s="3">
        <v>45334</v>
      </c>
      <c r="B16" s="1" t="s">
        <v>24</v>
      </c>
      <c r="C16" s="4">
        <v>0.31944444444444448</v>
      </c>
      <c r="D16" s="5">
        <v>0.71180555555555547</v>
      </c>
      <c r="E16" s="5"/>
      <c r="F16" s="5"/>
      <c r="G16" s="5"/>
      <c r="H16" s="6">
        <v>1</v>
      </c>
      <c r="I16" s="42"/>
      <c r="J16" s="40"/>
      <c r="K16" s="7">
        <v>0.29097222222222224</v>
      </c>
      <c r="L16" s="54"/>
      <c r="M16" s="8"/>
      <c r="N16" s="6">
        <v>2</v>
      </c>
      <c r="O16" s="42"/>
      <c r="P16" s="40"/>
      <c r="Q16" s="10"/>
      <c r="R16" s="52"/>
      <c r="S16" s="8"/>
      <c r="T16" s="9"/>
      <c r="U16" s="41"/>
      <c r="V16" s="40"/>
      <c r="W16" s="7">
        <v>0.62569444444444444</v>
      </c>
      <c r="X16" s="54"/>
      <c r="Y16" s="8"/>
      <c r="Z16" s="6">
        <v>1</v>
      </c>
      <c r="AA16" s="42"/>
      <c r="AB16" s="40"/>
      <c r="AC16" s="7">
        <v>0.29375000000000001</v>
      </c>
      <c r="AD16" s="54"/>
      <c r="AE16" s="5">
        <v>0.64027777777777783</v>
      </c>
      <c r="AF16" s="6">
        <v>1</v>
      </c>
      <c r="AG16" s="42"/>
      <c r="AH16" s="40"/>
      <c r="AI16" s="10"/>
      <c r="AJ16" s="52"/>
      <c r="AK16" s="8"/>
      <c r="AL16" s="9"/>
      <c r="AM16" s="41"/>
      <c r="AN16" s="41"/>
      <c r="AO16" s="40"/>
      <c r="AP16" s="7">
        <v>0.66805555555555562</v>
      </c>
      <c r="AQ16" s="8"/>
      <c r="AR16" s="9">
        <v>1</v>
      </c>
      <c r="AS16" s="41"/>
      <c r="AT16" s="41"/>
      <c r="AU16" s="40"/>
      <c r="AV16" s="7">
        <v>0.37083333333333335</v>
      </c>
      <c r="AW16" s="5">
        <v>0.72083333333333333</v>
      </c>
      <c r="AX16" s="16"/>
      <c r="AY16" s="40"/>
    </row>
    <row r="17" spans="1:51">
      <c r="A17" s="3">
        <v>45335</v>
      </c>
      <c r="B17" s="1" t="s">
        <v>25</v>
      </c>
      <c r="C17" s="4">
        <v>0.31944444444444448</v>
      </c>
      <c r="D17" s="5">
        <v>0.7090277777777777</v>
      </c>
      <c r="E17" s="5"/>
      <c r="F17" s="5"/>
      <c r="G17" s="5"/>
      <c r="H17" s="6">
        <v>1</v>
      </c>
      <c r="I17" s="42"/>
      <c r="J17" s="40"/>
      <c r="K17" s="7"/>
      <c r="L17" s="54"/>
      <c r="M17" s="5">
        <v>0.68541666666666667</v>
      </c>
      <c r="N17" s="6">
        <v>1</v>
      </c>
      <c r="O17" s="42"/>
      <c r="P17" s="40"/>
      <c r="Q17" s="7">
        <v>0.30555555555555552</v>
      </c>
      <c r="R17" s="54"/>
      <c r="S17" s="8"/>
      <c r="T17" s="9">
        <v>1</v>
      </c>
      <c r="U17" s="41"/>
      <c r="V17" s="40"/>
      <c r="W17" s="7">
        <v>0.59236111111111112</v>
      </c>
      <c r="X17" s="54"/>
      <c r="Y17" s="8"/>
      <c r="Z17" s="6">
        <v>1</v>
      </c>
      <c r="AA17" s="42"/>
      <c r="AB17" s="40"/>
      <c r="AC17" s="7">
        <v>0.29375000000000001</v>
      </c>
      <c r="AD17" s="54"/>
      <c r="AE17" s="8"/>
      <c r="AF17" s="6">
        <v>1</v>
      </c>
      <c r="AG17" s="42"/>
      <c r="AH17" s="40"/>
      <c r="AI17" s="10" t="s">
        <v>10</v>
      </c>
      <c r="AJ17" s="52"/>
      <c r="AK17" s="8"/>
      <c r="AL17" s="9"/>
      <c r="AM17" s="41"/>
      <c r="AN17" s="41"/>
      <c r="AO17" s="40"/>
      <c r="AP17" s="7">
        <v>0.73055555555555562</v>
      </c>
      <c r="AQ17" s="8"/>
      <c r="AR17" s="9">
        <v>1</v>
      </c>
      <c r="AS17" s="41"/>
      <c r="AT17" s="41"/>
      <c r="AU17" s="40"/>
      <c r="AV17" s="7">
        <v>0.39374999999999999</v>
      </c>
      <c r="AW17" s="5">
        <v>0.71111111111111114</v>
      </c>
      <c r="AX17" s="9"/>
      <c r="AY17" s="40"/>
    </row>
    <row r="18" spans="1:51">
      <c r="A18" s="3">
        <v>45336</v>
      </c>
      <c r="B18" s="1" t="s">
        <v>34</v>
      </c>
      <c r="C18" s="4">
        <v>0.39999999999999997</v>
      </c>
      <c r="D18" s="5">
        <v>0.98402777777777783</v>
      </c>
      <c r="E18" s="5"/>
      <c r="F18" s="5"/>
      <c r="G18" s="5"/>
      <c r="H18" s="6">
        <v>2</v>
      </c>
      <c r="I18" s="42"/>
      <c r="J18" s="40"/>
      <c r="K18" s="7">
        <v>0.4604166666666667</v>
      </c>
      <c r="L18" s="54"/>
      <c r="M18" s="5">
        <v>0.98888888888888893</v>
      </c>
      <c r="N18" s="6">
        <v>1</v>
      </c>
      <c r="O18" s="42"/>
      <c r="P18" s="40"/>
      <c r="Q18" s="10"/>
      <c r="R18" s="52"/>
      <c r="S18" s="8"/>
      <c r="T18" s="9"/>
      <c r="U18" s="41"/>
      <c r="V18" s="40"/>
      <c r="W18" s="10"/>
      <c r="X18" s="52"/>
      <c r="Y18" s="8"/>
      <c r="Z18" s="6"/>
      <c r="AA18" s="42"/>
      <c r="AB18" s="40"/>
      <c r="AC18" s="7">
        <v>0.40486111111111112</v>
      </c>
      <c r="AD18" s="54"/>
      <c r="AE18" s="5">
        <v>0.76041666666666663</v>
      </c>
      <c r="AF18" s="6">
        <v>2</v>
      </c>
      <c r="AG18" s="42"/>
      <c r="AH18" s="40"/>
      <c r="AI18" s="10" t="s">
        <v>21</v>
      </c>
      <c r="AJ18" s="52"/>
      <c r="AK18" s="8"/>
      <c r="AL18" s="9"/>
      <c r="AM18" s="41"/>
      <c r="AN18" s="41"/>
      <c r="AO18" s="40"/>
      <c r="AP18" s="7">
        <v>0.68125000000000002</v>
      </c>
      <c r="AQ18" s="8"/>
      <c r="AR18" s="9">
        <v>1</v>
      </c>
      <c r="AS18" s="41"/>
      <c r="AT18" s="41"/>
      <c r="AU18" s="40"/>
      <c r="AV18" s="10"/>
      <c r="AW18" s="8"/>
      <c r="AX18" s="9"/>
      <c r="AY18" s="40"/>
    </row>
    <row r="19" spans="1:51">
      <c r="A19" s="3">
        <v>45337</v>
      </c>
      <c r="B19" s="1" t="s">
        <v>30</v>
      </c>
      <c r="C19" s="4">
        <v>0.32708333333333334</v>
      </c>
      <c r="D19" s="8"/>
      <c r="E19" s="8"/>
      <c r="F19" s="8"/>
      <c r="G19" s="8"/>
      <c r="H19" s="6">
        <v>1</v>
      </c>
      <c r="I19" s="42"/>
      <c r="J19" s="40"/>
      <c r="K19" s="7">
        <v>0.26250000000000001</v>
      </c>
      <c r="L19" s="54"/>
      <c r="M19" s="5">
        <v>0.66319444444444442</v>
      </c>
      <c r="N19" s="6">
        <v>1</v>
      </c>
      <c r="O19" s="42"/>
      <c r="P19" s="40"/>
      <c r="Q19" s="7">
        <v>0.60138888888888886</v>
      </c>
      <c r="R19" s="54"/>
      <c r="S19" s="8"/>
      <c r="T19" s="9">
        <v>1</v>
      </c>
      <c r="U19" s="41"/>
      <c r="V19" s="40"/>
      <c r="W19" s="7">
        <v>0.30833333333333335</v>
      </c>
      <c r="X19" s="54"/>
      <c r="Y19" s="5">
        <v>0.6645833333333333</v>
      </c>
      <c r="Z19" s="6">
        <v>1</v>
      </c>
      <c r="AA19" s="42"/>
      <c r="AB19" s="40"/>
      <c r="AC19" s="7">
        <v>0.57152777777777775</v>
      </c>
      <c r="AD19" s="54"/>
      <c r="AE19" s="8"/>
      <c r="AF19" s="6">
        <v>1</v>
      </c>
      <c r="AG19" s="42"/>
      <c r="AH19" s="40"/>
      <c r="AI19" s="10"/>
      <c r="AJ19" s="52"/>
      <c r="AK19" s="8"/>
      <c r="AL19" s="9"/>
      <c r="AM19" s="41"/>
      <c r="AN19" s="41"/>
      <c r="AO19" s="40"/>
      <c r="AP19" s="10"/>
      <c r="AQ19" s="8"/>
      <c r="AR19" s="9"/>
      <c r="AS19" s="41"/>
      <c r="AT19" s="41"/>
      <c r="AU19" s="40"/>
      <c r="AV19" s="7">
        <v>0.43541666666666662</v>
      </c>
      <c r="AW19" s="5">
        <v>0.7597222222222223</v>
      </c>
      <c r="AX19" s="9"/>
      <c r="AY19" s="40"/>
    </row>
    <row r="20" spans="1:51">
      <c r="A20" s="3">
        <v>45338</v>
      </c>
      <c r="B20" s="1" t="s">
        <v>31</v>
      </c>
      <c r="C20" s="4">
        <v>0.71388888888888891</v>
      </c>
      <c r="D20" s="8"/>
      <c r="E20" s="8"/>
      <c r="F20" s="8"/>
      <c r="G20" s="8"/>
      <c r="H20" s="6">
        <v>1</v>
      </c>
      <c r="I20" s="42"/>
      <c r="J20" s="40"/>
      <c r="K20" s="7">
        <v>0.60277777777777775</v>
      </c>
      <c r="L20" s="54"/>
      <c r="M20" s="8"/>
      <c r="N20" s="6">
        <v>1</v>
      </c>
      <c r="O20" s="42"/>
      <c r="P20" s="40"/>
      <c r="Q20" s="7">
        <v>0.29791666666666666</v>
      </c>
      <c r="R20" s="54"/>
      <c r="S20" s="5">
        <v>0.71388888888888891</v>
      </c>
      <c r="T20" s="9">
        <v>1</v>
      </c>
      <c r="U20" s="41"/>
      <c r="V20" s="40"/>
      <c r="W20" s="7">
        <v>0.2986111111111111</v>
      </c>
      <c r="X20" s="54"/>
      <c r="Y20" s="5">
        <v>0.68194444444444446</v>
      </c>
      <c r="Z20" s="6">
        <v>1</v>
      </c>
      <c r="AA20" s="42"/>
      <c r="AB20" s="40"/>
      <c r="AC20" s="7">
        <v>0.60833333333333328</v>
      </c>
      <c r="AD20" s="54"/>
      <c r="AE20" s="5">
        <v>0.96875</v>
      </c>
      <c r="AF20" s="6">
        <v>1</v>
      </c>
      <c r="AG20" s="42"/>
      <c r="AH20" s="40"/>
      <c r="AI20" s="10" t="s">
        <v>22</v>
      </c>
      <c r="AJ20" s="52"/>
      <c r="AK20" s="8"/>
      <c r="AL20" s="9"/>
      <c r="AM20" s="41"/>
      <c r="AN20" s="41"/>
      <c r="AO20" s="40"/>
      <c r="AP20" s="10"/>
      <c r="AQ20" s="8"/>
      <c r="AR20" s="9"/>
      <c r="AS20" s="41"/>
      <c r="AT20" s="41"/>
      <c r="AU20" s="40"/>
      <c r="AV20" s="7">
        <v>0.37291666666666662</v>
      </c>
      <c r="AW20" s="5">
        <v>0.71736111111111101</v>
      </c>
      <c r="AX20" s="9"/>
      <c r="AY20" s="40"/>
    </row>
    <row r="21" spans="1:51">
      <c r="A21" s="3">
        <v>45339</v>
      </c>
      <c r="B21" s="1" t="s">
        <v>32</v>
      </c>
      <c r="C21" s="4">
        <v>0.31666666666666665</v>
      </c>
      <c r="D21" s="5">
        <v>0.76041666666666663</v>
      </c>
      <c r="E21" s="5"/>
      <c r="F21" s="5"/>
      <c r="G21" s="5"/>
      <c r="H21" s="6">
        <v>1</v>
      </c>
      <c r="I21" s="42"/>
      <c r="J21" s="40"/>
      <c r="K21" s="7">
        <v>0.60625000000000007</v>
      </c>
      <c r="L21" s="54"/>
      <c r="M21" s="5">
        <v>0.97499999999999998</v>
      </c>
      <c r="N21" s="6">
        <v>1</v>
      </c>
      <c r="O21" s="42"/>
      <c r="P21" s="40"/>
      <c r="Q21" s="7">
        <v>0.30486111111111108</v>
      </c>
      <c r="R21" s="54"/>
      <c r="S21" s="8"/>
      <c r="T21" s="9">
        <v>1</v>
      </c>
      <c r="U21" s="41"/>
      <c r="V21" s="40"/>
      <c r="W21" s="7">
        <v>0.30902777777777779</v>
      </c>
      <c r="X21" s="54"/>
      <c r="Y21" s="5">
        <v>0.66597222222222219</v>
      </c>
      <c r="Z21" s="6">
        <v>1</v>
      </c>
      <c r="AA21" s="42"/>
      <c r="AB21" s="40"/>
      <c r="AC21" s="7">
        <v>0.62291666666666667</v>
      </c>
      <c r="AD21" s="54"/>
      <c r="AE21" s="8"/>
      <c r="AF21" s="6">
        <v>1</v>
      </c>
      <c r="AG21" s="42"/>
      <c r="AH21" s="40"/>
      <c r="AI21" s="10"/>
      <c r="AJ21" s="52"/>
      <c r="AK21" s="8"/>
      <c r="AL21" s="9"/>
      <c r="AM21" s="41"/>
      <c r="AN21" s="41"/>
      <c r="AO21" s="40"/>
      <c r="AP21" s="7">
        <v>0.7319444444444444</v>
      </c>
      <c r="AQ21" s="8"/>
      <c r="AR21" s="9">
        <v>1</v>
      </c>
      <c r="AS21" s="41"/>
      <c r="AT21" s="41"/>
      <c r="AU21" s="40"/>
      <c r="AV21" s="7">
        <v>0.3833333333333333</v>
      </c>
      <c r="AW21" s="8"/>
      <c r="AX21" s="9"/>
      <c r="AY21" s="40"/>
    </row>
    <row r="22" spans="1:51" s="18" customFormat="1">
      <c r="A22" s="12">
        <v>45340</v>
      </c>
      <c r="B22" s="13" t="s">
        <v>33</v>
      </c>
      <c r="C22" s="19"/>
      <c r="D22" s="9"/>
      <c r="E22" s="9"/>
      <c r="F22" s="9"/>
      <c r="G22" s="9"/>
      <c r="H22" s="6"/>
      <c r="I22" s="42"/>
      <c r="J22" s="40"/>
      <c r="K22" s="15">
        <v>0.30416666666666664</v>
      </c>
      <c r="L22" s="55"/>
      <c r="M22" s="16">
        <v>0.65277777777777779</v>
      </c>
      <c r="N22" s="6">
        <v>1</v>
      </c>
      <c r="O22" s="42"/>
      <c r="P22" s="40"/>
      <c r="Q22" s="15">
        <v>0.92291666666666661</v>
      </c>
      <c r="R22" s="55"/>
      <c r="S22" s="9"/>
      <c r="T22" s="9">
        <v>1</v>
      </c>
      <c r="U22" s="41"/>
      <c r="V22" s="40"/>
      <c r="W22" s="15">
        <v>0.30416666666666664</v>
      </c>
      <c r="X22" s="55"/>
      <c r="Y22" s="16">
        <v>0.64097222222222217</v>
      </c>
      <c r="Z22" s="6">
        <v>1</v>
      </c>
      <c r="AA22" s="42"/>
      <c r="AB22" s="40"/>
      <c r="AC22" s="15">
        <v>0.59097222222222223</v>
      </c>
      <c r="AD22" s="55"/>
      <c r="AE22" s="9"/>
      <c r="AF22" s="6">
        <v>1</v>
      </c>
      <c r="AG22" s="42"/>
      <c r="AH22" s="40"/>
      <c r="AI22" s="17"/>
      <c r="AJ22" s="53"/>
      <c r="AK22" s="9"/>
      <c r="AL22" s="9"/>
      <c r="AM22" s="41"/>
      <c r="AN22" s="41"/>
      <c r="AO22" s="40"/>
      <c r="AP22" s="17"/>
      <c r="AQ22" s="9"/>
      <c r="AR22" s="9"/>
      <c r="AS22" s="41"/>
      <c r="AT22" s="41"/>
      <c r="AU22" s="40"/>
      <c r="AV22" s="17"/>
      <c r="AW22" s="9"/>
      <c r="AX22" s="9"/>
      <c r="AY22" s="40"/>
    </row>
    <row r="23" spans="1:51">
      <c r="A23" s="3">
        <v>45341</v>
      </c>
      <c r="B23" s="1" t="s">
        <v>24</v>
      </c>
      <c r="C23" s="4">
        <v>0.32083333333333336</v>
      </c>
      <c r="D23" s="5">
        <v>0.71527777777777779</v>
      </c>
      <c r="E23" s="5"/>
      <c r="F23" s="5"/>
      <c r="G23" s="5"/>
      <c r="H23" s="6">
        <v>1</v>
      </c>
      <c r="I23" s="42"/>
      <c r="J23" s="40"/>
      <c r="K23" s="7">
        <v>0.28472222222222221</v>
      </c>
      <c r="L23" s="54"/>
      <c r="M23" s="8"/>
      <c r="N23" s="6">
        <v>2</v>
      </c>
      <c r="O23" s="42"/>
      <c r="P23" s="40"/>
      <c r="Q23" s="10"/>
      <c r="R23" s="52"/>
      <c r="S23" s="8"/>
      <c r="T23" s="9"/>
      <c r="U23" s="41"/>
      <c r="V23" s="40"/>
      <c r="W23" s="7">
        <v>0.3034722222222222</v>
      </c>
      <c r="X23" s="54"/>
      <c r="Y23" s="5">
        <v>0.65208333333333335</v>
      </c>
      <c r="Z23" s="6">
        <v>1</v>
      </c>
      <c r="AA23" s="42"/>
      <c r="AB23" s="40"/>
      <c r="AC23" s="7">
        <v>0.56111111111111112</v>
      </c>
      <c r="AD23" s="54"/>
      <c r="AE23" s="5">
        <v>0.95416666666666661</v>
      </c>
      <c r="AF23" s="6">
        <v>1</v>
      </c>
      <c r="AG23" s="42"/>
      <c r="AH23" s="40"/>
      <c r="AI23" s="10"/>
      <c r="AJ23" s="52"/>
      <c r="AK23" s="8"/>
      <c r="AL23" s="9"/>
      <c r="AM23" s="41"/>
      <c r="AN23" s="41"/>
      <c r="AO23" s="40"/>
      <c r="AP23" s="10"/>
      <c r="AQ23" s="8"/>
      <c r="AR23" s="9"/>
      <c r="AS23" s="41"/>
      <c r="AT23" s="41"/>
      <c r="AU23" s="40"/>
      <c r="AV23" s="7">
        <v>0.39097222222222222</v>
      </c>
      <c r="AW23" s="5">
        <v>0.73055555555555562</v>
      </c>
      <c r="AX23" s="16"/>
      <c r="AY23" s="40"/>
    </row>
    <row r="24" spans="1:51">
      <c r="A24" s="3">
        <v>45342</v>
      </c>
      <c r="B24" s="1" t="s">
        <v>25</v>
      </c>
      <c r="C24" s="4">
        <v>0.32569444444444445</v>
      </c>
      <c r="D24" s="5">
        <v>0.71875</v>
      </c>
      <c r="E24" s="5"/>
      <c r="F24" s="5"/>
      <c r="G24" s="5"/>
      <c r="H24" s="6">
        <v>1</v>
      </c>
      <c r="I24" s="42"/>
      <c r="J24" s="40"/>
      <c r="K24" s="7">
        <v>0.57708333333333328</v>
      </c>
      <c r="L24" s="54"/>
      <c r="M24" s="5">
        <v>0.95833333333333337</v>
      </c>
      <c r="N24" s="6">
        <v>1</v>
      </c>
      <c r="O24" s="42"/>
      <c r="P24" s="40"/>
      <c r="Q24" s="7">
        <v>0.3125</v>
      </c>
      <c r="R24" s="54"/>
      <c r="S24" s="5">
        <v>0.63680555555555551</v>
      </c>
      <c r="T24" s="9">
        <v>1</v>
      </c>
      <c r="U24" s="41"/>
      <c r="V24" s="40"/>
      <c r="W24" s="7">
        <v>0.30138888888888887</v>
      </c>
      <c r="X24" s="54"/>
      <c r="Y24" s="5">
        <v>0.68055555555555547</v>
      </c>
      <c r="Z24" s="6">
        <v>1</v>
      </c>
      <c r="AA24" s="42"/>
      <c r="AB24" s="40"/>
      <c r="AC24" s="10"/>
      <c r="AD24" s="52"/>
      <c r="AE24" s="8"/>
      <c r="AF24" s="6"/>
      <c r="AG24" s="42"/>
      <c r="AH24" s="40"/>
      <c r="AI24" s="10"/>
      <c r="AJ24" s="52"/>
      <c r="AK24" s="8"/>
      <c r="AL24" s="9"/>
      <c r="AM24" s="41"/>
      <c r="AN24" s="41"/>
      <c r="AO24" s="40"/>
      <c r="AP24" s="7">
        <v>0.67291666666666661</v>
      </c>
      <c r="AQ24" s="5">
        <v>0.93680555555555556</v>
      </c>
      <c r="AR24" s="9">
        <v>1</v>
      </c>
      <c r="AS24" s="41"/>
      <c r="AT24" s="41"/>
      <c r="AU24" s="40"/>
      <c r="AV24" s="7">
        <v>0.34861111111111115</v>
      </c>
      <c r="AW24" s="5">
        <v>0.7104166666666667</v>
      </c>
      <c r="AX24" s="9"/>
      <c r="AY24" s="40"/>
    </row>
    <row r="25" spans="1:51">
      <c r="A25" s="3">
        <v>45343</v>
      </c>
      <c r="B25" s="1" t="s">
        <v>34</v>
      </c>
      <c r="C25" s="4">
        <v>0.33749999999999997</v>
      </c>
      <c r="D25" s="5">
        <v>0.71180555555555547</v>
      </c>
      <c r="E25" s="5"/>
      <c r="F25" s="5"/>
      <c r="G25" s="5"/>
      <c r="H25" s="6">
        <v>1</v>
      </c>
      <c r="I25" s="42"/>
      <c r="J25" s="40"/>
      <c r="K25" s="7">
        <v>0.33263888888888887</v>
      </c>
      <c r="L25" s="54"/>
      <c r="M25" s="5">
        <v>0.69444444444444453</v>
      </c>
      <c r="N25" s="6">
        <v>1</v>
      </c>
      <c r="O25" s="42"/>
      <c r="P25" s="40"/>
      <c r="Q25" s="7">
        <v>0.56874999999999998</v>
      </c>
      <c r="R25" s="54"/>
      <c r="S25" s="5">
        <v>0.92222222222222217</v>
      </c>
      <c r="T25" s="9">
        <v>1</v>
      </c>
      <c r="U25" s="41"/>
      <c r="V25" s="40"/>
      <c r="W25" s="10"/>
      <c r="X25" s="52"/>
      <c r="Y25" s="8"/>
      <c r="Z25" s="6"/>
      <c r="AA25" s="42"/>
      <c r="AB25" s="40"/>
      <c r="AC25" s="7">
        <v>0.27430555555555552</v>
      </c>
      <c r="AD25" s="54"/>
      <c r="AE25" s="5">
        <v>0.63750000000000007</v>
      </c>
      <c r="AF25" s="6">
        <v>1</v>
      </c>
      <c r="AG25" s="42"/>
      <c r="AH25" s="40"/>
      <c r="AI25" s="10"/>
      <c r="AJ25" s="52"/>
      <c r="AK25" s="8"/>
      <c r="AL25" s="9"/>
      <c r="AM25" s="41"/>
      <c r="AN25" s="41"/>
      <c r="AO25" s="40"/>
      <c r="AP25" s="7">
        <v>0.6777777777777777</v>
      </c>
      <c r="AQ25" s="8"/>
      <c r="AR25" s="9">
        <v>1</v>
      </c>
      <c r="AS25" s="41"/>
      <c r="AT25" s="41"/>
      <c r="AU25" s="40"/>
      <c r="AV25" s="7">
        <v>0.41180555555555554</v>
      </c>
      <c r="AW25" s="5">
        <v>0.7104166666666667</v>
      </c>
      <c r="AX25" s="9"/>
      <c r="AY25" s="40"/>
    </row>
    <row r="26" spans="1:51">
      <c r="A26" s="3">
        <v>45344</v>
      </c>
      <c r="B26" s="1" t="s">
        <v>30</v>
      </c>
      <c r="C26" s="4">
        <v>0.35347222222222219</v>
      </c>
      <c r="D26" s="8"/>
      <c r="E26" s="8"/>
      <c r="F26" s="8"/>
      <c r="G26" s="8"/>
      <c r="H26" s="6">
        <v>1</v>
      </c>
      <c r="I26" s="42"/>
      <c r="J26" s="40"/>
      <c r="K26" s="10"/>
      <c r="L26" s="52"/>
      <c r="M26" s="8"/>
      <c r="N26" s="6"/>
      <c r="O26" s="42"/>
      <c r="P26" s="40"/>
      <c r="Q26" s="7">
        <v>0.30138888888888887</v>
      </c>
      <c r="R26" s="54"/>
      <c r="S26" s="5">
        <v>0.91736111111111107</v>
      </c>
      <c r="T26" s="9">
        <v>2</v>
      </c>
      <c r="U26" s="41"/>
      <c r="V26" s="40"/>
      <c r="W26" s="7">
        <v>0.56736111111111109</v>
      </c>
      <c r="X26" s="54"/>
      <c r="Y26" s="5">
        <v>0.93263888888888891</v>
      </c>
      <c r="Z26" s="6">
        <v>1</v>
      </c>
      <c r="AA26" s="42"/>
      <c r="AB26" s="40"/>
      <c r="AC26" s="7">
        <v>0.27083333333333331</v>
      </c>
      <c r="AD26" s="54"/>
      <c r="AE26" s="5">
        <v>0.6333333333333333</v>
      </c>
      <c r="AF26" s="6">
        <v>1</v>
      </c>
      <c r="AG26" s="42"/>
      <c r="AH26" s="40"/>
      <c r="AI26" s="10"/>
      <c r="AJ26" s="52"/>
      <c r="AK26" s="8"/>
      <c r="AL26" s="9"/>
      <c r="AM26" s="41"/>
      <c r="AN26" s="41"/>
      <c r="AO26" s="40"/>
      <c r="AP26" s="7">
        <v>0.70833333333333337</v>
      </c>
      <c r="AQ26" s="8"/>
      <c r="AR26" s="9">
        <v>1</v>
      </c>
      <c r="AS26" s="41"/>
      <c r="AT26" s="41"/>
      <c r="AU26" s="40"/>
      <c r="AV26" s="7">
        <v>0.35138888888888892</v>
      </c>
      <c r="AW26" s="5">
        <v>0.49027777777777781</v>
      </c>
      <c r="AX26" s="9"/>
      <c r="AY26" s="40"/>
    </row>
    <row r="27" spans="1:51">
      <c r="A27" s="3">
        <v>45345</v>
      </c>
      <c r="B27" s="1" t="s">
        <v>31</v>
      </c>
      <c r="C27" s="4">
        <v>0.32847222222222222</v>
      </c>
      <c r="D27" s="5">
        <v>0.71527777777777779</v>
      </c>
      <c r="E27" s="11"/>
      <c r="F27" s="11"/>
      <c r="G27" s="11"/>
      <c r="H27" s="20">
        <v>1</v>
      </c>
      <c r="I27" s="20"/>
      <c r="J27" s="40"/>
      <c r="K27" s="7">
        <v>0.28958333333333336</v>
      </c>
      <c r="L27" s="7"/>
      <c r="M27" s="7">
        <v>3.6805555555555557E-2</v>
      </c>
      <c r="N27" s="20">
        <v>2</v>
      </c>
      <c r="O27" s="20"/>
      <c r="P27" s="40"/>
      <c r="Q27" s="7">
        <v>0.30833333333333335</v>
      </c>
      <c r="R27" s="54"/>
      <c r="S27" s="5">
        <v>0.69374999999999998</v>
      </c>
      <c r="T27" s="9">
        <v>1</v>
      </c>
      <c r="U27" s="41"/>
      <c r="V27" s="40"/>
      <c r="W27" s="10"/>
      <c r="X27" s="52"/>
      <c r="Y27" s="8"/>
      <c r="Z27" s="6"/>
      <c r="AA27" s="42"/>
      <c r="AB27" s="40"/>
      <c r="AC27" s="7">
        <v>0.27152777777777776</v>
      </c>
      <c r="AD27" s="54"/>
      <c r="AE27" s="5">
        <v>0.63124999999999998</v>
      </c>
      <c r="AF27" s="6">
        <v>1</v>
      </c>
      <c r="AG27" s="42"/>
      <c r="AH27" s="40"/>
      <c r="AI27" s="10"/>
      <c r="AJ27" s="52"/>
      <c r="AK27" s="8"/>
      <c r="AL27" s="9"/>
      <c r="AM27" s="41"/>
      <c r="AN27" s="41"/>
      <c r="AO27" s="40"/>
      <c r="AP27" s="10"/>
      <c r="AQ27" s="8"/>
      <c r="AR27" s="9"/>
      <c r="AS27" s="41"/>
      <c r="AT27" s="41"/>
      <c r="AU27" s="40"/>
      <c r="AV27" s="7">
        <v>0.45763888888888887</v>
      </c>
      <c r="AW27" s="5">
        <v>0.71111111111111114</v>
      </c>
      <c r="AX27" s="9"/>
      <c r="AY27" s="40"/>
    </row>
    <row r="28" spans="1:51">
      <c r="A28" s="3">
        <v>45346</v>
      </c>
      <c r="B28" s="1" t="s">
        <v>32</v>
      </c>
      <c r="C28" s="4">
        <v>0.32916666666666666</v>
      </c>
      <c r="D28" s="5">
        <v>0.70416666666666661</v>
      </c>
      <c r="E28" s="5"/>
      <c r="F28" s="5"/>
      <c r="G28" s="5"/>
      <c r="H28" s="6">
        <v>1</v>
      </c>
      <c r="I28" s="42"/>
      <c r="J28" s="40"/>
      <c r="K28" s="5">
        <v>0.66180555555555554</v>
      </c>
      <c r="L28" s="5"/>
      <c r="M28" s="5">
        <v>0.97361111111111109</v>
      </c>
      <c r="N28" s="6">
        <v>1</v>
      </c>
      <c r="O28" s="42"/>
      <c r="P28" s="40"/>
      <c r="Q28" s="7">
        <v>0.29097222222222224</v>
      </c>
      <c r="R28" s="54"/>
      <c r="S28" s="5">
        <v>0.68888888888888899</v>
      </c>
      <c r="T28" s="9">
        <v>1</v>
      </c>
      <c r="U28" s="41"/>
      <c r="V28" s="40"/>
      <c r="W28" s="7">
        <v>0.63958333333333328</v>
      </c>
      <c r="X28" s="54"/>
      <c r="Y28" s="5">
        <v>0.97916666666666663</v>
      </c>
      <c r="Z28" s="6">
        <v>1</v>
      </c>
      <c r="AA28" s="42"/>
      <c r="AB28" s="40"/>
      <c r="AC28" s="7">
        <v>0.26805555555555555</v>
      </c>
      <c r="AD28" s="54"/>
      <c r="AE28" s="5">
        <v>0.63888888888888895</v>
      </c>
      <c r="AF28" s="6">
        <v>1</v>
      </c>
      <c r="AG28" s="42"/>
      <c r="AH28" s="40"/>
      <c r="AI28" s="10"/>
      <c r="AJ28" s="52"/>
      <c r="AK28" s="8"/>
      <c r="AL28" s="9"/>
      <c r="AM28" s="41"/>
      <c r="AN28" s="41"/>
      <c r="AO28" s="40"/>
      <c r="AP28" s="7">
        <v>0.79236111111111107</v>
      </c>
      <c r="AQ28" s="5">
        <v>0.96875</v>
      </c>
      <c r="AR28" s="9">
        <v>1</v>
      </c>
      <c r="AS28" s="41"/>
      <c r="AT28" s="41"/>
      <c r="AU28" s="40"/>
      <c r="AV28" s="7">
        <v>0.37638888888888888</v>
      </c>
      <c r="AW28" s="5">
        <v>0.60347222222222219</v>
      </c>
      <c r="AX28" s="9"/>
      <c r="AY28" s="40"/>
    </row>
    <row r="29" spans="1:51" s="18" customFormat="1">
      <c r="A29" s="12">
        <v>45347</v>
      </c>
      <c r="B29" s="13" t="s">
        <v>33</v>
      </c>
      <c r="C29" s="19"/>
      <c r="D29" s="9"/>
      <c r="E29" s="9"/>
      <c r="F29" s="9"/>
      <c r="G29" s="9"/>
      <c r="H29" s="6"/>
      <c r="I29" s="42"/>
      <c r="J29" s="40"/>
      <c r="K29" s="15">
        <v>0.33194444444444443</v>
      </c>
      <c r="L29" s="55"/>
      <c r="M29" s="16">
        <v>0.68402777777777779</v>
      </c>
      <c r="N29" s="6">
        <v>1</v>
      </c>
      <c r="O29" s="42"/>
      <c r="P29" s="40"/>
      <c r="Q29" s="15">
        <v>0.58333333333333337</v>
      </c>
      <c r="R29" s="55"/>
      <c r="S29" s="16">
        <v>0.92222222222222217</v>
      </c>
      <c r="T29" s="9">
        <v>1</v>
      </c>
      <c r="U29" s="41"/>
      <c r="V29" s="40"/>
      <c r="W29" s="15">
        <v>0.60833333333333328</v>
      </c>
      <c r="X29" s="55"/>
      <c r="Y29" s="16">
        <v>0.92847222222222225</v>
      </c>
      <c r="Z29" s="6">
        <v>1</v>
      </c>
      <c r="AA29" s="42"/>
      <c r="AB29" s="40"/>
      <c r="AC29" s="15">
        <v>0.2673611111111111</v>
      </c>
      <c r="AD29" s="55"/>
      <c r="AE29" s="16">
        <v>0.63680555555555551</v>
      </c>
      <c r="AF29" s="6">
        <v>1</v>
      </c>
      <c r="AG29" s="42"/>
      <c r="AH29" s="40"/>
      <c r="AI29" s="17"/>
      <c r="AJ29" s="53"/>
      <c r="AK29" s="9"/>
      <c r="AL29" s="9"/>
      <c r="AM29" s="41"/>
      <c r="AN29" s="41"/>
      <c r="AO29" s="40"/>
      <c r="AP29" s="17"/>
      <c r="AQ29" s="9"/>
      <c r="AR29" s="9"/>
      <c r="AS29" s="41"/>
      <c r="AT29" s="41"/>
      <c r="AU29" s="40"/>
      <c r="AV29" s="17"/>
      <c r="AW29" s="9"/>
      <c r="AX29" s="9"/>
      <c r="AY29" s="40"/>
    </row>
    <row r="30" spans="1:51">
      <c r="A30" s="3">
        <v>45348</v>
      </c>
      <c r="B30" s="1" t="s">
        <v>24</v>
      </c>
      <c r="C30" s="4">
        <v>0.32222222222222224</v>
      </c>
      <c r="D30" s="5">
        <v>0.71319444444444446</v>
      </c>
      <c r="E30" s="5"/>
      <c r="F30" s="5"/>
      <c r="G30" s="5"/>
      <c r="H30" s="6">
        <v>1</v>
      </c>
      <c r="I30" s="42"/>
      <c r="J30" s="40"/>
      <c r="K30" s="7">
        <v>0.28055555555555556</v>
      </c>
      <c r="L30" s="54"/>
      <c r="M30" s="8"/>
      <c r="N30" s="6">
        <v>2</v>
      </c>
      <c r="O30" s="42"/>
      <c r="P30" s="40"/>
      <c r="Q30" s="10"/>
      <c r="R30" s="52"/>
      <c r="S30" s="8"/>
      <c r="T30" s="9"/>
      <c r="U30" s="41"/>
      <c r="V30" s="40"/>
      <c r="W30" s="7">
        <v>0.51736111111111105</v>
      </c>
      <c r="X30" s="54"/>
      <c r="Y30" s="8"/>
      <c r="Z30" s="6">
        <v>1</v>
      </c>
      <c r="AA30" s="42"/>
      <c r="AB30" s="40"/>
      <c r="AC30" s="7">
        <v>0.28333333333333333</v>
      </c>
      <c r="AD30" s="54"/>
      <c r="AE30" s="5">
        <v>0.63750000000000007</v>
      </c>
      <c r="AF30" s="6">
        <v>1</v>
      </c>
      <c r="AG30" s="42"/>
      <c r="AH30" s="40"/>
      <c r="AI30" s="10"/>
      <c r="AJ30" s="52"/>
      <c r="AK30" s="8"/>
      <c r="AL30" s="9"/>
      <c r="AM30" s="41"/>
      <c r="AN30" s="41"/>
      <c r="AO30" s="40"/>
      <c r="AP30" s="7">
        <v>0.74097222222222225</v>
      </c>
      <c r="AQ30" s="5">
        <v>0.9770833333333333</v>
      </c>
      <c r="AR30" s="9">
        <v>1</v>
      </c>
      <c r="AS30" s="41"/>
      <c r="AT30" s="41"/>
      <c r="AU30" s="40"/>
      <c r="AV30" s="7">
        <v>0.34791666666666665</v>
      </c>
      <c r="AW30" s="5">
        <v>0.72430555555555554</v>
      </c>
      <c r="AX30" s="9"/>
      <c r="AY30" s="40"/>
    </row>
    <row r="31" spans="1:51">
      <c r="A31" s="3">
        <v>45349</v>
      </c>
      <c r="B31" s="1" t="s">
        <v>25</v>
      </c>
      <c r="C31" s="4">
        <v>0.3298611111111111</v>
      </c>
      <c r="D31" s="8"/>
      <c r="E31" s="8"/>
      <c r="F31" s="8"/>
      <c r="G31" s="8"/>
      <c r="H31" s="6">
        <v>1</v>
      </c>
      <c r="I31" s="42"/>
      <c r="J31" s="40"/>
      <c r="K31" s="7">
        <v>0.57013888888888886</v>
      </c>
      <c r="L31" s="54"/>
      <c r="M31" s="5">
        <v>0.99444444444444446</v>
      </c>
      <c r="N31" s="6">
        <v>1</v>
      </c>
      <c r="O31" s="42"/>
      <c r="P31" s="40"/>
      <c r="Q31" s="7">
        <v>0.30138888888888887</v>
      </c>
      <c r="R31" s="54"/>
      <c r="S31" s="8"/>
      <c r="T31" s="9">
        <v>1</v>
      </c>
      <c r="U31" s="41"/>
      <c r="V31" s="40"/>
      <c r="W31" s="7">
        <v>0.29097222222222224</v>
      </c>
      <c r="X31" s="7"/>
      <c r="Y31" s="7">
        <v>0.93194444444444446</v>
      </c>
      <c r="Z31" s="6">
        <v>2</v>
      </c>
      <c r="AA31" s="42"/>
      <c r="AB31" s="40"/>
      <c r="AC31" s="10"/>
      <c r="AD31" s="52"/>
      <c r="AE31" s="8"/>
      <c r="AF31" s="6"/>
      <c r="AG31" s="42"/>
      <c r="AH31" s="40"/>
      <c r="AI31" s="10"/>
      <c r="AJ31" s="52"/>
      <c r="AK31" s="8"/>
      <c r="AL31" s="9"/>
      <c r="AM31" s="41"/>
      <c r="AN31" s="41"/>
      <c r="AO31" s="40"/>
      <c r="AP31" s="7">
        <v>0.68680555555555556</v>
      </c>
      <c r="AQ31" s="8"/>
      <c r="AR31" s="9">
        <v>1</v>
      </c>
      <c r="AS31" s="41"/>
      <c r="AT31" s="41"/>
      <c r="AU31" s="40"/>
      <c r="AV31" s="7">
        <v>0.35625000000000001</v>
      </c>
      <c r="AW31" s="5">
        <v>0.71944444444444444</v>
      </c>
      <c r="AX31" s="16"/>
      <c r="AY31" s="40"/>
    </row>
    <row r="32" spans="1:51">
      <c r="A32" s="3">
        <v>45350</v>
      </c>
      <c r="B32" s="1" t="s">
        <v>34</v>
      </c>
      <c r="C32" s="4">
        <v>0.32569444444444445</v>
      </c>
      <c r="D32" s="5">
        <v>0.74722222222222223</v>
      </c>
      <c r="E32" s="11"/>
      <c r="F32" s="11"/>
      <c r="G32" s="11"/>
      <c r="H32" s="20">
        <v>1</v>
      </c>
      <c r="I32" s="20"/>
      <c r="J32" s="40"/>
      <c r="K32" s="7">
        <v>0.58958333333333335</v>
      </c>
      <c r="L32" s="7"/>
      <c r="M32" s="7">
        <v>3.6805555555555557E-2</v>
      </c>
      <c r="N32" s="20">
        <v>1</v>
      </c>
      <c r="O32" s="20"/>
      <c r="P32" s="40"/>
      <c r="Q32" s="10"/>
      <c r="R32" s="52"/>
      <c r="S32" s="8"/>
      <c r="T32" s="9"/>
      <c r="U32" s="41"/>
      <c r="V32" s="40"/>
      <c r="W32" s="10"/>
      <c r="X32" s="52"/>
      <c r="Y32" s="8"/>
      <c r="Z32" s="6"/>
      <c r="AA32" s="42"/>
      <c r="AB32" s="40"/>
      <c r="AC32" s="7">
        <v>0.32361111111111113</v>
      </c>
      <c r="AD32" s="54"/>
      <c r="AE32" s="5">
        <v>0.73333333333333339</v>
      </c>
      <c r="AF32" s="6">
        <v>1</v>
      </c>
      <c r="AG32" s="42"/>
      <c r="AH32" s="40"/>
      <c r="AI32" s="10"/>
      <c r="AJ32" s="52"/>
      <c r="AK32" s="8"/>
      <c r="AL32" s="9"/>
      <c r="AM32" s="41"/>
      <c r="AN32" s="41"/>
      <c r="AO32" s="40"/>
      <c r="AP32" s="7">
        <v>0.53055555555555556</v>
      </c>
      <c r="AQ32" s="5">
        <v>0.94097222222222221</v>
      </c>
      <c r="AR32" s="9">
        <v>1</v>
      </c>
      <c r="AS32" s="41"/>
      <c r="AT32" s="41"/>
      <c r="AU32" s="40"/>
      <c r="AV32" s="7">
        <v>0.35486111111111113</v>
      </c>
      <c r="AW32" s="5">
        <v>0.71805555555555556</v>
      </c>
      <c r="AX32" s="9"/>
      <c r="AY32" s="40"/>
    </row>
    <row r="33" spans="1:51">
      <c r="A33" s="3">
        <v>45351</v>
      </c>
      <c r="B33" s="1" t="s">
        <v>30</v>
      </c>
      <c r="C33" s="4">
        <v>0.36944444444444446</v>
      </c>
      <c r="D33" s="8"/>
      <c r="E33" s="8"/>
      <c r="F33" s="8"/>
      <c r="G33" s="8"/>
      <c r="H33" s="6">
        <v>1</v>
      </c>
      <c r="I33" s="42"/>
      <c r="J33" s="40"/>
      <c r="K33" s="5">
        <v>0.47291666666666665</v>
      </c>
      <c r="L33" s="5"/>
      <c r="M33" s="5">
        <v>0.91666666666666663</v>
      </c>
      <c r="N33" s="6">
        <v>1</v>
      </c>
      <c r="O33" s="42"/>
      <c r="P33" s="40"/>
      <c r="Q33" s="7">
        <v>0.29791666666666666</v>
      </c>
      <c r="R33" s="54"/>
      <c r="S33" s="8"/>
      <c r="T33" s="9">
        <v>1</v>
      </c>
      <c r="U33" s="41"/>
      <c r="V33" s="40"/>
      <c r="W33" s="7">
        <v>0.31111111111111112</v>
      </c>
      <c r="X33" s="54"/>
      <c r="Y33" s="5">
        <v>0.69513888888888886</v>
      </c>
      <c r="Z33" s="6">
        <v>1</v>
      </c>
      <c r="AA33" s="42"/>
      <c r="AB33" s="40"/>
      <c r="AC33" s="7">
        <v>0.51736111111111105</v>
      </c>
      <c r="AD33" s="54"/>
      <c r="AE33" s="8"/>
      <c r="AF33" s="6"/>
      <c r="AG33" s="42"/>
      <c r="AH33" s="40"/>
      <c r="AI33" s="10"/>
      <c r="AJ33" s="52"/>
      <c r="AK33" s="8"/>
      <c r="AL33" s="9"/>
      <c r="AM33" s="41"/>
      <c r="AN33" s="41"/>
      <c r="AO33" s="40"/>
      <c r="AP33" s="7">
        <v>0.53055555555555556</v>
      </c>
      <c r="AQ33" s="8"/>
      <c r="AR33" s="9">
        <v>1</v>
      </c>
      <c r="AS33" s="41"/>
      <c r="AT33" s="41"/>
      <c r="AU33" s="40"/>
      <c r="AV33" s="7">
        <v>0.38055555555555554</v>
      </c>
      <c r="AW33" s="5">
        <v>0.38055555555555554</v>
      </c>
      <c r="AX33" s="9"/>
      <c r="AY33" s="40"/>
    </row>
    <row r="34" spans="1:51">
      <c r="H34" s="2">
        <f>SUM(H5:H33)</f>
        <v>29</v>
      </c>
      <c r="J34" s="2">
        <f>SUM(J5:J33)</f>
        <v>0</v>
      </c>
      <c r="N34" s="2">
        <f>SUM(N5:N33)</f>
        <v>35</v>
      </c>
      <c r="P34" s="2">
        <f>SUM(P5:P33)</f>
        <v>0</v>
      </c>
      <c r="T34" s="2">
        <f>SUM(T5:T33)</f>
        <v>24</v>
      </c>
      <c r="U34" s="2"/>
      <c r="V34" s="2">
        <f>SUM(V5:V33)</f>
        <v>0</v>
      </c>
      <c r="Z34" s="2">
        <f>SUM(Z5:Z33)</f>
        <v>25</v>
      </c>
      <c r="AB34" s="2">
        <f>SUM(AB5:AB33)</f>
        <v>0</v>
      </c>
      <c r="AF34" s="2">
        <f>SUM(AF5:AF33)</f>
        <v>27</v>
      </c>
      <c r="AH34" s="2">
        <f>SUM(AH5:AH33)</f>
        <v>0</v>
      </c>
      <c r="AL34" s="2">
        <f>SUM(AL5:AL33)</f>
        <v>0</v>
      </c>
      <c r="AM34" s="2"/>
      <c r="AN34" s="2"/>
      <c r="AO34" s="2">
        <f>SUM(AO5:AO33)</f>
        <v>0</v>
      </c>
      <c r="AR34" s="2">
        <f>SUM(AR5:AR33)</f>
        <v>21</v>
      </c>
      <c r="AS34" s="2"/>
      <c r="AT34" s="2"/>
      <c r="AU34" s="2">
        <f>SUM(AU5:AU33)</f>
        <v>0</v>
      </c>
      <c r="AX34" s="2">
        <f>SUM(AX5:AX33)</f>
        <v>0</v>
      </c>
      <c r="AY34" s="2">
        <f>SUM(AY5:AY33)</f>
        <v>0</v>
      </c>
    </row>
    <row r="36" spans="1:51">
      <c r="A36" s="1" t="s">
        <v>7</v>
      </c>
      <c r="C36" s="149" t="s">
        <v>1</v>
      </c>
      <c r="D36" s="149"/>
      <c r="E36" s="149"/>
      <c r="F36" s="149"/>
      <c r="G36" s="149"/>
      <c r="H36" s="149"/>
      <c r="I36" s="1"/>
      <c r="J36" s="1"/>
      <c r="K36" s="149" t="s">
        <v>11</v>
      </c>
      <c r="L36" s="149"/>
      <c r="M36" s="149"/>
      <c r="N36" s="149"/>
      <c r="O36" s="1"/>
      <c r="P36" s="1"/>
      <c r="Q36" s="149" t="s">
        <v>4</v>
      </c>
      <c r="R36" s="149"/>
      <c r="S36" s="149"/>
      <c r="T36" s="149"/>
      <c r="W36" s="149" t="s">
        <v>2</v>
      </c>
      <c r="X36" s="149"/>
      <c r="Y36" s="149"/>
      <c r="Z36" s="149"/>
      <c r="AA36" s="1"/>
      <c r="AB36" s="1"/>
      <c r="AC36" s="149" t="s">
        <v>5</v>
      </c>
      <c r="AD36" s="149"/>
      <c r="AE36" s="149"/>
      <c r="AF36" s="149"/>
      <c r="AG36" s="1"/>
      <c r="AH36" s="1"/>
      <c r="AI36" s="149" t="s">
        <v>12</v>
      </c>
      <c r="AJ36" s="149"/>
      <c r="AK36" s="149"/>
      <c r="AL36" s="149"/>
      <c r="AP36" s="149" t="s">
        <v>72</v>
      </c>
      <c r="AQ36" s="149"/>
      <c r="AR36" s="149"/>
      <c r="AV36" s="149" t="s">
        <v>73</v>
      </c>
      <c r="AW36" s="149"/>
      <c r="AX36" s="149"/>
    </row>
    <row r="37" spans="1:51">
      <c r="A37" s="1" t="s">
        <v>28</v>
      </c>
      <c r="B37" s="1" t="s">
        <v>29</v>
      </c>
      <c r="C37" s="1" t="s">
        <v>26</v>
      </c>
      <c r="D37" s="1" t="s">
        <v>27</v>
      </c>
      <c r="H37" s="2" t="s">
        <v>35</v>
      </c>
      <c r="K37" s="1" t="s">
        <v>26</v>
      </c>
      <c r="M37" s="1" t="s">
        <v>27</v>
      </c>
      <c r="N37" s="2" t="s">
        <v>35</v>
      </c>
      <c r="Q37" s="1" t="s">
        <v>26</v>
      </c>
      <c r="S37" s="1" t="s">
        <v>27</v>
      </c>
      <c r="T37" s="2" t="s">
        <v>35</v>
      </c>
      <c r="U37" s="2"/>
      <c r="V37" s="2"/>
      <c r="W37" s="1" t="s">
        <v>26</v>
      </c>
      <c r="Y37" s="1" t="s">
        <v>27</v>
      </c>
      <c r="Z37" s="2" t="s">
        <v>35</v>
      </c>
      <c r="AC37" s="1" t="s">
        <v>26</v>
      </c>
      <c r="AE37" s="1" t="s">
        <v>27</v>
      </c>
      <c r="AF37" s="2" t="s">
        <v>35</v>
      </c>
      <c r="AI37" s="1" t="s">
        <v>26</v>
      </c>
      <c r="AK37" s="1" t="s">
        <v>27</v>
      </c>
      <c r="AL37" s="2" t="s">
        <v>35</v>
      </c>
      <c r="AM37" s="2"/>
      <c r="AN37" s="2"/>
      <c r="AO37" s="2"/>
      <c r="AP37" s="1" t="s">
        <v>26</v>
      </c>
      <c r="AQ37" s="1" t="s">
        <v>27</v>
      </c>
      <c r="AR37" s="2" t="s">
        <v>35</v>
      </c>
      <c r="AS37" s="2"/>
      <c r="AT37" s="2"/>
      <c r="AU37" s="2"/>
      <c r="AV37" s="1" t="s">
        <v>26</v>
      </c>
      <c r="AW37" s="1" t="s">
        <v>27</v>
      </c>
      <c r="AX37" s="2" t="s">
        <v>35</v>
      </c>
    </row>
    <row r="38" spans="1:51">
      <c r="A38" s="3">
        <v>45383</v>
      </c>
      <c r="B38" s="1" t="s">
        <v>24</v>
      </c>
      <c r="C38" s="4">
        <v>0.41388888888888892</v>
      </c>
      <c r="D38" s="4">
        <v>0.96250000000000002</v>
      </c>
      <c r="E38" s="4"/>
      <c r="F38" s="4"/>
      <c r="G38" s="4"/>
      <c r="H38" s="32">
        <v>1.5</v>
      </c>
      <c r="I38" s="32"/>
      <c r="J38" s="37"/>
      <c r="K38" s="4">
        <v>0.4236111111111111</v>
      </c>
      <c r="L38" s="4"/>
      <c r="M38" s="4">
        <v>0.96250000000000002</v>
      </c>
      <c r="N38" s="32">
        <v>1.5</v>
      </c>
      <c r="O38" s="32"/>
      <c r="P38" s="37"/>
      <c r="Q38" s="4">
        <v>0.5083333333333333</v>
      </c>
      <c r="R38" s="4"/>
      <c r="S38" s="4">
        <v>0.98055555555555562</v>
      </c>
      <c r="T38" s="32">
        <v>1</v>
      </c>
      <c r="U38" s="32"/>
      <c r="V38" s="37"/>
      <c r="W38" s="4"/>
      <c r="X38" s="4"/>
      <c r="Y38" s="4">
        <v>3.472222222222222E-3</v>
      </c>
      <c r="Z38" s="32">
        <v>1</v>
      </c>
      <c r="AA38" s="32"/>
      <c r="AB38" s="37"/>
      <c r="AC38" s="4"/>
      <c r="AD38" s="4"/>
      <c r="AE38" s="4"/>
      <c r="AF38" s="32"/>
      <c r="AG38" s="32"/>
      <c r="AH38" s="37"/>
      <c r="AI38" s="4">
        <v>0.71944444444444444</v>
      </c>
      <c r="AJ38" s="4"/>
      <c r="AK38" s="4">
        <v>0.96250000000000002</v>
      </c>
      <c r="AL38" s="32">
        <v>1</v>
      </c>
      <c r="AM38" s="32"/>
      <c r="AN38" s="32"/>
      <c r="AO38" s="37"/>
      <c r="AP38" s="4"/>
      <c r="AQ38" s="4"/>
      <c r="AR38" s="32"/>
      <c r="AS38" s="32"/>
      <c r="AT38" s="32"/>
      <c r="AU38" s="37"/>
      <c r="AV38" s="4"/>
      <c r="AW38" s="4"/>
      <c r="AX38" s="32"/>
    </row>
    <row r="39" spans="1:51">
      <c r="A39" s="3">
        <v>45384</v>
      </c>
      <c r="B39" s="1" t="s">
        <v>25</v>
      </c>
      <c r="C39" s="4">
        <v>0.36319444444444443</v>
      </c>
      <c r="D39" s="4">
        <v>0.96458333333333324</v>
      </c>
      <c r="E39" s="4"/>
      <c r="F39" s="4"/>
      <c r="G39" s="4"/>
      <c r="H39" s="32">
        <v>1.5</v>
      </c>
      <c r="I39" s="32"/>
      <c r="J39" s="37"/>
      <c r="K39" s="4">
        <v>0.49444444444444446</v>
      </c>
      <c r="L39" s="4"/>
      <c r="M39" s="4">
        <v>0.96458333333333324</v>
      </c>
      <c r="N39" s="32">
        <v>1</v>
      </c>
      <c r="O39" s="32"/>
      <c r="P39" s="37"/>
      <c r="Q39" s="4">
        <v>0.50624999999999998</v>
      </c>
      <c r="R39" s="4"/>
      <c r="S39" s="4">
        <v>0.96458333333333324</v>
      </c>
      <c r="T39" s="32">
        <v>1</v>
      </c>
      <c r="U39" s="32"/>
      <c r="V39" s="37"/>
      <c r="W39" s="4">
        <v>0.51527777777777783</v>
      </c>
      <c r="X39" s="4"/>
      <c r="Y39" s="4">
        <v>0.96458333333333324</v>
      </c>
      <c r="Z39" s="32">
        <v>1</v>
      </c>
      <c r="AA39" s="32"/>
      <c r="AB39" s="37"/>
      <c r="AC39" s="4"/>
      <c r="AD39" s="4"/>
      <c r="AE39" s="4"/>
      <c r="AF39" s="32"/>
      <c r="AG39" s="32"/>
      <c r="AH39" s="37"/>
      <c r="AI39" s="4">
        <v>0.56805555555555554</v>
      </c>
      <c r="AJ39" s="4"/>
      <c r="AK39" s="4">
        <v>0.95347222222222217</v>
      </c>
      <c r="AL39" s="32">
        <v>1</v>
      </c>
      <c r="AM39" s="32"/>
      <c r="AN39" s="32"/>
      <c r="AO39" s="37"/>
      <c r="AP39" s="4"/>
      <c r="AQ39" s="4"/>
      <c r="AR39" s="32"/>
      <c r="AS39" s="32"/>
      <c r="AT39" s="32"/>
      <c r="AU39" s="37"/>
      <c r="AV39" s="4"/>
      <c r="AW39" s="4"/>
      <c r="AX39" s="32"/>
    </row>
    <row r="40" spans="1:51">
      <c r="A40" s="3">
        <v>45385</v>
      </c>
      <c r="B40" s="1" t="s">
        <v>34</v>
      </c>
      <c r="C40" s="4">
        <v>0.60902777777777783</v>
      </c>
      <c r="D40" s="4">
        <v>4.8611111111111112E-3</v>
      </c>
      <c r="E40" s="4"/>
      <c r="F40" s="4"/>
      <c r="G40" s="4"/>
      <c r="H40" s="32">
        <v>1</v>
      </c>
      <c r="I40" s="32"/>
      <c r="J40" s="37"/>
      <c r="K40" s="4">
        <v>0.57916666666666672</v>
      </c>
      <c r="L40" s="4"/>
      <c r="M40" s="4">
        <v>0.97430555555555554</v>
      </c>
      <c r="N40" s="32">
        <v>1</v>
      </c>
      <c r="O40" s="32"/>
      <c r="P40" s="37"/>
      <c r="Q40" s="4"/>
      <c r="R40" s="4"/>
      <c r="S40" s="4"/>
      <c r="T40" s="32"/>
      <c r="U40" s="32"/>
      <c r="V40" s="37"/>
      <c r="W40" s="4">
        <v>0.6069444444444444</v>
      </c>
      <c r="X40" s="4"/>
      <c r="Y40" s="4">
        <v>0.97430555555555554</v>
      </c>
      <c r="Z40" s="32">
        <v>1</v>
      </c>
      <c r="AA40" s="32"/>
      <c r="AB40" s="37"/>
      <c r="AC40" s="4"/>
      <c r="AD40" s="4"/>
      <c r="AE40" s="4"/>
      <c r="AF40" s="32"/>
      <c r="AG40" s="32"/>
      <c r="AH40" s="37"/>
      <c r="AI40" s="4">
        <v>0.79583333333333339</v>
      </c>
      <c r="AJ40" s="4"/>
      <c r="AK40" s="4"/>
      <c r="AL40" s="32">
        <v>1</v>
      </c>
      <c r="AM40" s="32"/>
      <c r="AN40" s="32"/>
      <c r="AO40" s="37"/>
      <c r="AP40" s="4"/>
      <c r="AQ40" s="4"/>
      <c r="AR40" s="32"/>
      <c r="AS40" s="32"/>
      <c r="AT40" s="32"/>
      <c r="AU40" s="37"/>
      <c r="AV40" s="4"/>
      <c r="AW40" s="4"/>
      <c r="AX40" s="32"/>
    </row>
    <row r="41" spans="1:51">
      <c r="A41" s="3">
        <v>45386</v>
      </c>
      <c r="B41" s="1" t="s">
        <v>30</v>
      </c>
      <c r="C41" s="4">
        <v>0.42291666666666666</v>
      </c>
      <c r="D41" s="4">
        <v>0.93888888888888899</v>
      </c>
      <c r="E41" s="4"/>
      <c r="F41" s="4"/>
      <c r="G41" s="4"/>
      <c r="H41" s="32">
        <v>1</v>
      </c>
      <c r="I41" s="32"/>
      <c r="J41" s="37"/>
      <c r="K41" s="4">
        <v>0.4993055555555555</v>
      </c>
      <c r="L41" s="4"/>
      <c r="M41" s="4">
        <v>0.97083333333333333</v>
      </c>
      <c r="N41" s="32">
        <v>1</v>
      </c>
      <c r="O41" s="32"/>
      <c r="P41" s="37"/>
      <c r="Q41" s="4">
        <v>0.57638888888888895</v>
      </c>
      <c r="R41" s="4"/>
      <c r="S41" s="4">
        <v>0.97083333333333333</v>
      </c>
      <c r="T41" s="32">
        <v>1</v>
      </c>
      <c r="U41" s="32"/>
      <c r="V41" s="37"/>
      <c r="W41" s="4">
        <v>0.63263888888888886</v>
      </c>
      <c r="X41" s="4"/>
      <c r="Y41" s="4">
        <v>0.95972222222222225</v>
      </c>
      <c r="Z41" s="32">
        <v>1</v>
      </c>
      <c r="AA41" s="32"/>
      <c r="AB41" s="37"/>
      <c r="AC41" s="4"/>
      <c r="AD41" s="4"/>
      <c r="AE41" s="4"/>
      <c r="AF41" s="32"/>
      <c r="AG41" s="32"/>
      <c r="AH41" s="37"/>
      <c r="AI41" s="4">
        <v>4.8611111111111112E-3</v>
      </c>
      <c r="AJ41" s="4"/>
      <c r="AK41" s="4">
        <v>0.67569444444444438</v>
      </c>
      <c r="AL41" s="32">
        <v>1</v>
      </c>
      <c r="AM41" s="32"/>
      <c r="AN41" s="32"/>
      <c r="AO41" s="37"/>
      <c r="AP41" s="4"/>
      <c r="AQ41" s="4"/>
      <c r="AR41" s="32"/>
      <c r="AS41" s="32"/>
      <c r="AT41" s="32"/>
      <c r="AU41" s="37"/>
      <c r="AV41" s="4"/>
      <c r="AW41" s="4"/>
      <c r="AX41" s="32"/>
    </row>
    <row r="42" spans="1:51">
      <c r="A42" s="3">
        <v>45387</v>
      </c>
      <c r="B42" s="1" t="s">
        <v>31</v>
      </c>
      <c r="C42" s="4">
        <v>0.9819444444444444</v>
      </c>
      <c r="D42" s="4"/>
      <c r="E42" s="4"/>
      <c r="F42" s="4"/>
      <c r="G42" s="4"/>
      <c r="H42" s="32">
        <v>1</v>
      </c>
      <c r="I42" s="32"/>
      <c r="J42" s="37"/>
      <c r="K42" s="4">
        <v>0.61805555555555558</v>
      </c>
      <c r="L42" s="4"/>
      <c r="M42" s="4">
        <v>0.97986111111111107</v>
      </c>
      <c r="N42" s="32">
        <v>1</v>
      </c>
      <c r="O42" s="32"/>
      <c r="P42" s="37"/>
      <c r="Q42" s="4">
        <v>0.56666666666666665</v>
      </c>
      <c r="R42" s="4"/>
      <c r="S42" s="4">
        <v>0.56666666666666665</v>
      </c>
      <c r="T42" s="32">
        <v>1</v>
      </c>
      <c r="U42" s="32"/>
      <c r="V42" s="37"/>
      <c r="W42" s="4">
        <v>0.62638888888888888</v>
      </c>
      <c r="X42" s="4"/>
      <c r="Y42" s="4">
        <v>0.95763888888888893</v>
      </c>
      <c r="Z42" s="32">
        <v>1</v>
      </c>
      <c r="AA42" s="32"/>
      <c r="AB42" s="37"/>
      <c r="AC42" s="4"/>
      <c r="AD42" s="4"/>
      <c r="AE42" s="4"/>
      <c r="AF42" s="32"/>
      <c r="AG42" s="32"/>
      <c r="AH42" s="37"/>
      <c r="AI42" s="4">
        <v>0.5541666666666667</v>
      </c>
      <c r="AJ42" s="4"/>
      <c r="AK42" s="4">
        <v>0.60902777777777783</v>
      </c>
      <c r="AL42" s="32">
        <v>1</v>
      </c>
      <c r="AM42" s="32"/>
      <c r="AN42" s="32"/>
      <c r="AO42" s="37"/>
      <c r="AP42" s="4"/>
      <c r="AQ42" s="4"/>
      <c r="AR42" s="32"/>
      <c r="AS42" s="32"/>
      <c r="AT42" s="32"/>
      <c r="AU42" s="37"/>
      <c r="AV42" s="4"/>
      <c r="AW42" s="4"/>
      <c r="AX42" s="32"/>
    </row>
    <row r="43" spans="1:51">
      <c r="A43" s="3">
        <v>45388</v>
      </c>
      <c r="B43" s="1" t="s">
        <v>32</v>
      </c>
      <c r="C43" s="4">
        <v>0.9472222222222223</v>
      </c>
      <c r="D43" s="4"/>
      <c r="E43" s="4"/>
      <c r="F43" s="4"/>
      <c r="G43" s="4"/>
      <c r="H43" s="32">
        <v>1</v>
      </c>
      <c r="I43" s="32"/>
      <c r="J43" s="37"/>
      <c r="K43" s="4">
        <v>0.57916666666666672</v>
      </c>
      <c r="L43" s="4"/>
      <c r="M43" s="4">
        <v>0.10416666666666667</v>
      </c>
      <c r="N43" s="32">
        <v>1</v>
      </c>
      <c r="O43" s="32"/>
      <c r="P43" s="37"/>
      <c r="Q43" s="4">
        <v>0.6166666666666667</v>
      </c>
      <c r="R43" s="4"/>
      <c r="S43" s="4">
        <v>0.95972222222222225</v>
      </c>
      <c r="T43" s="32">
        <v>1</v>
      </c>
      <c r="U43" s="32"/>
      <c r="V43" s="37"/>
      <c r="W43" s="4">
        <v>0.5756944444444444</v>
      </c>
      <c r="X43" s="4"/>
      <c r="Y43" s="4">
        <v>0.96805555555555556</v>
      </c>
      <c r="Z43" s="32">
        <v>1</v>
      </c>
      <c r="AA43" s="32"/>
      <c r="AB43" s="37"/>
      <c r="AC43" s="4"/>
      <c r="AD43" s="4"/>
      <c r="AE43" s="4"/>
      <c r="AF43" s="32"/>
      <c r="AG43" s="32"/>
      <c r="AH43" s="37"/>
      <c r="AI43" s="4">
        <v>0.57916666666666672</v>
      </c>
      <c r="AJ43" s="4"/>
      <c r="AK43" s="4">
        <v>0.57986111111111105</v>
      </c>
      <c r="AL43" s="32">
        <v>1</v>
      </c>
      <c r="AM43" s="32"/>
      <c r="AN43" s="32"/>
      <c r="AO43" s="37"/>
      <c r="AP43" s="4"/>
      <c r="AQ43" s="4"/>
      <c r="AR43" s="32"/>
      <c r="AS43" s="32"/>
      <c r="AT43" s="32"/>
      <c r="AU43" s="37"/>
      <c r="AV43" s="4"/>
      <c r="AW43" s="4"/>
      <c r="AX43" s="32"/>
    </row>
    <row r="44" spans="1:51">
      <c r="A44" s="3">
        <v>45389</v>
      </c>
      <c r="B44" s="13" t="s">
        <v>33</v>
      </c>
      <c r="C44" s="4">
        <v>0.61944444444444446</v>
      </c>
      <c r="D44" s="4">
        <v>0.99791666666666667</v>
      </c>
      <c r="E44" s="4"/>
      <c r="F44" s="4"/>
      <c r="G44" s="4"/>
      <c r="H44" s="32">
        <v>1</v>
      </c>
      <c r="I44" s="32"/>
      <c r="J44" s="37"/>
      <c r="K44" s="4">
        <v>0.57638888888888895</v>
      </c>
      <c r="L44" s="4"/>
      <c r="M44" s="4">
        <v>9.930555555555555E-2</v>
      </c>
      <c r="N44" s="32">
        <v>1</v>
      </c>
      <c r="O44" s="32"/>
      <c r="P44" s="37"/>
      <c r="Q44" s="4">
        <v>0.56458333333333333</v>
      </c>
      <c r="R44" s="4"/>
      <c r="S44" s="4">
        <v>6.9444444444444447E-4</v>
      </c>
      <c r="T44" s="32">
        <v>1</v>
      </c>
      <c r="U44" s="32"/>
      <c r="V44" s="37"/>
      <c r="W44" s="4">
        <v>0.56874999999999998</v>
      </c>
      <c r="X44" s="4"/>
      <c r="Y44" s="4">
        <v>6.9444444444444447E-4</v>
      </c>
      <c r="Z44" s="32">
        <v>1</v>
      </c>
      <c r="AA44" s="32"/>
      <c r="AB44" s="37"/>
      <c r="AC44" s="4"/>
      <c r="AD44" s="4"/>
      <c r="AE44" s="4"/>
      <c r="AF44" s="32"/>
      <c r="AG44" s="32"/>
      <c r="AH44" s="37"/>
      <c r="AI44" s="4">
        <v>0.68888888888888899</v>
      </c>
      <c r="AJ44" s="4"/>
      <c r="AK44" s="4"/>
      <c r="AL44" s="32">
        <v>1</v>
      </c>
      <c r="AM44" s="32"/>
      <c r="AN44" s="32"/>
      <c r="AO44" s="37"/>
      <c r="AP44" s="4"/>
      <c r="AQ44" s="4"/>
      <c r="AR44" s="32"/>
      <c r="AS44" s="32"/>
      <c r="AT44" s="32"/>
      <c r="AU44" s="37"/>
      <c r="AV44" s="4"/>
      <c r="AW44" s="4"/>
      <c r="AX44" s="32"/>
    </row>
    <row r="45" spans="1:51">
      <c r="A45" s="33">
        <v>45390</v>
      </c>
      <c r="B45" s="34" t="s">
        <v>24</v>
      </c>
      <c r="C45" s="35">
        <v>0.58750000000000002</v>
      </c>
      <c r="D45" s="35"/>
      <c r="E45" s="35"/>
      <c r="F45" s="35"/>
      <c r="G45" s="35"/>
      <c r="H45" s="36">
        <v>0.5</v>
      </c>
      <c r="I45" s="36"/>
      <c r="J45" s="37"/>
      <c r="K45" s="35">
        <v>0.60486111111111118</v>
      </c>
      <c r="L45" s="35"/>
      <c r="M45" s="35"/>
      <c r="N45" s="36">
        <v>0.5</v>
      </c>
      <c r="O45" s="36"/>
      <c r="P45" s="37"/>
      <c r="Q45" s="35"/>
      <c r="R45" s="35"/>
      <c r="S45" s="35">
        <v>0.60277777777777775</v>
      </c>
      <c r="T45" s="36">
        <v>0.5</v>
      </c>
      <c r="U45" s="36"/>
      <c r="V45" s="37"/>
      <c r="W45" s="35">
        <v>0.59722222222222221</v>
      </c>
      <c r="X45" s="35"/>
      <c r="Y45" s="35"/>
      <c r="Z45" s="36">
        <v>0.5</v>
      </c>
      <c r="AA45" s="36"/>
      <c r="AB45" s="37"/>
      <c r="AC45" s="35"/>
      <c r="AD45" s="35"/>
      <c r="AE45" s="35"/>
      <c r="AF45" s="36"/>
      <c r="AG45" s="36"/>
      <c r="AH45" s="37"/>
      <c r="AI45" s="35">
        <v>0.70000000000000007</v>
      </c>
      <c r="AJ45" s="35"/>
      <c r="AK45" s="35"/>
      <c r="AL45" s="36">
        <v>0.5</v>
      </c>
      <c r="AM45" s="36"/>
      <c r="AN45" s="36"/>
      <c r="AO45" s="37"/>
      <c r="AP45" s="35"/>
      <c r="AQ45" s="35"/>
      <c r="AR45" s="36"/>
      <c r="AS45" s="36"/>
      <c r="AT45" s="36"/>
      <c r="AU45" s="37"/>
      <c r="AV45" s="35"/>
      <c r="AW45" s="35"/>
      <c r="AX45" s="36"/>
    </row>
    <row r="46" spans="1:51">
      <c r="A46" s="33">
        <v>45391</v>
      </c>
      <c r="B46" s="34" t="s">
        <v>25</v>
      </c>
      <c r="C46" s="35"/>
      <c r="D46" s="35"/>
      <c r="E46" s="35"/>
      <c r="F46" s="35"/>
      <c r="G46" s="35"/>
      <c r="H46" s="36"/>
      <c r="I46" s="36"/>
      <c r="J46" s="37"/>
      <c r="K46" s="35"/>
      <c r="L46" s="35"/>
      <c r="M46" s="35"/>
      <c r="N46" s="36"/>
      <c r="O46" s="36"/>
      <c r="P46" s="37"/>
      <c r="Q46" s="35"/>
      <c r="R46" s="35"/>
      <c r="S46" s="35"/>
      <c r="T46" s="36"/>
      <c r="U46" s="36"/>
      <c r="V46" s="37"/>
      <c r="W46" s="35"/>
      <c r="X46" s="35"/>
      <c r="Y46" s="35"/>
      <c r="Z46" s="36"/>
      <c r="AA46" s="36"/>
      <c r="AB46" s="37"/>
      <c r="AC46" s="35"/>
      <c r="AD46" s="35"/>
      <c r="AE46" s="35"/>
      <c r="AF46" s="36"/>
      <c r="AG46" s="36"/>
      <c r="AH46" s="37"/>
      <c r="AI46" s="35"/>
      <c r="AJ46" s="35"/>
      <c r="AK46" s="35"/>
      <c r="AL46" s="36"/>
      <c r="AM46" s="36"/>
      <c r="AN46" s="36"/>
      <c r="AO46" s="37"/>
      <c r="AP46" s="35"/>
      <c r="AQ46" s="35"/>
      <c r="AR46" s="36"/>
      <c r="AS46" s="36"/>
      <c r="AT46" s="36"/>
      <c r="AU46" s="37"/>
      <c r="AV46" s="35"/>
      <c r="AW46" s="35"/>
      <c r="AX46" s="36"/>
    </row>
    <row r="47" spans="1:51">
      <c r="A47" s="33">
        <v>45392</v>
      </c>
      <c r="B47" s="34" t="s">
        <v>34</v>
      </c>
      <c r="C47" s="35"/>
      <c r="D47" s="35"/>
      <c r="E47" s="35"/>
      <c r="F47" s="35"/>
      <c r="G47" s="35"/>
      <c r="H47" s="36"/>
      <c r="I47" s="36"/>
      <c r="J47" s="37"/>
      <c r="K47" s="35"/>
      <c r="L47" s="35"/>
      <c r="M47" s="35"/>
      <c r="N47" s="36"/>
      <c r="O47" s="36"/>
      <c r="P47" s="37"/>
      <c r="Q47" s="35"/>
      <c r="R47" s="35"/>
      <c r="S47" s="35"/>
      <c r="T47" s="36"/>
      <c r="U47" s="36"/>
      <c r="V47" s="37"/>
      <c r="W47" s="35"/>
      <c r="X47" s="35"/>
      <c r="Y47" s="35"/>
      <c r="Z47" s="36"/>
      <c r="AA47" s="36"/>
      <c r="AB47" s="37"/>
      <c r="AC47" s="35"/>
      <c r="AD47" s="35"/>
      <c r="AE47" s="35"/>
      <c r="AF47" s="36"/>
      <c r="AG47" s="36"/>
      <c r="AH47" s="37"/>
      <c r="AI47" s="35"/>
      <c r="AJ47" s="35"/>
      <c r="AK47" s="35"/>
      <c r="AL47" s="36"/>
      <c r="AM47" s="36"/>
      <c r="AN47" s="36"/>
      <c r="AO47" s="37"/>
      <c r="AP47" s="35"/>
      <c r="AQ47" s="35"/>
      <c r="AR47" s="36"/>
      <c r="AS47" s="36"/>
      <c r="AT47" s="36"/>
      <c r="AU47" s="37"/>
      <c r="AV47" s="35"/>
      <c r="AW47" s="35"/>
      <c r="AX47" s="36"/>
    </row>
    <row r="48" spans="1:51">
      <c r="A48" s="33">
        <v>45393</v>
      </c>
      <c r="B48" s="34" t="s">
        <v>30</v>
      </c>
      <c r="C48" s="35"/>
      <c r="D48" s="35"/>
      <c r="E48" s="35"/>
      <c r="F48" s="35"/>
      <c r="G48" s="35"/>
      <c r="H48" s="36"/>
      <c r="I48" s="36"/>
      <c r="J48" s="37"/>
      <c r="K48" s="35"/>
      <c r="L48" s="35"/>
      <c r="M48" s="35"/>
      <c r="N48" s="36"/>
      <c r="O48" s="36"/>
      <c r="P48" s="37"/>
      <c r="Q48" s="35"/>
      <c r="R48" s="35"/>
      <c r="S48" s="35"/>
      <c r="T48" s="36"/>
      <c r="U48" s="36"/>
      <c r="V48" s="37"/>
      <c r="W48" s="35"/>
      <c r="X48" s="35"/>
      <c r="Y48" s="35"/>
      <c r="Z48" s="36"/>
      <c r="AA48" s="36"/>
      <c r="AB48" s="37"/>
      <c r="AC48" s="35"/>
      <c r="AD48" s="35"/>
      <c r="AE48" s="35"/>
      <c r="AF48" s="36"/>
      <c r="AG48" s="36"/>
      <c r="AH48" s="37"/>
      <c r="AI48" s="35"/>
      <c r="AJ48" s="35"/>
      <c r="AK48" s="35"/>
      <c r="AL48" s="36"/>
      <c r="AM48" s="36"/>
      <c r="AN48" s="36"/>
      <c r="AO48" s="37"/>
      <c r="AP48" s="35"/>
      <c r="AQ48" s="35"/>
      <c r="AR48" s="36"/>
      <c r="AS48" s="36"/>
      <c r="AT48" s="36"/>
      <c r="AU48" s="37"/>
      <c r="AV48" s="35"/>
      <c r="AW48" s="35"/>
      <c r="AX48" s="36"/>
    </row>
    <row r="49" spans="1:50">
      <c r="A49" s="33">
        <v>45394</v>
      </c>
      <c r="B49" s="34" t="s">
        <v>31</v>
      </c>
      <c r="C49" s="35"/>
      <c r="D49" s="35">
        <v>0.73333333333333339</v>
      </c>
      <c r="E49" s="35"/>
      <c r="F49" s="35"/>
      <c r="G49" s="35"/>
      <c r="H49" s="36">
        <v>1</v>
      </c>
      <c r="I49" s="36"/>
      <c r="J49" s="37"/>
      <c r="K49" s="35"/>
      <c r="L49" s="35"/>
      <c r="M49" s="35"/>
      <c r="N49" s="36"/>
      <c r="O49" s="36"/>
      <c r="P49" s="37"/>
      <c r="Q49" s="35"/>
      <c r="R49" s="35"/>
      <c r="S49" s="35"/>
      <c r="T49" s="36"/>
      <c r="U49" s="36"/>
      <c r="V49" s="37"/>
      <c r="W49" s="35">
        <v>0.8208333333333333</v>
      </c>
      <c r="X49" s="35"/>
      <c r="Y49" s="35"/>
      <c r="Z49" s="36">
        <v>1</v>
      </c>
      <c r="AA49" s="36"/>
      <c r="AB49" s="37"/>
      <c r="AC49" s="35"/>
      <c r="AD49" s="35"/>
      <c r="AE49" s="35"/>
      <c r="AF49" s="36"/>
      <c r="AG49" s="36"/>
      <c r="AH49" s="37"/>
      <c r="AI49" s="35">
        <v>0.82152777777777775</v>
      </c>
      <c r="AJ49" s="35"/>
      <c r="AK49" s="35">
        <v>0.84305555555555556</v>
      </c>
      <c r="AL49" s="36">
        <v>1</v>
      </c>
      <c r="AM49" s="36"/>
      <c r="AN49" s="36"/>
      <c r="AO49" s="37"/>
      <c r="AP49" s="35"/>
      <c r="AQ49" s="35"/>
      <c r="AR49" s="36"/>
      <c r="AS49" s="36"/>
      <c r="AT49" s="36"/>
      <c r="AU49" s="37"/>
      <c r="AV49" s="35"/>
      <c r="AW49" s="35"/>
      <c r="AX49" s="36"/>
    </row>
    <row r="50" spans="1:50">
      <c r="A50" s="3">
        <v>45395</v>
      </c>
      <c r="B50" s="1" t="s">
        <v>32</v>
      </c>
      <c r="C50" s="4"/>
      <c r="D50" s="4"/>
      <c r="E50" s="4"/>
      <c r="F50" s="4"/>
      <c r="G50" s="4"/>
      <c r="H50" s="32"/>
      <c r="I50" s="32"/>
      <c r="J50" s="37"/>
      <c r="K50" s="4">
        <v>0.29305555555555557</v>
      </c>
      <c r="L50" s="4"/>
      <c r="M50" s="4">
        <v>0.77916666666666667</v>
      </c>
      <c r="N50" s="32">
        <v>1</v>
      </c>
      <c r="O50" s="32"/>
      <c r="P50" s="37"/>
      <c r="Q50" s="4">
        <v>0.3263888888888889</v>
      </c>
      <c r="R50" s="4"/>
      <c r="S50" s="4">
        <v>0.90763888888888899</v>
      </c>
      <c r="T50" s="32">
        <v>2</v>
      </c>
      <c r="U50" s="32"/>
      <c r="V50" s="37"/>
      <c r="W50" s="4">
        <v>0.28263888888888888</v>
      </c>
      <c r="X50" s="4"/>
      <c r="Y50" s="4">
        <v>0.91111111111111109</v>
      </c>
      <c r="Z50" s="32">
        <v>2</v>
      </c>
      <c r="AA50" s="32"/>
      <c r="AB50" s="37"/>
      <c r="AC50" s="4"/>
      <c r="AD50" s="4"/>
      <c r="AE50" s="4"/>
      <c r="AF50" s="32"/>
      <c r="AG50" s="32"/>
      <c r="AH50" s="37"/>
      <c r="AI50" s="4">
        <v>0.64583333333333337</v>
      </c>
      <c r="AJ50" s="4"/>
      <c r="AK50" s="4"/>
      <c r="AL50" s="32">
        <v>1</v>
      </c>
      <c r="AM50" s="32"/>
      <c r="AN50" s="32"/>
      <c r="AO50" s="37"/>
      <c r="AP50" s="4"/>
      <c r="AQ50" s="4"/>
      <c r="AR50" s="32"/>
      <c r="AS50" s="32"/>
      <c r="AT50" s="32"/>
      <c r="AU50" s="37"/>
      <c r="AV50" s="4"/>
      <c r="AW50" s="4"/>
      <c r="AX50" s="32"/>
    </row>
    <row r="51" spans="1:50">
      <c r="A51" s="3">
        <v>45396</v>
      </c>
      <c r="B51" s="13" t="s">
        <v>33</v>
      </c>
      <c r="C51" s="4"/>
      <c r="D51" s="4"/>
      <c r="E51" s="4"/>
      <c r="F51" s="4"/>
      <c r="G51" s="4"/>
      <c r="H51" s="32"/>
      <c r="I51" s="32"/>
      <c r="J51" s="37"/>
      <c r="K51" s="4">
        <v>0.30208333333333331</v>
      </c>
      <c r="L51" s="4"/>
      <c r="M51" s="4">
        <v>0.92083333333333339</v>
      </c>
      <c r="N51" s="32">
        <v>2</v>
      </c>
      <c r="O51" s="32"/>
      <c r="P51" s="37"/>
      <c r="Q51" s="4">
        <v>0.34097222222222223</v>
      </c>
      <c r="R51" s="4"/>
      <c r="S51" s="4">
        <v>0.92083333333333339</v>
      </c>
      <c r="T51" s="32">
        <v>2</v>
      </c>
      <c r="U51" s="32"/>
      <c r="V51" s="37"/>
      <c r="W51" s="4">
        <v>0.29236111111111113</v>
      </c>
      <c r="X51" s="4"/>
      <c r="Y51" s="4">
        <v>0.92222222222222217</v>
      </c>
      <c r="Z51" s="32">
        <v>2</v>
      </c>
      <c r="AA51" s="32"/>
      <c r="AB51" s="37"/>
      <c r="AC51" s="4"/>
      <c r="AD51" s="4"/>
      <c r="AE51" s="4"/>
      <c r="AF51" s="32"/>
      <c r="AG51" s="32"/>
      <c r="AH51" s="37"/>
      <c r="AI51" s="4">
        <v>0.6743055555555556</v>
      </c>
      <c r="AJ51" s="4"/>
      <c r="AK51" s="4"/>
      <c r="AL51" s="32">
        <v>1</v>
      </c>
      <c r="AM51" s="32"/>
      <c r="AN51" s="32"/>
      <c r="AO51" s="37"/>
      <c r="AP51" s="4"/>
      <c r="AQ51" s="4"/>
      <c r="AR51" s="32"/>
      <c r="AS51" s="32"/>
      <c r="AT51" s="32"/>
      <c r="AU51" s="37"/>
      <c r="AV51" s="4"/>
      <c r="AW51" s="4"/>
      <c r="AX51" s="32"/>
    </row>
    <row r="52" spans="1:50">
      <c r="A52" s="3">
        <v>45397</v>
      </c>
      <c r="B52" s="1" t="s">
        <v>24</v>
      </c>
      <c r="C52" s="4">
        <v>0.92361111111111116</v>
      </c>
      <c r="D52" s="4"/>
      <c r="E52" s="4"/>
      <c r="F52" s="4"/>
      <c r="G52" s="4"/>
      <c r="H52" s="32">
        <v>1</v>
      </c>
      <c r="I52" s="32"/>
      <c r="J52" s="37"/>
      <c r="K52" s="4">
        <v>0.31458333333333333</v>
      </c>
      <c r="L52" s="4"/>
      <c r="M52" s="4">
        <v>0.92361111111111116</v>
      </c>
      <c r="N52" s="32">
        <v>2</v>
      </c>
      <c r="O52" s="32"/>
      <c r="P52" s="37"/>
      <c r="Q52" s="4">
        <v>0.33263888888888887</v>
      </c>
      <c r="R52" s="4"/>
      <c r="S52" s="4">
        <v>0.9243055555555556</v>
      </c>
      <c r="T52" s="32">
        <v>2</v>
      </c>
      <c r="U52" s="32"/>
      <c r="V52" s="37"/>
      <c r="W52" s="4">
        <v>0.33680555555555558</v>
      </c>
      <c r="X52" s="4"/>
      <c r="Y52" s="4">
        <v>0.90972222222222221</v>
      </c>
      <c r="Z52" s="32">
        <v>2</v>
      </c>
      <c r="AA52" s="32"/>
      <c r="AB52" s="37"/>
      <c r="AC52" s="4"/>
      <c r="AD52" s="4"/>
      <c r="AE52" s="4"/>
      <c r="AF52" s="32"/>
      <c r="AG52" s="32"/>
      <c r="AH52" s="37"/>
      <c r="AI52" s="4">
        <v>0.39999999999999997</v>
      </c>
      <c r="AJ52" s="4"/>
      <c r="AK52" s="4">
        <v>0.82152777777777775</v>
      </c>
      <c r="AL52" s="32">
        <v>1</v>
      </c>
      <c r="AM52" s="32"/>
      <c r="AN52" s="32"/>
      <c r="AO52" s="37"/>
      <c r="AP52" s="4"/>
      <c r="AQ52" s="4"/>
      <c r="AR52" s="32"/>
      <c r="AS52" s="32"/>
      <c r="AT52" s="32"/>
      <c r="AU52" s="37"/>
      <c r="AV52" s="4"/>
      <c r="AW52" s="4"/>
      <c r="AX52" s="32"/>
    </row>
    <row r="53" spans="1:50">
      <c r="A53" s="3">
        <v>45398</v>
      </c>
      <c r="B53" s="1" t="s">
        <v>25</v>
      </c>
      <c r="C53" s="4">
        <v>0.34166666666666662</v>
      </c>
      <c r="D53" s="4">
        <v>0.93194444444444446</v>
      </c>
      <c r="E53" s="4"/>
      <c r="F53" s="4"/>
      <c r="G53" s="4"/>
      <c r="H53" s="32">
        <v>2</v>
      </c>
      <c r="I53" s="32"/>
      <c r="J53" s="37"/>
      <c r="K53" s="4">
        <v>0.58124999999999993</v>
      </c>
      <c r="L53" s="4"/>
      <c r="M53" s="4">
        <v>0.9159722222222223</v>
      </c>
      <c r="N53" s="32">
        <v>1</v>
      </c>
      <c r="O53" s="32"/>
      <c r="P53" s="37"/>
      <c r="Q53" s="4">
        <v>0.3527777777777778</v>
      </c>
      <c r="R53" s="4"/>
      <c r="S53" s="4">
        <v>0.92499999999999993</v>
      </c>
      <c r="T53" s="32">
        <v>2</v>
      </c>
      <c r="U53" s="32"/>
      <c r="V53" s="37"/>
      <c r="W53" s="4">
        <v>0.53819444444444442</v>
      </c>
      <c r="X53" s="4"/>
      <c r="Y53" s="4">
        <v>0.9243055555555556</v>
      </c>
      <c r="Z53" s="32">
        <v>2</v>
      </c>
      <c r="AA53" s="32"/>
      <c r="AB53" s="37"/>
      <c r="AC53" s="4"/>
      <c r="AD53" s="4"/>
      <c r="AE53" s="4"/>
      <c r="AF53" s="32"/>
      <c r="AG53" s="32"/>
      <c r="AH53" s="37"/>
      <c r="AI53" s="4">
        <v>0.60277777777777775</v>
      </c>
      <c r="AJ53" s="4"/>
      <c r="AK53" s="4"/>
      <c r="AL53" s="32">
        <v>1</v>
      </c>
      <c r="AM53" s="32"/>
      <c r="AN53" s="32"/>
      <c r="AO53" s="37"/>
      <c r="AP53" s="4"/>
      <c r="AQ53" s="4"/>
      <c r="AR53" s="32"/>
      <c r="AS53" s="32"/>
      <c r="AT53" s="32"/>
      <c r="AU53" s="37"/>
      <c r="AV53" s="4"/>
      <c r="AW53" s="4"/>
      <c r="AX53" s="32"/>
    </row>
    <row r="54" spans="1:50">
      <c r="A54" s="3">
        <v>45399</v>
      </c>
      <c r="B54" s="1" t="s">
        <v>34</v>
      </c>
      <c r="C54" s="4">
        <v>0.32569444444444445</v>
      </c>
      <c r="D54" s="4">
        <v>0.92708333333333337</v>
      </c>
      <c r="E54" s="4"/>
      <c r="F54" s="4"/>
      <c r="G54" s="4"/>
      <c r="H54" s="32">
        <v>2</v>
      </c>
      <c r="I54" s="32"/>
      <c r="J54" s="37"/>
      <c r="K54" s="4">
        <v>0.32361111111111113</v>
      </c>
      <c r="L54" s="4"/>
      <c r="M54" s="4"/>
      <c r="N54" s="32">
        <v>1</v>
      </c>
      <c r="O54" s="32"/>
      <c r="P54" s="37"/>
      <c r="Q54" s="4">
        <v>0.5805555555555556</v>
      </c>
      <c r="R54" s="4"/>
      <c r="S54" s="4">
        <v>0.9194444444444444</v>
      </c>
      <c r="T54" s="32">
        <v>1</v>
      </c>
      <c r="U54" s="32"/>
      <c r="V54" s="37"/>
      <c r="W54" s="4">
        <v>0.31111111111111112</v>
      </c>
      <c r="X54" s="4"/>
      <c r="Y54" s="4">
        <v>0.93611111111111101</v>
      </c>
      <c r="Z54" s="32">
        <v>2</v>
      </c>
      <c r="AA54" s="32"/>
      <c r="AB54" s="37"/>
      <c r="AC54" s="4"/>
      <c r="AD54" s="4"/>
      <c r="AE54" s="4"/>
      <c r="AF54" s="32"/>
      <c r="AG54" s="32"/>
      <c r="AH54" s="37"/>
      <c r="AI54" s="4">
        <v>0.3972222222222222</v>
      </c>
      <c r="AJ54" s="4"/>
      <c r="AK54" s="4">
        <v>0.8652777777777777</v>
      </c>
      <c r="AL54" s="32">
        <v>1</v>
      </c>
      <c r="AM54" s="32"/>
      <c r="AN54" s="32"/>
      <c r="AO54" s="37"/>
      <c r="AP54" s="4"/>
      <c r="AQ54" s="4"/>
      <c r="AR54" s="32"/>
      <c r="AS54" s="32"/>
      <c r="AT54" s="32"/>
      <c r="AU54" s="37"/>
      <c r="AV54" s="4"/>
      <c r="AW54" s="4"/>
      <c r="AX54" s="32"/>
    </row>
    <row r="55" spans="1:50">
      <c r="A55" s="3">
        <v>45400</v>
      </c>
      <c r="B55" s="1" t="s">
        <v>30</v>
      </c>
      <c r="C55" s="4">
        <v>0.62361111111111112</v>
      </c>
      <c r="D55" s="4">
        <v>0.93055555555555547</v>
      </c>
      <c r="E55" s="4"/>
      <c r="F55" s="4"/>
      <c r="G55" s="4"/>
      <c r="H55" s="32">
        <v>1</v>
      </c>
      <c r="I55" s="32"/>
      <c r="J55" s="37"/>
      <c r="K55" s="4">
        <v>0.32222222222222224</v>
      </c>
      <c r="L55" s="4"/>
      <c r="M55" s="4">
        <v>8.4027777777777771E-2</v>
      </c>
      <c r="N55" s="32">
        <v>2</v>
      </c>
      <c r="O55" s="32"/>
      <c r="P55" s="37"/>
      <c r="Q55" s="4">
        <v>0.32777777777777778</v>
      </c>
      <c r="R55" s="4"/>
      <c r="S55" s="4">
        <v>0.81805555555555554</v>
      </c>
      <c r="T55" s="32">
        <v>1.5</v>
      </c>
      <c r="U55" s="32"/>
      <c r="V55" s="37"/>
      <c r="W55" s="4">
        <v>0.57013888888888886</v>
      </c>
      <c r="X55" s="4"/>
      <c r="Y55" s="4">
        <v>0.92708333333333337</v>
      </c>
      <c r="Z55" s="32">
        <v>1</v>
      </c>
      <c r="AA55" s="32"/>
      <c r="AB55" s="37"/>
      <c r="AC55" s="4"/>
      <c r="AD55" s="4"/>
      <c r="AE55" s="4"/>
      <c r="AF55" s="32"/>
      <c r="AG55" s="32"/>
      <c r="AH55" s="37"/>
      <c r="AI55" s="4">
        <v>0.33819444444444446</v>
      </c>
      <c r="AJ55" s="4"/>
      <c r="AK55" s="4"/>
      <c r="AL55" s="32">
        <v>1</v>
      </c>
      <c r="AM55" s="32"/>
      <c r="AN55" s="32"/>
      <c r="AO55" s="37"/>
      <c r="AP55" s="4"/>
      <c r="AQ55" s="4"/>
      <c r="AR55" s="32"/>
      <c r="AS55" s="32"/>
      <c r="AT55" s="32"/>
      <c r="AU55" s="37"/>
      <c r="AV55" s="4"/>
      <c r="AW55" s="4"/>
      <c r="AX55" s="32"/>
    </row>
    <row r="56" spans="1:50">
      <c r="A56" s="3">
        <v>45401</v>
      </c>
      <c r="B56" s="1" t="s">
        <v>31</v>
      </c>
      <c r="C56" s="4">
        <v>0.32777777777777778</v>
      </c>
      <c r="D56" s="4">
        <v>0.92152777777777783</v>
      </c>
      <c r="E56" s="4"/>
      <c r="F56" s="4"/>
      <c r="G56" s="4"/>
      <c r="H56" s="32">
        <v>2</v>
      </c>
      <c r="I56" s="32"/>
      <c r="J56" s="37"/>
      <c r="K56" s="4">
        <v>0.62638888888888888</v>
      </c>
      <c r="L56" s="4"/>
      <c r="M56" s="4">
        <v>0.92152777777777783</v>
      </c>
      <c r="N56" s="32">
        <v>1</v>
      </c>
      <c r="O56" s="32"/>
      <c r="P56" s="37"/>
      <c r="Q56" s="4">
        <v>0.64861111111111114</v>
      </c>
      <c r="R56" s="4"/>
      <c r="S56" s="4">
        <v>0.7270833333333333</v>
      </c>
      <c r="T56" s="32">
        <v>0.5</v>
      </c>
      <c r="U56" s="32"/>
      <c r="V56" s="37"/>
      <c r="W56" s="4">
        <v>0.3298611111111111</v>
      </c>
      <c r="X56" s="4"/>
      <c r="Y56" s="4">
        <v>0.92638888888888893</v>
      </c>
      <c r="Z56" s="32">
        <v>2</v>
      </c>
      <c r="AA56" s="32"/>
      <c r="AB56" s="37"/>
      <c r="AC56" s="4"/>
      <c r="AD56" s="4"/>
      <c r="AE56" s="4"/>
      <c r="AF56" s="32"/>
      <c r="AG56" s="32"/>
      <c r="AH56" s="37"/>
      <c r="AI56" s="4">
        <v>0.34930555555555554</v>
      </c>
      <c r="AJ56" s="4"/>
      <c r="AK56" s="4"/>
      <c r="AL56" s="32">
        <v>1</v>
      </c>
      <c r="AM56" s="32"/>
      <c r="AN56" s="32"/>
      <c r="AO56" s="37"/>
      <c r="AP56" s="4"/>
      <c r="AQ56" s="4"/>
      <c r="AR56" s="32"/>
      <c r="AS56" s="32"/>
      <c r="AT56" s="32"/>
      <c r="AU56" s="37"/>
      <c r="AV56" s="4"/>
      <c r="AW56" s="4"/>
      <c r="AX56" s="32"/>
    </row>
    <row r="57" spans="1:50">
      <c r="A57" s="3">
        <v>45402</v>
      </c>
      <c r="B57" s="1" t="s">
        <v>32</v>
      </c>
      <c r="C57" s="4">
        <v>0.67361111111111116</v>
      </c>
      <c r="D57" s="4">
        <v>0.95347222222222217</v>
      </c>
      <c r="E57" s="4"/>
      <c r="F57" s="4"/>
      <c r="G57" s="4"/>
      <c r="H57" s="32">
        <v>1</v>
      </c>
      <c r="I57" s="32"/>
      <c r="J57" s="37"/>
      <c r="K57" s="4">
        <v>0.32500000000000001</v>
      </c>
      <c r="L57" s="4"/>
      <c r="M57" s="4">
        <v>0.9194444444444444</v>
      </c>
      <c r="N57" s="32">
        <v>2</v>
      </c>
      <c r="O57" s="32"/>
      <c r="P57" s="37"/>
      <c r="Q57" s="4"/>
      <c r="R57" s="4"/>
      <c r="S57" s="4"/>
      <c r="T57" s="32"/>
      <c r="U57" s="32"/>
      <c r="V57" s="37"/>
      <c r="W57" s="4">
        <v>0.33124999999999999</v>
      </c>
      <c r="X57" s="4"/>
      <c r="Y57" s="4">
        <v>0.92013888888888884</v>
      </c>
      <c r="Z57" s="32">
        <v>2</v>
      </c>
      <c r="AA57" s="32"/>
      <c r="AB57" s="37"/>
      <c r="AC57" s="4"/>
      <c r="AD57" s="4"/>
      <c r="AE57" s="4"/>
      <c r="AF57" s="32"/>
      <c r="AG57" s="32"/>
      <c r="AH57" s="37"/>
      <c r="AI57" s="4">
        <v>0.43333333333333335</v>
      </c>
      <c r="AJ57" s="4"/>
      <c r="AK57" s="4"/>
      <c r="AL57" s="32">
        <v>1</v>
      </c>
      <c r="AM57" s="32"/>
      <c r="AN57" s="32"/>
      <c r="AO57" s="37"/>
      <c r="AP57" s="4"/>
      <c r="AQ57" s="4"/>
      <c r="AR57" s="32"/>
      <c r="AS57" s="32"/>
      <c r="AT57" s="32"/>
      <c r="AU57" s="37"/>
      <c r="AV57" s="4"/>
      <c r="AW57" s="4"/>
      <c r="AX57" s="32"/>
    </row>
    <row r="58" spans="1:50">
      <c r="A58" s="3">
        <v>45403</v>
      </c>
      <c r="B58" s="13" t="s">
        <v>33</v>
      </c>
      <c r="C58" s="4">
        <v>0.33333333333333331</v>
      </c>
      <c r="D58" s="4">
        <v>0.89097222222222217</v>
      </c>
      <c r="E58" s="4"/>
      <c r="F58" s="4"/>
      <c r="G58" s="4"/>
      <c r="H58" s="32">
        <v>2</v>
      </c>
      <c r="I58" s="32"/>
      <c r="J58" s="37"/>
      <c r="K58" s="4">
        <v>0.59375</v>
      </c>
      <c r="L58" s="4"/>
      <c r="M58" s="4">
        <v>2.361111111111111E-2</v>
      </c>
      <c r="N58" s="32">
        <v>1</v>
      </c>
      <c r="O58" s="32"/>
      <c r="P58" s="37"/>
      <c r="Q58" s="4"/>
      <c r="R58" s="4"/>
      <c r="S58" s="4"/>
      <c r="T58" s="32"/>
      <c r="U58" s="32"/>
      <c r="V58" s="37"/>
      <c r="W58" s="4"/>
      <c r="X58" s="4"/>
      <c r="Y58" s="4"/>
      <c r="Z58" s="32"/>
      <c r="AA58" s="32"/>
      <c r="AB58" s="37"/>
      <c r="AC58" s="4"/>
      <c r="AD58" s="4"/>
      <c r="AE58" s="4"/>
      <c r="AF58" s="32"/>
      <c r="AG58" s="32"/>
      <c r="AH58" s="37"/>
      <c r="AI58" s="4">
        <v>0.68680555555555556</v>
      </c>
      <c r="AJ58" s="4"/>
      <c r="AK58" s="4"/>
      <c r="AL58" s="32">
        <v>1</v>
      </c>
      <c r="AM58" s="32"/>
      <c r="AN58" s="32"/>
      <c r="AO58" s="37"/>
      <c r="AP58" s="4"/>
      <c r="AQ58" s="4"/>
      <c r="AR58" s="32"/>
      <c r="AS58" s="32"/>
      <c r="AT58" s="32"/>
      <c r="AU58" s="37"/>
      <c r="AV58" s="4"/>
      <c r="AW58" s="4"/>
      <c r="AX58" s="32"/>
    </row>
    <row r="59" spans="1:50">
      <c r="A59" s="3">
        <v>45404</v>
      </c>
      <c r="B59" s="1" t="s">
        <v>24</v>
      </c>
      <c r="C59" s="4">
        <v>0.54513888888888895</v>
      </c>
      <c r="D59" s="4">
        <v>0.96180555555555547</v>
      </c>
      <c r="E59" s="4"/>
      <c r="F59" s="4"/>
      <c r="G59" s="4"/>
      <c r="H59" s="32">
        <v>1</v>
      </c>
      <c r="I59" s="32"/>
      <c r="J59" s="37"/>
      <c r="K59" s="4">
        <v>0.46458333333333335</v>
      </c>
      <c r="L59" s="4"/>
      <c r="M59" s="4"/>
      <c r="N59" s="32">
        <v>1</v>
      </c>
      <c r="O59" s="32"/>
      <c r="P59" s="37"/>
      <c r="Q59" s="4">
        <v>0.33680555555555558</v>
      </c>
      <c r="R59" s="4"/>
      <c r="S59" s="4">
        <v>0.96111111111111114</v>
      </c>
      <c r="T59" s="32">
        <v>2</v>
      </c>
      <c r="U59" s="32"/>
      <c r="V59" s="37"/>
      <c r="W59" s="4"/>
      <c r="X59" s="4"/>
      <c r="Y59" s="4"/>
      <c r="Z59" s="32"/>
      <c r="AA59" s="32"/>
      <c r="AB59" s="37"/>
      <c r="AC59" s="4"/>
      <c r="AD59" s="4"/>
      <c r="AE59" s="4"/>
      <c r="AF59" s="32"/>
      <c r="AG59" s="32"/>
      <c r="AH59" s="37"/>
      <c r="AI59" s="4">
        <v>2.2916666666666669E-2</v>
      </c>
      <c r="AJ59" s="4"/>
      <c r="AK59" s="4">
        <v>0.66249999999999998</v>
      </c>
      <c r="AL59" s="32">
        <v>1</v>
      </c>
      <c r="AM59" s="32"/>
      <c r="AN59" s="32"/>
      <c r="AO59" s="37"/>
      <c r="AP59" s="4">
        <v>0.5</v>
      </c>
      <c r="AQ59" s="4">
        <v>0.83333333333333337</v>
      </c>
      <c r="AR59" s="32">
        <v>1</v>
      </c>
      <c r="AS59" s="32"/>
      <c r="AT59" s="32"/>
      <c r="AU59" s="37"/>
      <c r="AV59" s="4">
        <v>0.5</v>
      </c>
      <c r="AW59" s="4">
        <v>0.83333333333333337</v>
      </c>
      <c r="AX59" s="32">
        <v>1</v>
      </c>
    </row>
    <row r="60" spans="1:50">
      <c r="A60" s="3">
        <v>45405</v>
      </c>
      <c r="B60" s="1" t="s">
        <v>25</v>
      </c>
      <c r="C60" s="4">
        <v>0.92361111111111116</v>
      </c>
      <c r="D60" s="4"/>
      <c r="E60" s="4"/>
      <c r="F60" s="4"/>
      <c r="G60" s="4"/>
      <c r="H60" s="32">
        <v>1</v>
      </c>
      <c r="I60" s="32"/>
      <c r="J60" s="37"/>
      <c r="K60" s="4"/>
      <c r="L60" s="4"/>
      <c r="M60" s="4"/>
      <c r="N60" s="32"/>
      <c r="O60" s="32"/>
      <c r="P60" s="37"/>
      <c r="Q60" s="4">
        <v>0.59722222222222221</v>
      </c>
      <c r="R60" s="4"/>
      <c r="S60" s="4">
        <v>0.92291666666666661</v>
      </c>
      <c r="T60" s="32">
        <v>1</v>
      </c>
      <c r="U60" s="32"/>
      <c r="V60" s="37"/>
      <c r="W60" s="4">
        <v>0.27638888888888885</v>
      </c>
      <c r="X60" s="4"/>
      <c r="Y60" s="4">
        <v>0.63055555555555554</v>
      </c>
      <c r="Z60" s="32">
        <v>1</v>
      </c>
      <c r="AA60" s="32"/>
      <c r="AB60" s="37"/>
      <c r="AC60" s="4"/>
      <c r="AD60" s="4"/>
      <c r="AE60" s="4"/>
      <c r="AF60" s="32"/>
      <c r="AG60" s="32"/>
      <c r="AH60" s="37"/>
      <c r="AI60" s="4">
        <v>0.56874999999999998</v>
      </c>
      <c r="AJ60" s="4"/>
      <c r="AK60" s="4"/>
      <c r="AL60" s="32">
        <v>1</v>
      </c>
      <c r="AM60" s="32"/>
      <c r="AN60" s="32"/>
      <c r="AO60" s="37"/>
      <c r="AP60" s="4">
        <v>0.5</v>
      </c>
      <c r="AQ60" s="4">
        <v>0.83333333333333337</v>
      </c>
      <c r="AR60" s="32">
        <v>1</v>
      </c>
      <c r="AS60" s="32"/>
      <c r="AT60" s="32"/>
      <c r="AU60" s="37"/>
      <c r="AV60" s="4">
        <v>0.5</v>
      </c>
      <c r="AW60" s="4">
        <v>0.83333333333333337</v>
      </c>
      <c r="AX60" s="32">
        <v>1</v>
      </c>
    </row>
    <row r="61" spans="1:50">
      <c r="A61" s="3">
        <v>45406</v>
      </c>
      <c r="B61" s="1" t="s">
        <v>34</v>
      </c>
      <c r="C61" s="4"/>
      <c r="D61" s="4"/>
      <c r="E61" s="4"/>
      <c r="F61" s="4"/>
      <c r="G61" s="4"/>
      <c r="H61" s="32"/>
      <c r="I61" s="32"/>
      <c r="J61" s="37"/>
      <c r="K61" s="4">
        <v>0.29166666666666669</v>
      </c>
      <c r="L61" s="4"/>
      <c r="M61" s="4">
        <v>0.9194444444444444</v>
      </c>
      <c r="N61" s="32">
        <v>2</v>
      </c>
      <c r="O61" s="32"/>
      <c r="P61" s="37"/>
      <c r="Q61" s="4">
        <v>0.34097222222222223</v>
      </c>
      <c r="R61" s="4"/>
      <c r="S61" s="4">
        <v>0.67083333333333339</v>
      </c>
      <c r="T61" s="32">
        <v>1</v>
      </c>
      <c r="U61" s="32"/>
      <c r="V61" s="37"/>
      <c r="W61" s="4">
        <v>0.57916666666666672</v>
      </c>
      <c r="X61" s="4"/>
      <c r="Y61" s="4">
        <v>0.9194444444444444</v>
      </c>
      <c r="Z61" s="32">
        <v>1</v>
      </c>
      <c r="AA61" s="32"/>
      <c r="AB61" s="37"/>
      <c r="AC61" s="4"/>
      <c r="AD61" s="4"/>
      <c r="AE61" s="4"/>
      <c r="AF61" s="32"/>
      <c r="AG61" s="32"/>
      <c r="AH61" s="37"/>
      <c r="AI61" s="4">
        <v>0.58611111111111114</v>
      </c>
      <c r="AJ61" s="4"/>
      <c r="AK61" s="4"/>
      <c r="AL61" s="32">
        <v>1</v>
      </c>
      <c r="AM61" s="32"/>
      <c r="AN61" s="32"/>
      <c r="AO61" s="37"/>
      <c r="AP61" s="4">
        <v>0.5</v>
      </c>
      <c r="AQ61" s="4">
        <v>0.83333333333333337</v>
      </c>
      <c r="AR61" s="32">
        <v>1</v>
      </c>
      <c r="AS61" s="32"/>
      <c r="AT61" s="32"/>
      <c r="AU61" s="37"/>
      <c r="AV61" s="4">
        <v>0.5</v>
      </c>
      <c r="AW61" s="4">
        <v>0.83333333333333337</v>
      </c>
      <c r="AX61" s="32">
        <v>1</v>
      </c>
    </row>
    <row r="62" spans="1:50">
      <c r="A62" s="3">
        <v>45407</v>
      </c>
      <c r="B62" s="1" t="s">
        <v>30</v>
      </c>
      <c r="C62" s="4">
        <v>0.31805555555555554</v>
      </c>
      <c r="D62" s="4">
        <v>0.68263888888888891</v>
      </c>
      <c r="E62" s="4"/>
      <c r="F62" s="4"/>
      <c r="G62" s="4"/>
      <c r="H62" s="32">
        <v>1</v>
      </c>
      <c r="I62" s="32"/>
      <c r="J62" s="37"/>
      <c r="K62" s="4">
        <v>0.6020833333333333</v>
      </c>
      <c r="L62" s="4"/>
      <c r="M62" s="4">
        <v>0.14930555555555555</v>
      </c>
      <c r="N62" s="32">
        <v>1.5</v>
      </c>
      <c r="O62" s="32"/>
      <c r="P62" s="37"/>
      <c r="Q62" s="4">
        <v>0.33680555555555558</v>
      </c>
      <c r="R62" s="4"/>
      <c r="S62" s="4">
        <v>0.68472222222222223</v>
      </c>
      <c r="T62" s="32">
        <v>1</v>
      </c>
      <c r="U62" s="32"/>
      <c r="V62" s="37"/>
      <c r="W62" s="4">
        <v>0.49513888888888885</v>
      </c>
      <c r="X62" s="4"/>
      <c r="Y62" s="4">
        <v>0.14930555555555555</v>
      </c>
      <c r="Z62" s="32">
        <v>1.5</v>
      </c>
      <c r="AA62" s="32"/>
      <c r="AB62" s="37"/>
      <c r="AC62" s="4"/>
      <c r="AD62" s="4"/>
      <c r="AE62" s="4"/>
      <c r="AF62" s="32"/>
      <c r="AG62" s="32"/>
      <c r="AH62" s="37"/>
      <c r="AI62" s="4">
        <v>0.54166666666666663</v>
      </c>
      <c r="AJ62" s="4"/>
      <c r="AK62" s="4">
        <v>0.16388888888888889</v>
      </c>
      <c r="AL62" s="32">
        <v>1</v>
      </c>
      <c r="AM62" s="32"/>
      <c r="AN62" s="32"/>
      <c r="AO62" s="37"/>
      <c r="AP62" s="4">
        <v>0.5</v>
      </c>
      <c r="AQ62" s="4">
        <v>0.83333333333333337</v>
      </c>
      <c r="AR62" s="32">
        <v>1</v>
      </c>
      <c r="AS62" s="32"/>
      <c r="AT62" s="32"/>
      <c r="AU62" s="37"/>
      <c r="AV62" s="4">
        <v>0.5</v>
      </c>
      <c r="AW62" s="4">
        <v>0.83333333333333337</v>
      </c>
      <c r="AX62" s="32">
        <v>1</v>
      </c>
    </row>
    <row r="63" spans="1:50">
      <c r="A63" s="3">
        <v>45408</v>
      </c>
      <c r="B63" s="1" t="s">
        <v>31</v>
      </c>
      <c r="C63" s="4">
        <v>0.30833333333333335</v>
      </c>
      <c r="D63" s="4">
        <v>0.65694444444444444</v>
      </c>
      <c r="E63" s="4"/>
      <c r="F63" s="4"/>
      <c r="G63" s="4"/>
      <c r="H63" s="32">
        <v>1</v>
      </c>
      <c r="I63" s="32"/>
      <c r="J63" s="37"/>
      <c r="K63" s="4">
        <v>0.62430555555555556</v>
      </c>
      <c r="L63" s="4"/>
      <c r="M63" s="4">
        <v>2.6388888888888889E-2</v>
      </c>
      <c r="N63" s="32">
        <v>1</v>
      </c>
      <c r="O63" s="32"/>
      <c r="P63" s="37"/>
      <c r="Q63" s="4">
        <v>0.58888888888888891</v>
      </c>
      <c r="R63" s="4"/>
      <c r="S63" s="4">
        <v>0.95277777777777783</v>
      </c>
      <c r="T63" s="32">
        <v>1</v>
      </c>
      <c r="U63" s="32"/>
      <c r="V63" s="37"/>
      <c r="W63" s="4">
        <v>0.3833333333333333</v>
      </c>
      <c r="X63" s="4"/>
      <c r="Y63" s="4">
        <v>0.64166666666666672</v>
      </c>
      <c r="Z63" s="32">
        <v>1</v>
      </c>
      <c r="AA63" s="32"/>
      <c r="AB63" s="37"/>
      <c r="AC63" s="4"/>
      <c r="AD63" s="4"/>
      <c r="AE63" s="4"/>
      <c r="AF63" s="32"/>
      <c r="AG63" s="32"/>
      <c r="AH63" s="37"/>
      <c r="AI63" s="4">
        <v>0.65069444444444446</v>
      </c>
      <c r="AJ63" s="4"/>
      <c r="AK63" s="4"/>
      <c r="AL63" s="32">
        <v>1</v>
      </c>
      <c r="AM63" s="32"/>
      <c r="AN63" s="32"/>
      <c r="AO63" s="37"/>
      <c r="AP63" s="4">
        <v>0.95763888888888893</v>
      </c>
      <c r="AQ63" s="4">
        <v>0.83333333333333337</v>
      </c>
      <c r="AR63" s="32">
        <v>1</v>
      </c>
      <c r="AS63" s="32"/>
      <c r="AT63" s="32"/>
      <c r="AU63" s="37"/>
      <c r="AV63" s="4">
        <v>0.95763888888888893</v>
      </c>
      <c r="AW63" s="4">
        <v>0.83333333333333337</v>
      </c>
      <c r="AX63" s="32">
        <v>1</v>
      </c>
    </row>
    <row r="64" spans="1:50">
      <c r="A64" s="3">
        <v>45409</v>
      </c>
      <c r="B64" s="1" t="s">
        <v>32</v>
      </c>
      <c r="C64" s="4">
        <v>0.32222222222222224</v>
      </c>
      <c r="D64" s="4">
        <v>0.66875000000000007</v>
      </c>
      <c r="E64" s="4"/>
      <c r="F64" s="4"/>
      <c r="G64" s="4"/>
      <c r="H64" s="32">
        <v>1</v>
      </c>
      <c r="I64" s="32"/>
      <c r="J64" s="37"/>
      <c r="K64" s="4">
        <v>0.59861111111111109</v>
      </c>
      <c r="L64" s="4"/>
      <c r="M64" s="4">
        <v>0.96527777777777779</v>
      </c>
      <c r="N64" s="32">
        <v>1</v>
      </c>
      <c r="O64" s="32"/>
      <c r="P64" s="37"/>
      <c r="Q64" s="4">
        <v>0.63958333333333328</v>
      </c>
      <c r="R64" s="4"/>
      <c r="S64" s="4">
        <v>0.95000000000000007</v>
      </c>
      <c r="T64" s="32">
        <v>1</v>
      </c>
      <c r="U64" s="32"/>
      <c r="V64" s="37"/>
      <c r="W64" s="4">
        <v>0.28888888888888892</v>
      </c>
      <c r="X64" s="4"/>
      <c r="Y64" s="4">
        <v>0.64374999999999993</v>
      </c>
      <c r="Z64" s="32">
        <v>1</v>
      </c>
      <c r="AA64" s="32"/>
      <c r="AB64" s="37"/>
      <c r="AC64" s="4"/>
      <c r="AD64" s="4"/>
      <c r="AE64" s="4"/>
      <c r="AF64" s="32"/>
      <c r="AG64" s="32"/>
      <c r="AH64" s="37"/>
      <c r="AI64" s="4">
        <v>0.69444444444444453</v>
      </c>
      <c r="AJ64" s="4"/>
      <c r="AK64" s="4"/>
      <c r="AL64" s="32">
        <v>1</v>
      </c>
      <c r="AM64" s="32"/>
      <c r="AN64" s="32"/>
      <c r="AO64" s="37"/>
      <c r="AP64" s="4">
        <v>0.58750000000000002</v>
      </c>
      <c r="AQ64" s="4">
        <v>0.9555555555555556</v>
      </c>
      <c r="AR64" s="32">
        <v>1</v>
      </c>
      <c r="AS64" s="32"/>
      <c r="AT64" s="32"/>
      <c r="AU64" s="37"/>
      <c r="AV64" s="4">
        <v>0.58750000000000002</v>
      </c>
      <c r="AW64" s="4">
        <v>0.9555555555555556</v>
      </c>
      <c r="AX64" s="32">
        <v>1</v>
      </c>
    </row>
    <row r="65" spans="1:50">
      <c r="A65" s="3">
        <v>45410</v>
      </c>
      <c r="B65" s="13" t="s">
        <v>33</v>
      </c>
      <c r="C65" s="4">
        <v>0.31944444444444448</v>
      </c>
      <c r="D65" s="4">
        <v>0.67708333333333337</v>
      </c>
      <c r="E65" s="4"/>
      <c r="F65" s="4"/>
      <c r="G65" s="4"/>
      <c r="H65" s="32">
        <v>1</v>
      </c>
      <c r="I65" s="32"/>
      <c r="J65" s="37"/>
      <c r="K65" s="4">
        <v>0.56805555555555554</v>
      </c>
      <c r="L65" s="4"/>
      <c r="M65" s="4">
        <v>0.90555555555555556</v>
      </c>
      <c r="N65" s="32">
        <v>1</v>
      </c>
      <c r="O65" s="32"/>
      <c r="P65" s="37"/>
      <c r="Q65" s="4">
        <v>0.5541666666666667</v>
      </c>
      <c r="R65" s="4"/>
      <c r="S65" s="4">
        <v>0.9159722222222223</v>
      </c>
      <c r="T65" s="32">
        <v>1</v>
      </c>
      <c r="U65" s="32"/>
      <c r="V65" s="37"/>
      <c r="W65" s="4">
        <v>0.34722222222222227</v>
      </c>
      <c r="X65" s="4"/>
      <c r="Y65" s="4">
        <v>0.625</v>
      </c>
      <c r="Z65" s="32">
        <v>1</v>
      </c>
      <c r="AA65" s="32"/>
      <c r="AB65" s="37"/>
      <c r="AC65" s="4"/>
      <c r="AD65" s="4"/>
      <c r="AE65" s="4"/>
      <c r="AF65" s="32"/>
      <c r="AG65" s="32"/>
      <c r="AH65" s="37"/>
      <c r="AI65" s="4"/>
      <c r="AJ65" s="4"/>
      <c r="AK65" s="4"/>
      <c r="AL65" s="32"/>
      <c r="AM65" s="32"/>
      <c r="AN65" s="32"/>
      <c r="AO65" s="37"/>
      <c r="AP65" s="4">
        <v>0.58472222222222225</v>
      </c>
      <c r="AQ65" s="4">
        <v>0.90555555555555556</v>
      </c>
      <c r="AR65" s="32">
        <v>1</v>
      </c>
      <c r="AS65" s="32"/>
      <c r="AT65" s="32"/>
      <c r="AU65" s="37"/>
      <c r="AV65" s="4">
        <v>0.58472222222222225</v>
      </c>
      <c r="AW65" s="4">
        <v>0.90555555555555556</v>
      </c>
      <c r="AX65" s="32">
        <v>1</v>
      </c>
    </row>
    <row r="66" spans="1:50">
      <c r="A66" s="3">
        <v>45411</v>
      </c>
      <c r="B66" s="1" t="s">
        <v>24</v>
      </c>
      <c r="C66" s="4">
        <v>0.32569444444444445</v>
      </c>
      <c r="D66" s="4">
        <v>0.68888888888888899</v>
      </c>
      <c r="E66" s="4"/>
      <c r="F66" s="4"/>
      <c r="G66" s="4"/>
      <c r="H66" s="32">
        <v>1</v>
      </c>
      <c r="I66" s="32"/>
      <c r="J66" s="37"/>
      <c r="K66" s="4">
        <v>0.58750000000000002</v>
      </c>
      <c r="L66" s="4"/>
      <c r="M66" s="4">
        <v>3.3333333333333333E-2</v>
      </c>
      <c r="N66" s="32">
        <v>1</v>
      </c>
      <c r="O66" s="32"/>
      <c r="P66" s="37"/>
      <c r="Q66" s="4">
        <v>0.60902777777777783</v>
      </c>
      <c r="R66" s="4"/>
      <c r="S66" s="4"/>
      <c r="T66" s="32">
        <v>1</v>
      </c>
      <c r="U66" s="32"/>
      <c r="V66" s="37"/>
      <c r="W66" s="4">
        <v>0.27152777777777776</v>
      </c>
      <c r="X66" s="4"/>
      <c r="Y66" s="4">
        <v>0.62986111111111109</v>
      </c>
      <c r="Z66" s="32">
        <v>1</v>
      </c>
      <c r="AA66" s="32"/>
      <c r="AB66" s="37"/>
      <c r="AC66" s="4"/>
      <c r="AD66" s="4"/>
      <c r="AE66" s="4"/>
      <c r="AF66" s="32"/>
      <c r="AG66" s="32"/>
      <c r="AH66" s="37"/>
      <c r="AI66" s="4">
        <v>0.76250000000000007</v>
      </c>
      <c r="AJ66" s="4"/>
      <c r="AK66" s="4">
        <v>2.9166666666666664E-2</v>
      </c>
      <c r="AL66" s="32">
        <v>1</v>
      </c>
      <c r="AM66" s="32"/>
      <c r="AN66" s="32"/>
      <c r="AO66" s="37"/>
      <c r="AP66" s="4"/>
      <c r="AQ66" s="4"/>
      <c r="AR66" s="32"/>
      <c r="AS66" s="32"/>
      <c r="AT66" s="32"/>
      <c r="AU66" s="37"/>
      <c r="AV66" s="4"/>
      <c r="AW66" s="4"/>
      <c r="AX66" s="32"/>
    </row>
    <row r="67" spans="1:50">
      <c r="A67" s="3">
        <v>45412</v>
      </c>
      <c r="B67" s="1" t="s">
        <v>25</v>
      </c>
      <c r="C67" s="4">
        <v>0.32361111111111113</v>
      </c>
      <c r="D67" s="4">
        <v>0.92638888888888893</v>
      </c>
      <c r="E67" s="4"/>
      <c r="F67" s="4"/>
      <c r="G67" s="4"/>
      <c r="H67" s="32">
        <v>2</v>
      </c>
      <c r="I67" s="32"/>
      <c r="J67" s="37"/>
      <c r="K67" s="4">
        <v>0.42499999999999999</v>
      </c>
      <c r="L67" s="4"/>
      <c r="M67" s="4">
        <v>0.69166666666666676</v>
      </c>
      <c r="N67" s="32">
        <v>1</v>
      </c>
      <c r="O67" s="32"/>
      <c r="P67" s="37"/>
      <c r="Q67" s="4">
        <v>0.59097222222222223</v>
      </c>
      <c r="R67" s="4"/>
      <c r="S67" s="4">
        <v>0.92569444444444438</v>
      </c>
      <c r="T67" s="32">
        <v>1</v>
      </c>
      <c r="U67" s="32"/>
      <c r="V67" s="37"/>
      <c r="W67" s="4"/>
      <c r="X67" s="4"/>
      <c r="Y67" s="4"/>
      <c r="Z67" s="32"/>
      <c r="AA67" s="32"/>
      <c r="AB67" s="37"/>
      <c r="AC67" s="4"/>
      <c r="AD67" s="4"/>
      <c r="AE67" s="4"/>
      <c r="AF67" s="32"/>
      <c r="AG67" s="32"/>
      <c r="AH67" s="37"/>
      <c r="AI67" s="4">
        <v>0.3743055555555555</v>
      </c>
      <c r="AJ67" s="4"/>
      <c r="AK67" s="4">
        <v>0.77916666666666667</v>
      </c>
      <c r="AL67" s="32">
        <v>1</v>
      </c>
      <c r="AM67" s="32"/>
      <c r="AN67" s="32"/>
      <c r="AO67" s="37"/>
      <c r="AP67" s="4">
        <v>0.30208333333333331</v>
      </c>
      <c r="AQ67" s="4">
        <v>0.30208333333333331</v>
      </c>
      <c r="AR67" s="32">
        <v>1</v>
      </c>
      <c r="AS67" s="32"/>
      <c r="AT67" s="32"/>
      <c r="AU67" s="37"/>
      <c r="AV67" s="4">
        <v>0.30208333333333331</v>
      </c>
      <c r="AW67" s="4">
        <v>0.30208333333333331</v>
      </c>
      <c r="AX67" s="32">
        <v>1</v>
      </c>
    </row>
    <row r="68" spans="1:50">
      <c r="A68" s="3"/>
      <c r="H68" s="31">
        <f>SUM(H38:H67)</f>
        <v>29.5</v>
      </c>
      <c r="I68" s="31"/>
      <c r="J68" s="38"/>
      <c r="N68" s="31">
        <f>SUM(N38:N67)</f>
        <v>30.5</v>
      </c>
      <c r="O68" s="31"/>
      <c r="P68" s="38"/>
      <c r="T68" s="31">
        <f>SUM(T38:T67)</f>
        <v>27.5</v>
      </c>
      <c r="U68" s="31"/>
      <c r="V68" s="38"/>
      <c r="Z68" s="31">
        <f>SUM(Z38:Z67)</f>
        <v>31</v>
      </c>
      <c r="AA68" s="31"/>
      <c r="AB68" s="38"/>
      <c r="AF68" s="31">
        <f>SUM(AF38:AF67)</f>
        <v>0</v>
      </c>
      <c r="AG68" s="31"/>
      <c r="AH68" s="38"/>
      <c r="AL68" s="31">
        <f>SUM(AL38:AL67)</f>
        <v>25.5</v>
      </c>
      <c r="AM68" s="31"/>
      <c r="AN68" s="31"/>
      <c r="AO68" s="38"/>
      <c r="AR68" s="31">
        <f>SUM(AR38:AR67)</f>
        <v>8</v>
      </c>
      <c r="AS68" s="31"/>
      <c r="AT68" s="31"/>
      <c r="AU68" s="38"/>
      <c r="AX68" s="31">
        <f>SUM(AX38:AX67)</f>
        <v>8</v>
      </c>
    </row>
    <row r="69" spans="1:50">
      <c r="A69" s="3"/>
      <c r="H69" s="38"/>
      <c r="I69" s="38"/>
      <c r="J69" s="38"/>
      <c r="N69" s="38"/>
      <c r="O69" s="38"/>
      <c r="P69" s="38"/>
      <c r="T69" s="38"/>
      <c r="U69" s="38"/>
      <c r="V69" s="38"/>
      <c r="Z69" s="38"/>
      <c r="AA69" s="38"/>
      <c r="AB69" s="38"/>
      <c r="AF69" s="38"/>
      <c r="AG69" s="38"/>
      <c r="AH69" s="38"/>
      <c r="AL69" s="38"/>
      <c r="AM69" s="38"/>
      <c r="AN69" s="38"/>
      <c r="AO69" s="38"/>
      <c r="AR69" s="38"/>
      <c r="AS69" s="38"/>
      <c r="AT69" s="38"/>
      <c r="AU69" s="38"/>
      <c r="AX69" s="38"/>
    </row>
    <row r="70" spans="1:50" ht="15.75">
      <c r="A70" s="3"/>
      <c r="C70" s="148" t="s">
        <v>1</v>
      </c>
      <c r="D70" s="148"/>
      <c r="E70" s="148"/>
      <c r="F70" s="43"/>
      <c r="G70" s="150" t="s">
        <v>9</v>
      </c>
      <c r="H70" s="150"/>
      <c r="I70" s="148" t="s">
        <v>2</v>
      </c>
      <c r="J70" s="148"/>
      <c r="K70" s="148"/>
      <c r="L70" s="43"/>
      <c r="M70" s="150" t="s">
        <v>9</v>
      </c>
      <c r="N70" s="150"/>
      <c r="O70" s="148" t="s">
        <v>3</v>
      </c>
      <c r="P70" s="148"/>
      <c r="Q70" s="148"/>
      <c r="R70" s="43"/>
      <c r="S70" s="150" t="s">
        <v>9</v>
      </c>
      <c r="T70" s="150"/>
      <c r="U70" s="148" t="s">
        <v>75</v>
      </c>
      <c r="V70" s="148"/>
      <c r="W70" s="148"/>
      <c r="X70" s="43"/>
      <c r="Y70" s="150" t="s">
        <v>9</v>
      </c>
      <c r="Z70" s="150"/>
      <c r="AA70" s="148" t="s">
        <v>5</v>
      </c>
      <c r="AB70" s="148"/>
      <c r="AC70" s="148"/>
      <c r="AD70" s="43"/>
      <c r="AE70" s="150" t="s">
        <v>9</v>
      </c>
      <c r="AF70" s="150"/>
      <c r="AG70" s="148" t="s">
        <v>12</v>
      </c>
      <c r="AH70" s="148"/>
      <c r="AI70" s="148"/>
      <c r="AJ70" s="43"/>
      <c r="AK70" s="150" t="s">
        <v>9</v>
      </c>
      <c r="AL70" s="150"/>
      <c r="AM70" s="148" t="s">
        <v>76</v>
      </c>
      <c r="AN70" s="148"/>
      <c r="AO70" s="148"/>
      <c r="AP70" s="148"/>
      <c r="AQ70" s="150" t="s">
        <v>9</v>
      </c>
      <c r="AR70" s="150"/>
      <c r="AS70" s="148" t="s">
        <v>73</v>
      </c>
      <c r="AT70" s="148"/>
      <c r="AU70" s="148"/>
      <c r="AV70" s="148"/>
      <c r="AW70" s="150" t="s">
        <v>9</v>
      </c>
      <c r="AX70" s="150"/>
    </row>
    <row r="71" spans="1:50" ht="15.75">
      <c r="A71" s="43" t="s">
        <v>7</v>
      </c>
      <c r="B71" s="43"/>
      <c r="C71" s="153" t="s">
        <v>46</v>
      </c>
      <c r="D71" s="153"/>
      <c r="E71" s="151" t="s">
        <v>74</v>
      </c>
      <c r="F71" s="151"/>
      <c r="G71" s="150" t="s">
        <v>46</v>
      </c>
      <c r="H71" s="44" t="s">
        <v>77</v>
      </c>
      <c r="I71" s="153" t="s">
        <v>46</v>
      </c>
      <c r="J71" s="153"/>
      <c r="K71" s="151" t="s">
        <v>74</v>
      </c>
      <c r="L71" s="151"/>
      <c r="M71" s="150" t="s">
        <v>46</v>
      </c>
      <c r="N71" s="44" t="s">
        <v>77</v>
      </c>
      <c r="O71" s="153" t="s">
        <v>46</v>
      </c>
      <c r="P71" s="153"/>
      <c r="Q71" s="151" t="s">
        <v>74</v>
      </c>
      <c r="R71" s="151"/>
      <c r="S71" s="150" t="s">
        <v>46</v>
      </c>
      <c r="T71" s="44" t="s">
        <v>77</v>
      </c>
      <c r="U71" s="153" t="s">
        <v>46</v>
      </c>
      <c r="V71" s="153"/>
      <c r="W71" s="151" t="s">
        <v>74</v>
      </c>
      <c r="X71" s="151"/>
      <c r="Y71" s="150" t="s">
        <v>46</v>
      </c>
      <c r="Z71" s="44" t="s">
        <v>77</v>
      </c>
      <c r="AA71" s="153" t="s">
        <v>46</v>
      </c>
      <c r="AB71" s="153"/>
      <c r="AC71" s="151" t="s">
        <v>74</v>
      </c>
      <c r="AD71" s="151"/>
      <c r="AE71" s="150" t="s">
        <v>46</v>
      </c>
      <c r="AF71" s="44" t="s">
        <v>77</v>
      </c>
      <c r="AG71" s="153" t="s">
        <v>46</v>
      </c>
      <c r="AH71" s="153"/>
      <c r="AI71" s="151" t="s">
        <v>74</v>
      </c>
      <c r="AJ71" s="151"/>
      <c r="AK71" s="150" t="s">
        <v>46</v>
      </c>
      <c r="AL71" s="44" t="s">
        <v>77</v>
      </c>
      <c r="AM71" s="153" t="s">
        <v>46</v>
      </c>
      <c r="AN71" s="153"/>
      <c r="AO71" s="151" t="s">
        <v>74</v>
      </c>
      <c r="AP71" s="151"/>
      <c r="AQ71" s="150" t="s">
        <v>46</v>
      </c>
      <c r="AR71" s="44" t="s">
        <v>77</v>
      </c>
      <c r="AS71" s="153" t="s">
        <v>46</v>
      </c>
      <c r="AT71" s="153"/>
      <c r="AU71" s="151" t="s">
        <v>74</v>
      </c>
      <c r="AV71" s="151"/>
      <c r="AW71" s="150" t="s">
        <v>46</v>
      </c>
      <c r="AX71" s="44" t="s">
        <v>77</v>
      </c>
    </row>
    <row r="72" spans="1:50">
      <c r="A72" s="1" t="s">
        <v>28</v>
      </c>
      <c r="B72" s="1" t="s">
        <v>29</v>
      </c>
      <c r="C72" s="1" t="s">
        <v>26</v>
      </c>
      <c r="D72" s="1" t="s">
        <v>27</v>
      </c>
      <c r="E72" s="1" t="s">
        <v>26</v>
      </c>
      <c r="F72" s="1" t="s">
        <v>27</v>
      </c>
      <c r="G72" s="152"/>
      <c r="H72" s="45" t="s">
        <v>78</v>
      </c>
      <c r="I72" s="1" t="s">
        <v>26</v>
      </c>
      <c r="J72" s="1" t="s">
        <v>27</v>
      </c>
      <c r="K72" s="1" t="s">
        <v>26</v>
      </c>
      <c r="L72" s="1" t="s">
        <v>27</v>
      </c>
      <c r="M72" s="152"/>
      <c r="N72" s="45" t="s">
        <v>78</v>
      </c>
      <c r="O72" s="1" t="s">
        <v>26</v>
      </c>
      <c r="P72" s="1" t="s">
        <v>27</v>
      </c>
      <c r="Q72" s="1" t="s">
        <v>26</v>
      </c>
      <c r="R72" s="1" t="s">
        <v>27</v>
      </c>
      <c r="S72" s="152"/>
      <c r="T72" s="45" t="s">
        <v>78</v>
      </c>
      <c r="U72" s="1" t="s">
        <v>26</v>
      </c>
      <c r="V72" s="1" t="s">
        <v>27</v>
      </c>
      <c r="W72" s="1" t="s">
        <v>26</v>
      </c>
      <c r="X72" s="1" t="s">
        <v>27</v>
      </c>
      <c r="Y72" s="152"/>
      <c r="Z72" s="45" t="s">
        <v>78</v>
      </c>
      <c r="AA72" s="1" t="s">
        <v>26</v>
      </c>
      <c r="AB72" s="1" t="s">
        <v>27</v>
      </c>
      <c r="AC72" s="1" t="s">
        <v>26</v>
      </c>
      <c r="AD72" s="1" t="s">
        <v>27</v>
      </c>
      <c r="AE72" s="152"/>
      <c r="AF72" s="45" t="s">
        <v>78</v>
      </c>
      <c r="AG72" s="1" t="s">
        <v>26</v>
      </c>
      <c r="AH72" s="1" t="s">
        <v>27</v>
      </c>
      <c r="AI72" s="1" t="s">
        <v>26</v>
      </c>
      <c r="AJ72" s="1" t="s">
        <v>27</v>
      </c>
      <c r="AK72" s="152"/>
      <c r="AL72" s="45" t="s">
        <v>78</v>
      </c>
      <c r="AM72" s="1" t="s">
        <v>26</v>
      </c>
      <c r="AN72" s="1" t="s">
        <v>27</v>
      </c>
      <c r="AO72" s="1" t="s">
        <v>26</v>
      </c>
      <c r="AP72" s="1" t="s">
        <v>27</v>
      </c>
      <c r="AQ72" s="152"/>
      <c r="AR72" s="45" t="s">
        <v>78</v>
      </c>
      <c r="AS72" s="1" t="s">
        <v>26</v>
      </c>
      <c r="AT72" s="1" t="s">
        <v>27</v>
      </c>
      <c r="AU72" s="1" t="s">
        <v>26</v>
      </c>
      <c r="AV72" s="1" t="s">
        <v>27</v>
      </c>
      <c r="AW72" s="152"/>
      <c r="AX72" s="45" t="s">
        <v>78</v>
      </c>
    </row>
    <row r="73" spans="1:50">
      <c r="A73" s="3">
        <v>45413</v>
      </c>
      <c r="B73" s="1" t="s">
        <v>34</v>
      </c>
      <c r="C73" s="4">
        <v>0.32222222222222224</v>
      </c>
      <c r="D73" s="4">
        <v>0.84583333333333333</v>
      </c>
      <c r="E73" s="4"/>
      <c r="F73" s="4"/>
      <c r="G73" s="46">
        <v>1</v>
      </c>
      <c r="H73" s="46">
        <v>0</v>
      </c>
      <c r="I73" s="4">
        <v>0.57500000000000007</v>
      </c>
      <c r="J73" s="4">
        <v>0.95833333333333337</v>
      </c>
      <c r="K73" s="4"/>
      <c r="L73" s="4"/>
      <c r="M73" s="46">
        <v>1</v>
      </c>
      <c r="N73" s="46">
        <v>0</v>
      </c>
      <c r="O73" s="4">
        <v>0.5854166666666667</v>
      </c>
      <c r="P73" s="4">
        <v>0.95833333333333337</v>
      </c>
      <c r="Q73" s="4"/>
      <c r="R73" s="4"/>
      <c r="S73" s="46">
        <v>1</v>
      </c>
      <c r="T73" s="46">
        <v>0</v>
      </c>
      <c r="U73" s="4"/>
      <c r="V73" s="4"/>
      <c r="W73" s="4"/>
      <c r="X73" s="4"/>
      <c r="Y73" s="46">
        <v>0</v>
      </c>
      <c r="Z73" s="46">
        <v>0</v>
      </c>
      <c r="AA73" s="4"/>
      <c r="AB73" s="4"/>
      <c r="AC73" s="4"/>
      <c r="AD73" s="4"/>
      <c r="AE73" s="46">
        <v>0</v>
      </c>
      <c r="AF73" s="46">
        <v>0</v>
      </c>
      <c r="AG73" s="4">
        <v>0.43194444444444446</v>
      </c>
      <c r="AH73" s="4"/>
      <c r="AI73" s="4"/>
      <c r="AJ73" s="4"/>
      <c r="AK73" s="46">
        <v>1</v>
      </c>
      <c r="AL73" s="46">
        <v>0</v>
      </c>
      <c r="AM73" s="4">
        <v>0.28888888888888892</v>
      </c>
      <c r="AN73" s="4">
        <v>0.63472222222222219</v>
      </c>
      <c r="AO73" s="4"/>
      <c r="AP73" s="4"/>
      <c r="AQ73" s="46">
        <v>1</v>
      </c>
      <c r="AR73" s="46">
        <v>0</v>
      </c>
      <c r="AS73" s="4">
        <v>0.28888888888888892</v>
      </c>
      <c r="AT73" s="4">
        <v>0.63611111111111118</v>
      </c>
      <c r="AU73" s="4"/>
      <c r="AV73" s="4"/>
      <c r="AW73" s="46">
        <v>1</v>
      </c>
      <c r="AX73" s="46">
        <v>0</v>
      </c>
    </row>
    <row r="74" spans="1:50">
      <c r="A74" s="3">
        <v>45414</v>
      </c>
      <c r="B74" s="1" t="s">
        <v>30</v>
      </c>
      <c r="C74" s="4">
        <v>0.29722222222222222</v>
      </c>
      <c r="D74" s="4">
        <v>0.65625</v>
      </c>
      <c r="E74" s="4"/>
      <c r="F74" s="4"/>
      <c r="G74" s="46">
        <v>1</v>
      </c>
      <c r="H74" s="46">
        <v>0</v>
      </c>
      <c r="I74" s="4">
        <v>0.50902777777777775</v>
      </c>
      <c r="J74" s="4">
        <v>0.83194444444444438</v>
      </c>
      <c r="K74" s="4"/>
      <c r="L74" s="4"/>
      <c r="M74" s="46">
        <v>1</v>
      </c>
      <c r="N74" s="46">
        <v>0</v>
      </c>
      <c r="O74" s="4">
        <v>0.57500000000000007</v>
      </c>
      <c r="P74" s="4">
        <v>4.6527777777777779E-2</v>
      </c>
      <c r="Q74" s="4"/>
      <c r="R74" s="4"/>
      <c r="S74" s="46">
        <v>1</v>
      </c>
      <c r="T74" s="46">
        <v>0</v>
      </c>
      <c r="U74" s="4">
        <v>0.57152777777777775</v>
      </c>
      <c r="V74" s="4"/>
      <c r="W74" s="4"/>
      <c r="X74" s="4"/>
      <c r="Y74" s="46">
        <v>1</v>
      </c>
      <c r="Z74" s="46">
        <v>0</v>
      </c>
      <c r="AA74" s="4"/>
      <c r="AB74" s="4"/>
      <c r="AC74" s="4"/>
      <c r="AD74" s="4"/>
      <c r="AE74" s="46">
        <v>0</v>
      </c>
      <c r="AF74" s="46">
        <v>0</v>
      </c>
      <c r="AG74" s="4">
        <v>0.34930555555555554</v>
      </c>
      <c r="AH74" s="4"/>
      <c r="AI74" s="4"/>
      <c r="AJ74" s="4"/>
      <c r="AK74" s="46">
        <v>1</v>
      </c>
      <c r="AL74" s="46">
        <v>0</v>
      </c>
      <c r="AM74" s="4">
        <v>0.29375000000000001</v>
      </c>
      <c r="AN74" s="4">
        <v>0.63472222222222219</v>
      </c>
      <c r="AO74" s="4"/>
      <c r="AP74" s="4"/>
      <c r="AQ74" s="46">
        <v>1</v>
      </c>
      <c r="AR74" s="46">
        <v>0</v>
      </c>
      <c r="AS74" s="4">
        <v>0.29375000000000001</v>
      </c>
      <c r="AT74" s="4"/>
      <c r="AU74" s="4"/>
      <c r="AV74" s="4"/>
      <c r="AW74" s="46">
        <v>1</v>
      </c>
      <c r="AX74" s="46">
        <v>0</v>
      </c>
    </row>
    <row r="75" spans="1:50">
      <c r="A75" s="3">
        <v>45415</v>
      </c>
      <c r="B75" s="1" t="s">
        <v>31</v>
      </c>
      <c r="C75" s="4">
        <v>0.32291666666666669</v>
      </c>
      <c r="D75" s="4">
        <v>0.71527777777777779</v>
      </c>
      <c r="E75" s="4"/>
      <c r="F75" s="4"/>
      <c r="G75" s="46">
        <v>1</v>
      </c>
      <c r="H75" s="46">
        <v>0</v>
      </c>
      <c r="I75" s="4">
        <v>0.32291666666666669</v>
      </c>
      <c r="J75" s="4">
        <v>0.62638888888888888</v>
      </c>
      <c r="K75" s="4"/>
      <c r="L75" s="4"/>
      <c r="M75" s="46">
        <v>1</v>
      </c>
      <c r="N75" s="46">
        <v>0</v>
      </c>
      <c r="O75" s="4">
        <v>0.50555555555555554</v>
      </c>
      <c r="P75" s="4"/>
      <c r="Q75" s="4"/>
      <c r="R75" s="4">
        <v>0.95416666666666661</v>
      </c>
      <c r="S75" s="46">
        <v>1</v>
      </c>
      <c r="T75" s="46">
        <v>4</v>
      </c>
      <c r="U75" s="4">
        <v>0.58958333333333335</v>
      </c>
      <c r="V75" s="4"/>
      <c r="W75" s="4"/>
      <c r="X75" s="4"/>
      <c r="Y75" s="46">
        <v>1</v>
      </c>
      <c r="Z75" s="46">
        <v>0</v>
      </c>
      <c r="AA75" s="4"/>
      <c r="AB75" s="4"/>
      <c r="AC75" s="4"/>
      <c r="AD75" s="4"/>
      <c r="AE75" s="46">
        <v>0</v>
      </c>
      <c r="AF75" s="46">
        <v>0</v>
      </c>
      <c r="AG75" s="4">
        <v>0.63750000000000007</v>
      </c>
      <c r="AH75" s="4"/>
      <c r="AI75" s="4"/>
      <c r="AJ75" s="4"/>
      <c r="AK75" s="46">
        <v>1</v>
      </c>
      <c r="AL75" s="46">
        <v>0</v>
      </c>
      <c r="AM75" s="4">
        <v>0.62152777777777779</v>
      </c>
      <c r="AN75" s="4"/>
      <c r="AO75" s="4"/>
      <c r="AP75" s="4"/>
      <c r="AQ75" s="46">
        <v>1</v>
      </c>
      <c r="AR75" s="46">
        <v>0</v>
      </c>
      <c r="AS75" s="4">
        <v>0.62152777777777779</v>
      </c>
      <c r="AT75" s="4"/>
      <c r="AU75" s="4"/>
      <c r="AV75" s="4"/>
      <c r="AW75" s="46">
        <v>1</v>
      </c>
      <c r="AX75" s="46">
        <v>0</v>
      </c>
    </row>
    <row r="76" spans="1:50">
      <c r="A76" s="3">
        <v>45416</v>
      </c>
      <c r="B76" s="1" t="s">
        <v>32</v>
      </c>
      <c r="C76" s="4">
        <v>0.28125</v>
      </c>
      <c r="D76" s="4">
        <v>0.70347222222222217</v>
      </c>
      <c r="E76" s="4"/>
      <c r="F76" s="4"/>
      <c r="G76" s="46">
        <v>1</v>
      </c>
      <c r="H76" s="46">
        <v>0</v>
      </c>
      <c r="I76" s="4">
        <v>0.29583333333333334</v>
      </c>
      <c r="J76" s="4"/>
      <c r="K76" s="4"/>
      <c r="L76" s="4"/>
      <c r="M76" s="46">
        <v>1</v>
      </c>
      <c r="N76" s="46">
        <v>0</v>
      </c>
      <c r="O76" s="4">
        <v>0.64027777777777783</v>
      </c>
      <c r="P76" s="4">
        <v>0.9770833333333333</v>
      </c>
      <c r="Q76" s="4"/>
      <c r="R76" s="4"/>
      <c r="S76" s="46">
        <v>1</v>
      </c>
      <c r="T76" s="46">
        <v>0</v>
      </c>
      <c r="U76" s="4">
        <v>0.63263888888888886</v>
      </c>
      <c r="V76" s="4"/>
      <c r="W76" s="4"/>
      <c r="X76" s="4"/>
      <c r="Y76" s="46">
        <v>1</v>
      </c>
      <c r="Z76" s="46">
        <v>0</v>
      </c>
      <c r="AA76" s="4"/>
      <c r="AB76" s="4"/>
      <c r="AC76" s="4"/>
      <c r="AD76" s="4"/>
      <c r="AE76" s="46">
        <v>0</v>
      </c>
      <c r="AF76" s="46">
        <v>0</v>
      </c>
      <c r="AG76" s="4">
        <v>0.84513888888888899</v>
      </c>
      <c r="AH76" s="4"/>
      <c r="AI76" s="4"/>
      <c r="AJ76" s="4"/>
      <c r="AK76" s="46">
        <v>1</v>
      </c>
      <c r="AL76" s="46">
        <v>0</v>
      </c>
      <c r="AM76" s="4"/>
      <c r="AN76" s="4">
        <v>0.9770833333333333</v>
      </c>
      <c r="AO76" s="4"/>
      <c r="AP76" s="4"/>
      <c r="AQ76" s="46">
        <v>1</v>
      </c>
      <c r="AR76" s="46">
        <v>0</v>
      </c>
      <c r="AS76" s="4">
        <v>0.63958333333333328</v>
      </c>
      <c r="AT76" s="4">
        <v>0.97569444444444453</v>
      </c>
      <c r="AU76" s="4"/>
      <c r="AV76" s="4"/>
      <c r="AW76" s="46">
        <v>1</v>
      </c>
      <c r="AX76" s="46">
        <v>0</v>
      </c>
    </row>
    <row r="77" spans="1:50">
      <c r="A77" s="3">
        <v>45417</v>
      </c>
      <c r="B77" s="13" t="s">
        <v>33</v>
      </c>
      <c r="C77" s="4"/>
      <c r="D77" s="4"/>
      <c r="E77" s="4"/>
      <c r="F77" s="4"/>
      <c r="G77" s="46">
        <v>0</v>
      </c>
      <c r="H77" s="46">
        <v>0</v>
      </c>
      <c r="I77" s="4">
        <v>0.37847222222222227</v>
      </c>
      <c r="J77" s="4">
        <v>0.72499999999999998</v>
      </c>
      <c r="K77" s="4"/>
      <c r="L77" s="4"/>
      <c r="M77" s="46">
        <v>1</v>
      </c>
      <c r="N77" s="46">
        <v>0</v>
      </c>
      <c r="O77" s="4">
        <v>0.38055555555555554</v>
      </c>
      <c r="P77" s="4">
        <v>0.93055555555555547</v>
      </c>
      <c r="Q77" s="4"/>
      <c r="R77" s="4"/>
      <c r="S77" s="46">
        <v>1</v>
      </c>
      <c r="T77" s="46">
        <v>0</v>
      </c>
      <c r="U77" s="4">
        <v>0.59513888888888888</v>
      </c>
      <c r="V77" s="4">
        <v>0.93472222222222223</v>
      </c>
      <c r="W77" s="4"/>
      <c r="X77" s="4"/>
      <c r="Y77" s="46">
        <v>1</v>
      </c>
      <c r="Z77" s="46">
        <v>0</v>
      </c>
      <c r="AA77" s="4"/>
      <c r="AB77" s="4"/>
      <c r="AC77" s="4"/>
      <c r="AD77" s="4"/>
      <c r="AE77" s="46">
        <v>0</v>
      </c>
      <c r="AF77" s="46">
        <v>0</v>
      </c>
      <c r="AG77" s="4"/>
      <c r="AH77" s="4"/>
      <c r="AI77" s="4"/>
      <c r="AJ77" s="4"/>
      <c r="AK77" s="46">
        <v>0</v>
      </c>
      <c r="AL77" s="46">
        <v>0</v>
      </c>
      <c r="AM77" s="4">
        <v>0.57638888888888895</v>
      </c>
      <c r="AN77" s="4">
        <v>0.92708333333333337</v>
      </c>
      <c r="AO77" s="4"/>
      <c r="AP77" s="4"/>
      <c r="AQ77" s="46">
        <v>1</v>
      </c>
      <c r="AR77" s="46">
        <v>0</v>
      </c>
      <c r="AS77" s="4">
        <v>0.5756944444444444</v>
      </c>
      <c r="AT77" s="4">
        <v>0.92569444444444438</v>
      </c>
      <c r="AU77" s="4"/>
      <c r="AV77" s="4"/>
      <c r="AW77" s="46">
        <v>1</v>
      </c>
      <c r="AX77" s="46">
        <v>0</v>
      </c>
    </row>
    <row r="78" spans="1:50">
      <c r="A78" s="3">
        <v>45418</v>
      </c>
      <c r="B78" s="1" t="s">
        <v>24</v>
      </c>
      <c r="C78" s="4">
        <v>0.31944444444444448</v>
      </c>
      <c r="D78" s="4">
        <v>0.67361111111111116</v>
      </c>
      <c r="E78" s="4"/>
      <c r="F78" s="4"/>
      <c r="G78" s="46">
        <v>1</v>
      </c>
      <c r="H78" s="46">
        <v>0</v>
      </c>
      <c r="I78" s="4">
        <v>0.31944444444444448</v>
      </c>
      <c r="J78" s="4">
        <v>0.66805555555555562</v>
      </c>
      <c r="K78" s="4"/>
      <c r="L78" s="4"/>
      <c r="M78" s="46">
        <v>1</v>
      </c>
      <c r="N78" s="46">
        <v>0</v>
      </c>
      <c r="O78" s="4">
        <v>0.62013888888888891</v>
      </c>
      <c r="P78" s="4"/>
      <c r="Q78" s="4"/>
      <c r="R78" s="4"/>
      <c r="S78" s="46">
        <v>1</v>
      </c>
      <c r="T78" s="46">
        <v>0</v>
      </c>
      <c r="U78" s="4">
        <v>0.60416666666666663</v>
      </c>
      <c r="V78" s="4">
        <v>0.9145833333333333</v>
      </c>
      <c r="W78" s="4"/>
      <c r="X78" s="4"/>
      <c r="Y78" s="46">
        <v>1</v>
      </c>
      <c r="Z78" s="46">
        <v>0</v>
      </c>
      <c r="AA78" s="4"/>
      <c r="AB78" s="4"/>
      <c r="AC78" s="4"/>
      <c r="AD78" s="4"/>
      <c r="AE78" s="46">
        <v>0</v>
      </c>
      <c r="AF78" s="46">
        <v>0</v>
      </c>
      <c r="AG78" s="4">
        <v>0.65277777777777779</v>
      </c>
      <c r="AH78" s="4"/>
      <c r="AI78" s="4"/>
      <c r="AJ78" s="4"/>
      <c r="AK78" s="46">
        <v>1</v>
      </c>
      <c r="AL78" s="46">
        <v>0</v>
      </c>
      <c r="AM78" s="4"/>
      <c r="AN78" s="4"/>
      <c r="AO78" s="4"/>
      <c r="AP78" s="4"/>
      <c r="AQ78" s="46">
        <v>0</v>
      </c>
      <c r="AR78" s="46">
        <v>0</v>
      </c>
      <c r="AS78" s="4"/>
      <c r="AT78" s="4"/>
      <c r="AU78" s="4"/>
      <c r="AV78" s="4"/>
      <c r="AW78" s="46">
        <v>0</v>
      </c>
      <c r="AX78" s="46">
        <v>0</v>
      </c>
    </row>
    <row r="79" spans="1:50">
      <c r="A79" s="3">
        <v>45419</v>
      </c>
      <c r="B79" s="1" t="s">
        <v>25</v>
      </c>
      <c r="C79" s="4"/>
      <c r="D79" s="4"/>
      <c r="E79" s="4"/>
      <c r="F79" s="4">
        <v>0.93125000000000002</v>
      </c>
      <c r="G79" s="46">
        <v>1</v>
      </c>
      <c r="H79" s="46">
        <v>5</v>
      </c>
      <c r="I79" s="4"/>
      <c r="J79" s="4"/>
      <c r="K79" s="4"/>
      <c r="L79" s="4"/>
      <c r="M79" s="46"/>
      <c r="N79" s="46">
        <v>0</v>
      </c>
      <c r="O79" s="4"/>
      <c r="P79" s="4"/>
      <c r="Q79" s="4"/>
      <c r="R79" s="4"/>
      <c r="S79" s="46">
        <v>0</v>
      </c>
      <c r="T79" s="46">
        <v>0</v>
      </c>
      <c r="U79" s="4">
        <v>0.59861111111111109</v>
      </c>
      <c r="V79" s="4">
        <v>0.91319444444444453</v>
      </c>
      <c r="W79" s="4"/>
      <c r="X79" s="4"/>
      <c r="Y79" s="46">
        <v>1</v>
      </c>
      <c r="Z79" s="46">
        <v>0</v>
      </c>
      <c r="AA79" s="4"/>
      <c r="AB79" s="4"/>
      <c r="AC79" s="4"/>
      <c r="AD79" s="4"/>
      <c r="AE79" s="46">
        <v>0</v>
      </c>
      <c r="AF79" s="46">
        <v>0</v>
      </c>
      <c r="AG79" s="4">
        <v>0.63541666666666663</v>
      </c>
      <c r="AH79" s="4">
        <v>0.90972222222222221</v>
      </c>
      <c r="AI79" s="4"/>
      <c r="AJ79" s="4"/>
      <c r="AK79" s="46">
        <v>1</v>
      </c>
      <c r="AL79" s="46">
        <v>0</v>
      </c>
      <c r="AM79" s="4">
        <v>0.29097222222222224</v>
      </c>
      <c r="AN79" s="4">
        <v>0.67013888888888884</v>
      </c>
      <c r="AO79" s="4"/>
      <c r="AP79" s="4"/>
      <c r="AQ79" s="46">
        <v>1</v>
      </c>
      <c r="AR79" s="46">
        <v>0</v>
      </c>
      <c r="AS79" s="4">
        <v>0.50138888888888888</v>
      </c>
      <c r="AT79" s="4">
        <v>0.83333333333333337</v>
      </c>
      <c r="AU79" s="4"/>
      <c r="AV79" s="4"/>
      <c r="AW79" s="46">
        <v>1</v>
      </c>
      <c r="AX79" s="46">
        <v>0</v>
      </c>
    </row>
    <row r="80" spans="1:50">
      <c r="A80" s="3">
        <v>45420</v>
      </c>
      <c r="B80" s="1" t="s">
        <v>34</v>
      </c>
      <c r="C80" s="4">
        <v>0.26180555555555557</v>
      </c>
      <c r="D80" s="4">
        <v>0.6479166666666667</v>
      </c>
      <c r="E80" s="4"/>
      <c r="F80" s="4"/>
      <c r="G80" s="46">
        <v>1</v>
      </c>
      <c r="H80" s="46">
        <v>0</v>
      </c>
      <c r="I80" s="4">
        <v>0.58124999999999993</v>
      </c>
      <c r="J80" s="4">
        <v>0.93125000000000002</v>
      </c>
      <c r="K80" s="4"/>
      <c r="L80" s="4"/>
      <c r="M80" s="46">
        <v>1</v>
      </c>
      <c r="N80" s="46">
        <v>0</v>
      </c>
      <c r="O80" s="4">
        <v>0.57986111111111105</v>
      </c>
      <c r="P80" s="4">
        <v>0.96944444444444444</v>
      </c>
      <c r="Q80" s="4"/>
      <c r="R80" s="4"/>
      <c r="S80" s="46">
        <v>1</v>
      </c>
      <c r="T80" s="46">
        <v>0</v>
      </c>
      <c r="U80" s="4"/>
      <c r="V80" s="4"/>
      <c r="W80" s="4"/>
      <c r="X80" s="4"/>
      <c r="Y80" s="46">
        <v>0</v>
      </c>
      <c r="Z80" s="46">
        <v>0</v>
      </c>
      <c r="AA80" s="4"/>
      <c r="AB80" s="4"/>
      <c r="AC80" s="4"/>
      <c r="AD80" s="4"/>
      <c r="AE80" s="46">
        <v>0</v>
      </c>
      <c r="AF80" s="46">
        <v>0</v>
      </c>
      <c r="AG80" s="4">
        <v>0.63750000000000007</v>
      </c>
      <c r="AH80" s="4"/>
      <c r="AI80" s="4"/>
      <c r="AJ80" s="4"/>
      <c r="AK80" s="46">
        <v>1</v>
      </c>
      <c r="AL80" s="46">
        <v>0</v>
      </c>
      <c r="AM80" s="4">
        <v>0.29375000000000001</v>
      </c>
      <c r="AN80" s="4"/>
      <c r="AO80" s="4"/>
      <c r="AP80" s="4"/>
      <c r="AQ80" s="46">
        <v>1</v>
      </c>
      <c r="AR80" s="46">
        <v>0</v>
      </c>
      <c r="AS80" s="4">
        <v>0.54652777777777783</v>
      </c>
      <c r="AT80" s="4"/>
      <c r="AU80" s="4"/>
      <c r="AV80" s="4"/>
      <c r="AW80" s="46">
        <v>1</v>
      </c>
      <c r="AX80" s="46">
        <v>0</v>
      </c>
    </row>
    <row r="81" spans="1:52">
      <c r="A81" s="3">
        <v>45421</v>
      </c>
      <c r="B81" s="1" t="s">
        <v>30</v>
      </c>
      <c r="C81" s="4">
        <v>0.27152777777777776</v>
      </c>
      <c r="D81" s="4">
        <v>0.75</v>
      </c>
      <c r="E81" s="4"/>
      <c r="F81" s="4"/>
      <c r="G81" s="46">
        <v>1</v>
      </c>
      <c r="H81" s="46">
        <v>0</v>
      </c>
      <c r="I81" s="4">
        <v>0.5756944444444444</v>
      </c>
      <c r="J81" s="4">
        <v>0.95416666666666661</v>
      </c>
      <c r="K81" s="4"/>
      <c r="L81" s="4"/>
      <c r="M81" s="46">
        <v>1</v>
      </c>
      <c r="N81" s="46">
        <v>0</v>
      </c>
      <c r="O81" s="4">
        <v>0.47430555555555554</v>
      </c>
      <c r="P81" s="4">
        <v>0.95416666666666661</v>
      </c>
      <c r="Q81" s="4"/>
      <c r="R81" s="4"/>
      <c r="S81" s="46">
        <v>1</v>
      </c>
      <c r="T81" s="46">
        <v>0</v>
      </c>
      <c r="U81" s="4">
        <v>0.3298611111111111</v>
      </c>
      <c r="V81" s="4">
        <v>0.67083333333333339</v>
      </c>
      <c r="W81" s="4"/>
      <c r="X81" s="4"/>
      <c r="Y81" s="46">
        <v>1</v>
      </c>
      <c r="Z81" s="46">
        <v>0</v>
      </c>
      <c r="AA81" s="4"/>
      <c r="AB81" s="4"/>
      <c r="AC81" s="4"/>
      <c r="AD81" s="4"/>
      <c r="AE81" s="46">
        <v>0</v>
      </c>
      <c r="AF81" s="46">
        <v>0</v>
      </c>
      <c r="AG81" s="4">
        <v>0.7270833333333333</v>
      </c>
      <c r="AH81" s="4">
        <v>0.98263888888888884</v>
      </c>
      <c r="AI81" s="4"/>
      <c r="AJ81" s="4"/>
      <c r="AK81" s="46">
        <v>1</v>
      </c>
      <c r="AL81" s="46">
        <v>0</v>
      </c>
      <c r="AM81" s="4">
        <v>0.5854166666666667</v>
      </c>
      <c r="AN81" s="4"/>
      <c r="AO81" s="4"/>
      <c r="AP81" s="4"/>
      <c r="AQ81" s="46">
        <v>1</v>
      </c>
      <c r="AR81" s="46">
        <v>0</v>
      </c>
      <c r="AS81" s="4">
        <v>0.40763888888888888</v>
      </c>
      <c r="AT81" s="4">
        <v>0.86388888888888893</v>
      </c>
      <c r="AU81" s="4"/>
      <c r="AV81" s="4"/>
      <c r="AW81" s="46">
        <v>1</v>
      </c>
      <c r="AX81" s="46">
        <v>3</v>
      </c>
    </row>
    <row r="82" spans="1:52">
      <c r="A82" s="3">
        <v>45422</v>
      </c>
      <c r="B82" s="1" t="s">
        <v>31</v>
      </c>
      <c r="C82" s="4">
        <v>0.30208333333333331</v>
      </c>
      <c r="D82" s="4">
        <v>0.67152777777777783</v>
      </c>
      <c r="E82" s="4"/>
      <c r="F82" s="4">
        <v>0.95486111111111116</v>
      </c>
      <c r="G82" s="46">
        <v>1</v>
      </c>
      <c r="H82" s="46">
        <v>5</v>
      </c>
      <c r="I82" s="4">
        <v>0.58472222222222225</v>
      </c>
      <c r="J82" s="4">
        <v>0.95972222222222225</v>
      </c>
      <c r="K82" s="4"/>
      <c r="L82" s="4"/>
      <c r="M82" s="46">
        <v>1</v>
      </c>
      <c r="N82" s="46">
        <v>0</v>
      </c>
      <c r="O82" s="4">
        <v>0.6166666666666667</v>
      </c>
      <c r="P82" s="4">
        <v>0.95972222222222225</v>
      </c>
      <c r="Q82" s="4"/>
      <c r="R82" s="4"/>
      <c r="S82" s="46">
        <v>1</v>
      </c>
      <c r="T82" s="46">
        <v>0</v>
      </c>
      <c r="U82" s="4">
        <v>0.31319444444444444</v>
      </c>
      <c r="V82" s="4">
        <v>0.67152777777777783</v>
      </c>
      <c r="W82" s="4"/>
      <c r="X82" s="4"/>
      <c r="Y82" s="46">
        <v>1</v>
      </c>
      <c r="Z82" s="46">
        <v>0</v>
      </c>
      <c r="AA82" s="4"/>
      <c r="AB82" s="4"/>
      <c r="AC82" s="4"/>
      <c r="AD82" s="4"/>
      <c r="AE82" s="46">
        <v>0</v>
      </c>
      <c r="AF82" s="46">
        <v>0</v>
      </c>
      <c r="AG82" s="4">
        <v>0.57847222222222217</v>
      </c>
      <c r="AH82" s="4"/>
      <c r="AI82" s="4"/>
      <c r="AJ82" s="4"/>
      <c r="AK82" s="46">
        <v>1</v>
      </c>
      <c r="AL82" s="46">
        <v>0</v>
      </c>
      <c r="AM82" s="4">
        <v>0.59861111111111109</v>
      </c>
      <c r="AN82" s="4"/>
      <c r="AO82" s="4"/>
      <c r="AP82" s="4"/>
      <c r="AQ82" s="46">
        <v>1</v>
      </c>
      <c r="AR82" s="46">
        <v>0</v>
      </c>
      <c r="AS82" s="4"/>
      <c r="AT82" s="4"/>
      <c r="AU82" s="4"/>
      <c r="AV82" s="4"/>
      <c r="AW82" s="46">
        <v>0</v>
      </c>
      <c r="AX82" s="46">
        <v>0</v>
      </c>
    </row>
    <row r="83" spans="1:52">
      <c r="A83" s="3">
        <v>45423</v>
      </c>
      <c r="B83" s="1" t="s">
        <v>32</v>
      </c>
      <c r="C83" s="4">
        <v>0.27777777777777779</v>
      </c>
      <c r="D83" s="4"/>
      <c r="E83" s="4"/>
      <c r="F83" s="4"/>
      <c r="G83" s="46">
        <v>1</v>
      </c>
      <c r="H83" s="46">
        <v>0</v>
      </c>
      <c r="I83" s="4">
        <v>0.62013888888888891</v>
      </c>
      <c r="J83" s="4">
        <v>0.95833333333333337</v>
      </c>
      <c r="K83" s="4"/>
      <c r="L83" s="4"/>
      <c r="M83" s="46">
        <v>1</v>
      </c>
      <c r="N83" s="46">
        <v>0</v>
      </c>
      <c r="O83" s="4">
        <v>0.61944444444444446</v>
      </c>
      <c r="P83" s="4">
        <v>0.97013888888888899</v>
      </c>
      <c r="Q83" s="4"/>
      <c r="R83" s="4"/>
      <c r="S83" s="46">
        <v>1</v>
      </c>
      <c r="T83" s="46">
        <v>0</v>
      </c>
      <c r="U83" s="4">
        <v>0.31111111111111112</v>
      </c>
      <c r="V83" s="4">
        <v>0.71666666666666667</v>
      </c>
      <c r="W83" s="4"/>
      <c r="X83" s="4"/>
      <c r="Y83" s="46">
        <v>1</v>
      </c>
      <c r="Z83" s="46">
        <v>0</v>
      </c>
      <c r="AA83" s="4"/>
      <c r="AB83" s="4"/>
      <c r="AC83" s="4"/>
      <c r="AD83" s="4"/>
      <c r="AE83" s="46">
        <v>0</v>
      </c>
      <c r="AF83" s="46">
        <v>0</v>
      </c>
      <c r="AG83" s="4">
        <v>0.6777777777777777</v>
      </c>
      <c r="AH83" s="4"/>
      <c r="AI83" s="4"/>
      <c r="AJ83" s="4"/>
      <c r="AK83" s="46">
        <v>1</v>
      </c>
      <c r="AL83" s="46">
        <v>0</v>
      </c>
      <c r="AM83" s="4">
        <v>0.62152777777777779</v>
      </c>
      <c r="AN83" s="4">
        <v>0.98333333333333339</v>
      </c>
      <c r="AO83" s="4"/>
      <c r="AP83" s="4"/>
      <c r="AQ83" s="46">
        <v>1</v>
      </c>
      <c r="AR83" s="46">
        <v>0</v>
      </c>
      <c r="AS83" s="4"/>
      <c r="AT83" s="4"/>
      <c r="AU83" s="4"/>
      <c r="AV83" s="4"/>
      <c r="AW83" s="46">
        <v>0</v>
      </c>
      <c r="AX83" s="46">
        <v>0</v>
      </c>
    </row>
    <row r="84" spans="1:52">
      <c r="A84" s="3">
        <v>45424</v>
      </c>
      <c r="B84" s="13" t="s">
        <v>33</v>
      </c>
      <c r="C84" s="4"/>
      <c r="D84" s="4"/>
      <c r="E84" s="4"/>
      <c r="F84" s="4"/>
      <c r="G84" s="46"/>
      <c r="H84" s="46">
        <v>0</v>
      </c>
      <c r="I84" s="4">
        <v>0.57708333333333328</v>
      </c>
      <c r="J84" s="4">
        <v>0.91666666666666663</v>
      </c>
      <c r="K84" s="4"/>
      <c r="L84" s="4"/>
      <c r="M84" s="46">
        <v>1</v>
      </c>
      <c r="N84" s="46">
        <v>0</v>
      </c>
      <c r="O84" s="4">
        <v>0.27152777777777776</v>
      </c>
      <c r="P84" s="4">
        <v>0.93819444444444444</v>
      </c>
      <c r="Q84" s="4"/>
      <c r="R84" s="4"/>
      <c r="S84" s="46">
        <v>1</v>
      </c>
      <c r="T84" s="46">
        <v>0</v>
      </c>
      <c r="U84" s="4">
        <v>0.2902777777777778</v>
      </c>
      <c r="V84" s="4">
        <v>0.64166666666666672</v>
      </c>
      <c r="W84" s="4"/>
      <c r="X84" s="4"/>
      <c r="Y84" s="46">
        <v>1</v>
      </c>
      <c r="Z84" s="46">
        <v>0</v>
      </c>
      <c r="AA84" s="4"/>
      <c r="AB84" s="4"/>
      <c r="AC84" s="4"/>
      <c r="AD84" s="4"/>
      <c r="AE84" s="46">
        <v>0</v>
      </c>
      <c r="AF84" s="46">
        <v>0</v>
      </c>
      <c r="AG84" s="4">
        <v>0.3611111111111111</v>
      </c>
      <c r="AH84" s="4"/>
      <c r="AI84" s="4"/>
      <c r="AJ84" s="4"/>
      <c r="AK84" s="46">
        <v>1</v>
      </c>
      <c r="AL84" s="46">
        <v>0</v>
      </c>
      <c r="AM84" s="4">
        <v>0.58888888888888891</v>
      </c>
      <c r="AN84" s="4">
        <v>0.91666666666666663</v>
      </c>
      <c r="AO84" s="4"/>
      <c r="AP84" s="4"/>
      <c r="AQ84" s="46">
        <v>1</v>
      </c>
      <c r="AR84" s="46">
        <v>0</v>
      </c>
      <c r="AS84" s="4">
        <v>0.57430555555555551</v>
      </c>
      <c r="AT84" s="4">
        <v>0.93819444444444444</v>
      </c>
      <c r="AU84" s="4"/>
      <c r="AV84" s="4"/>
      <c r="AW84" s="46">
        <v>1</v>
      </c>
      <c r="AX84" s="46">
        <v>0</v>
      </c>
    </row>
    <row r="85" spans="1:52">
      <c r="A85" s="3">
        <v>45425</v>
      </c>
      <c r="B85" s="1" t="s">
        <v>24</v>
      </c>
      <c r="C85" s="4">
        <v>0.26250000000000001</v>
      </c>
      <c r="D85" s="4">
        <v>0.65277777777777779</v>
      </c>
      <c r="E85" s="4"/>
      <c r="F85" s="4"/>
      <c r="G85" s="46">
        <v>1</v>
      </c>
      <c r="H85" s="46">
        <v>0</v>
      </c>
      <c r="I85" s="4">
        <v>0.26250000000000001</v>
      </c>
      <c r="J85" s="4">
        <v>0.58124999999999993</v>
      </c>
      <c r="K85" s="4">
        <v>0.58124999999999993</v>
      </c>
      <c r="L85" s="4">
        <v>0.94374999999999998</v>
      </c>
      <c r="M85" s="46">
        <v>1</v>
      </c>
      <c r="N85" s="46">
        <v>7</v>
      </c>
      <c r="O85" s="4">
        <v>0.57500000000000007</v>
      </c>
      <c r="P85" s="4">
        <v>0.94305555555555554</v>
      </c>
      <c r="Q85" s="4"/>
      <c r="R85" s="4"/>
      <c r="S85" s="46">
        <v>1</v>
      </c>
      <c r="T85" s="46">
        <v>0</v>
      </c>
      <c r="U85" s="4">
        <v>0.49652777777777773</v>
      </c>
      <c r="V85" s="4">
        <v>0.83819444444444446</v>
      </c>
      <c r="W85" s="4"/>
      <c r="X85" s="4"/>
      <c r="Y85" s="46">
        <v>1</v>
      </c>
      <c r="Z85" s="46">
        <v>0</v>
      </c>
      <c r="AA85" s="4">
        <v>0.29375000000000001</v>
      </c>
      <c r="AB85" s="4">
        <v>0.63541666666666663</v>
      </c>
      <c r="AC85" s="4"/>
      <c r="AD85" s="4"/>
      <c r="AE85" s="46">
        <v>1</v>
      </c>
      <c r="AF85" s="46">
        <v>0</v>
      </c>
      <c r="AG85" s="4">
        <v>0.67013888888888884</v>
      </c>
      <c r="AH85" s="4"/>
      <c r="AI85" s="4"/>
      <c r="AJ85" s="4"/>
      <c r="AK85" s="46">
        <v>1</v>
      </c>
      <c r="AL85" s="46">
        <v>0</v>
      </c>
      <c r="AM85" s="4"/>
      <c r="AN85" s="4"/>
      <c r="AO85" s="4"/>
      <c r="AP85" s="4"/>
      <c r="AQ85" s="46">
        <v>0</v>
      </c>
      <c r="AR85" s="46">
        <v>0</v>
      </c>
      <c r="AS85" s="4"/>
      <c r="AT85" s="4"/>
      <c r="AU85" s="4"/>
      <c r="AV85" s="4"/>
      <c r="AW85" s="46">
        <v>0</v>
      </c>
      <c r="AX85" s="46">
        <v>0</v>
      </c>
    </row>
    <row r="86" spans="1:52">
      <c r="A86" s="3">
        <v>45426</v>
      </c>
      <c r="B86" s="1" t="s">
        <v>25</v>
      </c>
      <c r="C86" s="4">
        <v>0.27013888888888887</v>
      </c>
      <c r="D86" s="4">
        <v>0.71944444444444444</v>
      </c>
      <c r="E86" s="4"/>
      <c r="F86" s="4"/>
      <c r="G86" s="46">
        <v>1</v>
      </c>
      <c r="H86" s="46">
        <v>0</v>
      </c>
      <c r="I86" s="4"/>
      <c r="J86" s="4"/>
      <c r="K86" s="4"/>
      <c r="L86" s="4"/>
      <c r="M86" s="46">
        <v>0</v>
      </c>
      <c r="N86" s="46">
        <v>0</v>
      </c>
      <c r="O86" s="4">
        <v>0.8041666666666667</v>
      </c>
      <c r="P86" s="4">
        <v>0.94374999999999998</v>
      </c>
      <c r="Q86" s="4"/>
      <c r="R86" s="4"/>
      <c r="S86" s="46">
        <v>0</v>
      </c>
      <c r="T86" s="46">
        <v>3</v>
      </c>
      <c r="U86" s="4">
        <v>0.4993055555555555</v>
      </c>
      <c r="V86" s="4">
        <v>0.87083333333333324</v>
      </c>
      <c r="W86" s="4"/>
      <c r="X86" s="4"/>
      <c r="Y86" s="46">
        <v>1</v>
      </c>
      <c r="Z86" s="46">
        <v>0</v>
      </c>
      <c r="AA86" s="4">
        <v>0.58333333333333337</v>
      </c>
      <c r="AB86" s="4">
        <v>0.95624999999999993</v>
      </c>
      <c r="AC86" s="4"/>
      <c r="AD86" s="4"/>
      <c r="AE86" s="46">
        <v>1</v>
      </c>
      <c r="AF86" s="46">
        <v>0</v>
      </c>
      <c r="AG86" s="4">
        <v>0.6430555555555556</v>
      </c>
      <c r="AH86" s="4"/>
      <c r="AI86" s="4"/>
      <c r="AJ86" s="4"/>
      <c r="AK86" s="46">
        <v>1</v>
      </c>
      <c r="AL86" s="46">
        <v>0</v>
      </c>
      <c r="AM86" s="4">
        <v>0.28472222222222221</v>
      </c>
      <c r="AN86" s="4">
        <v>0.62916666666666665</v>
      </c>
      <c r="AO86" s="4"/>
      <c r="AP86" s="4"/>
      <c r="AQ86" s="46">
        <v>1</v>
      </c>
      <c r="AR86" s="46">
        <v>0</v>
      </c>
      <c r="AS86" s="4">
        <v>0.55972222222222223</v>
      </c>
      <c r="AT86" s="4">
        <v>0.97222222222222221</v>
      </c>
      <c r="AU86" s="4"/>
      <c r="AV86" s="4"/>
      <c r="AW86" s="46">
        <v>1</v>
      </c>
      <c r="AX86" s="46">
        <v>0</v>
      </c>
    </row>
    <row r="87" spans="1:52">
      <c r="A87" s="3">
        <v>45427</v>
      </c>
      <c r="B87" s="1" t="s">
        <v>34</v>
      </c>
      <c r="C87" s="4">
        <v>0.56736111111111109</v>
      </c>
      <c r="D87" s="4">
        <v>0.96736111111111101</v>
      </c>
      <c r="E87" s="4"/>
      <c r="F87" s="4"/>
      <c r="G87" s="46">
        <v>1</v>
      </c>
      <c r="H87" s="46">
        <v>0</v>
      </c>
      <c r="I87" s="4">
        <v>0.24791666666666667</v>
      </c>
      <c r="J87" s="4">
        <v>0.62638888888888888</v>
      </c>
      <c r="K87" s="4"/>
      <c r="L87" s="4"/>
      <c r="M87" s="46">
        <v>1</v>
      </c>
      <c r="N87" s="46">
        <v>0</v>
      </c>
      <c r="O87" s="4">
        <v>0.27986111111111112</v>
      </c>
      <c r="P87" s="4">
        <v>0.6694444444444444</v>
      </c>
      <c r="Q87" s="4"/>
      <c r="R87" s="4"/>
      <c r="S87" s="46">
        <v>1</v>
      </c>
      <c r="T87" s="46">
        <v>0</v>
      </c>
      <c r="U87" s="4"/>
      <c r="V87" s="4"/>
      <c r="W87" s="4"/>
      <c r="X87" s="4"/>
      <c r="Y87" s="46">
        <v>0</v>
      </c>
      <c r="Z87" s="46">
        <v>0</v>
      </c>
      <c r="AA87" s="4">
        <v>0.55972222222222223</v>
      </c>
      <c r="AB87" s="4">
        <v>0.89930555555555547</v>
      </c>
      <c r="AC87" s="4"/>
      <c r="AD87" s="4"/>
      <c r="AE87" s="46">
        <v>1</v>
      </c>
      <c r="AF87" s="46">
        <v>0</v>
      </c>
      <c r="AG87" s="4">
        <v>0.60486111111111118</v>
      </c>
      <c r="AH87" s="4"/>
      <c r="AI87" s="4"/>
      <c r="AJ87" s="4"/>
      <c r="AK87" s="46">
        <v>1</v>
      </c>
      <c r="AL87" s="46">
        <v>0</v>
      </c>
      <c r="AM87" s="4">
        <v>0.57847222222222217</v>
      </c>
      <c r="AN87" s="4">
        <v>0.93055555555555547</v>
      </c>
      <c r="AO87" s="4"/>
      <c r="AP87" s="4"/>
      <c r="AQ87" s="46">
        <v>1</v>
      </c>
      <c r="AR87" s="46">
        <v>0</v>
      </c>
      <c r="AS87" s="4">
        <v>0.52430555555555558</v>
      </c>
      <c r="AT87" s="4">
        <v>0.8652777777777777</v>
      </c>
      <c r="AU87" s="4"/>
      <c r="AV87" s="4"/>
      <c r="AW87" s="46">
        <v>1</v>
      </c>
      <c r="AX87" s="46">
        <v>0</v>
      </c>
    </row>
    <row r="88" spans="1:52" s="49" customFormat="1">
      <c r="A88" s="48">
        <v>45428</v>
      </c>
      <c r="B88" s="49" t="s">
        <v>30</v>
      </c>
      <c r="C88" s="50">
        <v>0.56319444444444444</v>
      </c>
      <c r="D88" s="50">
        <v>0.95486111111111116</v>
      </c>
      <c r="E88" s="50"/>
      <c r="F88" s="50"/>
      <c r="G88" s="51">
        <v>1</v>
      </c>
      <c r="H88" s="51">
        <v>0</v>
      </c>
      <c r="I88" s="50">
        <v>0.25208333333333333</v>
      </c>
      <c r="J88" s="50">
        <v>0.625</v>
      </c>
      <c r="K88" s="50"/>
      <c r="L88" s="50"/>
      <c r="M88" s="51">
        <v>1</v>
      </c>
      <c r="N88" s="51">
        <v>0</v>
      </c>
      <c r="O88" s="50">
        <v>0.25208333333333333</v>
      </c>
      <c r="P88" s="50">
        <v>0.68472222222222223</v>
      </c>
      <c r="Q88" s="50"/>
      <c r="R88" s="50"/>
      <c r="S88" s="51">
        <v>1</v>
      </c>
      <c r="T88" s="51">
        <v>0</v>
      </c>
      <c r="U88" s="50">
        <v>0.46527777777777773</v>
      </c>
      <c r="V88" s="50">
        <v>0.95277777777777783</v>
      </c>
      <c r="W88" s="50"/>
      <c r="X88" s="50"/>
      <c r="Y88" s="51">
        <v>1</v>
      </c>
      <c r="Z88" s="51">
        <v>2</v>
      </c>
      <c r="AA88" s="50">
        <v>0.48472222222222222</v>
      </c>
      <c r="AB88" s="50">
        <v>0.89930555555555547</v>
      </c>
      <c r="AC88" s="50"/>
      <c r="AD88" s="50"/>
      <c r="AE88" s="51">
        <v>1</v>
      </c>
      <c r="AF88" s="51">
        <v>0</v>
      </c>
      <c r="AG88" s="50">
        <v>0.63402777777777775</v>
      </c>
      <c r="AH88" s="50"/>
      <c r="AI88" s="50"/>
      <c r="AJ88" s="50"/>
      <c r="AK88" s="51">
        <v>1</v>
      </c>
      <c r="AL88" s="51">
        <v>0</v>
      </c>
      <c r="AM88" s="50">
        <v>0.5493055555555556</v>
      </c>
      <c r="AN88" s="50">
        <v>0.93680555555555556</v>
      </c>
      <c r="AO88" s="50"/>
      <c r="AP88" s="50"/>
      <c r="AQ88" s="51">
        <v>1</v>
      </c>
      <c r="AR88" s="51">
        <v>0</v>
      </c>
      <c r="AS88" s="50">
        <v>0.48541666666666666</v>
      </c>
      <c r="AT88" s="50">
        <v>0.87430555555555556</v>
      </c>
      <c r="AU88" s="50"/>
      <c r="AV88" s="50"/>
      <c r="AW88" s="51">
        <v>1</v>
      </c>
      <c r="AX88" s="51">
        <v>1</v>
      </c>
      <c r="AY88" s="49">
        <v>20000</v>
      </c>
      <c r="AZ88" s="58">
        <f t="shared" ref="AZ88:AZ103" si="0">Y88*AY88</f>
        <v>20000</v>
      </c>
    </row>
    <row r="89" spans="1:52">
      <c r="A89" s="3">
        <v>45429</v>
      </c>
      <c r="B89" s="1" t="s">
        <v>31</v>
      </c>
      <c r="C89" s="4"/>
      <c r="D89" s="4"/>
      <c r="E89" s="4"/>
      <c r="F89" s="4"/>
      <c r="G89" s="46">
        <v>0</v>
      </c>
      <c r="H89" s="46">
        <v>0</v>
      </c>
      <c r="I89" s="4">
        <v>0.60972222222222217</v>
      </c>
      <c r="J89" s="4">
        <v>0.9458333333333333</v>
      </c>
      <c r="K89" s="4"/>
      <c r="L89" s="4"/>
      <c r="M89" s="46">
        <v>1</v>
      </c>
      <c r="N89" s="46">
        <v>0</v>
      </c>
      <c r="O89" s="4">
        <v>0.56180555555555556</v>
      </c>
      <c r="P89" s="4">
        <v>0.9375</v>
      </c>
      <c r="Q89" s="4"/>
      <c r="R89" s="4"/>
      <c r="S89" s="46">
        <v>1</v>
      </c>
      <c r="T89" s="46">
        <v>0</v>
      </c>
      <c r="U89" s="4">
        <v>0.59027777777777779</v>
      </c>
      <c r="V89" s="4">
        <v>0.9194444444444444</v>
      </c>
      <c r="W89" s="4"/>
      <c r="X89" s="4"/>
      <c r="Y89" s="46">
        <v>1</v>
      </c>
      <c r="Z89" s="46">
        <v>0</v>
      </c>
      <c r="AA89" s="4">
        <v>0.47083333333333338</v>
      </c>
      <c r="AB89" s="4">
        <v>0.87013888888888891</v>
      </c>
      <c r="AC89" s="4"/>
      <c r="AD89" s="4"/>
      <c r="AE89" s="46">
        <v>1</v>
      </c>
      <c r="AF89" s="46">
        <v>0</v>
      </c>
      <c r="AG89" s="4"/>
      <c r="AH89" s="4"/>
      <c r="AI89" s="4"/>
      <c r="AJ89" s="4"/>
      <c r="AK89" s="46">
        <v>0</v>
      </c>
      <c r="AL89" s="46">
        <v>0</v>
      </c>
      <c r="AM89" s="4">
        <v>0.2673611111111111</v>
      </c>
      <c r="AN89" s="4">
        <v>0.65347222222222223</v>
      </c>
      <c r="AO89" s="4"/>
      <c r="AP89" s="4"/>
      <c r="AQ89" s="46">
        <v>1</v>
      </c>
      <c r="AR89" s="46">
        <v>0</v>
      </c>
      <c r="AS89" s="4">
        <v>0.2673611111111111</v>
      </c>
      <c r="AT89" s="4">
        <v>0.64722222222222225</v>
      </c>
      <c r="AU89" s="4"/>
      <c r="AV89" s="4"/>
      <c r="AW89" s="46">
        <v>1</v>
      </c>
      <c r="AX89" s="46">
        <v>0</v>
      </c>
      <c r="AY89" s="1">
        <v>20000</v>
      </c>
      <c r="AZ89" s="58">
        <f t="shared" si="0"/>
        <v>20000</v>
      </c>
    </row>
    <row r="90" spans="1:52">
      <c r="A90" s="3">
        <v>45430</v>
      </c>
      <c r="B90" s="1" t="s">
        <v>32</v>
      </c>
      <c r="C90" s="4">
        <v>0.55763888888888891</v>
      </c>
      <c r="D90" s="4">
        <v>0.97777777777777775</v>
      </c>
      <c r="E90" s="4"/>
      <c r="F90" s="4"/>
      <c r="G90" s="46">
        <v>1</v>
      </c>
      <c r="H90" s="46">
        <v>0</v>
      </c>
      <c r="I90" s="4">
        <v>0.59513888888888888</v>
      </c>
      <c r="J90" s="4">
        <v>0.96180555555555547</v>
      </c>
      <c r="K90" s="4"/>
      <c r="L90" s="4"/>
      <c r="M90" s="46">
        <v>1</v>
      </c>
      <c r="N90" s="46">
        <v>0</v>
      </c>
      <c r="O90" s="4">
        <v>0.59513888888888888</v>
      </c>
      <c r="P90" s="4">
        <v>0.96180555555555547</v>
      </c>
      <c r="Q90" s="4"/>
      <c r="R90" s="4"/>
      <c r="S90" s="46">
        <v>1</v>
      </c>
      <c r="T90" s="46">
        <v>0</v>
      </c>
      <c r="U90" s="4">
        <v>0.59305555555555556</v>
      </c>
      <c r="V90" s="4">
        <v>0.96458333333333324</v>
      </c>
      <c r="W90" s="4"/>
      <c r="X90" s="4"/>
      <c r="Y90" s="46">
        <v>1</v>
      </c>
      <c r="Z90" s="46">
        <v>0</v>
      </c>
      <c r="AA90" s="4">
        <v>0.59375</v>
      </c>
      <c r="AB90" s="4"/>
      <c r="AC90" s="4"/>
      <c r="AD90" s="4"/>
      <c r="AE90" s="46">
        <v>1</v>
      </c>
      <c r="AF90" s="46">
        <v>0</v>
      </c>
      <c r="AG90" s="4"/>
      <c r="AH90" s="4"/>
      <c r="AI90" s="4"/>
      <c r="AJ90" s="4"/>
      <c r="AK90" s="46">
        <v>0</v>
      </c>
      <c r="AL90" s="46">
        <v>0</v>
      </c>
      <c r="AM90" s="4">
        <v>0.2722222222222222</v>
      </c>
      <c r="AN90" s="4">
        <v>0.64861111111111114</v>
      </c>
      <c r="AO90" s="4"/>
      <c r="AP90" s="4"/>
      <c r="AQ90" s="46">
        <v>1</v>
      </c>
      <c r="AR90" s="46">
        <v>0</v>
      </c>
      <c r="AS90" s="4">
        <v>0.2722222222222222</v>
      </c>
      <c r="AT90" s="4">
        <v>0.6479166666666667</v>
      </c>
      <c r="AU90" s="4"/>
      <c r="AV90" s="4"/>
      <c r="AW90" s="46">
        <v>1</v>
      </c>
      <c r="AX90" s="46">
        <v>0</v>
      </c>
      <c r="AY90" s="1">
        <v>20000</v>
      </c>
      <c r="AZ90" s="58">
        <f t="shared" si="0"/>
        <v>20000</v>
      </c>
    </row>
    <row r="91" spans="1:52">
      <c r="A91" s="3">
        <v>45431</v>
      </c>
      <c r="B91" s="13" t="s">
        <v>33</v>
      </c>
      <c r="C91" s="4">
        <v>0.55555555555555558</v>
      </c>
      <c r="D91" s="4">
        <v>0.93819444444444444</v>
      </c>
      <c r="E91" s="4"/>
      <c r="F91" s="4"/>
      <c r="G91" s="46">
        <v>1</v>
      </c>
      <c r="H91" s="46">
        <v>0</v>
      </c>
      <c r="I91" s="4">
        <v>0.57500000000000007</v>
      </c>
      <c r="J91" s="4">
        <v>0.93055555555555547</v>
      </c>
      <c r="K91" s="4"/>
      <c r="L91" s="4"/>
      <c r="M91" s="46">
        <v>1</v>
      </c>
      <c r="N91" s="46">
        <v>0</v>
      </c>
      <c r="O91" s="4">
        <v>0.5756944444444444</v>
      </c>
      <c r="P91" s="4">
        <v>0.93611111111111101</v>
      </c>
      <c r="Q91" s="4"/>
      <c r="R91" s="4"/>
      <c r="S91" s="46">
        <v>1</v>
      </c>
      <c r="T91" s="46">
        <v>0</v>
      </c>
      <c r="U91" s="4">
        <v>0.57500000000000007</v>
      </c>
      <c r="V91" s="4">
        <v>0.9243055555555556</v>
      </c>
      <c r="W91" s="4"/>
      <c r="X91" s="4"/>
      <c r="Y91" s="46">
        <v>1</v>
      </c>
      <c r="Z91" s="46">
        <v>0</v>
      </c>
      <c r="AA91" s="4"/>
      <c r="AB91" s="4"/>
      <c r="AC91" s="4"/>
      <c r="AD91" s="4"/>
      <c r="AE91" s="46">
        <v>0</v>
      </c>
      <c r="AF91" s="46">
        <v>0</v>
      </c>
      <c r="AG91" s="4"/>
      <c r="AH91" s="4"/>
      <c r="AI91" s="4"/>
      <c r="AJ91" s="4"/>
      <c r="AK91" s="46">
        <v>0</v>
      </c>
      <c r="AL91" s="46">
        <v>0</v>
      </c>
      <c r="AM91" s="4">
        <v>0.28263888888888888</v>
      </c>
      <c r="AN91" s="4">
        <v>0.64722222222222225</v>
      </c>
      <c r="AO91" s="4"/>
      <c r="AP91" s="4"/>
      <c r="AQ91" s="46">
        <v>1</v>
      </c>
      <c r="AR91" s="46">
        <v>0</v>
      </c>
      <c r="AS91" s="4">
        <v>0.28263888888888888</v>
      </c>
      <c r="AT91" s="4">
        <v>0.64374999999999993</v>
      </c>
      <c r="AU91" s="4"/>
      <c r="AV91" s="4"/>
      <c r="AW91" s="46">
        <v>1</v>
      </c>
      <c r="AX91" s="46">
        <v>0</v>
      </c>
      <c r="AY91" s="1">
        <v>20000</v>
      </c>
      <c r="AZ91" s="58">
        <f t="shared" si="0"/>
        <v>20000</v>
      </c>
    </row>
    <row r="92" spans="1:52">
      <c r="A92" s="3">
        <v>45432</v>
      </c>
      <c r="B92" s="1" t="s">
        <v>24</v>
      </c>
      <c r="C92" s="4">
        <v>0.2673611111111111</v>
      </c>
      <c r="D92" s="4">
        <v>0.67361111111111116</v>
      </c>
      <c r="E92" s="4"/>
      <c r="F92" s="4"/>
      <c r="G92" s="46">
        <v>1</v>
      </c>
      <c r="H92" s="46">
        <v>0</v>
      </c>
      <c r="I92" s="4">
        <v>0.59166666666666667</v>
      </c>
      <c r="J92" s="4">
        <v>0.93055555555555547</v>
      </c>
      <c r="K92" s="4"/>
      <c r="L92" s="4"/>
      <c r="M92" s="46">
        <v>1</v>
      </c>
      <c r="N92" s="46">
        <v>0</v>
      </c>
      <c r="O92" s="4">
        <v>0.56180555555555556</v>
      </c>
      <c r="P92" s="4">
        <v>0.93819444444444444</v>
      </c>
      <c r="Q92" s="4"/>
      <c r="R92" s="4"/>
      <c r="S92" s="46">
        <v>1</v>
      </c>
      <c r="T92" s="46">
        <v>0</v>
      </c>
      <c r="U92" s="4">
        <v>0.55625000000000002</v>
      </c>
      <c r="V92" s="4">
        <v>0.92499999999999993</v>
      </c>
      <c r="W92" s="4"/>
      <c r="X92" s="4"/>
      <c r="Y92" s="46">
        <v>1</v>
      </c>
      <c r="Z92" s="46">
        <v>0</v>
      </c>
      <c r="AA92" s="4">
        <v>0.28819444444444448</v>
      </c>
      <c r="AB92" s="4">
        <v>0.7006944444444444</v>
      </c>
      <c r="AC92" s="4"/>
      <c r="AD92" s="4"/>
      <c r="AE92" s="46">
        <v>1</v>
      </c>
      <c r="AF92" s="46">
        <v>0</v>
      </c>
      <c r="AG92" s="4">
        <v>0.68402777777777779</v>
      </c>
      <c r="AH92" s="4">
        <v>0.9243055555555556</v>
      </c>
      <c r="AI92" s="4"/>
      <c r="AJ92" s="4"/>
      <c r="AK92" s="46">
        <v>1</v>
      </c>
      <c r="AL92" s="46">
        <v>0</v>
      </c>
      <c r="AM92" s="4"/>
      <c r="AN92" s="4"/>
      <c r="AO92" s="4"/>
      <c r="AP92" s="4"/>
      <c r="AQ92" s="46">
        <v>0</v>
      </c>
      <c r="AR92" s="46">
        <v>0</v>
      </c>
      <c r="AS92" s="4"/>
      <c r="AT92" s="4"/>
      <c r="AU92" s="4"/>
      <c r="AV92" s="4"/>
      <c r="AW92" s="46">
        <v>0</v>
      </c>
      <c r="AX92" s="46">
        <v>0</v>
      </c>
      <c r="AY92" s="1">
        <v>20000</v>
      </c>
      <c r="AZ92" s="58">
        <f t="shared" si="0"/>
        <v>20000</v>
      </c>
    </row>
    <row r="93" spans="1:52">
      <c r="A93" s="3">
        <v>45433</v>
      </c>
      <c r="B93" s="1" t="s">
        <v>25</v>
      </c>
      <c r="C93" s="4">
        <v>0.57638888888888895</v>
      </c>
      <c r="D93" s="4">
        <v>0.9458333333333333</v>
      </c>
      <c r="E93" s="4"/>
      <c r="F93" s="4"/>
      <c r="G93" s="46">
        <v>1</v>
      </c>
      <c r="H93" s="46">
        <v>0</v>
      </c>
      <c r="I93" s="4">
        <v>0.55694444444444446</v>
      </c>
      <c r="J93" s="4">
        <v>0.91805555555555562</v>
      </c>
      <c r="K93" s="4"/>
      <c r="L93" s="4"/>
      <c r="M93" s="46">
        <v>1</v>
      </c>
      <c r="N93" s="46">
        <v>0</v>
      </c>
      <c r="O93" s="4"/>
      <c r="P93" s="4"/>
      <c r="Q93" s="4"/>
      <c r="R93" s="4"/>
      <c r="S93" s="46">
        <v>0</v>
      </c>
      <c r="T93" s="46">
        <v>0</v>
      </c>
      <c r="U93" s="4">
        <v>0.5493055555555556</v>
      </c>
      <c r="V93" s="4"/>
      <c r="W93" s="4"/>
      <c r="X93" s="4"/>
      <c r="Y93" s="46">
        <v>1</v>
      </c>
      <c r="Z93" s="46">
        <v>0</v>
      </c>
      <c r="AA93" s="4">
        <v>0.59791666666666665</v>
      </c>
      <c r="AB93" s="4">
        <v>0.92013888888888884</v>
      </c>
      <c r="AC93" s="4"/>
      <c r="AD93" s="4"/>
      <c r="AE93" s="46">
        <v>1</v>
      </c>
      <c r="AF93" s="46">
        <v>0</v>
      </c>
      <c r="AG93" s="4">
        <v>0.66249999999999998</v>
      </c>
      <c r="AH93" s="4"/>
      <c r="AI93" s="4"/>
      <c r="AJ93" s="4"/>
      <c r="AK93" s="46">
        <v>1</v>
      </c>
      <c r="AL93" s="46">
        <v>0</v>
      </c>
      <c r="AM93" s="4">
        <v>0.27986111111111112</v>
      </c>
      <c r="AN93" s="4">
        <v>0.65902777777777777</v>
      </c>
      <c r="AO93" s="4"/>
      <c r="AP93" s="4"/>
      <c r="AQ93" s="46">
        <v>1</v>
      </c>
      <c r="AR93" s="46">
        <v>0</v>
      </c>
      <c r="AS93" s="4">
        <v>0.27916666666666667</v>
      </c>
      <c r="AT93" s="4">
        <v>0.65902777777777777</v>
      </c>
      <c r="AU93" s="4"/>
      <c r="AV93" s="4"/>
      <c r="AW93" s="46">
        <v>1</v>
      </c>
      <c r="AX93" s="46">
        <v>0</v>
      </c>
      <c r="AY93" s="1">
        <v>20000</v>
      </c>
      <c r="AZ93" s="58">
        <f t="shared" si="0"/>
        <v>20000</v>
      </c>
    </row>
    <row r="94" spans="1:52">
      <c r="A94" s="3">
        <v>45434</v>
      </c>
      <c r="B94" s="1" t="s">
        <v>34</v>
      </c>
      <c r="C94" s="4">
        <v>0.54166666666666663</v>
      </c>
      <c r="D94" s="4"/>
      <c r="E94" s="4"/>
      <c r="F94" s="4"/>
      <c r="G94" s="46">
        <v>1</v>
      </c>
      <c r="H94" s="46">
        <v>0</v>
      </c>
      <c r="I94" s="4">
        <v>0.57361111111111118</v>
      </c>
      <c r="J94" s="4">
        <v>0.91736111111111107</v>
      </c>
      <c r="K94" s="4"/>
      <c r="L94" s="4"/>
      <c r="M94" s="46">
        <v>1</v>
      </c>
      <c r="N94" s="46">
        <v>0</v>
      </c>
      <c r="O94" s="56">
        <v>0.29236111111111113</v>
      </c>
      <c r="P94" s="4">
        <v>0.7006944444444444</v>
      </c>
      <c r="Q94" s="4"/>
      <c r="R94" s="4"/>
      <c r="S94" s="46">
        <v>1</v>
      </c>
      <c r="T94" s="46">
        <v>0</v>
      </c>
      <c r="U94" s="4"/>
      <c r="V94" s="4"/>
      <c r="W94" s="4"/>
      <c r="X94" s="4"/>
      <c r="Y94" s="46">
        <v>0</v>
      </c>
      <c r="Z94" s="46">
        <v>0</v>
      </c>
      <c r="AA94" s="4">
        <v>0.29375000000000001</v>
      </c>
      <c r="AB94" s="4">
        <v>0.67013888888888884</v>
      </c>
      <c r="AC94" s="4"/>
      <c r="AD94" s="4"/>
      <c r="AE94" s="46">
        <v>1</v>
      </c>
      <c r="AF94" s="46">
        <v>0</v>
      </c>
      <c r="AG94" s="4">
        <v>0.69027777777777777</v>
      </c>
      <c r="AH94" s="4"/>
      <c r="AI94" s="4"/>
      <c r="AJ94" s="4"/>
      <c r="AK94" s="46">
        <v>1</v>
      </c>
      <c r="AL94" s="46">
        <v>0</v>
      </c>
      <c r="AM94" s="4">
        <v>0.56111111111111112</v>
      </c>
      <c r="AN94" s="4">
        <v>0.91666666666666663</v>
      </c>
      <c r="AO94" s="4"/>
      <c r="AP94" s="4"/>
      <c r="AQ94" s="46">
        <v>1</v>
      </c>
      <c r="AR94" s="46">
        <v>0</v>
      </c>
      <c r="AS94" s="4">
        <v>0.56111111111111112</v>
      </c>
      <c r="AT94" s="4">
        <v>0.91666666666666663</v>
      </c>
      <c r="AU94" s="4"/>
      <c r="AV94" s="4"/>
      <c r="AW94" s="46">
        <v>1</v>
      </c>
      <c r="AX94" s="46">
        <v>0</v>
      </c>
      <c r="AY94" s="1">
        <v>20000</v>
      </c>
      <c r="AZ94" s="58">
        <f t="shared" si="0"/>
        <v>0</v>
      </c>
    </row>
    <row r="95" spans="1:52">
      <c r="A95" s="3">
        <v>45435</v>
      </c>
      <c r="B95" s="1" t="s">
        <v>30</v>
      </c>
      <c r="C95" s="4">
        <v>0.27638888888888885</v>
      </c>
      <c r="D95" s="4">
        <v>0.73819444444444438</v>
      </c>
      <c r="E95" s="4"/>
      <c r="F95" s="4"/>
      <c r="G95" s="46">
        <v>1</v>
      </c>
      <c r="H95" s="46">
        <v>0</v>
      </c>
      <c r="I95" s="4">
        <v>0.55833333333333335</v>
      </c>
      <c r="J95" s="4">
        <v>0.9243055555555556</v>
      </c>
      <c r="K95" s="4"/>
      <c r="L95" s="4"/>
      <c r="M95" s="46">
        <v>1</v>
      </c>
      <c r="N95" s="46">
        <v>0</v>
      </c>
      <c r="O95" s="4">
        <v>0.55694444444444446</v>
      </c>
      <c r="P95" s="4">
        <v>0.91666666666666663</v>
      </c>
      <c r="Q95" s="4"/>
      <c r="R95" s="4"/>
      <c r="S95" s="46">
        <v>1</v>
      </c>
      <c r="T95" s="46">
        <v>0</v>
      </c>
      <c r="U95" s="4">
        <v>0.54999999999999993</v>
      </c>
      <c r="V95" s="4">
        <v>0.82430555555555562</v>
      </c>
      <c r="W95" s="4"/>
      <c r="X95" s="4"/>
      <c r="Y95" s="46">
        <v>1</v>
      </c>
      <c r="Z95" s="46">
        <v>0</v>
      </c>
      <c r="AA95" s="4">
        <v>0.31041666666666667</v>
      </c>
      <c r="AB95" s="4"/>
      <c r="AC95" s="4"/>
      <c r="AD95" s="4"/>
      <c r="AE95" s="46">
        <v>1</v>
      </c>
      <c r="AF95" s="46">
        <v>0</v>
      </c>
      <c r="AG95" s="4">
        <v>0.40416666666666662</v>
      </c>
      <c r="AH95" s="4"/>
      <c r="AI95" s="4"/>
      <c r="AJ95" s="4"/>
      <c r="AK95" s="46">
        <v>1</v>
      </c>
      <c r="AL95" s="46">
        <v>0</v>
      </c>
      <c r="AM95" s="4">
        <v>0.56041666666666667</v>
      </c>
      <c r="AN95" s="4"/>
      <c r="AO95" s="4"/>
      <c r="AP95" s="4"/>
      <c r="AQ95" s="46">
        <v>1</v>
      </c>
      <c r="AR95" s="46">
        <v>0</v>
      </c>
      <c r="AS95" s="4">
        <v>0.56041666666666667</v>
      </c>
      <c r="AT95" s="4">
        <v>0.91666666666666663</v>
      </c>
      <c r="AU95" s="4"/>
      <c r="AV95" s="4"/>
      <c r="AW95" s="46">
        <v>1</v>
      </c>
      <c r="AX95" s="46">
        <v>0</v>
      </c>
      <c r="AY95" s="1">
        <v>20000</v>
      </c>
      <c r="AZ95" s="58">
        <f t="shared" si="0"/>
        <v>20000</v>
      </c>
    </row>
    <row r="96" spans="1:52">
      <c r="A96" s="3">
        <v>45436</v>
      </c>
      <c r="B96" s="1" t="s">
        <v>31</v>
      </c>
      <c r="C96" s="4">
        <v>0.27777777777777779</v>
      </c>
      <c r="D96" s="4">
        <v>0.64722222222222225</v>
      </c>
      <c r="E96" s="4"/>
      <c r="F96" s="4"/>
      <c r="G96" s="46">
        <v>1</v>
      </c>
      <c r="H96" s="46">
        <v>0</v>
      </c>
      <c r="I96" s="4"/>
      <c r="J96" s="4"/>
      <c r="K96" s="4"/>
      <c r="L96" s="4"/>
      <c r="M96" s="46">
        <v>0</v>
      </c>
      <c r="N96" s="46">
        <v>0</v>
      </c>
      <c r="O96" s="4">
        <v>0.61875000000000002</v>
      </c>
      <c r="P96" s="4">
        <v>0.9590277777777777</v>
      </c>
      <c r="Q96" s="4"/>
      <c r="R96" s="4"/>
      <c r="S96" s="46">
        <v>1</v>
      </c>
      <c r="T96" s="46">
        <v>0</v>
      </c>
      <c r="U96" s="4"/>
      <c r="V96" s="4"/>
      <c r="W96" s="4"/>
      <c r="X96" s="4"/>
      <c r="Y96" s="46">
        <v>0</v>
      </c>
      <c r="Z96" s="46">
        <v>0</v>
      </c>
      <c r="AA96" s="4">
        <v>0.28750000000000003</v>
      </c>
      <c r="AB96" s="4">
        <v>0.67152777777777783</v>
      </c>
      <c r="AC96" s="4"/>
      <c r="AD96" s="4"/>
      <c r="AE96" s="46">
        <v>1</v>
      </c>
      <c r="AF96" s="46">
        <v>0</v>
      </c>
      <c r="AG96" s="4"/>
      <c r="AH96" s="4"/>
      <c r="AI96" s="4"/>
      <c r="AJ96" s="4"/>
      <c r="AK96" s="46"/>
      <c r="AL96" s="46">
        <v>0</v>
      </c>
      <c r="AM96" s="4">
        <v>0.60069444444444442</v>
      </c>
      <c r="AN96" s="4">
        <v>0.95833333333333337</v>
      </c>
      <c r="AO96" s="4"/>
      <c r="AP96" s="4"/>
      <c r="AQ96" s="46">
        <v>1</v>
      </c>
      <c r="AR96" s="46">
        <v>0</v>
      </c>
      <c r="AS96" s="4">
        <v>0.60069444444444442</v>
      </c>
      <c r="AT96" s="4">
        <v>0.95833333333333337</v>
      </c>
      <c r="AU96" s="4"/>
      <c r="AV96" s="4"/>
      <c r="AW96" s="46">
        <v>1</v>
      </c>
      <c r="AX96" s="46">
        <v>0</v>
      </c>
      <c r="AY96" s="1">
        <v>20000</v>
      </c>
      <c r="AZ96" s="58">
        <f t="shared" si="0"/>
        <v>0</v>
      </c>
    </row>
    <row r="97" spans="1:52">
      <c r="A97" s="3">
        <v>45437</v>
      </c>
      <c r="B97" s="1" t="s">
        <v>32</v>
      </c>
      <c r="C97" s="4">
        <v>0.27777777777777779</v>
      </c>
      <c r="D97" s="4">
        <v>0.66319444444444442</v>
      </c>
      <c r="E97" s="4"/>
      <c r="F97" s="4"/>
      <c r="G97" s="46">
        <v>1</v>
      </c>
      <c r="H97" s="46">
        <v>0</v>
      </c>
      <c r="I97" s="4">
        <v>0.28055555555555556</v>
      </c>
      <c r="J97" s="4">
        <v>0.6479166666666667</v>
      </c>
      <c r="K97" s="4"/>
      <c r="L97" s="4"/>
      <c r="M97" s="46">
        <v>1</v>
      </c>
      <c r="N97" s="46">
        <v>0</v>
      </c>
      <c r="O97" s="4">
        <v>0.60069444444444442</v>
      </c>
      <c r="P97" s="4">
        <v>1.5972222222222224E-2</v>
      </c>
      <c r="Q97" s="4"/>
      <c r="R97" s="4"/>
      <c r="S97" s="46">
        <v>1</v>
      </c>
      <c r="T97" s="46">
        <v>0</v>
      </c>
      <c r="U97" s="4">
        <v>0.6479166666666667</v>
      </c>
      <c r="V97" s="4">
        <v>1.5277777777777777E-2</v>
      </c>
      <c r="W97" s="4"/>
      <c r="X97" s="4"/>
      <c r="Y97" s="46">
        <v>1</v>
      </c>
      <c r="Z97" s="46">
        <v>0</v>
      </c>
      <c r="AA97" s="4">
        <v>0.625</v>
      </c>
      <c r="AB97" s="4">
        <v>1.5972222222222224E-2</v>
      </c>
      <c r="AC97" s="4"/>
      <c r="AD97" s="4"/>
      <c r="AE97" s="46">
        <v>1</v>
      </c>
      <c r="AF97" s="46">
        <v>0</v>
      </c>
      <c r="AG97" s="4"/>
      <c r="AH97" s="4"/>
      <c r="AI97" s="4"/>
      <c r="AJ97" s="4"/>
      <c r="AK97" s="46">
        <v>0</v>
      </c>
      <c r="AL97" s="46">
        <v>0</v>
      </c>
      <c r="AM97" s="4">
        <v>0.60347222222222219</v>
      </c>
      <c r="AN97" s="4">
        <v>1.5972222222222224E-2</v>
      </c>
      <c r="AO97" s="4"/>
      <c r="AP97" s="4"/>
      <c r="AQ97" s="46">
        <v>1</v>
      </c>
      <c r="AR97" s="46">
        <v>0</v>
      </c>
      <c r="AS97" s="4">
        <v>0.60277777777777775</v>
      </c>
      <c r="AT97" s="4">
        <v>1.5972222222222224E-2</v>
      </c>
      <c r="AU97" s="4"/>
      <c r="AV97" s="4"/>
      <c r="AW97" s="46">
        <v>1</v>
      </c>
      <c r="AX97" s="46">
        <v>0</v>
      </c>
      <c r="AY97" s="1">
        <v>20000</v>
      </c>
      <c r="AZ97" s="58">
        <f t="shared" si="0"/>
        <v>20000</v>
      </c>
    </row>
    <row r="98" spans="1:52">
      <c r="A98" s="3">
        <v>45438</v>
      </c>
      <c r="B98" s="13" t="s">
        <v>33</v>
      </c>
      <c r="C98" s="4">
        <v>0.27777777777777779</v>
      </c>
      <c r="D98" s="4">
        <v>0.7055555555555556</v>
      </c>
      <c r="E98" s="4"/>
      <c r="F98" s="4"/>
      <c r="G98" s="46">
        <v>1</v>
      </c>
      <c r="H98" s="46">
        <v>0</v>
      </c>
      <c r="I98" s="4">
        <v>0.38750000000000001</v>
      </c>
      <c r="J98" s="4">
        <v>0.56874999999999998</v>
      </c>
      <c r="K98" s="4">
        <v>0.56874999999999998</v>
      </c>
      <c r="L98" s="4">
        <v>0.95694444444444438</v>
      </c>
      <c r="M98" s="46">
        <v>1</v>
      </c>
      <c r="N98" s="46">
        <v>6</v>
      </c>
      <c r="O98" s="4">
        <v>0.38750000000000001</v>
      </c>
      <c r="P98" s="4"/>
      <c r="Q98" s="4"/>
      <c r="R98" s="4">
        <v>0.93125000000000002</v>
      </c>
      <c r="S98" s="46">
        <v>1</v>
      </c>
      <c r="T98" s="46">
        <v>6</v>
      </c>
      <c r="U98" s="4"/>
      <c r="V98" s="4">
        <v>0.51388888888888895</v>
      </c>
      <c r="W98" s="4"/>
      <c r="X98" s="4">
        <v>0.91666666666666663</v>
      </c>
      <c r="Y98" s="46">
        <v>1</v>
      </c>
      <c r="Z98" s="46">
        <v>2</v>
      </c>
      <c r="AA98" s="4">
        <v>0.63888888888888895</v>
      </c>
      <c r="AB98" s="4">
        <v>0.93888888888888899</v>
      </c>
      <c r="AC98" s="4"/>
      <c r="AD98" s="4"/>
      <c r="AE98" s="46">
        <v>1</v>
      </c>
      <c r="AF98" s="46">
        <v>0</v>
      </c>
      <c r="AG98" s="4"/>
      <c r="AH98" s="4"/>
      <c r="AI98" s="4"/>
      <c r="AJ98" s="4"/>
      <c r="AK98" s="46">
        <v>0</v>
      </c>
      <c r="AL98" s="46">
        <v>0</v>
      </c>
      <c r="AM98" s="4">
        <v>0.28055555555555556</v>
      </c>
      <c r="AN98" s="4">
        <v>0.65416666666666667</v>
      </c>
      <c r="AO98" s="4"/>
      <c r="AP98" s="4"/>
      <c r="AQ98" s="46">
        <v>1</v>
      </c>
      <c r="AR98" s="46">
        <v>0</v>
      </c>
      <c r="AS98" s="4">
        <v>0.55763888888888891</v>
      </c>
      <c r="AT98" s="4">
        <v>0.9243055555555556</v>
      </c>
      <c r="AU98" s="4"/>
      <c r="AV98" s="4"/>
      <c r="AW98" s="46">
        <v>1</v>
      </c>
      <c r="AX98" s="46">
        <v>0</v>
      </c>
      <c r="AY98" s="1">
        <v>20000</v>
      </c>
      <c r="AZ98" s="58">
        <f t="shared" si="0"/>
        <v>20000</v>
      </c>
    </row>
    <row r="99" spans="1:52">
      <c r="A99" s="3">
        <v>45439</v>
      </c>
      <c r="B99" s="1" t="s">
        <v>24</v>
      </c>
      <c r="C99" s="4">
        <v>0.2673611111111111</v>
      </c>
      <c r="D99" s="4">
        <v>0.68055555555555547</v>
      </c>
      <c r="E99" s="4"/>
      <c r="F99" s="4"/>
      <c r="G99" s="46">
        <v>1</v>
      </c>
      <c r="H99" s="46">
        <v>0</v>
      </c>
      <c r="I99" s="4">
        <v>0.56527777777777777</v>
      </c>
      <c r="J99" s="4">
        <v>0.94930555555555562</v>
      </c>
      <c r="K99" s="4"/>
      <c r="L99" s="4"/>
      <c r="M99" s="46">
        <v>1</v>
      </c>
      <c r="N99" s="46">
        <v>0</v>
      </c>
      <c r="O99" s="4">
        <v>0.55833333333333335</v>
      </c>
      <c r="P99" s="4">
        <v>0.96319444444444446</v>
      </c>
      <c r="Q99" s="4"/>
      <c r="R99" s="4"/>
      <c r="S99" s="46">
        <v>1</v>
      </c>
      <c r="T99" s="46">
        <v>0</v>
      </c>
      <c r="U99" s="4">
        <v>0.6333333333333333</v>
      </c>
      <c r="V99" s="4">
        <v>0.93402777777777779</v>
      </c>
      <c r="W99" s="4"/>
      <c r="X99" s="4"/>
      <c r="Y99" s="46">
        <v>1</v>
      </c>
      <c r="Z99" s="46">
        <v>0</v>
      </c>
      <c r="AA99" s="4">
        <v>0.29444444444444445</v>
      </c>
      <c r="AB99" s="4">
        <v>0.79513888888888884</v>
      </c>
      <c r="AC99" s="4"/>
      <c r="AD99" s="4"/>
      <c r="AE99" s="46">
        <v>1</v>
      </c>
      <c r="AF99" s="46">
        <v>0</v>
      </c>
      <c r="AG99" s="4"/>
      <c r="AH99" s="4"/>
      <c r="AI99" s="4"/>
      <c r="AJ99" s="4"/>
      <c r="AK99" s="46">
        <v>0</v>
      </c>
      <c r="AL99" s="46">
        <v>0</v>
      </c>
      <c r="AM99" s="4"/>
      <c r="AN99" s="4"/>
      <c r="AO99" s="4"/>
      <c r="AP99" s="4"/>
      <c r="AQ99" s="46">
        <v>0</v>
      </c>
      <c r="AR99" s="46">
        <v>0</v>
      </c>
      <c r="AS99" s="4"/>
      <c r="AT99" s="4"/>
      <c r="AU99" s="4"/>
      <c r="AV99" s="4"/>
      <c r="AW99" s="46">
        <v>0</v>
      </c>
      <c r="AX99" s="46">
        <v>0</v>
      </c>
      <c r="AY99" s="1">
        <v>20000</v>
      </c>
      <c r="AZ99" s="58">
        <f t="shared" si="0"/>
        <v>20000</v>
      </c>
    </row>
    <row r="100" spans="1:52">
      <c r="A100" s="3">
        <v>45440</v>
      </c>
      <c r="B100" s="1" t="s">
        <v>25</v>
      </c>
      <c r="C100" s="4">
        <v>0.55555555555555558</v>
      </c>
      <c r="D100" s="4">
        <v>0.95833333333333337</v>
      </c>
      <c r="E100" s="4"/>
      <c r="F100" s="4"/>
      <c r="G100" s="46">
        <v>1</v>
      </c>
      <c r="H100" s="46">
        <v>0</v>
      </c>
      <c r="I100" s="4">
        <v>0.5625</v>
      </c>
      <c r="J100" s="4"/>
      <c r="K100" s="4"/>
      <c r="L100" s="4"/>
      <c r="M100" s="46">
        <v>1</v>
      </c>
      <c r="N100" s="46">
        <v>0</v>
      </c>
      <c r="O100" s="4"/>
      <c r="P100" s="4"/>
      <c r="Q100" s="4"/>
      <c r="R100" s="4"/>
      <c r="S100" s="46">
        <v>0</v>
      </c>
      <c r="T100" s="46">
        <v>0</v>
      </c>
      <c r="U100" s="4">
        <v>0.5854166666666667</v>
      </c>
      <c r="V100" s="4">
        <v>0.87777777777777777</v>
      </c>
      <c r="W100" s="4"/>
      <c r="X100" s="4"/>
      <c r="Y100" s="46">
        <v>1</v>
      </c>
      <c r="Z100" s="46">
        <v>0</v>
      </c>
      <c r="AA100" s="4"/>
      <c r="AB100" s="4"/>
      <c r="AC100" s="4"/>
      <c r="AD100" s="4"/>
      <c r="AE100" s="46">
        <v>0</v>
      </c>
      <c r="AF100" s="46">
        <v>0</v>
      </c>
      <c r="AG100" s="4"/>
      <c r="AH100" s="4"/>
      <c r="AI100" s="4"/>
      <c r="AJ100" s="4"/>
      <c r="AK100" s="46">
        <v>0</v>
      </c>
      <c r="AL100" s="46">
        <v>0</v>
      </c>
      <c r="AM100" s="4">
        <v>0.27013888888888887</v>
      </c>
      <c r="AN100" s="4">
        <v>0.64166666666666672</v>
      </c>
      <c r="AO100" s="4"/>
      <c r="AP100" s="4"/>
      <c r="AQ100" s="46">
        <v>1</v>
      </c>
      <c r="AR100" s="46">
        <v>0</v>
      </c>
      <c r="AS100" s="4">
        <v>0.27013888888888887</v>
      </c>
      <c r="AT100" s="4">
        <v>0.6430555555555556</v>
      </c>
      <c r="AU100" s="4"/>
      <c r="AV100" s="4"/>
      <c r="AW100" s="46">
        <v>1</v>
      </c>
      <c r="AX100" s="46">
        <v>0</v>
      </c>
      <c r="AY100" s="1">
        <v>20000</v>
      </c>
      <c r="AZ100" s="58">
        <f t="shared" si="0"/>
        <v>20000</v>
      </c>
    </row>
    <row r="101" spans="1:52">
      <c r="A101" s="3">
        <v>45441</v>
      </c>
      <c r="B101" s="1" t="s">
        <v>34</v>
      </c>
      <c r="C101" s="4">
        <v>0.56666666666666665</v>
      </c>
      <c r="D101" s="4">
        <v>0.9590277777777777</v>
      </c>
      <c r="E101" s="4"/>
      <c r="F101" s="4"/>
      <c r="G101" s="46">
        <v>1</v>
      </c>
      <c r="H101" s="46">
        <v>0</v>
      </c>
      <c r="I101" s="4">
        <v>0.57152777777777775</v>
      </c>
      <c r="J101" s="4">
        <v>0.93402777777777779</v>
      </c>
      <c r="K101" s="4"/>
      <c r="L101" s="4"/>
      <c r="M101" s="46">
        <v>1</v>
      </c>
      <c r="N101" s="46">
        <v>0</v>
      </c>
      <c r="O101" s="56">
        <v>0.28333333333333333</v>
      </c>
      <c r="P101" s="4">
        <v>0.65694444444444444</v>
      </c>
      <c r="Q101" s="4"/>
      <c r="R101" s="4"/>
      <c r="S101" s="46">
        <v>1</v>
      </c>
      <c r="T101" s="46">
        <v>0</v>
      </c>
      <c r="U101" s="4"/>
      <c r="V101" s="4"/>
      <c r="W101" s="4"/>
      <c r="X101" s="4"/>
      <c r="Y101" s="46">
        <v>0</v>
      </c>
      <c r="Z101" s="46">
        <v>0</v>
      </c>
      <c r="AA101" s="4">
        <v>0.48749999999999999</v>
      </c>
      <c r="AB101" s="4">
        <v>0.89097222222222217</v>
      </c>
      <c r="AC101" s="4"/>
      <c r="AD101" s="4"/>
      <c r="AE101" s="46">
        <v>1</v>
      </c>
      <c r="AF101" s="46">
        <v>0</v>
      </c>
      <c r="AG101" s="4"/>
      <c r="AH101" s="4"/>
      <c r="AI101" s="4"/>
      <c r="AJ101" s="4"/>
      <c r="AK101" s="46">
        <v>0</v>
      </c>
      <c r="AL101" s="46">
        <v>0</v>
      </c>
      <c r="AM101" s="4">
        <v>0.28333333333333333</v>
      </c>
      <c r="AN101" s="4">
        <v>0.6479166666666667</v>
      </c>
      <c r="AO101" s="4"/>
      <c r="AP101" s="4"/>
      <c r="AQ101" s="46">
        <v>1</v>
      </c>
      <c r="AR101" s="46">
        <v>0</v>
      </c>
      <c r="AS101" s="4">
        <v>0.55972222222222223</v>
      </c>
      <c r="AT101" s="4">
        <v>0.91666666666666663</v>
      </c>
      <c r="AU101" s="4"/>
      <c r="AV101" s="4"/>
      <c r="AW101" s="46">
        <v>1</v>
      </c>
      <c r="AX101" s="46">
        <v>0</v>
      </c>
      <c r="AY101" s="1">
        <v>20000</v>
      </c>
      <c r="AZ101" s="58">
        <f t="shared" si="0"/>
        <v>0</v>
      </c>
    </row>
    <row r="102" spans="1:52">
      <c r="A102" s="3">
        <v>45442</v>
      </c>
      <c r="B102" s="1" t="s">
        <v>30</v>
      </c>
      <c r="C102" s="4">
        <v>0.56527777777777777</v>
      </c>
      <c r="D102" s="4">
        <v>0.92291666666666661</v>
      </c>
      <c r="E102" s="4"/>
      <c r="F102" s="4"/>
      <c r="G102" s="46">
        <v>1</v>
      </c>
      <c r="H102" s="46">
        <v>0</v>
      </c>
      <c r="I102" s="4"/>
      <c r="J102" s="4"/>
      <c r="K102" s="4"/>
      <c r="L102" s="4"/>
      <c r="M102" s="46">
        <v>0</v>
      </c>
      <c r="N102" s="46">
        <v>0</v>
      </c>
      <c r="O102" s="57">
        <v>0.27569444444444446</v>
      </c>
      <c r="P102" s="4">
        <v>0.66319444444444442</v>
      </c>
      <c r="Q102" s="4"/>
      <c r="R102" s="4"/>
      <c r="S102" s="46">
        <v>1</v>
      </c>
      <c r="T102" s="46">
        <v>0</v>
      </c>
      <c r="U102" s="4">
        <v>0.58263888888888882</v>
      </c>
      <c r="V102" s="4">
        <v>0.92222222222222217</v>
      </c>
      <c r="W102" s="4"/>
      <c r="X102" s="4"/>
      <c r="Y102" s="46">
        <v>1</v>
      </c>
      <c r="Z102" s="46">
        <v>0</v>
      </c>
      <c r="AA102" s="4">
        <v>0.71875</v>
      </c>
      <c r="AB102" s="4">
        <v>0.91388888888888886</v>
      </c>
      <c r="AC102" s="4"/>
      <c r="AD102" s="4"/>
      <c r="AE102" s="46">
        <v>1</v>
      </c>
      <c r="AF102" s="46">
        <v>0</v>
      </c>
      <c r="AG102" s="4"/>
      <c r="AH102" s="4"/>
      <c r="AI102" s="4"/>
      <c r="AJ102" s="4"/>
      <c r="AK102" s="46">
        <v>0</v>
      </c>
      <c r="AL102" s="46">
        <v>0</v>
      </c>
      <c r="AM102" s="4">
        <v>0.27569444444444446</v>
      </c>
      <c r="AN102" s="4">
        <v>0.65138888888888891</v>
      </c>
      <c r="AO102" s="4"/>
      <c r="AP102" s="4"/>
      <c r="AQ102" s="46">
        <v>1</v>
      </c>
      <c r="AR102" s="46">
        <v>0</v>
      </c>
      <c r="AS102" s="4">
        <v>0.55347222222222225</v>
      </c>
      <c r="AT102" s="4">
        <v>0.91249999999999998</v>
      </c>
      <c r="AU102" s="4"/>
      <c r="AV102" s="4"/>
      <c r="AW102" s="46">
        <v>1</v>
      </c>
      <c r="AX102" s="46">
        <v>0</v>
      </c>
      <c r="AY102" s="1">
        <v>20000</v>
      </c>
      <c r="AZ102" s="58">
        <f t="shared" si="0"/>
        <v>20000</v>
      </c>
    </row>
    <row r="103" spans="1:52">
      <c r="A103" s="3">
        <v>45443</v>
      </c>
      <c r="B103" s="1" t="s">
        <v>31</v>
      </c>
      <c r="C103" s="4">
        <v>0.27291666666666664</v>
      </c>
      <c r="D103" s="4">
        <v>0.75</v>
      </c>
      <c r="E103" s="4"/>
      <c r="F103" s="4"/>
      <c r="G103" s="46">
        <v>1</v>
      </c>
      <c r="H103" s="46">
        <v>0</v>
      </c>
      <c r="I103" s="4">
        <v>0.27430555555555552</v>
      </c>
      <c r="J103" s="4">
        <v>0.63055555555555554</v>
      </c>
      <c r="K103" s="4">
        <v>0.74652777777777779</v>
      </c>
      <c r="L103" s="4">
        <v>0.90694444444444444</v>
      </c>
      <c r="M103" s="46">
        <v>1</v>
      </c>
      <c r="N103" s="46">
        <v>0</v>
      </c>
      <c r="O103" s="4">
        <v>0.56180555555555556</v>
      </c>
      <c r="P103" s="4">
        <v>0.97777777777777775</v>
      </c>
      <c r="Q103" s="4"/>
      <c r="R103" s="4"/>
      <c r="S103" s="46">
        <v>1</v>
      </c>
      <c r="T103" s="46">
        <v>0</v>
      </c>
      <c r="U103" s="4">
        <v>0.60833333333333328</v>
      </c>
      <c r="V103" s="4"/>
      <c r="W103" s="4"/>
      <c r="X103" s="4"/>
      <c r="Y103" s="46">
        <v>1</v>
      </c>
      <c r="Z103" s="46">
        <v>0</v>
      </c>
      <c r="AA103" s="4">
        <v>0.64930555555555558</v>
      </c>
      <c r="AB103" s="4"/>
      <c r="AC103" s="4"/>
      <c r="AD103" s="4"/>
      <c r="AE103" s="46">
        <v>1</v>
      </c>
      <c r="AF103" s="46">
        <v>0</v>
      </c>
      <c r="AG103" s="4"/>
      <c r="AH103" s="4"/>
      <c r="AI103" s="4"/>
      <c r="AJ103" s="4"/>
      <c r="AK103" s="46">
        <v>0</v>
      </c>
      <c r="AL103" s="46">
        <v>0</v>
      </c>
      <c r="AM103" s="4">
        <v>0.60902777777777783</v>
      </c>
      <c r="AN103" s="4">
        <v>0.98125000000000007</v>
      </c>
      <c r="AO103" s="4"/>
      <c r="AP103" s="4"/>
      <c r="AQ103" s="46">
        <v>1</v>
      </c>
      <c r="AR103" s="46">
        <v>0</v>
      </c>
      <c r="AS103" s="4">
        <v>0.60902777777777783</v>
      </c>
      <c r="AT103" s="4">
        <v>0.9819444444444444</v>
      </c>
      <c r="AU103" s="4"/>
      <c r="AV103" s="4"/>
      <c r="AW103" s="46">
        <v>1</v>
      </c>
      <c r="AX103" s="46">
        <v>0</v>
      </c>
      <c r="AY103" s="1">
        <v>20000</v>
      </c>
      <c r="AZ103" s="58">
        <f t="shared" si="0"/>
        <v>20000</v>
      </c>
    </row>
    <row r="104" spans="1:52">
      <c r="G104" s="47">
        <f>SUM(G73:G103)</f>
        <v>28</v>
      </c>
      <c r="H104" s="47">
        <f>SUM(H73:H103)</f>
        <v>10</v>
      </c>
      <c r="I104" s="1"/>
      <c r="J104" s="1"/>
      <c r="M104" s="47">
        <f>SUM(M73:M103)</f>
        <v>27</v>
      </c>
      <c r="N104" s="47">
        <f>SUM(N73:N103)</f>
        <v>13</v>
      </c>
      <c r="O104" s="1"/>
      <c r="P104" s="1"/>
      <c r="S104" s="47">
        <f>SUM(S73:S103)</f>
        <v>27</v>
      </c>
      <c r="T104" s="47">
        <f>SUM(T73:T103)</f>
        <v>13</v>
      </c>
      <c r="Y104" s="47">
        <f>SUM(Y73:Y103)</f>
        <v>25</v>
      </c>
      <c r="Z104" s="47">
        <f>SUM(Z73:Z103)</f>
        <v>4</v>
      </c>
      <c r="AA104" s="1"/>
      <c r="AB104" s="1"/>
      <c r="AE104" s="47">
        <f>SUM(AE73:AE103)</f>
        <v>17</v>
      </c>
      <c r="AF104" s="47">
        <f>SUM(AF73:AF103)</f>
        <v>0</v>
      </c>
      <c r="AG104" s="1"/>
      <c r="AH104" s="1"/>
      <c r="AK104" s="47">
        <f>SUM(AK73:AK103)</f>
        <v>19</v>
      </c>
      <c r="AL104" s="47">
        <f>SUM(AL73:AL103)</f>
        <v>0</v>
      </c>
      <c r="AQ104" s="47">
        <f>SUM(AQ73:AQ103)</f>
        <v>27</v>
      </c>
      <c r="AR104" s="47">
        <f>SUM(AR73:AR103)</f>
        <v>0</v>
      </c>
      <c r="AW104" s="47">
        <f>SUM(AW73:AW103)</f>
        <v>25</v>
      </c>
      <c r="AX104" s="47">
        <f>SUM(AX73:AX103)</f>
        <v>4</v>
      </c>
      <c r="AZ104" s="47">
        <f>SUM(AZ88:AZ103)</f>
        <v>260000</v>
      </c>
    </row>
    <row r="106" spans="1:52" ht="15.75">
      <c r="A106" s="3"/>
      <c r="C106" s="148" t="s">
        <v>1</v>
      </c>
      <c r="D106" s="148"/>
      <c r="E106" s="148"/>
      <c r="F106" s="43"/>
      <c r="G106" s="150" t="s">
        <v>9</v>
      </c>
      <c r="H106" s="150"/>
      <c r="I106" s="148" t="s">
        <v>2</v>
      </c>
      <c r="J106" s="148"/>
      <c r="K106" s="148"/>
      <c r="L106" s="43"/>
      <c r="M106" s="150" t="s">
        <v>9</v>
      </c>
      <c r="N106" s="150"/>
      <c r="O106" s="148" t="s">
        <v>3</v>
      </c>
      <c r="P106" s="148"/>
      <c r="Q106" s="148"/>
      <c r="R106" s="43"/>
      <c r="S106" s="150" t="s">
        <v>9</v>
      </c>
      <c r="T106" s="150"/>
      <c r="U106" s="148" t="s">
        <v>75</v>
      </c>
      <c r="V106" s="148"/>
      <c r="W106" s="148"/>
      <c r="X106" s="43"/>
      <c r="Y106" s="150" t="s">
        <v>9</v>
      </c>
      <c r="Z106" s="150"/>
      <c r="AA106" s="148" t="s">
        <v>5</v>
      </c>
      <c r="AB106" s="148"/>
      <c r="AC106" s="148"/>
      <c r="AD106" s="43"/>
      <c r="AE106" s="150" t="s">
        <v>9</v>
      </c>
      <c r="AF106" s="150"/>
      <c r="AG106" s="148" t="s">
        <v>12</v>
      </c>
      <c r="AH106" s="148"/>
      <c r="AI106" s="148"/>
      <c r="AJ106" s="43"/>
      <c r="AK106" s="150" t="s">
        <v>9</v>
      </c>
      <c r="AL106" s="150"/>
      <c r="AM106" s="148" t="s">
        <v>76</v>
      </c>
      <c r="AN106" s="148"/>
      <c r="AO106" s="148"/>
      <c r="AP106" s="148"/>
      <c r="AQ106" s="150" t="s">
        <v>9</v>
      </c>
      <c r="AR106" s="150"/>
      <c r="AS106" s="148" t="s">
        <v>73</v>
      </c>
      <c r="AT106" s="148"/>
      <c r="AU106" s="148"/>
      <c r="AV106" s="148"/>
      <c r="AW106" s="150" t="s">
        <v>9</v>
      </c>
      <c r="AX106" s="150"/>
    </row>
    <row r="107" spans="1:52" ht="15.75">
      <c r="A107" s="43" t="s">
        <v>7</v>
      </c>
      <c r="B107" s="43"/>
      <c r="C107" s="147" t="s">
        <v>46</v>
      </c>
      <c r="D107" s="147"/>
      <c r="E107" s="151" t="s">
        <v>74</v>
      </c>
      <c r="F107" s="151"/>
      <c r="G107" s="150" t="s">
        <v>46</v>
      </c>
      <c r="H107" s="44" t="s">
        <v>77</v>
      </c>
      <c r="I107" s="153" t="s">
        <v>46</v>
      </c>
      <c r="J107" s="153"/>
      <c r="K107" s="151" t="s">
        <v>74</v>
      </c>
      <c r="L107" s="151"/>
      <c r="M107" s="150" t="s">
        <v>46</v>
      </c>
      <c r="N107" s="44" t="s">
        <v>77</v>
      </c>
      <c r="O107" s="153" t="s">
        <v>46</v>
      </c>
      <c r="P107" s="153"/>
      <c r="Q107" s="151" t="s">
        <v>74</v>
      </c>
      <c r="R107" s="151"/>
      <c r="S107" s="150" t="s">
        <v>46</v>
      </c>
      <c r="T107" s="44" t="s">
        <v>77</v>
      </c>
      <c r="U107" s="153" t="s">
        <v>46</v>
      </c>
      <c r="V107" s="153"/>
      <c r="W107" s="151" t="s">
        <v>74</v>
      </c>
      <c r="X107" s="151"/>
      <c r="Y107" s="150" t="s">
        <v>46</v>
      </c>
      <c r="Z107" s="44" t="s">
        <v>77</v>
      </c>
      <c r="AA107" s="153" t="s">
        <v>46</v>
      </c>
      <c r="AB107" s="153"/>
      <c r="AC107" s="151" t="s">
        <v>74</v>
      </c>
      <c r="AD107" s="151"/>
      <c r="AE107" s="150" t="s">
        <v>46</v>
      </c>
      <c r="AF107" s="44" t="s">
        <v>77</v>
      </c>
      <c r="AG107" s="153" t="s">
        <v>46</v>
      </c>
      <c r="AH107" s="153"/>
      <c r="AI107" s="151" t="s">
        <v>74</v>
      </c>
      <c r="AJ107" s="151"/>
      <c r="AK107" s="150" t="s">
        <v>46</v>
      </c>
      <c r="AL107" s="44" t="s">
        <v>77</v>
      </c>
      <c r="AM107" s="153" t="s">
        <v>46</v>
      </c>
      <c r="AN107" s="153"/>
      <c r="AO107" s="151" t="s">
        <v>74</v>
      </c>
      <c r="AP107" s="151"/>
      <c r="AQ107" s="150" t="s">
        <v>46</v>
      </c>
      <c r="AR107" s="44" t="s">
        <v>77</v>
      </c>
      <c r="AS107" s="153" t="s">
        <v>46</v>
      </c>
      <c r="AT107" s="153"/>
      <c r="AU107" s="151" t="s">
        <v>74</v>
      </c>
      <c r="AV107" s="151"/>
      <c r="AW107" s="150" t="s">
        <v>46</v>
      </c>
      <c r="AX107" s="44" t="s">
        <v>77</v>
      </c>
    </row>
    <row r="108" spans="1:52">
      <c r="A108" s="1" t="s">
        <v>28</v>
      </c>
      <c r="B108" s="1" t="s">
        <v>29</v>
      </c>
      <c r="C108" s="1" t="s">
        <v>26</v>
      </c>
      <c r="D108" s="1" t="s">
        <v>27</v>
      </c>
      <c r="E108" s="1" t="s">
        <v>26</v>
      </c>
      <c r="F108" s="1" t="s">
        <v>27</v>
      </c>
      <c r="G108" s="152"/>
      <c r="H108" s="45" t="s">
        <v>78</v>
      </c>
      <c r="I108" s="1" t="s">
        <v>26</v>
      </c>
      <c r="J108" s="1" t="s">
        <v>27</v>
      </c>
      <c r="K108" s="1" t="s">
        <v>26</v>
      </c>
      <c r="L108" s="1" t="s">
        <v>27</v>
      </c>
      <c r="M108" s="152"/>
      <c r="N108" s="45" t="s">
        <v>78</v>
      </c>
      <c r="O108" s="1" t="s">
        <v>26</v>
      </c>
      <c r="P108" s="1" t="s">
        <v>27</v>
      </c>
      <c r="Q108" s="1" t="s">
        <v>26</v>
      </c>
      <c r="R108" s="1" t="s">
        <v>27</v>
      </c>
      <c r="S108" s="152"/>
      <c r="T108" s="45" t="s">
        <v>78</v>
      </c>
      <c r="U108" s="1" t="s">
        <v>26</v>
      </c>
      <c r="V108" s="1" t="s">
        <v>27</v>
      </c>
      <c r="W108" s="1" t="s">
        <v>26</v>
      </c>
      <c r="X108" s="1" t="s">
        <v>27</v>
      </c>
      <c r="Y108" s="152"/>
      <c r="Z108" s="45" t="s">
        <v>78</v>
      </c>
      <c r="AA108" s="1" t="s">
        <v>26</v>
      </c>
      <c r="AB108" s="1" t="s">
        <v>27</v>
      </c>
      <c r="AC108" s="1" t="s">
        <v>26</v>
      </c>
      <c r="AD108" s="1" t="s">
        <v>27</v>
      </c>
      <c r="AE108" s="152"/>
      <c r="AF108" s="45" t="s">
        <v>78</v>
      </c>
      <c r="AG108" s="1" t="s">
        <v>26</v>
      </c>
      <c r="AH108" s="1" t="s">
        <v>27</v>
      </c>
      <c r="AI108" s="1" t="s">
        <v>26</v>
      </c>
      <c r="AJ108" s="1" t="s">
        <v>27</v>
      </c>
      <c r="AK108" s="152"/>
      <c r="AL108" s="45" t="s">
        <v>78</v>
      </c>
      <c r="AM108" s="1" t="s">
        <v>26</v>
      </c>
      <c r="AN108" s="1" t="s">
        <v>27</v>
      </c>
      <c r="AO108" s="1" t="s">
        <v>26</v>
      </c>
      <c r="AP108" s="1" t="s">
        <v>27</v>
      </c>
      <c r="AQ108" s="152"/>
      <c r="AR108" s="45" t="s">
        <v>78</v>
      </c>
      <c r="AS108" s="1" t="s">
        <v>26</v>
      </c>
      <c r="AT108" s="1" t="s">
        <v>27</v>
      </c>
      <c r="AU108" s="1" t="s">
        <v>26</v>
      </c>
      <c r="AV108" s="1" t="s">
        <v>27</v>
      </c>
      <c r="AW108" s="152"/>
      <c r="AX108" s="45" t="s">
        <v>78</v>
      </c>
    </row>
    <row r="109" spans="1:52">
      <c r="A109" s="3">
        <v>45444</v>
      </c>
      <c r="B109" s="59" t="s">
        <v>32</v>
      </c>
      <c r="C109" s="4">
        <v>0.27777777777777779</v>
      </c>
      <c r="D109" s="4">
        <v>0.68888888888888899</v>
      </c>
      <c r="E109" s="4"/>
      <c r="F109" s="4"/>
      <c r="G109" s="46">
        <v>1</v>
      </c>
      <c r="H109" s="46">
        <v>0</v>
      </c>
      <c r="I109" s="4">
        <v>0.59444444444444444</v>
      </c>
      <c r="J109" s="4">
        <v>3.1944444444444449E-2</v>
      </c>
      <c r="K109" s="4"/>
      <c r="L109" s="4"/>
      <c r="M109" s="46">
        <v>1</v>
      </c>
      <c r="N109" s="46">
        <v>0</v>
      </c>
      <c r="O109" s="4">
        <v>0.59652777777777777</v>
      </c>
      <c r="P109" s="4">
        <v>3.1944444444444449E-2</v>
      </c>
      <c r="Q109" s="4"/>
      <c r="R109" s="4"/>
      <c r="S109" s="46">
        <v>1</v>
      </c>
      <c r="T109" s="46">
        <v>0</v>
      </c>
      <c r="U109" s="4">
        <v>0.59722222222222221</v>
      </c>
      <c r="V109" s="4">
        <v>0.94930555555555562</v>
      </c>
      <c r="W109" s="4"/>
      <c r="X109" s="4"/>
      <c r="Y109" s="46">
        <v>1</v>
      </c>
      <c r="Z109" s="46">
        <v>0</v>
      </c>
      <c r="AA109" s="4">
        <v>0.29305555555555557</v>
      </c>
      <c r="AB109" s="4">
        <v>0.68680555555555556</v>
      </c>
      <c r="AC109" s="4"/>
      <c r="AD109" s="4"/>
      <c r="AE109" s="46">
        <v>1</v>
      </c>
      <c r="AF109" s="46">
        <v>0</v>
      </c>
      <c r="AG109" s="4"/>
      <c r="AH109" s="4"/>
      <c r="AI109" s="4"/>
      <c r="AJ109" s="4"/>
      <c r="AK109" s="46">
        <v>0</v>
      </c>
      <c r="AL109" s="46">
        <v>0</v>
      </c>
      <c r="AM109" s="4">
        <v>0.61041666666666672</v>
      </c>
      <c r="AN109" s="4">
        <v>0.94791666666666663</v>
      </c>
      <c r="AO109" s="4"/>
      <c r="AP109" s="4"/>
      <c r="AQ109" s="46">
        <v>1</v>
      </c>
      <c r="AR109" s="46">
        <v>0</v>
      </c>
      <c r="AS109" s="4">
        <v>0.61041666666666672</v>
      </c>
      <c r="AT109" s="4">
        <v>0.94791666666666663</v>
      </c>
      <c r="AU109" s="4"/>
      <c r="AV109" s="4"/>
      <c r="AW109" s="46">
        <v>1</v>
      </c>
      <c r="AX109" s="46">
        <v>0</v>
      </c>
    </row>
    <row r="110" spans="1:52">
      <c r="A110" s="3">
        <v>45445</v>
      </c>
      <c r="B110" s="13" t="s">
        <v>33</v>
      </c>
      <c r="C110" s="4"/>
      <c r="D110" s="4"/>
      <c r="E110" s="4"/>
      <c r="F110" s="4"/>
      <c r="G110" s="46">
        <v>0</v>
      </c>
      <c r="H110" s="46">
        <v>0</v>
      </c>
      <c r="I110" s="4">
        <v>0.3444444444444445</v>
      </c>
      <c r="J110" s="4">
        <v>0.64930555555555558</v>
      </c>
      <c r="K110" s="4"/>
      <c r="L110" s="4"/>
      <c r="M110" s="46">
        <v>1</v>
      </c>
      <c r="N110" s="46">
        <v>0</v>
      </c>
      <c r="O110" s="4">
        <v>0.34513888888888888</v>
      </c>
      <c r="P110" s="4">
        <v>0.75347222222222221</v>
      </c>
      <c r="Q110" s="4"/>
      <c r="R110" s="4"/>
      <c r="S110" s="46">
        <v>1</v>
      </c>
      <c r="T110" s="46">
        <v>2</v>
      </c>
      <c r="U110" s="4">
        <v>0.59305555555555556</v>
      </c>
      <c r="V110" s="4"/>
      <c r="W110" s="4"/>
      <c r="X110" s="4"/>
      <c r="Y110" s="46">
        <v>1</v>
      </c>
      <c r="Z110" s="46">
        <v>0</v>
      </c>
      <c r="AA110" s="4"/>
      <c r="AB110" s="4"/>
      <c r="AC110" s="4"/>
      <c r="AD110" s="4"/>
      <c r="AE110" s="46">
        <v>0</v>
      </c>
      <c r="AF110" s="46">
        <v>0</v>
      </c>
      <c r="AG110" s="4"/>
      <c r="AH110" s="4"/>
      <c r="AI110" s="4"/>
      <c r="AJ110" s="4"/>
      <c r="AK110" s="46">
        <v>0</v>
      </c>
      <c r="AL110" s="46">
        <v>0</v>
      </c>
      <c r="AM110" s="4">
        <v>0.56180555555555556</v>
      </c>
      <c r="AN110" s="4">
        <v>0.92083333333333339</v>
      </c>
      <c r="AO110" s="4"/>
      <c r="AP110" s="4"/>
      <c r="AQ110" s="46">
        <v>1</v>
      </c>
      <c r="AR110" s="46">
        <v>0</v>
      </c>
      <c r="AS110" s="4">
        <v>0.56180555555555556</v>
      </c>
      <c r="AT110" s="4">
        <v>0.91875000000000007</v>
      </c>
      <c r="AU110" s="4"/>
      <c r="AV110" s="4"/>
      <c r="AW110" s="46">
        <v>1</v>
      </c>
      <c r="AX110" s="46">
        <v>0</v>
      </c>
    </row>
    <row r="111" spans="1:52">
      <c r="A111" s="3">
        <v>45446</v>
      </c>
      <c r="B111" s="1" t="s">
        <v>24</v>
      </c>
      <c r="C111" s="4">
        <v>0.30277777777777776</v>
      </c>
      <c r="D111" s="4">
        <v>0.68541666666666667</v>
      </c>
      <c r="E111" s="4"/>
      <c r="F111" s="4"/>
      <c r="G111" s="46">
        <v>1</v>
      </c>
      <c r="H111" s="46">
        <v>0</v>
      </c>
      <c r="I111" s="4"/>
      <c r="J111" s="4"/>
      <c r="K111" s="4"/>
      <c r="L111" s="4"/>
      <c r="M111" s="46">
        <v>0</v>
      </c>
      <c r="N111" s="46">
        <v>0</v>
      </c>
      <c r="O111" s="4">
        <v>0.5708333333333333</v>
      </c>
      <c r="P111" s="4">
        <v>0.96944444444444444</v>
      </c>
      <c r="Q111" s="4"/>
      <c r="R111" s="4"/>
      <c r="S111" s="46">
        <v>1</v>
      </c>
      <c r="T111" s="46">
        <v>0</v>
      </c>
      <c r="U111" s="4"/>
      <c r="V111" s="4"/>
      <c r="W111" s="4"/>
      <c r="X111" s="4"/>
      <c r="Y111" s="46">
        <v>0</v>
      </c>
      <c r="Z111" s="46">
        <v>0</v>
      </c>
      <c r="AA111" s="4">
        <v>0.32013888888888892</v>
      </c>
      <c r="AB111" s="4">
        <v>0.92569444444444438</v>
      </c>
      <c r="AC111" s="4"/>
      <c r="AD111" s="4"/>
      <c r="AE111" s="46">
        <v>1</v>
      </c>
      <c r="AF111" s="46">
        <v>0</v>
      </c>
      <c r="AG111" s="4"/>
      <c r="AH111" s="4"/>
      <c r="AI111" s="4"/>
      <c r="AJ111" s="4"/>
      <c r="AK111" s="46">
        <v>0</v>
      </c>
      <c r="AL111" s="46">
        <v>0</v>
      </c>
      <c r="AM111" s="4"/>
      <c r="AN111" s="4"/>
      <c r="AO111" s="4"/>
      <c r="AP111" s="4"/>
      <c r="AQ111" s="46">
        <v>0</v>
      </c>
      <c r="AR111" s="46">
        <v>0</v>
      </c>
      <c r="AS111" s="4"/>
      <c r="AT111" s="4"/>
      <c r="AU111" s="4"/>
      <c r="AV111" s="4"/>
      <c r="AW111" s="46">
        <v>0</v>
      </c>
      <c r="AX111" s="46">
        <v>0</v>
      </c>
    </row>
    <row r="112" spans="1:52">
      <c r="A112" s="3">
        <v>45447</v>
      </c>
      <c r="B112" s="1" t="s">
        <v>25</v>
      </c>
      <c r="C112" s="4">
        <v>0.55208333333333337</v>
      </c>
      <c r="D112" s="4">
        <v>0.94791666666666663</v>
      </c>
      <c r="E112" s="4"/>
      <c r="F112" s="4"/>
      <c r="G112" s="46">
        <v>1</v>
      </c>
      <c r="H112" s="46">
        <v>0</v>
      </c>
      <c r="I112" s="4">
        <v>0.5625</v>
      </c>
      <c r="J112" s="4">
        <v>0.93888888888888899</v>
      </c>
      <c r="K112" s="4"/>
      <c r="L112" s="4"/>
      <c r="M112" s="46">
        <v>1</v>
      </c>
      <c r="N112" s="46">
        <v>0</v>
      </c>
      <c r="O112" s="4"/>
      <c r="P112" s="4"/>
      <c r="Q112" s="4"/>
      <c r="R112" s="4"/>
      <c r="S112" s="46">
        <v>0</v>
      </c>
      <c r="T112" s="46">
        <v>0</v>
      </c>
      <c r="U112" s="4">
        <v>0.57430555555555551</v>
      </c>
      <c r="V112" s="4">
        <v>0.91736111111111107</v>
      </c>
      <c r="W112" s="4"/>
      <c r="X112" s="4"/>
      <c r="Y112" s="46">
        <v>1</v>
      </c>
      <c r="Z112" s="46">
        <v>0</v>
      </c>
      <c r="AA112" s="4">
        <v>0.30624999999999997</v>
      </c>
      <c r="AB112" s="4">
        <v>0.67638888888888893</v>
      </c>
      <c r="AC112" s="4"/>
      <c r="AD112" s="4"/>
      <c r="AE112" s="46">
        <v>1</v>
      </c>
      <c r="AF112" s="46">
        <v>0</v>
      </c>
      <c r="AG112" s="4"/>
      <c r="AH112" s="4"/>
      <c r="AI112" s="4"/>
      <c r="AJ112" s="4"/>
      <c r="AK112" s="46">
        <v>0</v>
      </c>
      <c r="AL112" s="46">
        <v>0</v>
      </c>
      <c r="AM112" s="4"/>
      <c r="AN112" s="4"/>
      <c r="AO112" s="4"/>
      <c r="AP112" s="4"/>
      <c r="AQ112" s="46">
        <v>0</v>
      </c>
      <c r="AR112" s="46">
        <v>0</v>
      </c>
      <c r="AS112" s="4">
        <v>0.28263888888888888</v>
      </c>
      <c r="AT112" s="4">
        <v>0.64722222222222225</v>
      </c>
      <c r="AU112" s="4"/>
      <c r="AV112" s="4"/>
      <c r="AW112" s="46">
        <v>1</v>
      </c>
      <c r="AX112" s="46">
        <v>0</v>
      </c>
    </row>
    <row r="113" spans="1:50">
      <c r="A113" s="3">
        <v>45448</v>
      </c>
      <c r="B113" s="1" t="s">
        <v>34</v>
      </c>
      <c r="C113" s="4">
        <v>0.56597222222222221</v>
      </c>
      <c r="D113" s="4">
        <v>0.91666666666666663</v>
      </c>
      <c r="E113" s="4"/>
      <c r="F113" s="4"/>
      <c r="G113" s="46">
        <v>1</v>
      </c>
      <c r="H113" s="46">
        <v>0</v>
      </c>
      <c r="I113" s="4">
        <v>0.56458333333333333</v>
      </c>
      <c r="J113" s="4">
        <v>0.91666666666666663</v>
      </c>
      <c r="K113" s="4"/>
      <c r="L113" s="4"/>
      <c r="M113" s="46">
        <v>1</v>
      </c>
      <c r="N113" s="46">
        <v>0</v>
      </c>
      <c r="O113" s="4">
        <v>0.56180555555555556</v>
      </c>
      <c r="P113" s="4">
        <v>0.97569444444444453</v>
      </c>
      <c r="Q113" s="4"/>
      <c r="R113" s="4"/>
      <c r="S113" s="46">
        <v>1</v>
      </c>
      <c r="T113" s="46">
        <v>0</v>
      </c>
      <c r="U113" s="4"/>
      <c r="V113" s="4"/>
      <c r="W113" s="4"/>
      <c r="X113" s="4"/>
      <c r="Y113" s="46">
        <v>0</v>
      </c>
      <c r="Z113" s="46">
        <v>0</v>
      </c>
      <c r="AA113" s="4">
        <v>0.6381944444444444</v>
      </c>
      <c r="AB113" s="4">
        <v>0.91666666666666663</v>
      </c>
      <c r="AC113" s="4"/>
      <c r="AD113" s="4"/>
      <c r="AE113" s="46">
        <v>1</v>
      </c>
      <c r="AF113" s="46">
        <v>0</v>
      </c>
      <c r="AG113" s="4"/>
      <c r="AH113" s="4"/>
      <c r="AI113" s="4"/>
      <c r="AJ113" s="4"/>
      <c r="AK113" s="46">
        <v>0</v>
      </c>
      <c r="AL113" s="46">
        <v>0</v>
      </c>
      <c r="AM113" s="4">
        <v>0.28055555555555556</v>
      </c>
      <c r="AN113" s="4"/>
      <c r="AO113" s="4"/>
      <c r="AP113" s="4"/>
      <c r="AQ113" s="46">
        <v>1</v>
      </c>
      <c r="AR113" s="46">
        <v>0</v>
      </c>
      <c r="AS113" s="4">
        <v>0.27916666666666667</v>
      </c>
      <c r="AT113" s="4">
        <v>0.6430555555555556</v>
      </c>
      <c r="AU113" s="4"/>
      <c r="AV113" s="4"/>
      <c r="AW113" s="46">
        <v>1</v>
      </c>
      <c r="AX113" s="46">
        <v>0</v>
      </c>
    </row>
    <row r="114" spans="1:50">
      <c r="A114" s="3">
        <v>45449</v>
      </c>
      <c r="B114" s="60" t="s">
        <v>30</v>
      </c>
      <c r="C114" s="4">
        <v>0.61458333333333337</v>
      </c>
      <c r="D114" s="4">
        <v>0.9375</v>
      </c>
      <c r="E114" s="4"/>
      <c r="F114" s="4"/>
      <c r="G114" s="46">
        <v>1</v>
      </c>
      <c r="H114" s="46">
        <v>0</v>
      </c>
      <c r="I114" s="4"/>
      <c r="J114" s="4"/>
      <c r="K114" s="4"/>
      <c r="L114" s="4"/>
      <c r="M114" s="46">
        <v>0</v>
      </c>
      <c r="N114" s="46">
        <v>0</v>
      </c>
      <c r="O114" s="4">
        <v>0.56111111111111112</v>
      </c>
      <c r="P114" s="4">
        <v>0.9375</v>
      </c>
      <c r="Q114" s="4"/>
      <c r="R114" s="4"/>
      <c r="S114" s="46">
        <v>1</v>
      </c>
      <c r="T114" s="46">
        <v>0</v>
      </c>
      <c r="U114" s="4">
        <v>0.58402777777777781</v>
      </c>
      <c r="V114" s="4">
        <v>0.9375</v>
      </c>
      <c r="W114" s="4"/>
      <c r="X114" s="4"/>
      <c r="Y114" s="46">
        <v>1</v>
      </c>
      <c r="Z114" s="46">
        <v>0</v>
      </c>
      <c r="AA114" s="4">
        <v>0.55277777777777781</v>
      </c>
      <c r="AB114" s="4">
        <v>0.9145833333333333</v>
      </c>
      <c r="AC114" s="4"/>
      <c r="AD114" s="4"/>
      <c r="AE114" s="46">
        <v>1</v>
      </c>
      <c r="AF114" s="46">
        <v>0</v>
      </c>
      <c r="AG114" s="4"/>
      <c r="AH114" s="4"/>
      <c r="AI114" s="4"/>
      <c r="AJ114" s="4"/>
      <c r="AK114" s="46">
        <v>0</v>
      </c>
      <c r="AL114" s="46">
        <v>0</v>
      </c>
      <c r="AM114" s="4">
        <v>0.27499999999999997</v>
      </c>
      <c r="AN114" s="4">
        <v>0.60416666666666663</v>
      </c>
      <c r="AO114" s="4"/>
      <c r="AP114" s="4"/>
      <c r="AQ114" s="46">
        <v>1</v>
      </c>
      <c r="AR114" s="46">
        <v>0</v>
      </c>
      <c r="AS114" s="4">
        <v>0.27499999999999997</v>
      </c>
      <c r="AT114" s="4">
        <v>0.60416666666666663</v>
      </c>
      <c r="AU114" s="4"/>
      <c r="AV114" s="4"/>
      <c r="AW114" s="46">
        <v>1</v>
      </c>
      <c r="AX114" s="46">
        <v>0</v>
      </c>
    </row>
    <row r="115" spans="1:50">
      <c r="A115" s="3">
        <v>45450</v>
      </c>
      <c r="B115" s="59" t="s">
        <v>31</v>
      </c>
      <c r="C115" s="4">
        <v>0.57291666666666663</v>
      </c>
      <c r="D115" s="4">
        <v>0.96875</v>
      </c>
      <c r="E115" s="4"/>
      <c r="F115" s="4"/>
      <c r="G115" s="46">
        <v>1</v>
      </c>
      <c r="H115" s="46">
        <v>0</v>
      </c>
      <c r="I115" s="4">
        <v>0.28680555555555554</v>
      </c>
      <c r="J115" s="4">
        <v>0.62361111111111112</v>
      </c>
      <c r="K115" s="4">
        <v>0.62361111111111112</v>
      </c>
      <c r="L115" s="4">
        <v>0.94305555555555554</v>
      </c>
      <c r="M115" s="46">
        <v>1</v>
      </c>
      <c r="N115" s="46">
        <v>7</v>
      </c>
      <c r="O115" s="4">
        <v>0.30555555555555552</v>
      </c>
      <c r="P115" s="4">
        <v>0.68680555555555556</v>
      </c>
      <c r="Q115" s="4"/>
      <c r="R115" s="4"/>
      <c r="S115" s="46">
        <v>1</v>
      </c>
      <c r="T115" s="46">
        <v>0</v>
      </c>
      <c r="U115" s="4">
        <v>0.58263888888888882</v>
      </c>
      <c r="V115" s="4"/>
      <c r="W115" s="4"/>
      <c r="X115" s="4"/>
      <c r="Y115" s="46">
        <v>1</v>
      </c>
      <c r="Z115" s="46">
        <v>0</v>
      </c>
      <c r="AA115" s="4">
        <v>0.33402777777777781</v>
      </c>
      <c r="AB115" s="4">
        <v>0.93055555555555547</v>
      </c>
      <c r="AC115" s="4"/>
      <c r="AD115" s="4"/>
      <c r="AE115" s="46">
        <v>1</v>
      </c>
      <c r="AF115" s="46">
        <v>0</v>
      </c>
      <c r="AG115" s="4"/>
      <c r="AH115" s="4"/>
      <c r="AI115" s="4"/>
      <c r="AJ115" s="4"/>
      <c r="AK115" s="46">
        <v>0</v>
      </c>
      <c r="AL115" s="46">
        <v>0</v>
      </c>
      <c r="AM115" s="4">
        <v>0.64166666666666672</v>
      </c>
      <c r="AN115" s="4">
        <v>0.9458333333333333</v>
      </c>
      <c r="AO115" s="4"/>
      <c r="AP115" s="4"/>
      <c r="AQ115" s="46">
        <v>1</v>
      </c>
      <c r="AR115" s="46">
        <v>0</v>
      </c>
      <c r="AS115" s="4">
        <v>0.64166666666666672</v>
      </c>
      <c r="AT115" s="35">
        <v>0.94097222222222221</v>
      </c>
      <c r="AU115" s="4"/>
      <c r="AV115" s="4"/>
      <c r="AW115" s="46">
        <v>1</v>
      </c>
      <c r="AX115" s="46">
        <v>0</v>
      </c>
    </row>
    <row r="116" spans="1:50">
      <c r="A116" s="3">
        <v>45451</v>
      </c>
      <c r="B116" s="59" t="s">
        <v>32</v>
      </c>
      <c r="C116" s="4"/>
      <c r="D116" s="4"/>
      <c r="E116" s="4"/>
      <c r="F116" s="4"/>
      <c r="G116" s="46">
        <v>0</v>
      </c>
      <c r="H116" s="46">
        <v>0</v>
      </c>
      <c r="I116" s="4">
        <v>0.2673611111111111</v>
      </c>
      <c r="J116" s="4">
        <v>0.64374999999999993</v>
      </c>
      <c r="K116" s="4"/>
      <c r="L116" s="4"/>
      <c r="M116" s="46">
        <v>1</v>
      </c>
      <c r="N116" s="46">
        <v>0</v>
      </c>
      <c r="O116" s="4">
        <v>0.28402777777777777</v>
      </c>
      <c r="P116" s="4">
        <v>0.6645833333333333</v>
      </c>
      <c r="Q116" s="4"/>
      <c r="R116" s="4"/>
      <c r="S116" s="46">
        <v>1</v>
      </c>
      <c r="T116" s="46">
        <v>0</v>
      </c>
      <c r="U116" s="4">
        <v>0.61944444444444446</v>
      </c>
      <c r="V116" s="4">
        <v>0.96388888888888891</v>
      </c>
      <c r="W116" s="4"/>
      <c r="X116" s="4"/>
      <c r="Y116" s="46">
        <v>1</v>
      </c>
      <c r="Z116" s="46">
        <v>0</v>
      </c>
      <c r="AA116" s="4">
        <v>0.60416666666666663</v>
      </c>
      <c r="AB116" s="4"/>
      <c r="AC116" s="4"/>
      <c r="AD116" s="4"/>
      <c r="AE116" s="46">
        <v>1</v>
      </c>
      <c r="AF116" s="46">
        <v>0</v>
      </c>
      <c r="AG116" s="4"/>
      <c r="AH116" s="4"/>
      <c r="AI116" s="4"/>
      <c r="AJ116" s="4"/>
      <c r="AK116" s="46">
        <v>0</v>
      </c>
      <c r="AL116" s="46">
        <v>0</v>
      </c>
      <c r="AM116" s="4">
        <v>0.60416666666666663</v>
      </c>
      <c r="AN116" s="4">
        <v>0.96388888888888891</v>
      </c>
      <c r="AO116" s="4"/>
      <c r="AP116" s="4"/>
      <c r="AQ116" s="46">
        <v>1</v>
      </c>
      <c r="AR116" s="46">
        <v>0</v>
      </c>
      <c r="AS116" s="4">
        <v>0.60416666666666663</v>
      </c>
      <c r="AT116" s="4">
        <v>0.96319444444444446</v>
      </c>
      <c r="AU116" s="4"/>
      <c r="AV116" s="4"/>
      <c r="AW116" s="46">
        <v>1</v>
      </c>
      <c r="AX116" s="46">
        <v>0</v>
      </c>
    </row>
    <row r="117" spans="1:50">
      <c r="A117" s="3">
        <v>45452</v>
      </c>
      <c r="B117" s="13" t="s">
        <v>33</v>
      </c>
      <c r="C117" s="4"/>
      <c r="D117" s="4"/>
      <c r="E117" s="4"/>
      <c r="F117" s="4"/>
      <c r="G117" s="46">
        <v>0</v>
      </c>
      <c r="H117" s="46">
        <v>0</v>
      </c>
      <c r="I117" s="4">
        <v>0.26805555555555555</v>
      </c>
      <c r="J117" s="4">
        <v>0.64583333333333337</v>
      </c>
      <c r="K117" s="4"/>
      <c r="L117" s="4"/>
      <c r="M117" s="46">
        <v>1</v>
      </c>
      <c r="N117" s="46">
        <v>0</v>
      </c>
      <c r="O117" s="4">
        <v>0.29236111111111113</v>
      </c>
      <c r="P117" s="4">
        <v>0.69166666666666676</v>
      </c>
      <c r="Q117" s="4"/>
      <c r="R117" s="4"/>
      <c r="S117" s="46">
        <v>1</v>
      </c>
      <c r="T117" s="46">
        <v>0</v>
      </c>
      <c r="U117" s="4">
        <v>0.5083333333333333</v>
      </c>
      <c r="V117" s="4">
        <v>0.94444444444444453</v>
      </c>
      <c r="W117" s="4"/>
      <c r="X117" s="4"/>
      <c r="Y117" s="46">
        <v>1</v>
      </c>
      <c r="Z117" s="46">
        <v>3</v>
      </c>
      <c r="AA117" s="4"/>
      <c r="AB117" s="4"/>
      <c r="AC117" s="4"/>
      <c r="AD117" s="4"/>
      <c r="AE117" s="46">
        <v>0</v>
      </c>
      <c r="AF117" s="46">
        <v>0</v>
      </c>
      <c r="AG117" s="4"/>
      <c r="AH117" s="4"/>
      <c r="AI117" s="4"/>
      <c r="AJ117" s="4"/>
      <c r="AK117" s="46">
        <v>0</v>
      </c>
      <c r="AL117" s="46">
        <v>0</v>
      </c>
      <c r="AM117" s="4">
        <v>0.56874999999999998</v>
      </c>
      <c r="AN117" s="4">
        <v>0.91666666666666663</v>
      </c>
      <c r="AO117" s="4"/>
      <c r="AP117" s="4"/>
      <c r="AQ117" s="46">
        <v>1</v>
      </c>
      <c r="AR117" s="46">
        <v>0</v>
      </c>
      <c r="AS117" s="4">
        <v>0.56805555555555554</v>
      </c>
      <c r="AT117" s="4">
        <v>0.91666666666666663</v>
      </c>
      <c r="AU117" s="4"/>
      <c r="AV117" s="4"/>
      <c r="AW117" s="46">
        <v>1</v>
      </c>
      <c r="AX117" s="46">
        <v>0</v>
      </c>
    </row>
    <row r="118" spans="1:50">
      <c r="A118" s="3">
        <v>45453</v>
      </c>
      <c r="B118" s="1" t="s">
        <v>24</v>
      </c>
      <c r="C118" s="4"/>
      <c r="D118" s="4"/>
      <c r="E118" s="4"/>
      <c r="F118" s="4"/>
      <c r="G118" s="46">
        <v>0</v>
      </c>
      <c r="H118" s="46">
        <v>0</v>
      </c>
      <c r="I118" s="4">
        <v>0.57777777777777783</v>
      </c>
      <c r="J118" s="4">
        <v>0.9375</v>
      </c>
      <c r="K118" s="4"/>
      <c r="L118" s="4"/>
      <c r="M118" s="46">
        <v>1</v>
      </c>
      <c r="N118" s="46">
        <v>0</v>
      </c>
      <c r="O118" s="4">
        <v>0.57361111111111118</v>
      </c>
      <c r="P118" s="4">
        <v>0.95138888888888884</v>
      </c>
      <c r="Q118" s="4"/>
      <c r="R118" s="4"/>
      <c r="S118" s="46">
        <v>1</v>
      </c>
      <c r="T118" s="46">
        <v>0</v>
      </c>
      <c r="U118" s="4">
        <v>0.56111111111111112</v>
      </c>
      <c r="V118" s="4">
        <v>0.92986111111111114</v>
      </c>
      <c r="W118" s="4"/>
      <c r="X118" s="4"/>
      <c r="Y118" s="46">
        <v>1</v>
      </c>
      <c r="Z118" s="46">
        <v>0</v>
      </c>
      <c r="AA118" s="4">
        <v>0.29930555555555555</v>
      </c>
      <c r="AB118" s="4">
        <v>0.6645833333333333</v>
      </c>
      <c r="AC118" s="4"/>
      <c r="AD118" s="4"/>
      <c r="AE118" s="46">
        <v>1</v>
      </c>
      <c r="AF118" s="46">
        <v>0</v>
      </c>
      <c r="AG118" s="4"/>
      <c r="AH118" s="4"/>
      <c r="AI118" s="4"/>
      <c r="AJ118" s="4"/>
      <c r="AK118" s="46">
        <v>0</v>
      </c>
      <c r="AL118" s="46">
        <v>0</v>
      </c>
      <c r="AM118" s="4"/>
      <c r="AN118" s="4"/>
      <c r="AO118" s="4"/>
      <c r="AP118" s="4"/>
      <c r="AQ118" s="46">
        <v>0</v>
      </c>
      <c r="AR118" s="46">
        <v>0</v>
      </c>
      <c r="AS118" s="4"/>
      <c r="AT118" s="4"/>
      <c r="AU118" s="4"/>
      <c r="AV118" s="4"/>
      <c r="AW118" s="46">
        <v>0</v>
      </c>
      <c r="AX118" s="46">
        <v>0</v>
      </c>
    </row>
    <row r="119" spans="1:50">
      <c r="A119" s="3">
        <v>45454</v>
      </c>
      <c r="B119" s="1" t="s">
        <v>25</v>
      </c>
      <c r="C119" s="4"/>
      <c r="D119" s="4"/>
      <c r="E119" s="4"/>
      <c r="F119" s="4"/>
      <c r="G119" s="46">
        <v>0</v>
      </c>
      <c r="H119" s="46">
        <v>0</v>
      </c>
      <c r="I119" s="4">
        <v>0.53888888888888886</v>
      </c>
      <c r="J119" s="4">
        <v>0.94513888888888886</v>
      </c>
      <c r="K119" s="4"/>
      <c r="L119" s="4"/>
      <c r="M119" s="46">
        <v>1</v>
      </c>
      <c r="N119" s="46">
        <v>0</v>
      </c>
      <c r="O119" s="4">
        <v>0.57361111111111118</v>
      </c>
      <c r="P119" s="4">
        <v>0.95416666666666661</v>
      </c>
      <c r="Q119" s="4"/>
      <c r="R119" s="4"/>
      <c r="S119" s="46">
        <v>1</v>
      </c>
      <c r="T119" s="46">
        <v>0</v>
      </c>
      <c r="U119" s="4">
        <v>0.56458333333333333</v>
      </c>
      <c r="V119" s="4">
        <v>0.95416666666666661</v>
      </c>
      <c r="W119" s="4"/>
      <c r="X119" s="4"/>
      <c r="Y119" s="46">
        <v>1</v>
      </c>
      <c r="Z119" s="46">
        <v>0</v>
      </c>
      <c r="AA119" s="4">
        <v>0.61944444444444446</v>
      </c>
      <c r="AB119" s="4">
        <v>0.95416666666666661</v>
      </c>
      <c r="AC119" s="4"/>
      <c r="AD119" s="4"/>
      <c r="AE119" s="46">
        <v>1</v>
      </c>
      <c r="AF119" s="46">
        <v>0</v>
      </c>
      <c r="AG119" s="4"/>
      <c r="AH119" s="4"/>
      <c r="AI119" s="4"/>
      <c r="AJ119" s="4"/>
      <c r="AK119" s="46">
        <v>0</v>
      </c>
      <c r="AL119" s="46">
        <v>0</v>
      </c>
      <c r="AM119" s="4">
        <v>0.27013888888888887</v>
      </c>
      <c r="AN119" s="4">
        <v>0.67361111111111116</v>
      </c>
      <c r="AO119" s="4"/>
      <c r="AP119" s="4"/>
      <c r="AQ119" s="46">
        <v>1</v>
      </c>
      <c r="AR119" s="46">
        <v>0</v>
      </c>
      <c r="AS119" s="4">
        <v>0.27013888888888887</v>
      </c>
      <c r="AT119" s="4">
        <v>0.65347222222222223</v>
      </c>
      <c r="AU119" s="4"/>
      <c r="AV119" s="4"/>
      <c r="AW119" s="46">
        <v>1</v>
      </c>
      <c r="AX119" s="46">
        <v>0</v>
      </c>
    </row>
    <row r="120" spans="1:50">
      <c r="A120" s="3">
        <v>45455</v>
      </c>
      <c r="B120" s="1" t="s">
        <v>34</v>
      </c>
      <c r="C120" s="4">
        <v>0.58958333333333335</v>
      </c>
      <c r="D120" s="4">
        <v>0.94791666666666663</v>
      </c>
      <c r="E120" s="4"/>
      <c r="F120" s="4"/>
      <c r="G120" s="46">
        <v>1</v>
      </c>
      <c r="H120" s="46">
        <v>0</v>
      </c>
      <c r="I120" s="4">
        <v>0.5541666666666667</v>
      </c>
      <c r="J120" s="4">
        <v>0.91805555555555562</v>
      </c>
      <c r="K120" s="4"/>
      <c r="L120" s="4"/>
      <c r="M120" s="46">
        <v>1</v>
      </c>
      <c r="N120" s="46">
        <v>0</v>
      </c>
      <c r="O120" s="4">
        <v>0.28194444444444444</v>
      </c>
      <c r="P120" s="4">
        <v>0.65</v>
      </c>
      <c r="Q120" s="4"/>
      <c r="R120" s="4"/>
      <c r="S120" s="46">
        <v>1</v>
      </c>
      <c r="T120" s="46">
        <v>0</v>
      </c>
      <c r="U120" s="4"/>
      <c r="V120" s="4"/>
      <c r="W120" s="4"/>
      <c r="X120" s="4"/>
      <c r="Y120" s="46">
        <v>0</v>
      </c>
      <c r="Z120" s="46">
        <v>0</v>
      </c>
      <c r="AA120" s="4">
        <v>0.58611111111111114</v>
      </c>
      <c r="AB120" s="4">
        <v>0.9</v>
      </c>
      <c r="AC120" s="4"/>
      <c r="AD120" s="4"/>
      <c r="AE120" s="46">
        <v>1</v>
      </c>
      <c r="AF120" s="46">
        <v>0</v>
      </c>
      <c r="AG120" s="4"/>
      <c r="AH120" s="4"/>
      <c r="AI120" s="4"/>
      <c r="AJ120" s="4"/>
      <c r="AK120" s="46">
        <v>0</v>
      </c>
      <c r="AL120" s="46">
        <v>0</v>
      </c>
      <c r="AM120" s="4">
        <v>0.28194444444444444</v>
      </c>
      <c r="AN120" s="4">
        <v>0.65277777777777779</v>
      </c>
      <c r="AO120" s="4"/>
      <c r="AP120" s="4"/>
      <c r="AQ120" s="46">
        <v>1</v>
      </c>
      <c r="AR120" s="46">
        <v>0</v>
      </c>
      <c r="AS120" s="4"/>
      <c r="AT120" s="4"/>
      <c r="AU120" s="4"/>
      <c r="AV120" s="4"/>
      <c r="AW120" s="46">
        <v>0</v>
      </c>
      <c r="AX120" s="46">
        <v>0</v>
      </c>
    </row>
    <row r="121" spans="1:50">
      <c r="A121" s="3">
        <v>45456</v>
      </c>
      <c r="B121" s="1" t="s">
        <v>30</v>
      </c>
      <c r="C121" s="4">
        <v>0.55208333333333337</v>
      </c>
      <c r="D121" s="4">
        <v>0.9375</v>
      </c>
      <c r="E121" s="4"/>
      <c r="F121" s="4"/>
      <c r="G121" s="46">
        <v>1</v>
      </c>
      <c r="H121" s="46">
        <v>0</v>
      </c>
      <c r="I121" s="4"/>
      <c r="J121" s="4"/>
      <c r="K121" s="4"/>
      <c r="L121" s="4"/>
      <c r="M121" s="46">
        <v>0</v>
      </c>
      <c r="N121" s="46">
        <v>0</v>
      </c>
      <c r="O121" s="4">
        <v>0.3034722222222222</v>
      </c>
      <c r="P121" s="4">
        <v>0.64861111111111114</v>
      </c>
      <c r="Q121" s="4"/>
      <c r="R121" s="4"/>
      <c r="S121" s="46">
        <v>1</v>
      </c>
      <c r="T121" s="46">
        <v>0</v>
      </c>
      <c r="U121" s="4">
        <v>0.54513888888888895</v>
      </c>
      <c r="V121" s="4">
        <v>0.92986111111111114</v>
      </c>
      <c r="W121" s="4"/>
      <c r="X121" s="4"/>
      <c r="Y121" s="46">
        <v>1</v>
      </c>
      <c r="Z121" s="46">
        <v>0</v>
      </c>
      <c r="AA121" s="4">
        <v>0.32013888888888892</v>
      </c>
      <c r="AB121" s="4">
        <v>0.75</v>
      </c>
      <c r="AC121" s="4"/>
      <c r="AD121" s="4"/>
      <c r="AE121" s="46">
        <v>1</v>
      </c>
      <c r="AF121" s="46">
        <v>0</v>
      </c>
      <c r="AG121" s="4"/>
      <c r="AH121" s="4"/>
      <c r="AI121" s="4"/>
      <c r="AJ121" s="4"/>
      <c r="AK121" s="46">
        <v>0</v>
      </c>
      <c r="AL121" s="46">
        <v>0</v>
      </c>
      <c r="AM121" s="4">
        <v>0.56805555555555554</v>
      </c>
      <c r="AN121" s="4">
        <v>0.91875000000000007</v>
      </c>
      <c r="AO121" s="4"/>
      <c r="AP121" s="4"/>
      <c r="AQ121" s="46">
        <v>1</v>
      </c>
      <c r="AR121" s="46">
        <v>0</v>
      </c>
      <c r="AS121" s="4">
        <v>0.56805555555555554</v>
      </c>
      <c r="AT121" s="4">
        <v>0.92291666666666661</v>
      </c>
      <c r="AU121" s="4"/>
      <c r="AV121" s="4"/>
      <c r="AW121" s="46">
        <v>1</v>
      </c>
      <c r="AX121" s="46">
        <v>0</v>
      </c>
    </row>
    <row r="122" spans="1:50">
      <c r="A122" s="3">
        <v>45457</v>
      </c>
      <c r="B122" s="59" t="s">
        <v>31</v>
      </c>
      <c r="C122" s="4">
        <v>0.60069444444444442</v>
      </c>
      <c r="D122" s="4">
        <v>3.5416666666666666E-2</v>
      </c>
      <c r="E122" s="4"/>
      <c r="F122" s="4"/>
      <c r="G122" s="46">
        <v>1</v>
      </c>
      <c r="H122" s="46">
        <v>1</v>
      </c>
      <c r="I122" s="4">
        <v>0.31666666666666665</v>
      </c>
      <c r="J122" s="4">
        <v>0.65069444444444446</v>
      </c>
      <c r="K122" s="4">
        <v>0.65069444444444446</v>
      </c>
      <c r="L122" s="4">
        <v>0.70624999999999993</v>
      </c>
      <c r="M122" s="46">
        <v>1</v>
      </c>
      <c r="N122" s="46">
        <v>2</v>
      </c>
      <c r="O122" s="4">
        <v>0.31041666666666667</v>
      </c>
      <c r="P122" s="4">
        <v>0.72361111111111109</v>
      </c>
      <c r="Q122" s="4"/>
      <c r="R122" s="4"/>
      <c r="S122" s="46">
        <v>1</v>
      </c>
      <c r="T122" s="46">
        <v>1</v>
      </c>
      <c r="U122" s="4">
        <v>0.56527777777777777</v>
      </c>
      <c r="V122" s="4">
        <v>0.99652777777777779</v>
      </c>
      <c r="W122" s="4"/>
      <c r="X122" s="4"/>
      <c r="Y122" s="46">
        <v>1</v>
      </c>
      <c r="Z122" s="46">
        <v>0</v>
      </c>
      <c r="AA122" s="4"/>
      <c r="AB122" s="4"/>
      <c r="AC122" s="4"/>
      <c r="AD122" s="4"/>
      <c r="AE122" s="46">
        <v>0</v>
      </c>
      <c r="AF122" s="46">
        <v>0</v>
      </c>
      <c r="AG122" s="4"/>
      <c r="AH122" s="4"/>
      <c r="AI122" s="4"/>
      <c r="AJ122" s="4"/>
      <c r="AK122" s="46">
        <v>0</v>
      </c>
      <c r="AL122" s="46">
        <v>0</v>
      </c>
      <c r="AM122" s="4">
        <v>0.60555555555555551</v>
      </c>
      <c r="AN122" s="4">
        <v>1.3888888888888889E-3</v>
      </c>
      <c r="AO122" s="4"/>
      <c r="AP122" s="4"/>
      <c r="AQ122" s="46">
        <v>1</v>
      </c>
      <c r="AR122" s="46">
        <v>1</v>
      </c>
      <c r="AS122" s="4">
        <v>0.60625000000000007</v>
      </c>
      <c r="AT122" s="4">
        <v>1.3888888888888889E-3</v>
      </c>
      <c r="AU122" s="4"/>
      <c r="AV122" s="4"/>
      <c r="AW122" s="46">
        <v>1</v>
      </c>
      <c r="AX122" s="46">
        <v>1</v>
      </c>
    </row>
    <row r="123" spans="1:50">
      <c r="A123" s="3">
        <v>45458</v>
      </c>
      <c r="B123" s="59" t="s">
        <v>32</v>
      </c>
      <c r="C123" s="4">
        <v>0.60416666666666663</v>
      </c>
      <c r="D123" s="4">
        <v>0.98125000000000007</v>
      </c>
      <c r="E123" s="4"/>
      <c r="F123" s="4"/>
      <c r="G123" s="46">
        <v>1</v>
      </c>
      <c r="H123" s="46">
        <v>0</v>
      </c>
      <c r="I123" s="4">
        <v>0.25</v>
      </c>
      <c r="J123" s="4">
        <v>0.66111111111111109</v>
      </c>
      <c r="K123" s="4"/>
      <c r="L123" s="4"/>
      <c r="M123" s="46">
        <v>1</v>
      </c>
      <c r="N123" s="46">
        <v>0</v>
      </c>
      <c r="O123" s="4">
        <v>0.29166666666666669</v>
      </c>
      <c r="P123" s="4">
        <v>0.65763888888888888</v>
      </c>
      <c r="Q123" s="4"/>
      <c r="R123" s="4"/>
      <c r="S123" s="46">
        <v>1</v>
      </c>
      <c r="T123" s="46">
        <v>0</v>
      </c>
      <c r="U123" s="4">
        <v>0.41319444444444442</v>
      </c>
      <c r="V123" s="4">
        <v>0.88680555555555562</v>
      </c>
      <c r="W123" s="4">
        <v>0.75</v>
      </c>
      <c r="X123" s="4">
        <v>0.88680555555555562</v>
      </c>
      <c r="Y123" s="46">
        <v>1</v>
      </c>
      <c r="Z123" s="46">
        <v>3</v>
      </c>
      <c r="AA123" s="4"/>
      <c r="AB123" s="4"/>
      <c r="AC123" s="4"/>
      <c r="AD123" s="4"/>
      <c r="AE123" s="46">
        <v>0</v>
      </c>
      <c r="AF123" s="46">
        <v>0</v>
      </c>
      <c r="AG123" s="4"/>
      <c r="AH123" s="4"/>
      <c r="AI123" s="4"/>
      <c r="AJ123" s="4"/>
      <c r="AK123" s="46">
        <v>0</v>
      </c>
      <c r="AL123" s="46">
        <v>0</v>
      </c>
      <c r="AM123" s="4"/>
      <c r="AN123" s="4"/>
      <c r="AO123" s="4"/>
      <c r="AP123" s="4"/>
      <c r="AQ123" s="46">
        <v>0</v>
      </c>
      <c r="AR123" s="46">
        <v>0</v>
      </c>
      <c r="AS123" s="4">
        <v>0.60902777777777783</v>
      </c>
      <c r="AT123" s="4"/>
      <c r="AU123" s="4"/>
      <c r="AV123" s="4"/>
      <c r="AW123" s="46">
        <v>1</v>
      </c>
      <c r="AX123" s="46">
        <v>0</v>
      </c>
    </row>
    <row r="124" spans="1:50">
      <c r="A124" s="3">
        <v>45459</v>
      </c>
      <c r="B124" s="13" t="s">
        <v>33</v>
      </c>
      <c r="C124" s="4">
        <v>0.27986111111111112</v>
      </c>
      <c r="D124" s="4">
        <v>0.65</v>
      </c>
      <c r="E124" s="4"/>
      <c r="F124" s="4"/>
      <c r="G124" s="46">
        <v>1</v>
      </c>
      <c r="H124" s="46">
        <v>0</v>
      </c>
      <c r="I124" s="4">
        <v>0.28333333333333333</v>
      </c>
      <c r="J124" s="4">
        <v>0.64583333333333337</v>
      </c>
      <c r="K124" s="4"/>
      <c r="L124" s="4"/>
      <c r="M124" s="46">
        <v>1</v>
      </c>
      <c r="N124" s="46">
        <v>0</v>
      </c>
      <c r="O124" s="4">
        <v>0.56805555555555554</v>
      </c>
      <c r="P124" s="4">
        <v>0.9868055555555556</v>
      </c>
      <c r="Q124" s="4"/>
      <c r="R124" s="4"/>
      <c r="S124" s="46">
        <v>1</v>
      </c>
      <c r="T124" s="46">
        <v>0</v>
      </c>
      <c r="U124" s="4">
        <v>0.56041666666666667</v>
      </c>
      <c r="V124" s="4">
        <v>0.9868055555555556</v>
      </c>
      <c r="W124" s="4"/>
      <c r="X124" s="4"/>
      <c r="Y124" s="46">
        <v>1</v>
      </c>
      <c r="Z124" s="46">
        <v>0</v>
      </c>
      <c r="AA124" s="4"/>
      <c r="AB124" s="4"/>
      <c r="AC124" s="4"/>
      <c r="AD124" s="4"/>
      <c r="AE124" s="46">
        <v>0</v>
      </c>
      <c r="AF124" s="46">
        <v>0</v>
      </c>
      <c r="AG124" s="4"/>
      <c r="AH124" s="4"/>
      <c r="AI124" s="4"/>
      <c r="AJ124" s="4"/>
      <c r="AK124" s="46">
        <v>0</v>
      </c>
      <c r="AL124" s="46">
        <v>0</v>
      </c>
      <c r="AM124" s="4">
        <v>0.58333333333333337</v>
      </c>
      <c r="AN124" s="4">
        <v>0.98402777777777783</v>
      </c>
      <c r="AO124" s="4"/>
      <c r="AP124" s="4"/>
      <c r="AQ124" s="46">
        <v>1</v>
      </c>
      <c r="AR124" s="46">
        <v>0</v>
      </c>
      <c r="AS124" s="4">
        <v>0.58263888888888882</v>
      </c>
      <c r="AT124" s="4">
        <v>0.98402777777777783</v>
      </c>
      <c r="AU124" s="4"/>
      <c r="AV124" s="4"/>
      <c r="AW124" s="46">
        <v>1</v>
      </c>
      <c r="AX124" s="46">
        <v>0</v>
      </c>
    </row>
    <row r="125" spans="1:50">
      <c r="A125" s="3">
        <v>45460</v>
      </c>
      <c r="B125" s="1" t="s">
        <v>24</v>
      </c>
      <c r="C125" s="4">
        <v>0.31458333333333333</v>
      </c>
      <c r="D125" s="4">
        <v>0.68819444444444444</v>
      </c>
      <c r="E125" s="4"/>
      <c r="F125" s="4"/>
      <c r="G125" s="46">
        <v>1</v>
      </c>
      <c r="H125" s="46">
        <v>0</v>
      </c>
      <c r="I125" s="4">
        <v>0.54305555555555551</v>
      </c>
      <c r="J125" s="4">
        <v>0.95416666666666661</v>
      </c>
      <c r="K125" s="4"/>
      <c r="L125" s="4"/>
      <c r="M125" s="46">
        <v>1</v>
      </c>
      <c r="N125" s="46">
        <v>1</v>
      </c>
      <c r="O125" s="4">
        <v>0.56319444444444444</v>
      </c>
      <c r="P125" s="4">
        <v>0.95416666666666661</v>
      </c>
      <c r="Q125" s="4"/>
      <c r="R125" s="4"/>
      <c r="S125" s="46">
        <v>1</v>
      </c>
      <c r="T125" s="46">
        <v>1</v>
      </c>
      <c r="U125" s="4"/>
      <c r="V125" s="4"/>
      <c r="W125" s="4"/>
      <c r="X125" s="4"/>
      <c r="Y125" s="46">
        <v>0</v>
      </c>
      <c r="Z125" s="46">
        <v>0</v>
      </c>
      <c r="AA125" s="4"/>
      <c r="AB125" s="4"/>
      <c r="AC125" s="4"/>
      <c r="AD125" s="4"/>
      <c r="AE125" s="46">
        <v>0</v>
      </c>
      <c r="AF125" s="46">
        <v>0</v>
      </c>
      <c r="AG125" s="4"/>
      <c r="AH125" s="4"/>
      <c r="AI125" s="4"/>
      <c r="AJ125" s="4"/>
      <c r="AK125" s="46">
        <v>0</v>
      </c>
      <c r="AL125" s="46">
        <v>0</v>
      </c>
      <c r="AM125" s="4"/>
      <c r="AN125" s="4"/>
      <c r="AO125" s="4"/>
      <c r="AP125" s="4"/>
      <c r="AQ125" s="46">
        <v>0</v>
      </c>
      <c r="AR125" s="46">
        <v>0</v>
      </c>
      <c r="AS125" s="4"/>
      <c r="AT125" s="4"/>
      <c r="AU125" s="4"/>
      <c r="AV125" s="4"/>
      <c r="AW125" s="46">
        <v>0</v>
      </c>
      <c r="AX125" s="46">
        <v>0</v>
      </c>
    </row>
    <row r="126" spans="1:50">
      <c r="A126" s="3">
        <v>45461</v>
      </c>
      <c r="B126" s="1" t="s">
        <v>25</v>
      </c>
      <c r="C126" s="4">
        <v>0.55069444444444449</v>
      </c>
      <c r="D126" s="4">
        <v>0.9375</v>
      </c>
      <c r="E126" s="4"/>
      <c r="F126" s="4"/>
      <c r="G126" s="46">
        <v>1</v>
      </c>
      <c r="H126" s="46">
        <v>0</v>
      </c>
      <c r="I126" s="4">
        <v>0.27499999999999997</v>
      </c>
      <c r="J126" s="4">
        <v>0.64652777777777781</v>
      </c>
      <c r="K126" s="4"/>
      <c r="L126" s="4"/>
      <c r="M126" s="46">
        <v>1</v>
      </c>
      <c r="N126" s="46">
        <v>0</v>
      </c>
      <c r="O126" s="4"/>
      <c r="P126" s="4"/>
      <c r="Q126" s="4"/>
      <c r="R126" s="4"/>
      <c r="S126" s="46">
        <v>0</v>
      </c>
      <c r="T126" s="46">
        <v>0</v>
      </c>
      <c r="U126" s="4">
        <v>0.55902777777777779</v>
      </c>
      <c r="V126" s="4">
        <v>0.93263888888888891</v>
      </c>
      <c r="W126" s="4"/>
      <c r="X126" s="4"/>
      <c r="Y126" s="46">
        <v>1</v>
      </c>
      <c r="Z126" s="46">
        <v>0</v>
      </c>
      <c r="AA126" s="4"/>
      <c r="AB126" s="4"/>
      <c r="AC126" s="4"/>
      <c r="AD126" s="4"/>
      <c r="AE126" s="46">
        <v>0</v>
      </c>
      <c r="AF126" s="46">
        <v>0</v>
      </c>
      <c r="AG126" s="4"/>
      <c r="AH126" s="4"/>
      <c r="AI126" s="4"/>
      <c r="AJ126" s="4"/>
      <c r="AK126" s="46">
        <v>0</v>
      </c>
      <c r="AL126" s="46">
        <v>0</v>
      </c>
      <c r="AM126" s="4"/>
      <c r="AN126" s="4"/>
      <c r="AO126" s="4"/>
      <c r="AP126" s="4"/>
      <c r="AQ126" s="46">
        <v>0</v>
      </c>
      <c r="AR126" s="46">
        <v>0</v>
      </c>
      <c r="AS126" s="4">
        <v>0.27083333333333331</v>
      </c>
      <c r="AT126" s="4">
        <v>0.64583333333333337</v>
      </c>
      <c r="AU126" s="4"/>
      <c r="AV126" s="4"/>
      <c r="AW126" s="46">
        <v>1</v>
      </c>
      <c r="AX126" s="46">
        <v>0</v>
      </c>
    </row>
    <row r="127" spans="1:50">
      <c r="A127" s="3">
        <v>45462</v>
      </c>
      <c r="B127" s="1" t="s">
        <v>34</v>
      </c>
      <c r="C127" s="4">
        <v>0.55277777777777781</v>
      </c>
      <c r="D127" s="4">
        <v>0.93819444444444444</v>
      </c>
      <c r="E127" s="4"/>
      <c r="F127" s="4"/>
      <c r="G127" s="46">
        <v>1</v>
      </c>
      <c r="H127" s="46">
        <v>0</v>
      </c>
      <c r="I127" s="4"/>
      <c r="J127" s="4"/>
      <c r="K127" s="4"/>
      <c r="L127" s="4"/>
      <c r="M127" s="46">
        <v>0</v>
      </c>
      <c r="N127" s="46">
        <v>0</v>
      </c>
      <c r="O127" s="4">
        <v>0.2902777777777778</v>
      </c>
      <c r="P127" s="4">
        <v>0.6791666666666667</v>
      </c>
      <c r="Q127" s="4"/>
      <c r="R127" s="4"/>
      <c r="S127" s="46">
        <v>1</v>
      </c>
      <c r="T127" s="46">
        <v>0</v>
      </c>
      <c r="U127" s="4">
        <v>0.2902777777777778</v>
      </c>
      <c r="V127" s="4"/>
      <c r="W127" s="4"/>
      <c r="X127" s="4"/>
      <c r="Y127" s="46">
        <v>1</v>
      </c>
      <c r="Z127" s="46">
        <v>0</v>
      </c>
      <c r="AA127" s="4">
        <v>0.63750000000000007</v>
      </c>
      <c r="AB127" s="4"/>
      <c r="AC127" s="4"/>
      <c r="AD127" s="4"/>
      <c r="AE127" s="46">
        <v>1</v>
      </c>
      <c r="AF127" s="46">
        <v>0</v>
      </c>
      <c r="AG127" s="4"/>
      <c r="AH127" s="4"/>
      <c r="AI127" s="4"/>
      <c r="AJ127" s="4"/>
      <c r="AK127" s="46">
        <v>0</v>
      </c>
      <c r="AL127" s="46">
        <v>0</v>
      </c>
      <c r="AM127" s="4"/>
      <c r="AN127" s="4"/>
      <c r="AO127" s="4"/>
      <c r="AP127" s="4"/>
      <c r="AQ127" s="46">
        <v>0</v>
      </c>
      <c r="AR127" s="46">
        <v>0</v>
      </c>
      <c r="AS127" s="4">
        <v>0.56319444444444444</v>
      </c>
      <c r="AT127" s="4">
        <v>0.92013888888888884</v>
      </c>
      <c r="AU127" s="4"/>
      <c r="AV127" s="4"/>
      <c r="AW127" s="46">
        <v>1</v>
      </c>
      <c r="AX127" s="46">
        <v>0</v>
      </c>
    </row>
    <row r="128" spans="1:50">
      <c r="A128" s="3">
        <v>45463</v>
      </c>
      <c r="B128" s="1" t="s">
        <v>30</v>
      </c>
      <c r="C128" s="4"/>
      <c r="D128" s="4"/>
      <c r="E128" s="4"/>
      <c r="F128" s="4"/>
      <c r="G128" s="46">
        <v>0</v>
      </c>
      <c r="H128" s="46">
        <v>0</v>
      </c>
      <c r="I128" s="4">
        <v>0.29652777777777778</v>
      </c>
      <c r="J128" s="4">
        <v>0.65347222222222223</v>
      </c>
      <c r="K128" s="4"/>
      <c r="L128" s="4"/>
      <c r="M128" s="46">
        <v>1</v>
      </c>
      <c r="N128" s="46">
        <v>0</v>
      </c>
      <c r="O128" s="4">
        <v>0.56180555555555556</v>
      </c>
      <c r="P128" s="4">
        <v>0.95000000000000007</v>
      </c>
      <c r="Q128" s="4"/>
      <c r="R128" s="4"/>
      <c r="S128" s="46">
        <v>1</v>
      </c>
      <c r="T128" s="46">
        <v>0</v>
      </c>
      <c r="U128" s="4"/>
      <c r="V128" s="4"/>
      <c r="W128" s="4"/>
      <c r="X128" s="4"/>
      <c r="Y128" s="46">
        <v>0</v>
      </c>
      <c r="Z128" s="46">
        <v>0</v>
      </c>
      <c r="AA128" s="4">
        <v>0.61944444444444446</v>
      </c>
      <c r="AB128" s="4">
        <v>0.9375</v>
      </c>
      <c r="AC128" s="4"/>
      <c r="AD128" s="4"/>
      <c r="AE128" s="46">
        <v>1</v>
      </c>
      <c r="AF128" s="46">
        <v>0</v>
      </c>
      <c r="AG128" s="4"/>
      <c r="AH128" s="4"/>
      <c r="AI128" s="4"/>
      <c r="AJ128" s="4"/>
      <c r="AK128" s="46">
        <v>0</v>
      </c>
      <c r="AL128" s="46">
        <v>0</v>
      </c>
      <c r="AM128" s="4"/>
      <c r="AN128" s="4"/>
      <c r="AO128" s="4"/>
      <c r="AP128" s="4"/>
      <c r="AQ128" s="46">
        <v>0</v>
      </c>
      <c r="AR128" s="46">
        <v>0</v>
      </c>
      <c r="AS128" s="4">
        <v>0.28750000000000003</v>
      </c>
      <c r="AT128" s="4"/>
      <c r="AU128" s="4"/>
      <c r="AV128" s="4"/>
      <c r="AW128" s="46">
        <v>1</v>
      </c>
      <c r="AX128" s="46">
        <v>0</v>
      </c>
    </row>
    <row r="129" spans="1:50">
      <c r="A129" s="3">
        <v>45464</v>
      </c>
      <c r="B129" s="59" t="s">
        <v>31</v>
      </c>
      <c r="C129" s="4">
        <v>0.28194444444444444</v>
      </c>
      <c r="D129" s="4">
        <v>0.65833333333333333</v>
      </c>
      <c r="E129" s="4"/>
      <c r="F129" s="4"/>
      <c r="G129" s="46">
        <v>1</v>
      </c>
      <c r="H129" s="46">
        <v>0</v>
      </c>
      <c r="I129" s="4">
        <v>0.56597222222222221</v>
      </c>
      <c r="J129" s="4">
        <v>0.96180555555555547</v>
      </c>
      <c r="K129" s="4"/>
      <c r="L129" s="4"/>
      <c r="M129" s="46">
        <v>1</v>
      </c>
      <c r="N129" s="46">
        <v>0</v>
      </c>
      <c r="O129" s="4">
        <v>0.56041666666666667</v>
      </c>
      <c r="P129" s="4">
        <v>0.95416666666666661</v>
      </c>
      <c r="Q129" s="4"/>
      <c r="R129" s="4"/>
      <c r="S129" s="46">
        <v>1</v>
      </c>
      <c r="T129" s="46">
        <v>0</v>
      </c>
      <c r="U129" s="4">
        <v>0.56736111111111109</v>
      </c>
      <c r="V129" s="4">
        <v>0.95416666666666661</v>
      </c>
      <c r="W129" s="4"/>
      <c r="X129" s="4"/>
      <c r="Y129" s="46">
        <v>1</v>
      </c>
      <c r="Z129" s="46">
        <v>0</v>
      </c>
      <c r="AA129" s="4">
        <v>0.62222222222222223</v>
      </c>
      <c r="AB129" s="4">
        <v>0.9604166666666667</v>
      </c>
      <c r="AC129" s="4"/>
      <c r="AD129" s="4"/>
      <c r="AE129" s="46">
        <v>1</v>
      </c>
      <c r="AF129" s="46">
        <v>0</v>
      </c>
      <c r="AG129" s="4"/>
      <c r="AH129" s="4"/>
      <c r="AI129" s="4"/>
      <c r="AJ129" s="4"/>
      <c r="AK129" s="46">
        <v>0</v>
      </c>
      <c r="AL129" s="46">
        <v>0</v>
      </c>
      <c r="AM129" s="4">
        <v>0.2722222222222222</v>
      </c>
      <c r="AN129" s="4">
        <v>0.67222222222222217</v>
      </c>
      <c r="AO129" s="4"/>
      <c r="AP129" s="4"/>
      <c r="AQ129" s="46">
        <v>1</v>
      </c>
      <c r="AR129" s="46">
        <v>0</v>
      </c>
      <c r="AS129" s="4">
        <v>0.60277777777777775</v>
      </c>
      <c r="AT129" s="4">
        <v>0.9472222222222223</v>
      </c>
      <c r="AU129" s="4"/>
      <c r="AV129" s="4"/>
      <c r="AW129" s="46">
        <v>1</v>
      </c>
      <c r="AX129" s="46">
        <v>0</v>
      </c>
    </row>
    <row r="130" spans="1:50">
      <c r="A130" s="3">
        <v>45465</v>
      </c>
      <c r="B130" s="59" t="s">
        <v>32</v>
      </c>
      <c r="C130" s="4">
        <v>0.28472222222222221</v>
      </c>
      <c r="D130" s="4">
        <v>0.65138888888888891</v>
      </c>
      <c r="E130" s="4"/>
      <c r="F130" s="4"/>
      <c r="G130" s="46">
        <v>1</v>
      </c>
      <c r="H130" s="46">
        <v>0</v>
      </c>
      <c r="I130" s="4">
        <v>0.59583333333333333</v>
      </c>
      <c r="J130" s="4">
        <v>0.96250000000000002</v>
      </c>
      <c r="K130" s="4"/>
      <c r="L130" s="4"/>
      <c r="M130" s="46">
        <v>1</v>
      </c>
      <c r="N130" s="46">
        <v>0</v>
      </c>
      <c r="O130" s="4">
        <v>0.59652777777777777</v>
      </c>
      <c r="P130" s="4">
        <v>0.95694444444444438</v>
      </c>
      <c r="Q130" s="4"/>
      <c r="R130" s="4"/>
      <c r="S130" s="46">
        <v>1</v>
      </c>
      <c r="T130" s="46">
        <v>0</v>
      </c>
      <c r="U130" s="4">
        <v>0.63541666666666663</v>
      </c>
      <c r="V130" s="4">
        <v>0.95972222222222225</v>
      </c>
      <c r="W130" s="4"/>
      <c r="X130" s="4"/>
      <c r="Y130" s="46">
        <v>1</v>
      </c>
      <c r="Z130" s="46">
        <v>0</v>
      </c>
      <c r="AA130" s="4"/>
      <c r="AB130" s="4"/>
      <c r="AC130" s="4"/>
      <c r="AD130" s="4"/>
      <c r="AE130" s="46">
        <v>0</v>
      </c>
      <c r="AF130" s="46">
        <v>0</v>
      </c>
      <c r="AG130" s="4"/>
      <c r="AH130" s="4"/>
      <c r="AI130" s="4"/>
      <c r="AJ130" s="4"/>
      <c r="AK130" s="46">
        <v>0</v>
      </c>
      <c r="AL130" s="46">
        <v>0</v>
      </c>
      <c r="AM130" s="4">
        <v>0.27916666666666667</v>
      </c>
      <c r="AN130" s="4">
        <v>0.66805555555555562</v>
      </c>
      <c r="AO130" s="4"/>
      <c r="AP130" s="4"/>
      <c r="AQ130" s="46">
        <v>1</v>
      </c>
      <c r="AR130" s="46">
        <v>0</v>
      </c>
      <c r="AS130" s="4">
        <v>0.59583333333333333</v>
      </c>
      <c r="AT130" s="4">
        <v>0.95694444444444438</v>
      </c>
      <c r="AU130" s="4"/>
      <c r="AV130" s="4"/>
      <c r="AW130" s="46">
        <v>1</v>
      </c>
      <c r="AX130" s="46">
        <v>0</v>
      </c>
    </row>
    <row r="131" spans="1:50">
      <c r="A131" s="3">
        <v>45466</v>
      </c>
      <c r="B131" s="13" t="s">
        <v>33</v>
      </c>
      <c r="C131" s="4">
        <v>0.27777777777777779</v>
      </c>
      <c r="D131" s="4">
        <v>0.66875000000000007</v>
      </c>
      <c r="E131" s="4"/>
      <c r="F131" s="4"/>
      <c r="G131" s="46">
        <v>1</v>
      </c>
      <c r="H131" s="46">
        <v>0</v>
      </c>
      <c r="I131" s="4">
        <v>0.55972222222222223</v>
      </c>
      <c r="J131" s="4">
        <v>0.92013888888888884</v>
      </c>
      <c r="K131" s="4"/>
      <c r="L131" s="4"/>
      <c r="M131" s="46">
        <v>1</v>
      </c>
      <c r="N131" s="46">
        <v>0</v>
      </c>
      <c r="O131" s="4">
        <v>0.5756944444444444</v>
      </c>
      <c r="P131" s="4">
        <v>0.93055555555555547</v>
      </c>
      <c r="Q131" s="4"/>
      <c r="R131" s="4"/>
      <c r="S131" s="46">
        <v>1</v>
      </c>
      <c r="T131" s="46">
        <v>0</v>
      </c>
      <c r="U131" s="4">
        <v>0.61458333333333337</v>
      </c>
      <c r="V131" s="4">
        <v>0.90972222222222221</v>
      </c>
      <c r="W131" s="4"/>
      <c r="X131" s="4"/>
      <c r="Y131" s="46">
        <v>1</v>
      </c>
      <c r="Z131" s="46">
        <v>0</v>
      </c>
      <c r="AA131" s="4"/>
      <c r="AB131" s="4"/>
      <c r="AC131" s="4"/>
      <c r="AD131" s="4"/>
      <c r="AE131" s="46">
        <v>0</v>
      </c>
      <c r="AF131" s="46">
        <v>0</v>
      </c>
      <c r="AG131" s="4"/>
      <c r="AH131" s="4"/>
      <c r="AI131" s="4"/>
      <c r="AJ131" s="4"/>
      <c r="AK131" s="46">
        <v>0</v>
      </c>
      <c r="AL131" s="46">
        <v>0</v>
      </c>
      <c r="AM131" s="4">
        <v>0.2902777777777778</v>
      </c>
      <c r="AN131" s="4">
        <v>0.64583333333333337</v>
      </c>
      <c r="AO131" s="4"/>
      <c r="AP131" s="4"/>
      <c r="AQ131" s="46">
        <v>1</v>
      </c>
      <c r="AR131" s="46">
        <v>0</v>
      </c>
      <c r="AS131" s="4">
        <v>0.56736111111111109</v>
      </c>
      <c r="AT131" s="4">
        <v>0.92083333333333339</v>
      </c>
      <c r="AU131" s="4"/>
      <c r="AV131" s="4"/>
      <c r="AW131" s="46">
        <v>1</v>
      </c>
      <c r="AX131" s="46">
        <v>0</v>
      </c>
    </row>
    <row r="132" spans="1:50">
      <c r="A132" s="3">
        <v>45467</v>
      </c>
      <c r="B132" s="1" t="s">
        <v>24</v>
      </c>
      <c r="C132" s="4">
        <v>0.28819444444444448</v>
      </c>
      <c r="D132" s="4">
        <v>0.64722222222222225</v>
      </c>
      <c r="E132" s="4"/>
      <c r="F132" s="4"/>
      <c r="G132" s="46">
        <v>1</v>
      </c>
      <c r="H132" s="46">
        <v>0</v>
      </c>
      <c r="I132" s="4">
        <v>0.51388888888888895</v>
      </c>
      <c r="J132" s="4">
        <v>0.93194444444444446</v>
      </c>
      <c r="K132" s="4"/>
      <c r="L132" s="4"/>
      <c r="M132" s="46">
        <v>1</v>
      </c>
      <c r="N132" s="46">
        <v>0</v>
      </c>
      <c r="O132" s="4">
        <v>0.57361111111111118</v>
      </c>
      <c r="P132" s="4">
        <v>0.94027777777777777</v>
      </c>
      <c r="Q132" s="4"/>
      <c r="R132" s="4"/>
      <c r="S132" s="46">
        <v>1</v>
      </c>
      <c r="T132" s="46">
        <v>0</v>
      </c>
      <c r="U132" s="4">
        <v>0.53263888888888888</v>
      </c>
      <c r="V132" s="4">
        <v>0.92986111111111114</v>
      </c>
      <c r="W132" s="4"/>
      <c r="X132" s="4"/>
      <c r="Y132" s="46">
        <v>1</v>
      </c>
      <c r="Z132" s="46">
        <v>1</v>
      </c>
      <c r="AA132" s="4">
        <v>0.3034722222222222</v>
      </c>
      <c r="AB132" s="4">
        <v>0.65972222222222221</v>
      </c>
      <c r="AC132" s="4"/>
      <c r="AD132" s="4"/>
      <c r="AE132" s="46">
        <v>1</v>
      </c>
      <c r="AF132" s="46">
        <v>0</v>
      </c>
      <c r="AG132" s="4"/>
      <c r="AH132" s="4"/>
      <c r="AI132" s="4"/>
      <c r="AJ132" s="4"/>
      <c r="AK132" s="46">
        <v>0</v>
      </c>
      <c r="AL132" s="46">
        <v>0</v>
      </c>
      <c r="AM132" s="4">
        <v>0.57430555555555551</v>
      </c>
      <c r="AN132" s="4">
        <v>0.93402777777777779</v>
      </c>
      <c r="AO132" s="4"/>
      <c r="AP132" s="4"/>
      <c r="AQ132" s="46">
        <v>1</v>
      </c>
      <c r="AR132" s="46">
        <v>0</v>
      </c>
      <c r="AS132" s="4"/>
      <c r="AT132" s="4"/>
      <c r="AU132" s="4"/>
      <c r="AV132" s="4"/>
      <c r="AW132" s="46">
        <v>0</v>
      </c>
      <c r="AX132" s="46">
        <v>0</v>
      </c>
    </row>
    <row r="133" spans="1:50">
      <c r="A133" s="3">
        <v>45468</v>
      </c>
      <c r="B133" s="1" t="s">
        <v>25</v>
      </c>
      <c r="C133" s="4">
        <v>0.57708333333333328</v>
      </c>
      <c r="D133" s="4">
        <v>0.97986111111111107</v>
      </c>
      <c r="E133" s="4"/>
      <c r="F133" s="4"/>
      <c r="G133" s="46">
        <v>1</v>
      </c>
      <c r="H133" s="46">
        <v>0</v>
      </c>
      <c r="I133" s="4">
        <v>0.5493055555555556</v>
      </c>
      <c r="J133" s="4"/>
      <c r="K133" s="4"/>
      <c r="L133" s="4"/>
      <c r="M133" s="46">
        <v>1</v>
      </c>
      <c r="N133" s="46">
        <v>0</v>
      </c>
      <c r="O133" s="4"/>
      <c r="P133" s="4"/>
      <c r="Q133" s="4"/>
      <c r="R133" s="4"/>
      <c r="S133" s="46">
        <v>0</v>
      </c>
      <c r="T133" s="46">
        <v>0</v>
      </c>
      <c r="U133" s="4">
        <v>0.53819444444444442</v>
      </c>
      <c r="V133" s="4">
        <v>0.90833333333333333</v>
      </c>
      <c r="W133" s="4"/>
      <c r="X133" s="4"/>
      <c r="Y133" s="46">
        <v>1</v>
      </c>
      <c r="Z133" s="46">
        <v>0</v>
      </c>
      <c r="AA133" s="4">
        <v>0.30694444444444441</v>
      </c>
      <c r="AB133" s="4">
        <v>0.65833333333333333</v>
      </c>
      <c r="AC133" s="4"/>
      <c r="AD133" s="4"/>
      <c r="AE133" s="46">
        <v>1</v>
      </c>
      <c r="AF133" s="46">
        <v>0</v>
      </c>
      <c r="AG133" s="4"/>
      <c r="AH133" s="4"/>
      <c r="AI133" s="4"/>
      <c r="AJ133" s="4"/>
      <c r="AK133" s="46">
        <v>0</v>
      </c>
      <c r="AL133" s="46">
        <v>0</v>
      </c>
      <c r="AM133" s="4"/>
      <c r="AN133" s="4"/>
      <c r="AO133" s="4"/>
      <c r="AP133" s="4"/>
      <c r="AQ133" s="46">
        <v>0</v>
      </c>
      <c r="AR133" s="46">
        <v>0</v>
      </c>
      <c r="AS133" s="4">
        <v>0.2722222222222222</v>
      </c>
      <c r="AT133" s="4">
        <v>0.5805555555555556</v>
      </c>
      <c r="AU133" s="4"/>
      <c r="AV133" s="4"/>
      <c r="AW133" s="46">
        <v>1</v>
      </c>
      <c r="AX133" s="46">
        <v>0</v>
      </c>
    </row>
    <row r="134" spans="1:50">
      <c r="A134" s="3">
        <v>45469</v>
      </c>
      <c r="B134" s="1" t="s">
        <v>34</v>
      </c>
      <c r="C134" s="4">
        <v>0.58402777777777781</v>
      </c>
      <c r="D134" s="4">
        <v>0.91805555555555562</v>
      </c>
      <c r="E134" s="4"/>
      <c r="F134" s="4"/>
      <c r="G134" s="46">
        <v>1</v>
      </c>
      <c r="H134" s="46">
        <v>0</v>
      </c>
      <c r="I134" s="4">
        <v>0.58402777777777781</v>
      </c>
      <c r="J134" s="4">
        <v>0.92638888888888893</v>
      </c>
      <c r="K134" s="4"/>
      <c r="L134" s="4"/>
      <c r="M134" s="46">
        <v>1</v>
      </c>
      <c r="N134" s="46">
        <v>0</v>
      </c>
      <c r="O134" s="4">
        <v>0.56944444444444442</v>
      </c>
      <c r="P134" s="4">
        <v>0.91805555555555562</v>
      </c>
      <c r="Q134" s="4"/>
      <c r="R134" s="4"/>
      <c r="S134" s="46">
        <v>1</v>
      </c>
      <c r="T134" s="46">
        <v>0</v>
      </c>
      <c r="U134" s="4"/>
      <c r="V134" s="4"/>
      <c r="W134" s="4"/>
      <c r="X134" s="4"/>
      <c r="Y134" s="46">
        <v>0</v>
      </c>
      <c r="Z134" s="46"/>
      <c r="AA134" s="4">
        <v>0.58819444444444446</v>
      </c>
      <c r="AB134" s="4">
        <v>0.91805555555555562</v>
      </c>
      <c r="AC134" s="4"/>
      <c r="AD134" s="4"/>
      <c r="AE134" s="46">
        <v>1</v>
      </c>
      <c r="AF134" s="46">
        <v>0</v>
      </c>
      <c r="AG134" s="4"/>
      <c r="AH134" s="4"/>
      <c r="AI134" s="4"/>
      <c r="AJ134" s="4"/>
      <c r="AK134" s="46">
        <v>0</v>
      </c>
      <c r="AL134" s="46">
        <v>0</v>
      </c>
      <c r="AM134" s="4">
        <v>0.2722222222222222</v>
      </c>
      <c r="AN134" s="4">
        <v>0.65069444444444446</v>
      </c>
      <c r="AO134" s="4"/>
      <c r="AP134" s="4"/>
      <c r="AQ134" s="46">
        <v>1</v>
      </c>
      <c r="AR134" s="46">
        <v>0</v>
      </c>
      <c r="AS134" s="4">
        <v>0.2722222222222222</v>
      </c>
      <c r="AT134" s="4">
        <v>0.65069444444444446</v>
      </c>
      <c r="AU134" s="4"/>
      <c r="AV134" s="4"/>
      <c r="AW134" s="46">
        <v>1</v>
      </c>
      <c r="AX134" s="46">
        <v>0</v>
      </c>
    </row>
    <row r="135" spans="1:50">
      <c r="A135" s="3">
        <v>45470</v>
      </c>
      <c r="B135" s="1" t="s">
        <v>30</v>
      </c>
      <c r="C135" s="4"/>
      <c r="D135" s="4"/>
      <c r="E135" s="4"/>
      <c r="F135" s="4"/>
      <c r="G135" s="46">
        <v>0</v>
      </c>
      <c r="H135" s="46">
        <v>0</v>
      </c>
      <c r="I135" s="4"/>
      <c r="J135" s="4"/>
      <c r="K135" s="4">
        <v>0.91666666666666663</v>
      </c>
      <c r="L135" s="4">
        <v>0.125</v>
      </c>
      <c r="M135" s="46">
        <v>1</v>
      </c>
      <c r="N135" s="46">
        <v>5</v>
      </c>
      <c r="O135" s="4">
        <v>0.55555555555555558</v>
      </c>
      <c r="P135" s="4">
        <v>0.91666666666666663</v>
      </c>
      <c r="Q135" s="4">
        <v>0.91666666666666663</v>
      </c>
      <c r="R135" s="4">
        <v>0.125</v>
      </c>
      <c r="S135" s="46">
        <v>1</v>
      </c>
      <c r="T135" s="46">
        <v>5</v>
      </c>
      <c r="U135" s="4">
        <v>0.57916666666666672</v>
      </c>
      <c r="V135" s="4">
        <v>0.92291666666666661</v>
      </c>
      <c r="W135" s="4"/>
      <c r="X135" s="4"/>
      <c r="Y135" s="46">
        <v>1</v>
      </c>
      <c r="Z135" s="46">
        <v>0</v>
      </c>
      <c r="AA135" s="4">
        <v>0.56597222222222221</v>
      </c>
      <c r="AB135" s="4">
        <v>0.91875000000000007</v>
      </c>
      <c r="AC135" s="4"/>
      <c r="AD135" s="4"/>
      <c r="AE135" s="46">
        <v>1</v>
      </c>
      <c r="AF135" s="46">
        <v>0</v>
      </c>
      <c r="AG135" s="4"/>
      <c r="AH135" s="4"/>
      <c r="AI135" s="4"/>
      <c r="AJ135" s="4"/>
      <c r="AK135" s="46">
        <v>0</v>
      </c>
      <c r="AL135" s="46">
        <v>0</v>
      </c>
      <c r="AM135" s="4">
        <v>0.28888888888888892</v>
      </c>
      <c r="AN135" s="4">
        <v>0.64097222222222217</v>
      </c>
      <c r="AO135" s="4"/>
      <c r="AP135" s="4"/>
      <c r="AQ135" s="46">
        <v>1</v>
      </c>
      <c r="AR135" s="46">
        <v>0</v>
      </c>
      <c r="AS135" s="4">
        <v>0.28958333333333336</v>
      </c>
      <c r="AT135" s="4">
        <v>0.64097222222222217</v>
      </c>
      <c r="AU135" s="4"/>
      <c r="AV135" s="4"/>
      <c r="AW135" s="46">
        <v>1</v>
      </c>
      <c r="AX135" s="46">
        <v>0</v>
      </c>
    </row>
    <row r="136" spans="1:50">
      <c r="A136" s="3">
        <v>45471</v>
      </c>
      <c r="B136" s="59" t="s">
        <v>31</v>
      </c>
      <c r="C136" s="4">
        <v>0.60555555555555551</v>
      </c>
      <c r="D136" s="4">
        <v>0.95833333333333337</v>
      </c>
      <c r="E136" s="4"/>
      <c r="F136" s="4"/>
      <c r="G136" s="46">
        <v>1</v>
      </c>
      <c r="H136" s="46">
        <v>0</v>
      </c>
      <c r="I136" s="4">
        <v>0.70347222222222217</v>
      </c>
      <c r="J136" s="4">
        <v>0.96250000000000002</v>
      </c>
      <c r="K136" s="4"/>
      <c r="L136" s="4"/>
      <c r="M136" s="46">
        <v>1</v>
      </c>
      <c r="N136" s="46">
        <v>0</v>
      </c>
      <c r="O136" s="4">
        <v>0.59305555555555556</v>
      </c>
      <c r="P136" s="4">
        <v>0.95833333333333337</v>
      </c>
      <c r="Q136" s="4"/>
      <c r="R136" s="4"/>
      <c r="S136" s="46">
        <v>1</v>
      </c>
      <c r="T136" s="46">
        <v>0</v>
      </c>
      <c r="U136" s="4">
        <v>0.53749999999999998</v>
      </c>
      <c r="V136" s="4">
        <v>0.94791666666666663</v>
      </c>
      <c r="W136" s="4"/>
      <c r="X136" s="4"/>
      <c r="Y136" s="46">
        <v>1</v>
      </c>
      <c r="Z136" s="46">
        <v>1</v>
      </c>
      <c r="AA136" s="4"/>
      <c r="AB136" s="4"/>
      <c r="AC136" s="4"/>
      <c r="AD136" s="4"/>
      <c r="AE136" s="46">
        <v>0</v>
      </c>
      <c r="AF136" s="46">
        <v>0</v>
      </c>
      <c r="AG136" s="4"/>
      <c r="AH136" s="4"/>
      <c r="AI136" s="4"/>
      <c r="AJ136" s="4"/>
      <c r="AK136" s="46">
        <v>0</v>
      </c>
      <c r="AL136" s="46">
        <v>0</v>
      </c>
      <c r="AM136" s="4">
        <v>0.27291666666666664</v>
      </c>
      <c r="AN136" s="4">
        <v>0.74097222222222225</v>
      </c>
      <c r="AO136" s="4"/>
      <c r="AP136" s="4"/>
      <c r="AQ136" s="46">
        <v>1</v>
      </c>
      <c r="AR136" s="46">
        <v>0</v>
      </c>
      <c r="AS136" s="4">
        <v>0.27361111111111108</v>
      </c>
      <c r="AT136" s="4">
        <v>0.6972222222222223</v>
      </c>
      <c r="AU136" s="4"/>
      <c r="AV136" s="4"/>
      <c r="AW136" s="46">
        <v>1</v>
      </c>
      <c r="AX136" s="46">
        <v>0</v>
      </c>
    </row>
    <row r="137" spans="1:50">
      <c r="A137" s="3">
        <v>45472</v>
      </c>
      <c r="B137" s="59" t="s">
        <v>32</v>
      </c>
      <c r="C137" s="4">
        <v>0.28125</v>
      </c>
      <c r="D137" s="4">
        <v>0.64583333333333337</v>
      </c>
      <c r="E137" s="4"/>
      <c r="F137" s="4"/>
      <c r="G137" s="46">
        <v>1</v>
      </c>
      <c r="H137" s="46">
        <v>0</v>
      </c>
      <c r="I137" s="4">
        <v>0.28055555555555556</v>
      </c>
      <c r="J137" s="4">
        <v>0.70347222222222217</v>
      </c>
      <c r="K137" s="4"/>
      <c r="L137" s="4"/>
      <c r="M137" s="46">
        <v>1</v>
      </c>
      <c r="N137" s="46">
        <v>0</v>
      </c>
      <c r="O137" s="4">
        <v>0.59236111111111112</v>
      </c>
      <c r="P137" s="4">
        <v>0.96944444444444444</v>
      </c>
      <c r="Q137" s="4"/>
      <c r="R137" s="4"/>
      <c r="S137" s="46">
        <v>1</v>
      </c>
      <c r="T137" s="46">
        <v>0</v>
      </c>
      <c r="U137" s="4">
        <v>0.71597222222222223</v>
      </c>
      <c r="V137" s="4">
        <v>0.93472222222222223</v>
      </c>
      <c r="W137" s="4"/>
      <c r="X137" s="4"/>
      <c r="Y137" s="46">
        <v>1</v>
      </c>
      <c r="Z137" s="46">
        <v>0</v>
      </c>
      <c r="AA137" s="4"/>
      <c r="AB137" s="4"/>
      <c r="AC137" s="4"/>
      <c r="AD137" s="4"/>
      <c r="AE137" s="46">
        <v>0</v>
      </c>
      <c r="AF137" s="46">
        <v>0</v>
      </c>
      <c r="AG137" s="4"/>
      <c r="AH137" s="4"/>
      <c r="AI137" s="4"/>
      <c r="AJ137" s="4"/>
      <c r="AK137" s="46">
        <v>0</v>
      </c>
      <c r="AL137" s="46">
        <v>0</v>
      </c>
      <c r="AM137" s="4">
        <v>0.60416666666666663</v>
      </c>
      <c r="AN137" s="4">
        <v>0.96319444444444446</v>
      </c>
      <c r="AO137" s="4"/>
      <c r="AP137" s="4"/>
      <c r="AQ137" s="46">
        <v>1</v>
      </c>
      <c r="AR137" s="46">
        <v>0</v>
      </c>
      <c r="AS137" s="4">
        <v>0.60763888888888895</v>
      </c>
      <c r="AT137" s="4">
        <v>0.95208333333333339</v>
      </c>
      <c r="AU137" s="4"/>
      <c r="AV137" s="4"/>
      <c r="AW137" s="46">
        <v>1</v>
      </c>
      <c r="AX137" s="46">
        <v>0</v>
      </c>
    </row>
    <row r="138" spans="1:50">
      <c r="A138" s="3">
        <v>45473</v>
      </c>
      <c r="B138" s="13" t="s">
        <v>33</v>
      </c>
      <c r="C138" s="4"/>
      <c r="D138" s="4"/>
      <c r="E138" s="4"/>
      <c r="F138" s="4"/>
      <c r="G138" s="46">
        <v>0</v>
      </c>
      <c r="H138" s="46">
        <v>0</v>
      </c>
      <c r="I138" s="4"/>
      <c r="J138" s="4"/>
      <c r="K138" s="4"/>
      <c r="L138" s="4"/>
      <c r="M138" s="46">
        <v>0</v>
      </c>
      <c r="N138" s="46">
        <v>0</v>
      </c>
      <c r="O138" s="4">
        <v>0.30763888888888891</v>
      </c>
      <c r="P138" s="4">
        <v>0.64583333333333337</v>
      </c>
      <c r="Q138" s="4">
        <v>0.64583333333333337</v>
      </c>
      <c r="R138" s="4">
        <v>0.91666666666666663</v>
      </c>
      <c r="S138" s="46">
        <v>1</v>
      </c>
      <c r="T138" s="46">
        <v>7</v>
      </c>
      <c r="U138" s="4">
        <v>0.36874999999999997</v>
      </c>
      <c r="V138" s="4">
        <v>0.64583333333333337</v>
      </c>
      <c r="W138" s="4">
        <v>0.64583333333333337</v>
      </c>
      <c r="X138" s="4">
        <v>0.9770833333333333</v>
      </c>
      <c r="Y138" s="46">
        <v>1</v>
      </c>
      <c r="Z138" s="46">
        <v>0</v>
      </c>
      <c r="AA138" s="4"/>
      <c r="AB138" s="4"/>
      <c r="AC138" s="4"/>
      <c r="AD138" s="4"/>
      <c r="AE138" s="46">
        <v>0</v>
      </c>
      <c r="AF138" s="46">
        <v>0</v>
      </c>
      <c r="AG138" s="4"/>
      <c r="AH138" s="4"/>
      <c r="AI138" s="4"/>
      <c r="AJ138" s="4"/>
      <c r="AK138" s="46">
        <v>0</v>
      </c>
      <c r="AL138" s="46">
        <v>0</v>
      </c>
      <c r="AM138" s="4"/>
      <c r="AN138" s="4"/>
      <c r="AO138" s="4"/>
      <c r="AP138" s="4"/>
      <c r="AQ138" s="46">
        <v>0</v>
      </c>
      <c r="AR138" s="46">
        <v>0</v>
      </c>
      <c r="AS138" s="4"/>
      <c r="AT138" s="4"/>
      <c r="AU138" s="4"/>
      <c r="AV138" s="4"/>
      <c r="AW138" s="46">
        <v>0</v>
      </c>
      <c r="AX138" s="46">
        <v>0</v>
      </c>
    </row>
    <row r="139" spans="1:50">
      <c r="G139" s="47">
        <f>SUM(G109:G138)</f>
        <v>22</v>
      </c>
      <c r="H139" s="47">
        <f>SUM(H109:H138)</f>
        <v>1</v>
      </c>
      <c r="I139" s="1"/>
      <c r="J139" s="1"/>
      <c r="M139" s="47">
        <f>SUM(M109:M138)</f>
        <v>25</v>
      </c>
      <c r="N139" s="47">
        <f>SUM(N109:N138)</f>
        <v>15</v>
      </c>
      <c r="O139" s="1"/>
      <c r="P139" s="1"/>
      <c r="S139" s="47">
        <f>SUM(S109:S138)</f>
        <v>27</v>
      </c>
      <c r="T139" s="47">
        <f>SUM(T109:T138)</f>
        <v>16</v>
      </c>
      <c r="Y139" s="47">
        <f>SUM(Y109:Y138)</f>
        <v>24</v>
      </c>
      <c r="Z139" s="47">
        <f>SUM(Z109:Z138)</f>
        <v>8</v>
      </c>
      <c r="AA139" s="1"/>
      <c r="AB139" s="1"/>
      <c r="AE139" s="47">
        <f>SUM(AE109:AE138)</f>
        <v>18</v>
      </c>
      <c r="AF139" s="47">
        <f>SUM(AF109:AF138)</f>
        <v>0</v>
      </c>
      <c r="AG139" s="1"/>
      <c r="AH139" s="1"/>
      <c r="AK139" s="47">
        <f>SUM(AK109:AK138)</f>
        <v>0</v>
      </c>
      <c r="AL139" s="47">
        <f>SUM(AL109:AL138)</f>
        <v>0</v>
      </c>
      <c r="AQ139" s="47">
        <f>SUM(AQ109:AQ138)</f>
        <v>20</v>
      </c>
      <c r="AR139" s="47">
        <f>SUM(AR109:AR138)</f>
        <v>1</v>
      </c>
      <c r="AW139" s="47">
        <f>SUM(AW109:AW138)</f>
        <v>24</v>
      </c>
      <c r="AX139" s="47">
        <f>SUM(AX109:AX138)</f>
        <v>1</v>
      </c>
    </row>
  </sheetData>
  <mergeCells count="96">
    <mergeCell ref="AS107:AT107"/>
    <mergeCell ref="AU107:AV107"/>
    <mergeCell ref="AW107:AW108"/>
    <mergeCell ref="AG107:AH107"/>
    <mergeCell ref="AI107:AJ107"/>
    <mergeCell ref="AK107:AK108"/>
    <mergeCell ref="AM107:AN107"/>
    <mergeCell ref="AO107:AP107"/>
    <mergeCell ref="AW106:AX106"/>
    <mergeCell ref="E107:F107"/>
    <mergeCell ref="G107:G108"/>
    <mergeCell ref="I107:J107"/>
    <mergeCell ref="K107:L107"/>
    <mergeCell ref="M107:M108"/>
    <mergeCell ref="O107:P107"/>
    <mergeCell ref="Q107:R107"/>
    <mergeCell ref="S107:S108"/>
    <mergeCell ref="U107:V107"/>
    <mergeCell ref="W107:X107"/>
    <mergeCell ref="Y107:Y108"/>
    <mergeCell ref="AA107:AB107"/>
    <mergeCell ref="AC107:AD107"/>
    <mergeCell ref="AE107:AE108"/>
    <mergeCell ref="AQ107:AQ108"/>
    <mergeCell ref="AG106:AI106"/>
    <mergeCell ref="AK106:AL106"/>
    <mergeCell ref="AM106:AP106"/>
    <mergeCell ref="AQ106:AR106"/>
    <mergeCell ref="AS106:AV106"/>
    <mergeCell ref="S106:T106"/>
    <mergeCell ref="U106:W106"/>
    <mergeCell ref="Y106:Z106"/>
    <mergeCell ref="AA106:AC106"/>
    <mergeCell ref="AE106:AF106"/>
    <mergeCell ref="C106:E106"/>
    <mergeCell ref="G106:H106"/>
    <mergeCell ref="I106:K106"/>
    <mergeCell ref="M106:N106"/>
    <mergeCell ref="O106:Q106"/>
    <mergeCell ref="AW71:AW72"/>
    <mergeCell ref="AQ71:AQ72"/>
    <mergeCell ref="AM70:AP70"/>
    <mergeCell ref="AS70:AV70"/>
    <mergeCell ref="AS71:AT71"/>
    <mergeCell ref="AU71:AV71"/>
    <mergeCell ref="AW70:AX70"/>
    <mergeCell ref="AG71:AH71"/>
    <mergeCell ref="AI71:AJ71"/>
    <mergeCell ref="AK71:AK72"/>
    <mergeCell ref="AM71:AN71"/>
    <mergeCell ref="AO71:AP71"/>
    <mergeCell ref="C71:D71"/>
    <mergeCell ref="E71:F71"/>
    <mergeCell ref="G71:G72"/>
    <mergeCell ref="I71:J71"/>
    <mergeCell ref="K71:L71"/>
    <mergeCell ref="M71:M72"/>
    <mergeCell ref="O71:P71"/>
    <mergeCell ref="Q71:R71"/>
    <mergeCell ref="S71:S72"/>
    <mergeCell ref="U71:V71"/>
    <mergeCell ref="W71:X71"/>
    <mergeCell ref="Y71:Y72"/>
    <mergeCell ref="AA71:AB71"/>
    <mergeCell ref="AC71:AD71"/>
    <mergeCell ref="AE71:AE72"/>
    <mergeCell ref="O70:Q70"/>
    <mergeCell ref="C3:J3"/>
    <mergeCell ref="AV3:AY3"/>
    <mergeCell ref="AP3:AU3"/>
    <mergeCell ref="AI3:AO3"/>
    <mergeCell ref="AC3:AH3"/>
    <mergeCell ref="W3:AB3"/>
    <mergeCell ref="Q3:V3"/>
    <mergeCell ref="K3:P3"/>
    <mergeCell ref="S70:T70"/>
    <mergeCell ref="U70:W70"/>
    <mergeCell ref="AA70:AC70"/>
    <mergeCell ref="I70:K70"/>
    <mergeCell ref="Y70:Z70"/>
    <mergeCell ref="C107:D107"/>
    <mergeCell ref="C70:E70"/>
    <mergeCell ref="AI36:AL36"/>
    <mergeCell ref="AP36:AR36"/>
    <mergeCell ref="AV36:AX36"/>
    <mergeCell ref="C36:H36"/>
    <mergeCell ref="K36:N36"/>
    <mergeCell ref="Q36:T36"/>
    <mergeCell ref="W36:Z36"/>
    <mergeCell ref="AC36:AF36"/>
    <mergeCell ref="AE70:AF70"/>
    <mergeCell ref="AG70:AI70"/>
    <mergeCell ref="AK70:AL70"/>
    <mergeCell ref="AQ70:AR70"/>
    <mergeCell ref="G70:H70"/>
    <mergeCell ref="M70:N70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85"/>
  <sheetViews>
    <sheetView topLeftCell="A16" zoomScale="70" zoomScaleNormal="70" workbookViewId="0">
      <selection activeCell="J34" sqref="C19:J34"/>
    </sheetView>
  </sheetViews>
  <sheetFormatPr defaultRowHeight="15.75" customHeight="1" outlineLevelCol="1"/>
  <cols>
    <col min="1" max="1" width="9.140625" style="92"/>
    <col min="2" max="2" width="9.140625" style="92" hidden="1" customWidth="1" outlineLevel="1"/>
    <col min="3" max="3" width="23.140625" style="92" bestFit="1" customWidth="1" collapsed="1"/>
    <col min="4" max="4" width="21" style="93" customWidth="1"/>
    <col min="5" max="5" width="6" style="92" customWidth="1"/>
    <col min="6" max="6" width="21.7109375" style="92" customWidth="1"/>
    <col min="7" max="7" width="21" style="93" customWidth="1"/>
    <col min="8" max="8" width="6" style="93" customWidth="1"/>
    <col min="9" max="9" width="20.140625" style="92" customWidth="1"/>
    <col min="10" max="10" width="21" style="92" customWidth="1"/>
    <col min="11" max="11" width="6.42578125" style="93" customWidth="1"/>
    <col min="12" max="12" width="9.140625" style="92" hidden="1" customWidth="1" outlineLevel="1"/>
    <col min="13" max="13" width="23.140625" style="92" bestFit="1" customWidth="1" collapsed="1"/>
    <col min="14" max="14" width="21" style="92" customWidth="1"/>
    <col min="15" max="15" width="6" style="92" customWidth="1"/>
    <col min="16" max="16" width="21.7109375" style="92" customWidth="1"/>
    <col min="17" max="17" width="21" style="92" customWidth="1"/>
    <col min="18" max="18" width="6" style="92" customWidth="1"/>
    <col min="19" max="19" width="20.140625" style="92" customWidth="1"/>
    <col min="20" max="20" width="21" style="92" customWidth="1"/>
    <col min="21" max="16384" width="9.140625" style="92"/>
  </cols>
  <sheetData>
    <row r="2" spans="2:20" ht="24.75" customHeight="1">
      <c r="C2" s="92" t="s">
        <v>133</v>
      </c>
      <c r="D2" s="165" t="s">
        <v>69</v>
      </c>
      <c r="E2" s="165"/>
      <c r="F2" s="165"/>
      <c r="G2" s="165"/>
      <c r="H2" s="165"/>
      <c r="I2" s="165"/>
      <c r="N2" s="165" t="s">
        <v>69</v>
      </c>
      <c r="O2" s="165"/>
      <c r="P2" s="165"/>
      <c r="Q2" s="165"/>
      <c r="R2" s="165"/>
      <c r="S2" s="165"/>
    </row>
    <row r="3" spans="2:20" ht="24.75" customHeight="1">
      <c r="D3" s="165"/>
      <c r="E3" s="165"/>
      <c r="F3" s="165"/>
      <c r="G3" s="165"/>
      <c r="H3" s="165"/>
      <c r="I3" s="165"/>
      <c r="N3" s="165"/>
      <c r="O3" s="165"/>
      <c r="P3" s="165"/>
      <c r="Q3" s="165"/>
      <c r="R3" s="165"/>
      <c r="S3" s="165"/>
    </row>
    <row r="4" spans="2:20" ht="24.75" customHeight="1">
      <c r="N4" s="93"/>
      <c r="Q4" s="93"/>
      <c r="R4" s="93"/>
    </row>
    <row r="5" spans="2:20" ht="24.75" customHeight="1">
      <c r="C5" s="94" t="s">
        <v>51</v>
      </c>
      <c r="D5" s="95" t="s">
        <v>37</v>
      </c>
      <c r="E5" s="94"/>
      <c r="F5" s="169" t="s">
        <v>50</v>
      </c>
      <c r="G5" s="169"/>
      <c r="H5" s="95"/>
      <c r="I5" s="94" t="s">
        <v>67</v>
      </c>
      <c r="J5" s="96">
        <v>45744</v>
      </c>
      <c r="M5" s="94" t="s">
        <v>51</v>
      </c>
      <c r="N5" s="95" t="s">
        <v>38</v>
      </c>
      <c r="O5" s="94"/>
      <c r="P5" s="169" t="s">
        <v>50</v>
      </c>
      <c r="Q5" s="169"/>
      <c r="R5" s="95"/>
      <c r="S5" s="94" t="s">
        <v>67</v>
      </c>
      <c r="T5" s="96">
        <v>45744</v>
      </c>
    </row>
    <row r="6" spans="2:20" ht="24.75" customHeight="1">
      <c r="B6" s="92" t="str">
        <f>MONTH(G6)&amp;D6</f>
        <v>3Fajar</v>
      </c>
      <c r="C6" s="94" t="s">
        <v>7</v>
      </c>
      <c r="D6" s="95" t="s">
        <v>1</v>
      </c>
      <c r="E6" s="94"/>
      <c r="F6" s="97" t="s">
        <v>131</v>
      </c>
      <c r="G6" s="98">
        <v>45717</v>
      </c>
      <c r="H6" s="95"/>
      <c r="I6" s="94" t="s">
        <v>68</v>
      </c>
      <c r="J6" s="99" t="s">
        <v>86</v>
      </c>
      <c r="L6" s="92" t="str">
        <f>MONTH(Q6)&amp;N6</f>
        <v>3Andra</v>
      </c>
      <c r="M6" s="94" t="s">
        <v>7</v>
      </c>
      <c r="N6" s="95" t="s">
        <v>2</v>
      </c>
      <c r="O6" s="94"/>
      <c r="P6" s="97" t="s">
        <v>131</v>
      </c>
      <c r="Q6" s="98">
        <v>45717</v>
      </c>
      <c r="R6" s="95"/>
      <c r="S6" s="94" t="s">
        <v>68</v>
      </c>
      <c r="T6" s="99" t="s">
        <v>87</v>
      </c>
    </row>
    <row r="7" spans="2:20" ht="24.75" customHeight="1">
      <c r="N7" s="93"/>
      <c r="Q7" s="93"/>
      <c r="R7" s="93"/>
    </row>
    <row r="8" spans="2:20" ht="24.75" customHeight="1">
      <c r="C8" s="166" t="s">
        <v>52</v>
      </c>
      <c r="D8" s="166"/>
      <c r="F8" s="166" t="s">
        <v>56</v>
      </c>
      <c r="G8" s="166"/>
      <c r="I8" s="166" t="s">
        <v>61</v>
      </c>
      <c r="J8" s="166"/>
      <c r="M8" s="166" t="s">
        <v>52</v>
      </c>
      <c r="N8" s="166"/>
      <c r="P8" s="166" t="s">
        <v>56</v>
      </c>
      <c r="Q8" s="166"/>
      <c r="R8" s="93"/>
      <c r="S8" s="166" t="s">
        <v>61</v>
      </c>
      <c r="T8" s="166"/>
    </row>
    <row r="9" spans="2:20" ht="24.75" customHeight="1">
      <c r="F9" s="93"/>
      <c r="N9" s="93"/>
      <c r="P9" s="93"/>
      <c r="Q9" s="93"/>
      <c r="R9" s="93"/>
    </row>
    <row r="10" spans="2:20" ht="24.75" customHeight="1">
      <c r="C10" s="92" t="s">
        <v>65</v>
      </c>
      <c r="D10" s="93">
        <f>IFERROR(VLOOKUP(B6,Rekapitulasi!$B$5:$W$857,5,FALSE),0)</f>
        <v>24</v>
      </c>
      <c r="F10" s="92" t="s">
        <v>57</v>
      </c>
      <c r="G10" s="93">
        <f>D10*F11</f>
        <v>1800000</v>
      </c>
      <c r="I10" s="92" t="s">
        <v>55</v>
      </c>
      <c r="J10" s="93">
        <f>D13*I11</f>
        <v>0</v>
      </c>
      <c r="M10" s="92" t="s">
        <v>65</v>
      </c>
      <c r="N10" s="93">
        <f>IFERROR(VLOOKUP(L6,Rekapitulasi!$B$5:$W$857,5,FALSE),0)</f>
        <v>25</v>
      </c>
      <c r="P10" s="92" t="s">
        <v>57</v>
      </c>
      <c r="Q10" s="93">
        <f>N10*P11</f>
        <v>1875000</v>
      </c>
      <c r="R10" s="93"/>
      <c r="S10" s="92" t="s">
        <v>55</v>
      </c>
      <c r="T10" s="93">
        <f>N13*S11</f>
        <v>0</v>
      </c>
    </row>
    <row r="11" spans="2:20" ht="24.75" customHeight="1">
      <c r="C11" s="92" t="s">
        <v>53</v>
      </c>
      <c r="D11" s="93">
        <f>IFERROR(VLOOKUP(B6,Rekapitulasi!$B$5:$W$857,9,FALSE),0)</f>
        <v>0</v>
      </c>
      <c r="F11" s="93">
        <f>IFERROR(VLOOKUP(B6,Rekapitulasi!$B$5:$W$857,7,FALSE),0)</f>
        <v>75000</v>
      </c>
      <c r="I11" s="93">
        <f>IFERROR(F11/8,0)</f>
        <v>9375</v>
      </c>
      <c r="M11" s="92" t="s">
        <v>53</v>
      </c>
      <c r="N11" s="93">
        <f>IFERROR(VLOOKUP(L6,Rekapitulasi!$B$5:$W$857,9,FALSE),0)</f>
        <v>0</v>
      </c>
      <c r="P11" s="93">
        <f>IFERROR(VLOOKUP(L6,Rekapitulasi!$B$5:$W$857,7,FALSE),0)</f>
        <v>75000</v>
      </c>
      <c r="Q11" s="93"/>
      <c r="R11" s="93"/>
      <c r="S11" s="93">
        <f>IFERROR(P11/8,0)</f>
        <v>9375</v>
      </c>
    </row>
    <row r="12" spans="2:20" ht="24.75" customHeight="1">
      <c r="C12" s="92" t="s">
        <v>54</v>
      </c>
      <c r="D12" s="93">
        <f>IFERROR(VLOOKUP(B6,Rekapitulasi!$B$5:$V$857,9,FALSE),0)</f>
        <v>0</v>
      </c>
      <c r="F12" s="92" t="s">
        <v>58</v>
      </c>
      <c r="G12" s="93">
        <f>D14*F13</f>
        <v>562500</v>
      </c>
      <c r="I12" s="92" t="s">
        <v>45</v>
      </c>
      <c r="J12" s="93">
        <f>IFERROR(VLOOKUP(B6,Rekapitulasi!$B$5:$W$857,17,FALSE),0)</f>
        <v>300000</v>
      </c>
      <c r="M12" s="92" t="s">
        <v>54</v>
      </c>
      <c r="N12" s="93">
        <f>IFERROR(VLOOKUP(L6,Rekapitulasi!$B$5:$V$857,9,FALSE),0)</f>
        <v>0</v>
      </c>
      <c r="P12" s="92" t="s">
        <v>58</v>
      </c>
      <c r="Q12" s="93">
        <f>N14*P13</f>
        <v>93750</v>
      </c>
      <c r="R12" s="93"/>
      <c r="S12" s="92" t="s">
        <v>45</v>
      </c>
      <c r="T12" s="93">
        <f>IFERROR(VLOOKUP(L6,Rekapitulasi!$B$5:$W$857,17,FALSE),0)</f>
        <v>200000</v>
      </c>
    </row>
    <row r="13" spans="2:20" ht="24.75" customHeight="1">
      <c r="C13" s="92" t="s">
        <v>55</v>
      </c>
      <c r="D13" s="93">
        <f>IFERROR(VLOOKUP(B6,Rekapitulasi!$B$5:$V$857,11,FALSE),0)</f>
        <v>0</v>
      </c>
      <c r="F13" s="93">
        <f>IFERROR(VLOOKUP(B6,Rekapitulasi!$B$5:$W$857,8,FALSE),0)</f>
        <v>9375</v>
      </c>
      <c r="I13" s="92" t="s">
        <v>63</v>
      </c>
      <c r="J13" s="93">
        <f>IFERROR(VLOOKUP(B6,Rekapitulasi!$B$5:$W$857,18,FALSE),0)</f>
        <v>0</v>
      </c>
      <c r="M13" s="92" t="s">
        <v>55</v>
      </c>
      <c r="N13" s="93">
        <f>IFERROR(VLOOKUP(L6,Rekapitulasi!$B$5:$V$857,11,FALSE),0)</f>
        <v>0</v>
      </c>
      <c r="P13" s="93">
        <f>IFERROR(VLOOKUP(L6,Rekapitulasi!$B$5:$W$857,8,FALSE),0)</f>
        <v>9375</v>
      </c>
      <c r="Q13" s="93"/>
      <c r="R13" s="93"/>
      <c r="S13" s="92" t="s">
        <v>63</v>
      </c>
      <c r="T13" s="93">
        <f>IFERROR(VLOOKUP(L6,Rekapitulasi!$B$5:$W$857,18,FALSE),0)</f>
        <v>37000</v>
      </c>
    </row>
    <row r="14" spans="2:20" ht="24.75" customHeight="1">
      <c r="C14" s="92" t="s">
        <v>64</v>
      </c>
      <c r="D14" s="93">
        <f>IFERROR(VLOOKUP(B6,Rekapitulasi!$B$5:$V$322,6,FALSE),0)</f>
        <v>60</v>
      </c>
      <c r="F14" s="92" t="s">
        <v>59</v>
      </c>
      <c r="G14" s="93">
        <v>0</v>
      </c>
      <c r="I14" s="92" t="s">
        <v>62</v>
      </c>
      <c r="J14" s="93">
        <v>0</v>
      </c>
      <c r="M14" s="92" t="s">
        <v>64</v>
      </c>
      <c r="N14" s="93">
        <f>IFERROR(VLOOKUP(L6,Rekapitulasi!$B$5:$V$322,6,FALSE),0)</f>
        <v>10</v>
      </c>
      <c r="P14" s="92" t="s">
        <v>59</v>
      </c>
      <c r="Q14" s="93">
        <v>0</v>
      </c>
      <c r="R14" s="93"/>
      <c r="S14" s="92" t="s">
        <v>62</v>
      </c>
      <c r="T14" s="93">
        <v>0</v>
      </c>
    </row>
    <row r="15" spans="2:20" ht="24.75" customHeight="1">
      <c r="F15" s="92" t="s">
        <v>60</v>
      </c>
      <c r="G15" s="93">
        <v>0</v>
      </c>
      <c r="N15" s="93"/>
      <c r="P15" s="92" t="s">
        <v>60</v>
      </c>
      <c r="Q15" s="93">
        <v>0</v>
      </c>
      <c r="R15" s="93"/>
    </row>
    <row r="16" spans="2:20" ht="24.75" customHeight="1" thickBot="1">
      <c r="C16" s="167" t="s">
        <v>66</v>
      </c>
      <c r="D16" s="168">
        <f>G17-J17</f>
        <v>2062500</v>
      </c>
      <c r="M16" s="167" t="s">
        <v>66</v>
      </c>
      <c r="N16" s="168">
        <f>Q17-T17</f>
        <v>1731750</v>
      </c>
      <c r="Q16" s="93"/>
      <c r="R16" s="93"/>
    </row>
    <row r="17" spans="2:20" ht="24.75" customHeight="1">
      <c r="C17" s="167"/>
      <c r="D17" s="168"/>
      <c r="F17" s="100" t="s">
        <v>9</v>
      </c>
      <c r="G17" s="101">
        <f>SUM(G10:G16)</f>
        <v>2362500</v>
      </c>
      <c r="I17" s="100" t="s">
        <v>9</v>
      </c>
      <c r="J17" s="101">
        <f>SUM(J10:J16)</f>
        <v>300000</v>
      </c>
      <c r="M17" s="167"/>
      <c r="N17" s="168"/>
      <c r="P17" s="100" t="s">
        <v>9</v>
      </c>
      <c r="Q17" s="101">
        <f>SUM(Q10:Q16)</f>
        <v>1968750</v>
      </c>
      <c r="R17" s="93"/>
      <c r="S17" s="100" t="s">
        <v>9</v>
      </c>
      <c r="T17" s="101">
        <f>SUM(T10:T16)</f>
        <v>237000</v>
      </c>
    </row>
    <row r="18" spans="2:20" ht="24.75" customHeight="1">
      <c r="N18" s="93"/>
      <c r="Q18" s="93"/>
      <c r="R18" s="93"/>
    </row>
    <row r="19" spans="2:20" ht="24.75" customHeight="1">
      <c r="D19" s="165" t="s">
        <v>69</v>
      </c>
      <c r="E19" s="165"/>
      <c r="F19" s="165"/>
      <c r="G19" s="165"/>
      <c r="H19" s="165"/>
      <c r="I19" s="165"/>
      <c r="N19" s="165" t="s">
        <v>69</v>
      </c>
      <c r="O19" s="165"/>
      <c r="P19" s="165"/>
      <c r="Q19" s="165"/>
      <c r="R19" s="165"/>
      <c r="S19" s="165"/>
    </row>
    <row r="20" spans="2:20" ht="24.75" customHeight="1">
      <c r="D20" s="165"/>
      <c r="E20" s="165"/>
      <c r="F20" s="165"/>
      <c r="G20" s="165"/>
      <c r="H20" s="165"/>
      <c r="I20" s="165"/>
      <c r="N20" s="165"/>
      <c r="O20" s="165"/>
      <c r="P20" s="165"/>
      <c r="Q20" s="165"/>
      <c r="R20" s="165"/>
      <c r="S20" s="165"/>
    </row>
    <row r="21" spans="2:20" ht="24.75" customHeight="1">
      <c r="N21" s="93"/>
      <c r="Q21" s="93"/>
      <c r="R21" s="93"/>
    </row>
    <row r="22" spans="2:20" ht="24.75" customHeight="1">
      <c r="C22" s="94" t="s">
        <v>51</v>
      </c>
      <c r="D22" s="95" t="s">
        <v>39</v>
      </c>
      <c r="E22" s="94"/>
      <c r="F22" s="169" t="s">
        <v>50</v>
      </c>
      <c r="G22" s="169"/>
      <c r="H22" s="95"/>
      <c r="I22" s="94" t="s">
        <v>67</v>
      </c>
      <c r="J22" s="96">
        <v>45744</v>
      </c>
      <c r="M22" s="94" t="s">
        <v>51</v>
      </c>
      <c r="N22" s="95" t="s">
        <v>40</v>
      </c>
      <c r="O22" s="94"/>
      <c r="P22" s="169" t="s">
        <v>50</v>
      </c>
      <c r="Q22" s="169"/>
      <c r="R22" s="95"/>
      <c r="S22" s="94" t="s">
        <v>67</v>
      </c>
      <c r="T22" s="96">
        <v>45744</v>
      </c>
    </row>
    <row r="23" spans="2:20" ht="24.75" customHeight="1">
      <c r="B23" s="92" t="str">
        <f>MONTH(G23)&amp;D23</f>
        <v>3Jenal</v>
      </c>
      <c r="C23" s="94" t="s">
        <v>7</v>
      </c>
      <c r="D23" s="95" t="s">
        <v>3</v>
      </c>
      <c r="E23" s="94"/>
      <c r="F23" s="97" t="s">
        <v>131</v>
      </c>
      <c r="G23" s="98">
        <v>45717</v>
      </c>
      <c r="H23" s="95"/>
      <c r="I23" s="94" t="s">
        <v>68</v>
      </c>
      <c r="J23" s="99" t="s">
        <v>86</v>
      </c>
      <c r="L23" s="92" t="str">
        <f>MONTH(Q23)&amp;N23</f>
        <v>3Egi</v>
      </c>
      <c r="M23" s="94" t="s">
        <v>7</v>
      </c>
      <c r="N23" s="95" t="s">
        <v>4</v>
      </c>
      <c r="O23" s="94"/>
      <c r="P23" s="97" t="s">
        <v>131</v>
      </c>
      <c r="Q23" s="98">
        <v>45717</v>
      </c>
      <c r="R23" s="95"/>
      <c r="S23" s="94" t="s">
        <v>68</v>
      </c>
      <c r="T23" s="99" t="s">
        <v>102</v>
      </c>
    </row>
    <row r="24" spans="2:20" ht="24.75" customHeight="1">
      <c r="N24" s="93"/>
      <c r="Q24" s="93"/>
      <c r="R24" s="93"/>
    </row>
    <row r="25" spans="2:20" ht="24.75" customHeight="1">
      <c r="C25" s="166" t="s">
        <v>52</v>
      </c>
      <c r="D25" s="166"/>
      <c r="F25" s="166" t="s">
        <v>56</v>
      </c>
      <c r="G25" s="166"/>
      <c r="I25" s="166" t="s">
        <v>61</v>
      </c>
      <c r="J25" s="166"/>
      <c r="M25" s="166" t="s">
        <v>52</v>
      </c>
      <c r="N25" s="166"/>
      <c r="P25" s="166" t="s">
        <v>56</v>
      </c>
      <c r="Q25" s="166"/>
      <c r="R25" s="93"/>
      <c r="S25" s="166" t="s">
        <v>61</v>
      </c>
      <c r="T25" s="166"/>
    </row>
    <row r="26" spans="2:20" ht="24.75" customHeight="1">
      <c r="F26" s="93"/>
      <c r="N26" s="93"/>
      <c r="P26" s="93"/>
      <c r="Q26" s="93"/>
      <c r="R26" s="93"/>
    </row>
    <row r="27" spans="2:20" ht="24.75" customHeight="1">
      <c r="C27" s="92" t="s">
        <v>65</v>
      </c>
      <c r="D27" s="93">
        <f>IFERROR(VLOOKUP(B23,Rekapitulasi!$B$5:$W$857,5,FALSE),0)</f>
        <v>24</v>
      </c>
      <c r="F27" s="92" t="s">
        <v>57</v>
      </c>
      <c r="G27" s="93">
        <f>D27*F28</f>
        <v>1800000</v>
      </c>
      <c r="I27" s="92" t="s">
        <v>55</v>
      </c>
      <c r="J27" s="93">
        <f>D30*I28</f>
        <v>18750</v>
      </c>
      <c r="M27" s="92" t="s">
        <v>65</v>
      </c>
      <c r="N27" s="93">
        <f>IFERROR(VLOOKUP(L23,Rekapitulasi!$B$5:$W$857,5,FALSE),0)</f>
        <v>25</v>
      </c>
      <c r="P27" s="92" t="s">
        <v>57</v>
      </c>
      <c r="Q27" s="93">
        <f>N27*P28</f>
        <v>2500000</v>
      </c>
      <c r="R27" s="93"/>
      <c r="S27" s="92" t="s">
        <v>55</v>
      </c>
      <c r="T27" s="93">
        <f>N30*S28</f>
        <v>0</v>
      </c>
    </row>
    <row r="28" spans="2:20" ht="24.75" customHeight="1">
      <c r="C28" s="92" t="s">
        <v>53</v>
      </c>
      <c r="D28" s="93">
        <f>IFERROR(VLOOKUP(B23,Rekapitulasi!$B$5:$W$857,9,FALSE),0)</f>
        <v>0</v>
      </c>
      <c r="F28" s="93">
        <f>IFERROR(VLOOKUP(B23,Rekapitulasi!$B$5:$W$857,7,FALSE),0)</f>
        <v>75000</v>
      </c>
      <c r="I28" s="93">
        <f>IFERROR(F28/8,0)</f>
        <v>9375</v>
      </c>
      <c r="M28" s="92" t="s">
        <v>53</v>
      </c>
      <c r="N28" s="93">
        <f>IFERROR(VLOOKUP(L23,Rekapitulasi!$B$5:$W$857,9,FALSE),0)</f>
        <v>0</v>
      </c>
      <c r="P28" s="93">
        <f>IFERROR(VLOOKUP(L23,Rekapitulasi!$B$5:$W$857,7,FALSE),0)</f>
        <v>100000</v>
      </c>
      <c r="Q28" s="93"/>
      <c r="R28" s="93"/>
      <c r="S28" s="93">
        <f>IFERROR(P28/8,0)</f>
        <v>12500</v>
      </c>
    </row>
    <row r="29" spans="2:20" ht="24.75" customHeight="1">
      <c r="C29" s="92" t="s">
        <v>54</v>
      </c>
      <c r="D29" s="93">
        <f>IFERROR(VLOOKUP(B23,Rekapitulasi!$B$5:$V$857,9,FALSE),0)</f>
        <v>0</v>
      </c>
      <c r="F29" s="92" t="s">
        <v>58</v>
      </c>
      <c r="G29" s="93">
        <f>D31*F30</f>
        <v>468750</v>
      </c>
      <c r="I29" s="92" t="s">
        <v>45</v>
      </c>
      <c r="J29" s="93">
        <f>IFERROR(VLOOKUP(B23,Rekapitulasi!$B$5:$W$857,17,FALSE),0)</f>
        <v>0</v>
      </c>
      <c r="M29" s="92" t="s">
        <v>54</v>
      </c>
      <c r="N29" s="93">
        <f>IFERROR(VLOOKUP(L23,Rekapitulasi!$B$5:$V$857,9,FALSE),0)</f>
        <v>0</v>
      </c>
      <c r="P29" s="92" t="s">
        <v>58</v>
      </c>
      <c r="Q29" s="93">
        <f>N31*P30</f>
        <v>100000</v>
      </c>
      <c r="R29" s="93"/>
      <c r="S29" s="92" t="s">
        <v>45</v>
      </c>
      <c r="T29" s="93">
        <f>IFERROR(VLOOKUP(L23,Rekapitulasi!$B$5:$W$857,17,FALSE),0)</f>
        <v>400000</v>
      </c>
    </row>
    <row r="30" spans="2:20" ht="24.75" customHeight="1">
      <c r="C30" s="92" t="s">
        <v>55</v>
      </c>
      <c r="D30" s="93">
        <f>IFERROR(VLOOKUP(B23,Rekapitulasi!$B$5:$V$857,11,FALSE),0)</f>
        <v>2</v>
      </c>
      <c r="F30" s="93">
        <f>IFERROR(VLOOKUP(B23,Rekapitulasi!$B$5:$W$857,8,FALSE),0)</f>
        <v>9375</v>
      </c>
      <c r="I30" s="92" t="s">
        <v>63</v>
      </c>
      <c r="J30" s="93">
        <f>IFERROR(VLOOKUP(B23,Rekapitulasi!$B$5:$W$857,18,FALSE),0)</f>
        <v>0</v>
      </c>
      <c r="M30" s="92" t="s">
        <v>55</v>
      </c>
      <c r="N30" s="93">
        <f>IFERROR(VLOOKUP(L23,Rekapitulasi!$B$5:$V$857,11,FALSE),0)</f>
        <v>0</v>
      </c>
      <c r="P30" s="93">
        <f>IFERROR(VLOOKUP(L23,Rekapitulasi!$B$5:$W$857,8,FALSE),0)</f>
        <v>12500</v>
      </c>
      <c r="Q30" s="93"/>
      <c r="R30" s="93"/>
      <c r="S30" s="92" t="s">
        <v>63</v>
      </c>
      <c r="T30" s="93">
        <f>IFERROR(VLOOKUP(L23,Rekapitulasi!$B$5:$W$857,18,FALSE),0)</f>
        <v>100000</v>
      </c>
    </row>
    <row r="31" spans="2:20" ht="24.75" customHeight="1">
      <c r="C31" s="92" t="s">
        <v>64</v>
      </c>
      <c r="D31" s="93">
        <f>IFERROR(VLOOKUP(B23,Rekapitulasi!$B$5:$V$322,6,FALSE),0)</f>
        <v>50</v>
      </c>
      <c r="F31" s="92" t="s">
        <v>59</v>
      </c>
      <c r="G31" s="93">
        <v>0</v>
      </c>
      <c r="I31" s="92" t="s">
        <v>62</v>
      </c>
      <c r="J31" s="93">
        <v>0</v>
      </c>
      <c r="M31" s="92" t="s">
        <v>64</v>
      </c>
      <c r="N31" s="93">
        <f>IFERROR(VLOOKUP(L23,Rekapitulasi!$B$5:$V$322,6,FALSE),0)</f>
        <v>8</v>
      </c>
      <c r="P31" s="92" t="s">
        <v>59</v>
      </c>
      <c r="Q31" s="93">
        <v>0</v>
      </c>
      <c r="R31" s="93"/>
      <c r="S31" s="92" t="s">
        <v>62</v>
      </c>
      <c r="T31" s="93">
        <v>0</v>
      </c>
    </row>
    <row r="32" spans="2:20" ht="24.75" customHeight="1">
      <c r="F32" s="92" t="s">
        <v>60</v>
      </c>
      <c r="G32" s="93">
        <v>0</v>
      </c>
      <c r="N32" s="93"/>
      <c r="P32" s="92" t="s">
        <v>60</v>
      </c>
      <c r="Q32" s="93">
        <v>0</v>
      </c>
      <c r="R32" s="93"/>
    </row>
    <row r="33" spans="2:20" ht="24.75" customHeight="1" thickBot="1">
      <c r="C33" s="167" t="s">
        <v>66</v>
      </c>
      <c r="D33" s="168">
        <f>G34-J34</f>
        <v>2250000</v>
      </c>
      <c r="M33" s="167" t="s">
        <v>66</v>
      </c>
      <c r="N33" s="168">
        <f>Q34-T34</f>
        <v>2100000</v>
      </c>
      <c r="Q33" s="93"/>
      <c r="R33" s="93"/>
    </row>
    <row r="34" spans="2:20" ht="24.75" customHeight="1">
      <c r="C34" s="167"/>
      <c r="D34" s="168"/>
      <c r="F34" s="100" t="s">
        <v>9</v>
      </c>
      <c r="G34" s="101">
        <f>SUM(G27:G33)</f>
        <v>2268750</v>
      </c>
      <c r="I34" s="100" t="s">
        <v>9</v>
      </c>
      <c r="J34" s="101">
        <f>SUM(J27:J33)</f>
        <v>18750</v>
      </c>
      <c r="M34" s="167"/>
      <c r="N34" s="168"/>
      <c r="P34" s="100" t="s">
        <v>9</v>
      </c>
      <c r="Q34" s="101">
        <f>SUM(Q27:Q33)</f>
        <v>2600000</v>
      </c>
      <c r="R34" s="93"/>
      <c r="S34" s="100" t="s">
        <v>9</v>
      </c>
      <c r="T34" s="101">
        <f>SUM(T27:T33)</f>
        <v>500000</v>
      </c>
    </row>
    <row r="35" spans="2:20" ht="24.75" customHeight="1">
      <c r="N35" s="93"/>
      <c r="Q35" s="93"/>
      <c r="R35" s="93"/>
    </row>
    <row r="36" spans="2:20" ht="24.75" customHeight="1">
      <c r="D36" s="165" t="s">
        <v>69</v>
      </c>
      <c r="E36" s="165"/>
      <c r="F36" s="165"/>
      <c r="G36" s="165"/>
      <c r="H36" s="165"/>
      <c r="I36" s="165"/>
      <c r="N36" s="165" t="s">
        <v>69</v>
      </c>
      <c r="O36" s="165"/>
      <c r="P36" s="165"/>
      <c r="Q36" s="165"/>
      <c r="R36" s="165"/>
      <c r="S36" s="165"/>
    </row>
    <row r="37" spans="2:20" ht="24.75" customHeight="1">
      <c r="D37" s="165"/>
      <c r="E37" s="165"/>
      <c r="F37" s="165"/>
      <c r="G37" s="165"/>
      <c r="H37" s="165"/>
      <c r="I37" s="165"/>
      <c r="N37" s="165"/>
      <c r="O37" s="165"/>
      <c r="P37" s="165"/>
      <c r="Q37" s="165"/>
      <c r="R37" s="165"/>
      <c r="S37" s="165"/>
    </row>
    <row r="38" spans="2:20" ht="24.75" customHeight="1">
      <c r="N38" s="93"/>
      <c r="Q38" s="93"/>
      <c r="R38" s="93"/>
    </row>
    <row r="39" spans="2:20" ht="24.75" customHeight="1">
      <c r="C39" s="94" t="s">
        <v>51</v>
      </c>
      <c r="D39" s="95" t="s">
        <v>41</v>
      </c>
      <c r="E39" s="94"/>
      <c r="F39" s="169" t="s">
        <v>50</v>
      </c>
      <c r="G39" s="169"/>
      <c r="H39" s="95"/>
      <c r="I39" s="94" t="s">
        <v>67</v>
      </c>
      <c r="J39" s="96">
        <v>45744</v>
      </c>
      <c r="M39" s="94" t="s">
        <v>51</v>
      </c>
      <c r="N39" s="95" t="s">
        <v>42</v>
      </c>
      <c r="O39" s="94"/>
      <c r="P39" s="169" t="s">
        <v>50</v>
      </c>
      <c r="Q39" s="169"/>
      <c r="R39" s="95"/>
      <c r="S39" s="94" t="s">
        <v>67</v>
      </c>
      <c r="T39" s="96">
        <v>45744</v>
      </c>
    </row>
    <row r="40" spans="2:20" ht="24.75" customHeight="1">
      <c r="B40" s="92" t="str">
        <f>MONTH(G40)&amp;D40</f>
        <v>3Safira</v>
      </c>
      <c r="C40" s="94" t="s">
        <v>7</v>
      </c>
      <c r="D40" s="95" t="s">
        <v>5</v>
      </c>
      <c r="E40" s="94"/>
      <c r="F40" s="97" t="s">
        <v>131</v>
      </c>
      <c r="G40" s="98">
        <v>45717</v>
      </c>
      <c r="H40" s="95"/>
      <c r="I40" s="94" t="s">
        <v>68</v>
      </c>
      <c r="J40" s="99" t="s">
        <v>108</v>
      </c>
      <c r="L40" s="92" t="str">
        <f>MONTH(Q40)&amp;N40</f>
        <v>3Tia</v>
      </c>
      <c r="M40" s="94" t="s">
        <v>7</v>
      </c>
      <c r="N40" s="95" t="s">
        <v>101</v>
      </c>
      <c r="O40" s="94"/>
      <c r="P40" s="97" t="s">
        <v>131</v>
      </c>
      <c r="Q40" s="98">
        <v>45717</v>
      </c>
      <c r="R40" s="95"/>
      <c r="S40" s="94" t="s">
        <v>68</v>
      </c>
      <c r="T40" s="99" t="s">
        <v>88</v>
      </c>
    </row>
    <row r="41" spans="2:20" ht="24.75" customHeight="1">
      <c r="N41" s="93"/>
      <c r="Q41" s="93"/>
      <c r="R41" s="93"/>
    </row>
    <row r="42" spans="2:20" ht="24.75" customHeight="1">
      <c r="C42" s="166" t="s">
        <v>52</v>
      </c>
      <c r="D42" s="166"/>
      <c r="F42" s="166" t="s">
        <v>56</v>
      </c>
      <c r="G42" s="166"/>
      <c r="I42" s="166" t="s">
        <v>61</v>
      </c>
      <c r="J42" s="166"/>
      <c r="M42" s="166" t="s">
        <v>52</v>
      </c>
      <c r="N42" s="166"/>
      <c r="P42" s="166" t="s">
        <v>56</v>
      </c>
      <c r="Q42" s="166"/>
      <c r="R42" s="93"/>
      <c r="S42" s="166" t="s">
        <v>61</v>
      </c>
      <c r="T42" s="166"/>
    </row>
    <row r="43" spans="2:20" ht="24.75" customHeight="1">
      <c r="F43" s="93"/>
      <c r="N43" s="93"/>
      <c r="P43" s="93"/>
      <c r="Q43" s="93"/>
      <c r="R43" s="93"/>
    </row>
    <row r="44" spans="2:20" ht="24.75" customHeight="1">
      <c r="C44" s="92" t="s">
        <v>65</v>
      </c>
      <c r="D44" s="93">
        <f>IFERROR(VLOOKUP(B40,Rekapitulasi!$B$5:$W$857,5,FALSE),0)</f>
        <v>20</v>
      </c>
      <c r="F44" s="92" t="s">
        <v>57</v>
      </c>
      <c r="G44" s="93">
        <f>D44*F45</f>
        <v>2800000</v>
      </c>
      <c r="I44" s="92" t="s">
        <v>55</v>
      </c>
      <c r="J44" s="93">
        <f>D47*I45</f>
        <v>0</v>
      </c>
      <c r="M44" s="92" t="s">
        <v>65</v>
      </c>
      <c r="N44" s="93">
        <f>IFERROR(VLOOKUP(L40,Rekapitulasi!$B$5:$W$857,5,FALSE),0)</f>
        <v>24</v>
      </c>
      <c r="P44" s="92" t="s">
        <v>57</v>
      </c>
      <c r="Q44" s="93">
        <f>N44*P45</f>
        <v>1320000</v>
      </c>
      <c r="R44" s="93"/>
      <c r="S44" s="92" t="s">
        <v>55</v>
      </c>
      <c r="T44" s="93">
        <f>N47*S45</f>
        <v>0</v>
      </c>
    </row>
    <row r="45" spans="2:20" ht="24.75" customHeight="1">
      <c r="C45" s="92" t="s">
        <v>53</v>
      </c>
      <c r="D45" s="93">
        <f>IFERROR(VLOOKUP(B40,Rekapitulasi!$B$5:$W$857,9,FALSE),0)</f>
        <v>0</v>
      </c>
      <c r="F45" s="93">
        <f>IFERROR(VLOOKUP(B40,Rekapitulasi!$B$5:$W$857,7,FALSE),0)</f>
        <v>140000</v>
      </c>
      <c r="I45" s="93">
        <f>IFERROR(F45/8,0)</f>
        <v>17500</v>
      </c>
      <c r="M45" s="92" t="s">
        <v>53</v>
      </c>
      <c r="N45" s="93">
        <f>IFERROR(VLOOKUP(L40,Rekapitulasi!$B$5:$W$857,9,FALSE),0)</f>
        <v>0</v>
      </c>
      <c r="P45" s="93">
        <f>IFERROR(VLOOKUP(L40,Rekapitulasi!$B$5:$W$857,7,FALSE),0)</f>
        <v>55000</v>
      </c>
      <c r="Q45" s="93"/>
      <c r="R45" s="93"/>
      <c r="S45" s="93">
        <f>IFERROR(P45/8,0)</f>
        <v>6875</v>
      </c>
    </row>
    <row r="46" spans="2:20" ht="24.75" customHeight="1">
      <c r="C46" s="92" t="s">
        <v>54</v>
      </c>
      <c r="D46" s="93">
        <f>IFERROR(VLOOKUP(B40,Rekapitulasi!$B$5:$V$857,9,FALSE),0)</f>
        <v>0</v>
      </c>
      <c r="F46" s="92" t="s">
        <v>58</v>
      </c>
      <c r="G46" s="93">
        <f>D48*F47</f>
        <v>0</v>
      </c>
      <c r="I46" s="92" t="s">
        <v>45</v>
      </c>
      <c r="J46" s="93">
        <f>IFERROR(VLOOKUP(B40,Rekapitulasi!$B$5:$W$857,17,FALSE),0)</f>
        <v>300000</v>
      </c>
      <c r="M46" s="92" t="s">
        <v>54</v>
      </c>
      <c r="N46" s="93">
        <f>IFERROR(VLOOKUP(L40,Rekapitulasi!$B$5:$V$857,9,FALSE),0)</f>
        <v>0</v>
      </c>
      <c r="P46" s="92" t="s">
        <v>58</v>
      </c>
      <c r="Q46" s="93">
        <f>N48*P47</f>
        <v>41250</v>
      </c>
      <c r="R46" s="93"/>
      <c r="S46" s="92" t="s">
        <v>45</v>
      </c>
      <c r="T46" s="93">
        <f>IFERROR(VLOOKUP(L40,Rekapitulasi!$B$5:$W$857,17,FALSE),0)</f>
        <v>525000</v>
      </c>
    </row>
    <row r="47" spans="2:20" ht="24.75" customHeight="1">
      <c r="C47" s="92" t="s">
        <v>55</v>
      </c>
      <c r="D47" s="93">
        <f>IFERROR(VLOOKUP(B40,Rekapitulasi!$B$5:$V$857,11,FALSE),0)</f>
        <v>0</v>
      </c>
      <c r="F47" s="93">
        <f>IFERROR(VLOOKUP(B40,Rekapitulasi!$B$5:$W$857,8,FALSE),0)</f>
        <v>17500</v>
      </c>
      <c r="I47" s="92" t="s">
        <v>63</v>
      </c>
      <c r="J47" s="93">
        <f>IFERROR(VLOOKUP(B40,Rekapitulasi!$B$5:$W$857,18,FALSE),0)</f>
        <v>27000</v>
      </c>
      <c r="M47" s="92" t="s">
        <v>55</v>
      </c>
      <c r="N47" s="93">
        <f>IFERROR(VLOOKUP(L40,Rekapitulasi!$B$5:$V$857,11,FALSE),0)</f>
        <v>0</v>
      </c>
      <c r="P47" s="93">
        <f>IFERROR(VLOOKUP(L40,Rekapitulasi!$B$5:$W$857,8,FALSE),0)</f>
        <v>6875</v>
      </c>
      <c r="Q47" s="93"/>
      <c r="R47" s="93"/>
      <c r="S47" s="92" t="s">
        <v>63</v>
      </c>
      <c r="T47" s="93">
        <f>IFERROR(VLOOKUP(L40,Rekapitulasi!$B$5:$W$857,18,FALSE),0)</f>
        <v>46000</v>
      </c>
    </row>
    <row r="48" spans="2:20" ht="24.75" customHeight="1">
      <c r="C48" s="92" t="s">
        <v>64</v>
      </c>
      <c r="D48" s="93">
        <f>IFERROR(VLOOKUP(B40,Rekapitulasi!$B$5:$V$322,6,FALSE),0)</f>
        <v>0</v>
      </c>
      <c r="F48" s="92" t="s">
        <v>59</v>
      </c>
      <c r="G48" s="93">
        <v>0</v>
      </c>
      <c r="I48" s="92" t="s">
        <v>62</v>
      </c>
      <c r="J48" s="93">
        <v>0</v>
      </c>
      <c r="M48" s="92" t="s">
        <v>64</v>
      </c>
      <c r="N48" s="93">
        <f>IFERROR(VLOOKUP(L40,Rekapitulasi!$B$5:$V$322,6,FALSE),0)</f>
        <v>6</v>
      </c>
      <c r="P48" s="92" t="s">
        <v>59</v>
      </c>
      <c r="Q48" s="93">
        <v>0</v>
      </c>
      <c r="R48" s="93"/>
      <c r="S48" s="92" t="s">
        <v>62</v>
      </c>
      <c r="T48" s="93">
        <v>0</v>
      </c>
    </row>
    <row r="49" spans="2:20" ht="24.75" customHeight="1">
      <c r="F49" s="92" t="s">
        <v>60</v>
      </c>
      <c r="G49" s="93">
        <v>0</v>
      </c>
      <c r="N49" s="93"/>
      <c r="P49" s="92" t="s">
        <v>60</v>
      </c>
      <c r="Q49" s="93">
        <v>0</v>
      </c>
      <c r="R49" s="93"/>
    </row>
    <row r="50" spans="2:20" ht="24.75" customHeight="1" thickBot="1">
      <c r="C50" s="167" t="s">
        <v>66</v>
      </c>
      <c r="D50" s="168">
        <f>G51-J51</f>
        <v>2473000</v>
      </c>
      <c r="M50" s="167" t="s">
        <v>66</v>
      </c>
      <c r="N50" s="168">
        <f>Q51-T51</f>
        <v>790250</v>
      </c>
      <c r="Q50" s="93"/>
      <c r="R50" s="93"/>
    </row>
    <row r="51" spans="2:20" ht="24.75" customHeight="1">
      <c r="C51" s="167"/>
      <c r="D51" s="168"/>
      <c r="F51" s="100" t="s">
        <v>9</v>
      </c>
      <c r="G51" s="101">
        <f>SUM(G44:G50)</f>
        <v>2800000</v>
      </c>
      <c r="I51" s="100" t="s">
        <v>9</v>
      </c>
      <c r="J51" s="101">
        <f>SUM(J44:J50)</f>
        <v>327000</v>
      </c>
      <c r="M51" s="167"/>
      <c r="N51" s="168"/>
      <c r="P51" s="100" t="s">
        <v>9</v>
      </c>
      <c r="Q51" s="101">
        <f>SUM(Q44:Q50)</f>
        <v>1361250</v>
      </c>
      <c r="R51" s="93"/>
      <c r="S51" s="100" t="s">
        <v>9</v>
      </c>
      <c r="T51" s="101">
        <f>SUM(T44:T50)</f>
        <v>571000</v>
      </c>
    </row>
    <row r="52" spans="2:20" ht="24.75" customHeight="1">
      <c r="N52" s="93"/>
      <c r="Q52" s="93"/>
      <c r="R52" s="93"/>
    </row>
    <row r="53" spans="2:20" ht="24.75" customHeight="1">
      <c r="D53" s="165" t="s">
        <v>69</v>
      </c>
      <c r="E53" s="165"/>
      <c r="F53" s="165"/>
      <c r="G53" s="165"/>
      <c r="H53" s="165"/>
      <c r="I53" s="165"/>
      <c r="N53" s="165" t="s">
        <v>69</v>
      </c>
      <c r="O53" s="165"/>
      <c r="P53" s="165"/>
      <c r="Q53" s="165"/>
      <c r="R53" s="165"/>
      <c r="S53" s="165"/>
    </row>
    <row r="54" spans="2:20" ht="24.75" customHeight="1">
      <c r="D54" s="165"/>
      <c r="E54" s="165"/>
      <c r="F54" s="165"/>
      <c r="G54" s="165"/>
      <c r="H54" s="165"/>
      <c r="I54" s="165"/>
      <c r="N54" s="165"/>
      <c r="O54" s="165"/>
      <c r="P54" s="165"/>
      <c r="Q54" s="165"/>
      <c r="R54" s="165"/>
      <c r="S54" s="165"/>
    </row>
    <row r="55" spans="2:20" ht="24.75" customHeight="1">
      <c r="N55" s="93"/>
      <c r="Q55" s="93"/>
      <c r="R55" s="93"/>
    </row>
    <row r="56" spans="2:20" ht="24.75" customHeight="1">
      <c r="C56" s="94" t="s">
        <v>51</v>
      </c>
      <c r="D56" s="95" t="s">
        <v>43</v>
      </c>
      <c r="E56" s="94"/>
      <c r="F56" s="169" t="s">
        <v>50</v>
      </c>
      <c r="G56" s="169"/>
      <c r="H56" s="95"/>
      <c r="I56" s="94" t="s">
        <v>67</v>
      </c>
      <c r="J56" s="96">
        <v>45744</v>
      </c>
      <c r="M56" s="94" t="s">
        <v>51</v>
      </c>
      <c r="N56" s="95" t="s">
        <v>44</v>
      </c>
      <c r="O56" s="94"/>
      <c r="P56" s="169" t="s">
        <v>50</v>
      </c>
      <c r="Q56" s="169"/>
      <c r="R56" s="95"/>
      <c r="S56" s="94" t="s">
        <v>67</v>
      </c>
      <c r="T56" s="96">
        <v>45744</v>
      </c>
    </row>
    <row r="57" spans="2:20" ht="24.75" customHeight="1">
      <c r="B57" s="92" t="str">
        <f>MONTH(G57)&amp;D57</f>
        <v>3Rahma</v>
      </c>
      <c r="C57" s="94" t="s">
        <v>7</v>
      </c>
      <c r="D57" s="95" t="s">
        <v>103</v>
      </c>
      <c r="E57" s="94"/>
      <c r="F57" s="97" t="s">
        <v>131</v>
      </c>
      <c r="G57" s="98">
        <v>45717</v>
      </c>
      <c r="H57" s="95"/>
      <c r="I57" s="94" t="s">
        <v>68</v>
      </c>
      <c r="J57" s="99" t="s">
        <v>87</v>
      </c>
      <c r="L57" s="92" t="str">
        <f>MONTH(Q57)&amp;N57</f>
        <v>3Dian</v>
      </c>
      <c r="M57" s="94" t="s">
        <v>7</v>
      </c>
      <c r="N57" s="95" t="s">
        <v>100</v>
      </c>
      <c r="O57" s="94"/>
      <c r="P57" s="97" t="s">
        <v>131</v>
      </c>
      <c r="Q57" s="98">
        <v>45717</v>
      </c>
      <c r="R57" s="95"/>
      <c r="S57" s="94" t="s">
        <v>68</v>
      </c>
      <c r="T57" s="99" t="s">
        <v>132</v>
      </c>
    </row>
    <row r="58" spans="2:20" ht="24.75" customHeight="1">
      <c r="N58" s="93"/>
      <c r="Q58" s="93"/>
      <c r="R58" s="93"/>
    </row>
    <row r="59" spans="2:20" ht="24.75" customHeight="1">
      <c r="C59" s="166" t="s">
        <v>52</v>
      </c>
      <c r="D59" s="166"/>
      <c r="F59" s="166" t="s">
        <v>56</v>
      </c>
      <c r="G59" s="166"/>
      <c r="I59" s="166" t="s">
        <v>61</v>
      </c>
      <c r="J59" s="166"/>
      <c r="M59" s="166" t="s">
        <v>52</v>
      </c>
      <c r="N59" s="166"/>
      <c r="P59" s="166" t="s">
        <v>56</v>
      </c>
      <c r="Q59" s="166"/>
      <c r="R59" s="93"/>
      <c r="S59" s="166" t="s">
        <v>61</v>
      </c>
      <c r="T59" s="166"/>
    </row>
    <row r="60" spans="2:20" ht="24.75" customHeight="1">
      <c r="F60" s="93"/>
      <c r="N60" s="93"/>
      <c r="P60" s="93"/>
      <c r="Q60" s="93"/>
      <c r="R60" s="93"/>
    </row>
    <row r="61" spans="2:20" ht="24.75" customHeight="1">
      <c r="C61" s="92" t="s">
        <v>65</v>
      </c>
      <c r="D61" s="93">
        <f>IFERROR(VLOOKUP(B57,Rekapitulasi!$B$5:$W$857,5,FALSE),0)</f>
        <v>27</v>
      </c>
      <c r="F61" s="92" t="s">
        <v>57</v>
      </c>
      <c r="G61" s="93">
        <f>D61*F62</f>
        <v>2025000</v>
      </c>
      <c r="I61" s="92" t="s">
        <v>55</v>
      </c>
      <c r="J61" s="93">
        <f>D64*I62</f>
        <v>0</v>
      </c>
      <c r="M61" s="92" t="s">
        <v>65</v>
      </c>
      <c r="N61" s="93">
        <f>IFERROR(VLOOKUP(L57,Rekapitulasi!$B$5:$W$857,5,FALSE),0)</f>
        <v>27</v>
      </c>
      <c r="P61" s="92" t="s">
        <v>57</v>
      </c>
      <c r="Q61" s="93">
        <f>N61*P62</f>
        <v>1485000</v>
      </c>
      <c r="R61" s="93"/>
      <c r="S61" s="92" t="s">
        <v>55</v>
      </c>
      <c r="T61" s="93">
        <f>N64*S62</f>
        <v>0</v>
      </c>
    </row>
    <row r="62" spans="2:20" ht="24.75" customHeight="1">
      <c r="C62" s="92" t="s">
        <v>53</v>
      </c>
      <c r="D62" s="93">
        <f>IFERROR(VLOOKUP(B57,Rekapitulasi!$B$5:$W$857,9,FALSE),0)</f>
        <v>0</v>
      </c>
      <c r="F62" s="93">
        <f>IFERROR(VLOOKUP(B57,Rekapitulasi!$B$5:$W$857,7,FALSE),0)</f>
        <v>75000</v>
      </c>
      <c r="I62" s="93">
        <f>IFERROR(F62/8,0)</f>
        <v>9375</v>
      </c>
      <c r="M62" s="92" t="s">
        <v>53</v>
      </c>
      <c r="N62" s="93">
        <f>IFERROR(VLOOKUP(L57,Rekapitulasi!$B$5:$W$857,9,FALSE),0)</f>
        <v>0</v>
      </c>
      <c r="P62" s="93">
        <f>IFERROR(VLOOKUP(L57,Rekapitulasi!$B$5:$W$857,7,FALSE),0)</f>
        <v>55000</v>
      </c>
      <c r="Q62" s="93"/>
      <c r="R62" s="93"/>
      <c r="S62" s="93">
        <f>IFERROR(P62/8,0)</f>
        <v>6875</v>
      </c>
    </row>
    <row r="63" spans="2:20" ht="24.75" customHeight="1">
      <c r="C63" s="92" t="s">
        <v>54</v>
      </c>
      <c r="D63" s="93">
        <f>IFERROR(VLOOKUP(B57,Rekapitulasi!$B$5:$V$857,9,FALSE),0)</f>
        <v>0</v>
      </c>
      <c r="F63" s="92" t="s">
        <v>58</v>
      </c>
      <c r="G63" s="93">
        <f>D65*F64</f>
        <v>0</v>
      </c>
      <c r="I63" s="92" t="s">
        <v>45</v>
      </c>
      <c r="J63" s="93">
        <f>IFERROR(VLOOKUP(B57,Rekapitulasi!$B$5:$W$857,17,FALSE),0)</f>
        <v>26000</v>
      </c>
      <c r="M63" s="92" t="s">
        <v>54</v>
      </c>
      <c r="N63" s="93">
        <f>IFERROR(VLOOKUP(L57,Rekapitulasi!$B$5:$V$857,9,FALSE),0)</f>
        <v>0</v>
      </c>
      <c r="P63" s="92" t="s">
        <v>58</v>
      </c>
      <c r="Q63" s="93">
        <f>N65*P64</f>
        <v>0</v>
      </c>
      <c r="R63" s="93"/>
      <c r="S63" s="92" t="s">
        <v>45</v>
      </c>
      <c r="T63" s="93">
        <f>IFERROR(VLOOKUP(L57,Rekapitulasi!$B$5:$W$857,17,FALSE),0)</f>
        <v>250000</v>
      </c>
    </row>
    <row r="64" spans="2:20" ht="24.75" customHeight="1">
      <c r="C64" s="92" t="s">
        <v>55</v>
      </c>
      <c r="D64" s="93">
        <f>IFERROR(VLOOKUP(B57,Rekapitulasi!$B$5:$V$857,11,FALSE),0)</f>
        <v>0</v>
      </c>
      <c r="F64" s="93">
        <f>IFERROR(VLOOKUP(B57,Rekapitulasi!$B$5:$W$857,8,FALSE),0)</f>
        <v>9375</v>
      </c>
      <c r="I64" s="92" t="s">
        <v>63</v>
      </c>
      <c r="J64" s="93">
        <f>IFERROR(VLOOKUP(B57,Rekapitulasi!$B$5:$W$857,18,FALSE),0)</f>
        <v>0</v>
      </c>
      <c r="M64" s="92" t="s">
        <v>55</v>
      </c>
      <c r="N64" s="93">
        <f>IFERROR(VLOOKUP(L57,Rekapitulasi!$B$5:$V$857,11,FALSE),0)</f>
        <v>0</v>
      </c>
      <c r="P64" s="93">
        <f>IFERROR(VLOOKUP(L57,Rekapitulasi!$B$5:$W$857,8,FALSE),0)</f>
        <v>6875</v>
      </c>
      <c r="Q64" s="93"/>
      <c r="R64" s="93"/>
      <c r="S64" s="92" t="s">
        <v>63</v>
      </c>
      <c r="T64" s="93">
        <f>IFERROR(VLOOKUP(L57,Rekapitulasi!$B$5:$W$857,18,FALSE),0)</f>
        <v>0</v>
      </c>
    </row>
    <row r="65" spans="2:20" ht="24.75" customHeight="1">
      <c r="C65" s="92" t="s">
        <v>64</v>
      </c>
      <c r="D65" s="93">
        <f>IFERROR(VLOOKUP(B57,Rekapitulasi!$B$5:$V$322,6,FALSE),0)</f>
        <v>0</v>
      </c>
      <c r="F65" s="92" t="s">
        <v>59</v>
      </c>
      <c r="G65" s="93">
        <v>0</v>
      </c>
      <c r="I65" s="92" t="s">
        <v>62</v>
      </c>
      <c r="J65" s="93">
        <v>0</v>
      </c>
      <c r="M65" s="92" t="s">
        <v>64</v>
      </c>
      <c r="N65" s="93">
        <f>IFERROR(VLOOKUP(L57,Rekapitulasi!$B$5:$V$322,6,FALSE),0)</f>
        <v>0</v>
      </c>
      <c r="P65" s="92" t="s">
        <v>59</v>
      </c>
      <c r="Q65" s="93">
        <v>0</v>
      </c>
      <c r="R65" s="93"/>
      <c r="S65" s="92" t="s">
        <v>62</v>
      </c>
      <c r="T65" s="93">
        <v>0</v>
      </c>
    </row>
    <row r="66" spans="2:20" ht="24.75" customHeight="1">
      <c r="F66" s="92" t="s">
        <v>60</v>
      </c>
      <c r="G66" s="93">
        <v>0</v>
      </c>
      <c r="N66" s="93"/>
      <c r="P66" s="92" t="s">
        <v>60</v>
      </c>
      <c r="Q66" s="93">
        <v>0</v>
      </c>
      <c r="R66" s="93"/>
    </row>
    <row r="67" spans="2:20" ht="24.75" customHeight="1" thickBot="1">
      <c r="C67" s="167" t="s">
        <v>66</v>
      </c>
      <c r="D67" s="168">
        <f>G68-J68</f>
        <v>1999000</v>
      </c>
      <c r="M67" s="167" t="s">
        <v>66</v>
      </c>
      <c r="N67" s="168">
        <f>Q68-T68</f>
        <v>1235000</v>
      </c>
      <c r="Q67" s="93"/>
      <c r="R67" s="93"/>
    </row>
    <row r="68" spans="2:20" ht="24.75" customHeight="1">
      <c r="C68" s="167"/>
      <c r="D68" s="168"/>
      <c r="F68" s="100" t="s">
        <v>9</v>
      </c>
      <c r="G68" s="101">
        <f>SUM(G61:G67)</f>
        <v>2025000</v>
      </c>
      <c r="I68" s="100" t="s">
        <v>9</v>
      </c>
      <c r="J68" s="101">
        <f>SUM(J61:J67)</f>
        <v>26000</v>
      </c>
      <c r="M68" s="167"/>
      <c r="N68" s="168"/>
      <c r="P68" s="100" t="s">
        <v>9</v>
      </c>
      <c r="Q68" s="101">
        <f>SUM(Q61:Q67)</f>
        <v>1485000</v>
      </c>
      <c r="R68" s="93"/>
      <c r="S68" s="100" t="s">
        <v>9</v>
      </c>
      <c r="T68" s="101">
        <f>SUM(T61:T67)</f>
        <v>250000</v>
      </c>
    </row>
    <row r="69" spans="2:20" ht="24.75" customHeight="1"/>
    <row r="70" spans="2:20" ht="24.75" customHeight="1">
      <c r="D70" s="165" t="s">
        <v>69</v>
      </c>
      <c r="E70" s="165"/>
      <c r="F70" s="165"/>
      <c r="G70" s="165"/>
      <c r="H70" s="165"/>
      <c r="I70" s="165"/>
      <c r="N70" s="165" t="s">
        <v>69</v>
      </c>
      <c r="O70" s="165"/>
      <c r="P70" s="165"/>
      <c r="Q70" s="165"/>
      <c r="R70" s="165"/>
      <c r="S70" s="165"/>
    </row>
    <row r="71" spans="2:20" ht="24.75" customHeight="1">
      <c r="D71" s="165"/>
      <c r="E71" s="165"/>
      <c r="F71" s="165"/>
      <c r="G71" s="165"/>
      <c r="H71" s="165"/>
      <c r="I71" s="165"/>
      <c r="N71" s="165"/>
      <c r="O71" s="165"/>
      <c r="P71" s="165"/>
      <c r="Q71" s="165"/>
      <c r="R71" s="165"/>
      <c r="S71" s="165"/>
    </row>
    <row r="72" spans="2:20" ht="24.75" customHeight="1">
      <c r="N72" s="93"/>
      <c r="Q72" s="93"/>
      <c r="R72" s="93"/>
    </row>
    <row r="73" spans="2:20" ht="24.75" customHeight="1">
      <c r="C73" s="94" t="s">
        <v>51</v>
      </c>
      <c r="D73" s="95" t="s">
        <v>104</v>
      </c>
      <c r="E73" s="94"/>
      <c r="F73" s="169" t="s">
        <v>50</v>
      </c>
      <c r="G73" s="169"/>
      <c r="H73" s="95"/>
      <c r="I73" s="94" t="s">
        <v>67</v>
      </c>
      <c r="J73" s="96">
        <v>45744</v>
      </c>
      <c r="M73" s="94" t="s">
        <v>51</v>
      </c>
      <c r="N73" s="95" t="s">
        <v>106</v>
      </c>
      <c r="O73" s="94"/>
      <c r="P73" s="169" t="s">
        <v>50</v>
      </c>
      <c r="Q73" s="169"/>
      <c r="R73" s="95"/>
      <c r="S73" s="94" t="s">
        <v>67</v>
      </c>
      <c r="T73" s="96">
        <v>45744</v>
      </c>
    </row>
    <row r="74" spans="2:20" ht="24.75" customHeight="1">
      <c r="B74" s="92" t="str">
        <f>MONTH(G74)&amp;D74</f>
        <v>3Najwa</v>
      </c>
      <c r="C74" s="94" t="s">
        <v>7</v>
      </c>
      <c r="D74" s="95" t="s">
        <v>105</v>
      </c>
      <c r="E74" s="94"/>
      <c r="F74" s="97" t="s">
        <v>131</v>
      </c>
      <c r="G74" s="98">
        <v>45717</v>
      </c>
      <c r="H74" s="95"/>
      <c r="I74" s="94" t="s">
        <v>68</v>
      </c>
      <c r="J74" s="99" t="s">
        <v>87</v>
      </c>
      <c r="L74" s="92" t="str">
        <f>MONTH(Q74)&amp;N74</f>
        <v>3Akbar</v>
      </c>
      <c r="M74" s="94" t="s">
        <v>7</v>
      </c>
      <c r="N74" s="95" t="s">
        <v>107</v>
      </c>
      <c r="O74" s="94"/>
      <c r="P74" s="97" t="s">
        <v>131</v>
      </c>
      <c r="Q74" s="98">
        <v>45717</v>
      </c>
      <c r="R74" s="95"/>
      <c r="S74" s="94" t="s">
        <v>68</v>
      </c>
      <c r="T74" s="99" t="s">
        <v>86</v>
      </c>
    </row>
    <row r="75" spans="2:20" ht="24.75" customHeight="1">
      <c r="N75" s="93"/>
      <c r="Q75" s="93"/>
      <c r="R75" s="93"/>
    </row>
    <row r="76" spans="2:20" ht="24.75" customHeight="1">
      <c r="C76" s="166" t="s">
        <v>52</v>
      </c>
      <c r="D76" s="166"/>
      <c r="F76" s="166" t="s">
        <v>56</v>
      </c>
      <c r="G76" s="166"/>
      <c r="I76" s="166" t="s">
        <v>61</v>
      </c>
      <c r="J76" s="166"/>
      <c r="M76" s="166" t="s">
        <v>52</v>
      </c>
      <c r="N76" s="166"/>
      <c r="P76" s="166" t="s">
        <v>56</v>
      </c>
      <c r="Q76" s="166"/>
      <c r="R76" s="93"/>
      <c r="S76" s="166" t="s">
        <v>61</v>
      </c>
      <c r="T76" s="166"/>
    </row>
    <row r="77" spans="2:20" ht="24.75" customHeight="1">
      <c r="F77" s="93"/>
      <c r="N77" s="93"/>
      <c r="P77" s="93"/>
      <c r="Q77" s="93"/>
      <c r="R77" s="93"/>
    </row>
    <row r="78" spans="2:20" ht="24.75" customHeight="1">
      <c r="C78" s="92" t="s">
        <v>65</v>
      </c>
      <c r="D78" s="93">
        <f>IFERROR(VLOOKUP(B74,Rekapitulasi!$B$5:$W$857,5,FALSE),0)</f>
        <v>24</v>
      </c>
      <c r="F78" s="92" t="s">
        <v>57</v>
      </c>
      <c r="G78" s="93">
        <f>D78*F79</f>
        <v>1320000</v>
      </c>
      <c r="I78" s="92" t="s">
        <v>55</v>
      </c>
      <c r="J78" s="93">
        <f>D81*I79</f>
        <v>0</v>
      </c>
      <c r="M78" s="92" t="s">
        <v>65</v>
      </c>
      <c r="N78" s="93">
        <f>IFERROR(VLOOKUP(L74,Rekapitulasi!$B$5:$W$857,5,FALSE),0)</f>
        <v>24</v>
      </c>
      <c r="P78" s="92" t="s">
        <v>57</v>
      </c>
      <c r="Q78" s="93">
        <f>N78*P79</f>
        <v>1560000</v>
      </c>
      <c r="R78" s="93"/>
      <c r="S78" s="92" t="s">
        <v>55</v>
      </c>
      <c r="T78" s="93">
        <f>N81*S79</f>
        <v>0</v>
      </c>
    </row>
    <row r="79" spans="2:20" ht="24.75" customHeight="1">
      <c r="C79" s="92" t="s">
        <v>53</v>
      </c>
      <c r="D79" s="93">
        <f>IFERROR(VLOOKUP(B74,Rekapitulasi!$B$5:$W$857,9,FALSE),0)</f>
        <v>0</v>
      </c>
      <c r="F79" s="93">
        <f>IFERROR(VLOOKUP(B74,Rekapitulasi!$B$5:$W$857,7,FALSE),0)</f>
        <v>55000</v>
      </c>
      <c r="I79" s="93">
        <f>IFERROR(F79/8,0)</f>
        <v>6875</v>
      </c>
      <c r="M79" s="92" t="s">
        <v>53</v>
      </c>
      <c r="N79" s="93">
        <f>IFERROR(VLOOKUP(L74,Rekapitulasi!$B$5:$W$857,9,FALSE),0)</f>
        <v>0</v>
      </c>
      <c r="P79" s="93">
        <f>IFERROR(VLOOKUP(L74,Rekapitulasi!$B$5:$W$857,7,FALSE),0)</f>
        <v>65000</v>
      </c>
      <c r="Q79" s="93"/>
      <c r="R79" s="93"/>
      <c r="S79" s="93">
        <f>IFERROR(P79/8,0)</f>
        <v>8125</v>
      </c>
    </row>
    <row r="80" spans="2:20" ht="24.75" customHeight="1">
      <c r="C80" s="92" t="s">
        <v>54</v>
      </c>
      <c r="D80" s="93">
        <f>IFERROR(VLOOKUP(B74,Rekapitulasi!$B$5:$V$857,9,FALSE),0)</f>
        <v>0</v>
      </c>
      <c r="F80" s="92" t="s">
        <v>58</v>
      </c>
      <c r="G80" s="93">
        <f>D82*F81</f>
        <v>41250</v>
      </c>
      <c r="I80" s="92" t="s">
        <v>45</v>
      </c>
      <c r="J80" s="93">
        <f>IFERROR(VLOOKUP(B74,Rekapitulasi!$B$5:$W$857,17,FALSE),0)</f>
        <v>0</v>
      </c>
      <c r="M80" s="92" t="s">
        <v>54</v>
      </c>
      <c r="N80" s="93">
        <f>IFERROR(VLOOKUP(L74,Rekapitulasi!$B$5:$V$857,9,FALSE),0)</f>
        <v>0</v>
      </c>
      <c r="P80" s="92" t="s">
        <v>58</v>
      </c>
      <c r="Q80" s="93">
        <f>N82*P81</f>
        <v>81250</v>
      </c>
      <c r="R80" s="93"/>
      <c r="S80" s="92" t="s">
        <v>45</v>
      </c>
      <c r="T80" s="93">
        <f>IFERROR(VLOOKUP(L74,Rekapitulasi!$B$5:$W$857,17,FALSE),0)</f>
        <v>0</v>
      </c>
    </row>
    <row r="81" spans="3:20" ht="24.75" customHeight="1">
      <c r="C81" s="92" t="s">
        <v>55</v>
      </c>
      <c r="D81" s="93">
        <f>IFERROR(VLOOKUP(B74,Rekapitulasi!$B$5:$V$857,11,FALSE),0)</f>
        <v>0</v>
      </c>
      <c r="F81" s="93">
        <f>IFERROR(VLOOKUP(B74,Rekapitulasi!$B$5:$W$857,8,FALSE),0)</f>
        <v>6875</v>
      </c>
      <c r="I81" s="92" t="s">
        <v>63</v>
      </c>
      <c r="J81" s="93">
        <f>IFERROR(VLOOKUP(B74,Rekapitulasi!$B$5:$W$857,18,FALSE),0)</f>
        <v>0</v>
      </c>
      <c r="M81" s="92" t="s">
        <v>55</v>
      </c>
      <c r="N81" s="93">
        <f>IFERROR(VLOOKUP(L74,Rekapitulasi!$B$5:$V$857,11,FALSE),0)</f>
        <v>0</v>
      </c>
      <c r="P81" s="93">
        <f>IFERROR(VLOOKUP(L74,Rekapitulasi!$B$5:$W$857,8,FALSE),0)</f>
        <v>8125</v>
      </c>
      <c r="Q81" s="93"/>
      <c r="R81" s="93"/>
      <c r="S81" s="92" t="s">
        <v>63</v>
      </c>
      <c r="T81" s="93">
        <f>IFERROR(VLOOKUP(L74,Rekapitulasi!$B$5:$W$857,18,FALSE),0)</f>
        <v>0</v>
      </c>
    </row>
    <row r="82" spans="3:20" ht="24.75" customHeight="1">
      <c r="C82" s="92" t="s">
        <v>64</v>
      </c>
      <c r="D82" s="93">
        <f>IFERROR(VLOOKUP(B74,Rekapitulasi!$B$5:$V$322,6,FALSE),0)</f>
        <v>6</v>
      </c>
      <c r="F82" s="92" t="s">
        <v>59</v>
      </c>
      <c r="G82" s="93">
        <v>0</v>
      </c>
      <c r="I82" s="92" t="s">
        <v>62</v>
      </c>
      <c r="J82" s="93">
        <v>0</v>
      </c>
      <c r="M82" s="92" t="s">
        <v>64</v>
      </c>
      <c r="N82" s="93">
        <f>IFERROR(VLOOKUP(L74,Rekapitulasi!$B$5:$V$322,6,FALSE),0)</f>
        <v>10</v>
      </c>
      <c r="P82" s="92" t="s">
        <v>59</v>
      </c>
      <c r="Q82" s="93">
        <v>0</v>
      </c>
      <c r="R82" s="93"/>
      <c r="S82" s="92" t="s">
        <v>62</v>
      </c>
      <c r="T82" s="93">
        <v>0</v>
      </c>
    </row>
    <row r="83" spans="3:20" ht="24.75" customHeight="1">
      <c r="F83" s="92" t="s">
        <v>60</v>
      </c>
      <c r="G83" s="93">
        <v>0</v>
      </c>
      <c r="N83" s="93"/>
      <c r="P83" s="92" t="s">
        <v>60</v>
      </c>
      <c r="Q83" s="93">
        <v>0</v>
      </c>
      <c r="R83" s="93"/>
    </row>
    <row r="84" spans="3:20" ht="24.75" customHeight="1" thickBot="1">
      <c r="C84" s="167" t="s">
        <v>66</v>
      </c>
      <c r="D84" s="168">
        <f>G85-J85</f>
        <v>1361250</v>
      </c>
      <c r="M84" s="167" t="s">
        <v>66</v>
      </c>
      <c r="N84" s="168">
        <f>Q85-T85</f>
        <v>1641250</v>
      </c>
      <c r="Q84" s="93"/>
      <c r="R84" s="93"/>
    </row>
    <row r="85" spans="3:20" ht="24.75" customHeight="1">
      <c r="C85" s="167"/>
      <c r="D85" s="168"/>
      <c r="F85" s="100" t="s">
        <v>9</v>
      </c>
      <c r="G85" s="101">
        <f>SUM(G78:G84)</f>
        <v>1361250</v>
      </c>
      <c r="I85" s="100" t="s">
        <v>9</v>
      </c>
      <c r="J85" s="101">
        <f>SUM(J78:J84)</f>
        <v>0</v>
      </c>
      <c r="M85" s="167"/>
      <c r="N85" s="168"/>
      <c r="P85" s="100" t="s">
        <v>9</v>
      </c>
      <c r="Q85" s="101">
        <f>SUM(Q78:Q84)</f>
        <v>1641250</v>
      </c>
      <c r="R85" s="93"/>
      <c r="S85" s="100" t="s">
        <v>9</v>
      </c>
      <c r="T85" s="101">
        <f>SUM(T78:T84)</f>
        <v>0</v>
      </c>
    </row>
  </sheetData>
  <mergeCells count="70">
    <mergeCell ref="D2:I3"/>
    <mergeCell ref="N2:S3"/>
    <mergeCell ref="F5:G5"/>
    <mergeCell ref="P5:Q5"/>
    <mergeCell ref="C8:D8"/>
    <mergeCell ref="F8:G8"/>
    <mergeCell ref="I8:J8"/>
    <mergeCell ref="M8:N8"/>
    <mergeCell ref="P8:Q8"/>
    <mergeCell ref="S8:T8"/>
    <mergeCell ref="C16:C17"/>
    <mergeCell ref="D16:D17"/>
    <mergeCell ref="M16:M17"/>
    <mergeCell ref="N16:N17"/>
    <mergeCell ref="D19:I20"/>
    <mergeCell ref="N19:S20"/>
    <mergeCell ref="D36:I37"/>
    <mergeCell ref="N36:S37"/>
    <mergeCell ref="F22:G22"/>
    <mergeCell ref="P22:Q22"/>
    <mergeCell ref="C25:D25"/>
    <mergeCell ref="F25:G25"/>
    <mergeCell ref="I25:J25"/>
    <mergeCell ref="M25:N25"/>
    <mergeCell ref="P25:Q25"/>
    <mergeCell ref="S25:T25"/>
    <mergeCell ref="C33:C34"/>
    <mergeCell ref="D33:D34"/>
    <mergeCell ref="M33:M34"/>
    <mergeCell ref="N33:N34"/>
    <mergeCell ref="D53:I54"/>
    <mergeCell ref="N53:S54"/>
    <mergeCell ref="F39:G39"/>
    <mergeCell ref="P39:Q39"/>
    <mergeCell ref="C42:D42"/>
    <mergeCell ref="F42:G42"/>
    <mergeCell ref="I42:J42"/>
    <mergeCell ref="M42:N42"/>
    <mergeCell ref="P42:Q42"/>
    <mergeCell ref="S42:T42"/>
    <mergeCell ref="C50:C51"/>
    <mergeCell ref="D50:D51"/>
    <mergeCell ref="M50:M51"/>
    <mergeCell ref="N50:N51"/>
    <mergeCell ref="D70:I71"/>
    <mergeCell ref="N70:S71"/>
    <mergeCell ref="F56:G56"/>
    <mergeCell ref="P56:Q56"/>
    <mergeCell ref="C59:D59"/>
    <mergeCell ref="F59:G59"/>
    <mergeCell ref="I59:J59"/>
    <mergeCell ref="M59:N59"/>
    <mergeCell ref="P59:Q59"/>
    <mergeCell ref="S59:T59"/>
    <mergeCell ref="C67:C68"/>
    <mergeCell ref="D67:D68"/>
    <mergeCell ref="M67:M68"/>
    <mergeCell ref="N67:N68"/>
    <mergeCell ref="F73:G73"/>
    <mergeCell ref="P73:Q73"/>
    <mergeCell ref="C76:D76"/>
    <mergeCell ref="F76:G76"/>
    <mergeCell ref="I76:J76"/>
    <mergeCell ref="M76:N76"/>
    <mergeCell ref="P76:Q76"/>
    <mergeCell ref="S76:T76"/>
    <mergeCell ref="C84:C85"/>
    <mergeCell ref="D84:D85"/>
    <mergeCell ref="M84:M85"/>
    <mergeCell ref="N84:N85"/>
  </mergeCells>
  <printOptions horizontalCentered="1"/>
  <pageMargins left="0" right="0" top="0" bottom="0" header="0.31496062992125984" footer="0.31496062992125984"/>
  <pageSetup paperSize="9" scale="29" orientation="landscape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B2" sqref="B2:D20"/>
    </sheetView>
  </sheetViews>
  <sheetFormatPr defaultRowHeight="15"/>
  <cols>
    <col min="2" max="4" width="16.140625" customWidth="1"/>
  </cols>
  <sheetData>
    <row r="2" spans="2:4">
      <c r="B2" s="171" t="s">
        <v>160</v>
      </c>
      <c r="C2" s="171"/>
      <c r="D2" s="171"/>
    </row>
    <row r="3" spans="2:4">
      <c r="B3" s="170">
        <v>45745</v>
      </c>
      <c r="C3" s="170"/>
      <c r="D3" s="170"/>
    </row>
    <row r="4" spans="2:4">
      <c r="B4" s="127" t="s">
        <v>7</v>
      </c>
      <c r="C4" s="127" t="s">
        <v>68</v>
      </c>
      <c r="D4" s="128" t="s">
        <v>159</v>
      </c>
    </row>
    <row r="5" spans="2:4">
      <c r="B5" t="s">
        <v>11</v>
      </c>
      <c r="C5" t="s">
        <v>86</v>
      </c>
      <c r="D5" s="118">
        <v>75000</v>
      </c>
    </row>
    <row r="6" spans="2:4">
      <c r="B6" t="s">
        <v>4</v>
      </c>
      <c r="C6" t="s">
        <v>102</v>
      </c>
      <c r="D6" s="118">
        <v>100000</v>
      </c>
    </row>
    <row r="7" spans="2:4">
      <c r="B7" t="s">
        <v>2</v>
      </c>
      <c r="C7" t="s">
        <v>87</v>
      </c>
      <c r="D7" s="118">
        <v>75000</v>
      </c>
    </row>
    <row r="8" spans="2:4">
      <c r="B8" t="s">
        <v>157</v>
      </c>
      <c r="C8" t="s">
        <v>87</v>
      </c>
      <c r="D8" s="118">
        <v>55000</v>
      </c>
    </row>
    <row r="9" spans="2:4">
      <c r="B9" t="s">
        <v>103</v>
      </c>
      <c r="C9" t="s">
        <v>102</v>
      </c>
      <c r="D9" s="118">
        <v>75000</v>
      </c>
    </row>
    <row r="10" spans="2:4">
      <c r="B10" t="s">
        <v>100</v>
      </c>
      <c r="C10" t="s">
        <v>86</v>
      </c>
      <c r="D10" s="118">
        <v>55000</v>
      </c>
    </row>
    <row r="11" spans="2:4">
      <c r="B11" t="s">
        <v>136</v>
      </c>
      <c r="C11" t="s">
        <v>158</v>
      </c>
      <c r="D11" s="118">
        <v>65000</v>
      </c>
    </row>
    <row r="12" spans="2:4">
      <c r="B12" t="s">
        <v>1</v>
      </c>
      <c r="C12" t="s">
        <v>86</v>
      </c>
      <c r="D12" s="118">
        <v>75000</v>
      </c>
    </row>
    <row r="13" spans="2:4">
      <c r="B13" t="s">
        <v>165</v>
      </c>
      <c r="C13" t="s">
        <v>88</v>
      </c>
      <c r="D13" s="118">
        <v>55000</v>
      </c>
    </row>
    <row r="14" spans="2:4">
      <c r="B14" t="s">
        <v>5</v>
      </c>
      <c r="C14" t="s">
        <v>87</v>
      </c>
      <c r="D14" s="118">
        <v>140000</v>
      </c>
    </row>
    <row r="15" spans="2:4">
      <c r="B15" s="172" t="s">
        <v>9</v>
      </c>
      <c r="C15" s="172"/>
      <c r="D15" s="126">
        <f>SUM(D5:D14)</f>
        <v>770000</v>
      </c>
    </row>
    <row r="16" spans="2:4">
      <c r="D16" s="118"/>
    </row>
    <row r="17" spans="2:4">
      <c r="B17" s="117" t="s">
        <v>161</v>
      </c>
    </row>
    <row r="18" spans="2:4">
      <c r="B18" s="171" t="s">
        <v>162</v>
      </c>
      <c r="C18" s="171"/>
      <c r="D18" s="171"/>
    </row>
    <row r="19" spans="2:4">
      <c r="B19" s="171" t="s">
        <v>163</v>
      </c>
      <c r="C19" s="171"/>
      <c r="D19" s="171"/>
    </row>
    <row r="20" spans="2:4">
      <c r="B20" s="171" t="s">
        <v>164</v>
      </c>
      <c r="C20" s="171"/>
      <c r="D20" s="171"/>
    </row>
  </sheetData>
  <mergeCells count="6">
    <mergeCell ref="B3:D3"/>
    <mergeCell ref="B2:D2"/>
    <mergeCell ref="B20:D20"/>
    <mergeCell ref="B19:D19"/>
    <mergeCell ref="B18:D18"/>
    <mergeCell ref="B15:C15"/>
  </mergeCells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3"/>
  <sheetViews>
    <sheetView topLeftCell="G1" zoomScale="70" zoomScaleNormal="70" workbookViewId="0">
      <selection activeCell="Z33" sqref="Z33"/>
    </sheetView>
  </sheetViews>
  <sheetFormatPr defaultRowHeight="15"/>
  <cols>
    <col min="1" max="1" width="16" customWidth="1"/>
    <col min="2" max="2" width="2" bestFit="1" customWidth="1"/>
    <col min="4" max="4" width="4" bestFit="1" customWidth="1"/>
    <col min="6" max="7" width="9.140625" style="118"/>
    <col min="8" max="8" width="2" style="118" bestFit="1" customWidth="1"/>
    <col min="9" max="9" width="9.140625" style="118"/>
    <col min="10" max="10" width="10.140625" style="118" bestFit="1" customWidth="1"/>
    <col min="11" max="11" width="9.140625" style="118"/>
    <col min="13" max="13" width="12.7109375" bestFit="1" customWidth="1"/>
    <col min="14" max="14" width="12.7109375" style="118" customWidth="1"/>
    <col min="16" max="16" width="10.5703125" style="118" bestFit="1" customWidth="1"/>
    <col min="20" max="20" width="11.5703125" style="118" customWidth="1"/>
    <col min="21" max="21" width="12.28515625" style="118" customWidth="1"/>
    <col min="22" max="22" width="12.28515625" customWidth="1"/>
    <col min="23" max="23" width="10.140625" bestFit="1" customWidth="1"/>
    <col min="24" max="24" width="4" bestFit="1" customWidth="1"/>
    <col min="25" max="25" width="7.5703125" bestFit="1" customWidth="1"/>
    <col min="26" max="26" width="11.140625" bestFit="1" customWidth="1"/>
    <col min="27" max="27" width="11.5703125" bestFit="1" customWidth="1"/>
    <col min="29" max="29" width="12.5703125" customWidth="1"/>
  </cols>
  <sheetData>
    <row r="1" spans="2:35">
      <c r="N1" s="118">
        <v>112</v>
      </c>
      <c r="P1" s="118">
        <v>112</v>
      </c>
      <c r="R1">
        <f>P1/4</f>
        <v>28</v>
      </c>
      <c r="S1">
        <f>R1/2</f>
        <v>14</v>
      </c>
    </row>
    <row r="2" spans="2:35">
      <c r="B2">
        <v>1</v>
      </c>
      <c r="C2" s="117" t="s">
        <v>33</v>
      </c>
      <c r="D2">
        <v>28</v>
      </c>
      <c r="E2" s="117" t="s">
        <v>46</v>
      </c>
      <c r="F2" s="118">
        <v>70000</v>
      </c>
      <c r="G2" s="118">
        <f>D2*F2</f>
        <v>1960000</v>
      </c>
      <c r="H2" s="118">
        <v>4</v>
      </c>
      <c r="I2" s="118">
        <f>G2*H2</f>
        <v>7840000</v>
      </c>
      <c r="J2" s="118">
        <f>I2*2</f>
        <v>15680000</v>
      </c>
      <c r="M2" s="118" t="s">
        <v>87</v>
      </c>
      <c r="O2" t="s">
        <v>86</v>
      </c>
      <c r="T2" s="118">
        <f>AVERAGE(T3:T12)</f>
        <v>67500</v>
      </c>
      <c r="Y2" s="118">
        <f>AVERAGE(Y3:Y12)</f>
        <v>74000</v>
      </c>
      <c r="Z2" s="118"/>
      <c r="AB2" s="116">
        <v>1</v>
      </c>
      <c r="AC2" s="116">
        <v>2</v>
      </c>
      <c r="AD2" s="116">
        <v>3</v>
      </c>
      <c r="AE2" s="116">
        <v>4</v>
      </c>
      <c r="AF2" s="116">
        <v>5</v>
      </c>
      <c r="AG2" s="116">
        <v>6</v>
      </c>
      <c r="AH2" s="116">
        <v>7</v>
      </c>
    </row>
    <row r="3" spans="2:35">
      <c r="D3">
        <f>D2*H2</f>
        <v>112</v>
      </c>
      <c r="M3" t="s">
        <v>2</v>
      </c>
      <c r="N3" s="118">
        <v>26</v>
      </c>
      <c r="O3" t="s">
        <v>1</v>
      </c>
      <c r="P3" s="118">
        <v>26</v>
      </c>
      <c r="R3" t="s">
        <v>2</v>
      </c>
      <c r="S3" s="118">
        <v>26</v>
      </c>
      <c r="T3" s="118">
        <v>75000</v>
      </c>
      <c r="U3" s="118">
        <f>S3*T3</f>
        <v>1950000</v>
      </c>
      <c r="W3" t="s">
        <v>2</v>
      </c>
      <c r="X3" s="118">
        <v>26</v>
      </c>
      <c r="Y3" s="118">
        <v>80000</v>
      </c>
      <c r="Z3" s="118">
        <f>X3*Y3</f>
        <v>2080000</v>
      </c>
      <c r="AB3" s="116">
        <v>4</v>
      </c>
      <c r="AC3" s="116">
        <v>4</v>
      </c>
      <c r="AD3" s="116">
        <v>4</v>
      </c>
      <c r="AE3" s="116">
        <v>4</v>
      </c>
      <c r="AF3" s="116">
        <v>4</v>
      </c>
      <c r="AG3" s="116">
        <v>4</v>
      </c>
      <c r="AH3" s="116">
        <v>4</v>
      </c>
      <c r="AI3">
        <f>SUM(AB3:AH3)</f>
        <v>28</v>
      </c>
    </row>
    <row r="4" spans="2:35">
      <c r="J4" s="118">
        <v>90000000</v>
      </c>
      <c r="M4" s="119" t="s">
        <v>105</v>
      </c>
      <c r="N4" s="118">
        <v>26</v>
      </c>
      <c r="O4" t="s">
        <v>3</v>
      </c>
      <c r="P4" s="118">
        <v>26</v>
      </c>
      <c r="R4" s="119" t="s">
        <v>105</v>
      </c>
      <c r="S4" s="118">
        <v>26</v>
      </c>
      <c r="T4" s="118">
        <v>55000</v>
      </c>
      <c r="U4" s="118">
        <f t="shared" ref="U4:U12" si="0">S4*T4</f>
        <v>1430000</v>
      </c>
      <c r="W4" s="119" t="s">
        <v>105</v>
      </c>
      <c r="X4" s="118">
        <v>26</v>
      </c>
      <c r="Y4" s="118">
        <v>65000</v>
      </c>
      <c r="Z4" s="118">
        <f t="shared" ref="Z4:Z12" si="1">X4*Y4</f>
        <v>1690000</v>
      </c>
      <c r="AB4" s="116">
        <v>8</v>
      </c>
      <c r="AC4" s="116">
        <v>9</v>
      </c>
      <c r="AD4" s="116">
        <v>10</v>
      </c>
      <c r="AE4" s="116">
        <v>11</v>
      </c>
      <c r="AF4" s="116">
        <v>12</v>
      </c>
      <c r="AG4" s="116">
        <v>13</v>
      </c>
      <c r="AH4" s="116">
        <v>14</v>
      </c>
    </row>
    <row r="5" spans="2:35">
      <c r="J5" s="119">
        <f>J2/J4*100%</f>
        <v>0.17422222222222222</v>
      </c>
      <c r="M5" t="s">
        <v>134</v>
      </c>
      <c r="N5" s="118">
        <v>26</v>
      </c>
      <c r="O5" t="s">
        <v>136</v>
      </c>
      <c r="P5" s="118">
        <v>26</v>
      </c>
      <c r="R5" t="s">
        <v>134</v>
      </c>
      <c r="S5" s="118">
        <v>26</v>
      </c>
      <c r="T5" s="118">
        <v>100000</v>
      </c>
      <c r="U5" s="118">
        <f t="shared" si="0"/>
        <v>2600000</v>
      </c>
      <c r="W5" t="s">
        <v>134</v>
      </c>
      <c r="X5" s="118">
        <v>26</v>
      </c>
      <c r="Y5" s="118">
        <v>100000</v>
      </c>
      <c r="Z5" s="118">
        <f t="shared" si="1"/>
        <v>2600000</v>
      </c>
      <c r="AB5" s="116">
        <v>4</v>
      </c>
      <c r="AC5" s="116">
        <v>4</v>
      </c>
      <c r="AD5" s="116">
        <v>4</v>
      </c>
      <c r="AE5" s="116">
        <v>4</v>
      </c>
      <c r="AF5" s="116">
        <v>4</v>
      </c>
      <c r="AG5" s="116">
        <v>4</v>
      </c>
      <c r="AH5" s="116">
        <v>4</v>
      </c>
      <c r="AI5">
        <f>SUM(AB5:AH5)</f>
        <v>28</v>
      </c>
    </row>
    <row r="6" spans="2:35">
      <c r="J6" s="119"/>
      <c r="M6" t="s">
        <v>101</v>
      </c>
      <c r="N6" s="118">
        <v>17</v>
      </c>
      <c r="R6" t="s">
        <v>101</v>
      </c>
      <c r="S6" s="118">
        <v>20</v>
      </c>
      <c r="T6" s="118">
        <v>55000</v>
      </c>
      <c r="U6" s="118">
        <f t="shared" si="0"/>
        <v>1100000</v>
      </c>
      <c r="W6" t="s">
        <v>101</v>
      </c>
      <c r="X6" s="118">
        <v>17</v>
      </c>
      <c r="Y6" s="118">
        <v>65000</v>
      </c>
      <c r="Z6" s="118">
        <f t="shared" si="1"/>
        <v>1105000</v>
      </c>
      <c r="AB6" s="116">
        <v>15</v>
      </c>
      <c r="AC6" s="116">
        <v>16</v>
      </c>
      <c r="AD6" s="116">
        <v>17</v>
      </c>
      <c r="AE6" s="116">
        <v>19</v>
      </c>
      <c r="AF6" s="116">
        <v>20</v>
      </c>
      <c r="AG6" s="116">
        <v>21</v>
      </c>
      <c r="AH6" s="116">
        <v>22</v>
      </c>
    </row>
    <row r="7" spans="2:35">
      <c r="M7" t="s">
        <v>103</v>
      </c>
      <c r="N7" s="118">
        <v>17</v>
      </c>
      <c r="O7" t="s">
        <v>100</v>
      </c>
      <c r="P7" s="118">
        <v>26</v>
      </c>
      <c r="R7" t="s">
        <v>103</v>
      </c>
      <c r="S7" s="118">
        <v>20</v>
      </c>
      <c r="T7" s="118">
        <v>75000</v>
      </c>
      <c r="U7" s="118">
        <f t="shared" si="0"/>
        <v>1500000</v>
      </c>
      <c r="W7" t="s">
        <v>103</v>
      </c>
      <c r="X7" s="118">
        <v>17</v>
      </c>
      <c r="Y7" s="118">
        <v>75000</v>
      </c>
      <c r="Z7" s="118">
        <f t="shared" si="1"/>
        <v>1275000</v>
      </c>
      <c r="AB7" s="116">
        <v>4</v>
      </c>
      <c r="AC7" s="116">
        <v>4</v>
      </c>
      <c r="AD7" s="116">
        <v>4</v>
      </c>
      <c r="AE7" s="116">
        <v>4</v>
      </c>
      <c r="AF7" s="116">
        <v>4</v>
      </c>
      <c r="AG7" s="116">
        <v>4</v>
      </c>
      <c r="AH7" s="116">
        <v>4</v>
      </c>
      <c r="AI7">
        <f>SUM(AB7:AH7)</f>
        <v>28</v>
      </c>
    </row>
    <row r="8" spans="2:35">
      <c r="M8" t="s">
        <v>135</v>
      </c>
      <c r="O8" t="s">
        <v>135</v>
      </c>
      <c r="P8" s="118">
        <v>8</v>
      </c>
      <c r="R8" t="s">
        <v>1</v>
      </c>
      <c r="S8" s="118">
        <v>26</v>
      </c>
      <c r="T8" s="118">
        <v>75000</v>
      </c>
      <c r="U8" s="118">
        <f t="shared" si="0"/>
        <v>1950000</v>
      </c>
      <c r="W8" t="s">
        <v>1</v>
      </c>
      <c r="X8" s="118">
        <v>26</v>
      </c>
      <c r="Y8" s="118">
        <v>80000</v>
      </c>
      <c r="Z8" s="118">
        <f t="shared" si="1"/>
        <v>2080000</v>
      </c>
      <c r="AB8" s="116">
        <v>23</v>
      </c>
      <c r="AC8" s="116">
        <v>24</v>
      </c>
      <c r="AD8" s="116">
        <v>25</v>
      </c>
      <c r="AE8" s="116">
        <v>26</v>
      </c>
      <c r="AF8" s="116">
        <v>27</v>
      </c>
      <c r="AG8" s="116">
        <v>28</v>
      </c>
      <c r="AH8" s="116">
        <v>29</v>
      </c>
    </row>
    <row r="9" spans="2:35">
      <c r="N9" s="118">
        <f>SUM(N2:N8)</f>
        <v>112</v>
      </c>
      <c r="P9" s="118">
        <f>SUM(P2:P8)</f>
        <v>112</v>
      </c>
      <c r="R9" t="s">
        <v>3</v>
      </c>
      <c r="S9" s="118">
        <v>26</v>
      </c>
      <c r="T9" s="118">
        <v>75000</v>
      </c>
      <c r="U9" s="118">
        <f t="shared" si="0"/>
        <v>1950000</v>
      </c>
      <c r="W9" t="s">
        <v>3</v>
      </c>
      <c r="X9" s="118">
        <v>26</v>
      </c>
      <c r="Y9" s="118">
        <v>80000</v>
      </c>
      <c r="Z9" s="118">
        <f t="shared" si="1"/>
        <v>2080000</v>
      </c>
      <c r="AB9" s="116">
        <v>4</v>
      </c>
      <c r="AC9" s="116">
        <v>4</v>
      </c>
      <c r="AD9" s="116">
        <v>4</v>
      </c>
      <c r="AE9" s="116">
        <v>4</v>
      </c>
      <c r="AF9" s="116">
        <v>4</v>
      </c>
      <c r="AG9" s="116">
        <v>4</v>
      </c>
      <c r="AH9" s="116">
        <v>4</v>
      </c>
      <c r="AI9">
        <f>SUM(AB9:AH9)</f>
        <v>28</v>
      </c>
    </row>
    <row r="10" spans="2:35">
      <c r="N10" s="118">
        <f>N1-N9</f>
        <v>0</v>
      </c>
      <c r="P10" s="118">
        <f>P1-P9</f>
        <v>0</v>
      </c>
      <c r="R10" t="s">
        <v>136</v>
      </c>
      <c r="S10" s="118">
        <v>26</v>
      </c>
      <c r="T10" s="118">
        <v>55000</v>
      </c>
      <c r="U10" s="118">
        <f t="shared" si="0"/>
        <v>1430000</v>
      </c>
      <c r="W10" t="s">
        <v>136</v>
      </c>
      <c r="X10" s="118">
        <v>26</v>
      </c>
      <c r="Y10" s="118">
        <v>65000</v>
      </c>
      <c r="Z10" s="118">
        <f t="shared" si="1"/>
        <v>1690000</v>
      </c>
      <c r="AB10" s="116">
        <v>30</v>
      </c>
      <c r="AC10" s="116">
        <v>31</v>
      </c>
      <c r="AD10" s="116"/>
      <c r="AE10" s="116"/>
      <c r="AF10" s="116"/>
      <c r="AG10" s="116"/>
      <c r="AH10" s="116"/>
    </row>
    <row r="11" spans="2:35">
      <c r="R11" t="s">
        <v>100</v>
      </c>
      <c r="S11" s="118">
        <v>26</v>
      </c>
      <c r="T11" s="118">
        <v>55000</v>
      </c>
      <c r="U11" s="118">
        <f t="shared" si="0"/>
        <v>1430000</v>
      </c>
      <c r="W11" t="s">
        <v>100</v>
      </c>
      <c r="X11" s="118">
        <v>26</v>
      </c>
      <c r="Y11" s="118">
        <v>65000</v>
      </c>
      <c r="Z11" s="118">
        <f t="shared" si="1"/>
        <v>1690000</v>
      </c>
      <c r="AB11" s="116"/>
      <c r="AC11" s="116"/>
      <c r="AD11" s="116"/>
      <c r="AE11" s="116"/>
      <c r="AF11" s="116"/>
      <c r="AG11" s="116"/>
      <c r="AH11" s="116"/>
      <c r="AI11">
        <f>SUM(AB11:AH11)</f>
        <v>0</v>
      </c>
    </row>
    <row r="12" spans="2:35">
      <c r="R12" t="s">
        <v>135</v>
      </c>
      <c r="S12" s="118">
        <v>8</v>
      </c>
      <c r="T12" s="118">
        <v>55000</v>
      </c>
      <c r="U12" s="118">
        <f t="shared" si="0"/>
        <v>440000</v>
      </c>
      <c r="W12" t="s">
        <v>135</v>
      </c>
      <c r="X12" s="118">
        <v>8</v>
      </c>
      <c r="Y12" s="118">
        <v>65000</v>
      </c>
      <c r="Z12" s="118">
        <f t="shared" si="1"/>
        <v>520000</v>
      </c>
      <c r="AA12" s="116"/>
      <c r="AB12" s="116"/>
      <c r="AC12" s="116"/>
      <c r="AD12">
        <f>SUM(AI2:AI11)</f>
        <v>112</v>
      </c>
    </row>
    <row r="13" spans="2:35">
      <c r="S13" s="118">
        <f>SUM(S3:S12)</f>
        <v>230</v>
      </c>
      <c r="U13" s="118">
        <f>SUM(U3:U12)</f>
        <v>15780000</v>
      </c>
      <c r="X13" s="118">
        <f>SUM(X3:X12)</f>
        <v>224</v>
      </c>
      <c r="Y13" s="118"/>
      <c r="Z13" s="118">
        <f>SUM(Z3:Z12)</f>
        <v>16810000</v>
      </c>
      <c r="AA13" s="116"/>
      <c r="AB13" s="116"/>
      <c r="AC13" s="116"/>
    </row>
    <row r="14" spans="2:35">
      <c r="Y14" s="118"/>
      <c r="Z14" s="118"/>
    </row>
    <row r="15" spans="2:35">
      <c r="R15" t="s">
        <v>137</v>
      </c>
      <c r="U15" s="118">
        <v>1250000</v>
      </c>
      <c r="W15" t="s">
        <v>137</v>
      </c>
      <c r="Y15" s="118"/>
      <c r="Z15" s="118">
        <v>1250000</v>
      </c>
    </row>
    <row r="16" spans="2:35">
      <c r="L16" s="118"/>
      <c r="M16" s="118"/>
      <c r="U16" s="118">
        <f>U13+U15</f>
        <v>17030000</v>
      </c>
      <c r="Y16" s="118"/>
      <c r="Z16" s="118">
        <f>Z13+Z15</f>
        <v>18060000</v>
      </c>
      <c r="AA16" s="118">
        <f>Z16-U16</f>
        <v>1030000</v>
      </c>
    </row>
    <row r="18" spans="13:29">
      <c r="M18" s="23" t="s">
        <v>1</v>
      </c>
      <c r="N18" s="25">
        <v>27</v>
      </c>
      <c r="O18" s="30">
        <v>47</v>
      </c>
      <c r="P18" s="30">
        <v>75000</v>
      </c>
      <c r="S18" t="s">
        <v>138</v>
      </c>
      <c r="T18" s="118">
        <v>95000000</v>
      </c>
      <c r="U18" s="118" t="s">
        <v>139</v>
      </c>
      <c r="V18" s="120">
        <v>0.18</v>
      </c>
      <c r="W18" s="118">
        <f>$T$18*V18</f>
        <v>17100000</v>
      </c>
      <c r="Y18" t="s">
        <v>138</v>
      </c>
      <c r="Z18" s="118">
        <v>120000000</v>
      </c>
      <c r="AA18" s="118" t="s">
        <v>139</v>
      </c>
      <c r="AB18" s="120">
        <v>0.153</v>
      </c>
      <c r="AC18" s="118">
        <f>$Z$18*AB18</f>
        <v>18360000</v>
      </c>
    </row>
    <row r="19" spans="13:29">
      <c r="M19" s="23" t="s">
        <v>2</v>
      </c>
      <c r="N19" s="25">
        <v>27</v>
      </c>
      <c r="O19" s="30">
        <v>6</v>
      </c>
      <c r="P19" s="30">
        <v>75000</v>
      </c>
      <c r="U19" s="118" t="s">
        <v>140</v>
      </c>
      <c r="V19" s="120">
        <v>0.09</v>
      </c>
      <c r="W19" s="118">
        <f t="shared" ref="W19:W22" si="2">$T$18*V19</f>
        <v>8550000</v>
      </c>
      <c r="Z19" s="118"/>
      <c r="AA19" s="118" t="s">
        <v>140</v>
      </c>
      <c r="AB19" s="120">
        <v>0.09</v>
      </c>
      <c r="AC19" s="118">
        <f t="shared" ref="AC19:AC24" si="3">$Z$18*AB19</f>
        <v>10800000</v>
      </c>
    </row>
    <row r="20" spans="13:29">
      <c r="M20" s="23" t="s">
        <v>3</v>
      </c>
      <c r="N20" s="25">
        <v>27</v>
      </c>
      <c r="O20" s="30">
        <v>31</v>
      </c>
      <c r="P20" s="30">
        <v>75000</v>
      </c>
      <c r="U20" s="118" t="s">
        <v>141</v>
      </c>
      <c r="V20" s="120">
        <v>0.35</v>
      </c>
      <c r="W20" s="118">
        <f t="shared" si="2"/>
        <v>33249999.999999996</v>
      </c>
      <c r="Z20" s="118"/>
      <c r="AA20" s="118" t="s">
        <v>141</v>
      </c>
      <c r="AB20" s="120">
        <v>0.35</v>
      </c>
      <c r="AC20" s="118">
        <f t="shared" si="3"/>
        <v>42000000</v>
      </c>
    </row>
    <row r="21" spans="13:29">
      <c r="M21" s="23" t="s">
        <v>4</v>
      </c>
      <c r="N21" s="25">
        <v>25</v>
      </c>
      <c r="O21" s="30">
        <v>20</v>
      </c>
      <c r="P21" s="30">
        <v>100000</v>
      </c>
      <c r="U21" s="118" t="s">
        <v>142</v>
      </c>
      <c r="V21" s="120">
        <v>0.3</v>
      </c>
      <c r="W21" s="118">
        <f t="shared" si="2"/>
        <v>28500000</v>
      </c>
      <c r="Z21" s="118"/>
      <c r="AA21" s="118" t="s">
        <v>142</v>
      </c>
      <c r="AB21" s="120">
        <v>0.3</v>
      </c>
      <c r="AC21" s="118">
        <f t="shared" si="3"/>
        <v>36000000</v>
      </c>
    </row>
    <row r="22" spans="13:29">
      <c r="M22" s="23" t="s">
        <v>101</v>
      </c>
      <c r="N22" s="25">
        <v>31</v>
      </c>
      <c r="O22" s="30"/>
      <c r="P22" s="30">
        <v>55000</v>
      </c>
      <c r="U22" s="118" t="s">
        <v>144</v>
      </c>
      <c r="V22" s="120">
        <v>0</v>
      </c>
      <c r="W22" s="118">
        <f t="shared" si="2"/>
        <v>0</v>
      </c>
      <c r="Z22" s="118"/>
      <c r="AA22" s="118" t="s">
        <v>144</v>
      </c>
      <c r="AB22" s="120">
        <v>0.03</v>
      </c>
      <c r="AC22" s="118">
        <f t="shared" si="3"/>
        <v>3600000</v>
      </c>
    </row>
    <row r="23" spans="13:29">
      <c r="M23" s="23" t="s">
        <v>103</v>
      </c>
      <c r="N23" s="25">
        <v>18</v>
      </c>
      <c r="O23" s="30"/>
      <c r="P23" s="30">
        <v>75000</v>
      </c>
      <c r="V23" s="120">
        <f>SUM(V18:V22)</f>
        <v>0.91999999999999993</v>
      </c>
      <c r="W23" s="118">
        <f>SUM(W18:W22)</f>
        <v>87400000</v>
      </c>
      <c r="Z23" s="118"/>
      <c r="AA23" s="118"/>
      <c r="AB23" s="120">
        <f>SUM(AB18:AB22)</f>
        <v>0.92300000000000004</v>
      </c>
      <c r="AC23" s="118">
        <f t="shared" si="3"/>
        <v>110760000</v>
      </c>
    </row>
    <row r="24" spans="13:29">
      <c r="M24" s="23" t="s">
        <v>100</v>
      </c>
      <c r="N24" s="25">
        <v>29</v>
      </c>
      <c r="O24" s="30"/>
      <c r="P24" s="30">
        <v>55000</v>
      </c>
      <c r="T24" s="119">
        <v>1</v>
      </c>
      <c r="U24" s="118" t="s">
        <v>143</v>
      </c>
      <c r="V24" s="120">
        <f>T24-V23</f>
        <v>8.0000000000000071E-2</v>
      </c>
      <c r="W24" s="118">
        <f t="shared" ref="W24" si="4">$T$18*V24</f>
        <v>7600000.0000000065</v>
      </c>
      <c r="Z24" s="119">
        <v>1</v>
      </c>
      <c r="AA24" s="118" t="s">
        <v>143</v>
      </c>
      <c r="AB24" s="120">
        <f>Z24-AB23</f>
        <v>7.6999999999999957E-2</v>
      </c>
      <c r="AC24" s="118">
        <f t="shared" si="3"/>
        <v>9239999.9999999944</v>
      </c>
    </row>
    <row r="25" spans="13:29">
      <c r="M25" s="23" t="s">
        <v>105</v>
      </c>
      <c r="N25" s="25">
        <v>26</v>
      </c>
      <c r="O25" s="30">
        <v>29</v>
      </c>
      <c r="P25" s="30">
        <v>55000</v>
      </c>
    </row>
    <row r="26" spans="13:29">
      <c r="M26" s="23" t="s">
        <v>107</v>
      </c>
      <c r="N26" s="25">
        <v>11</v>
      </c>
      <c r="O26" s="30"/>
      <c r="P26" s="30">
        <v>65000</v>
      </c>
      <c r="S26" t="s">
        <v>138</v>
      </c>
      <c r="T26" s="118">
        <v>80000000</v>
      </c>
      <c r="U26" s="118" t="s">
        <v>139</v>
      </c>
      <c r="V26" s="120">
        <v>0.21299999999999999</v>
      </c>
      <c r="W26" s="118">
        <f>$T$26*V26</f>
        <v>17040000</v>
      </c>
    </row>
    <row r="27" spans="13:29">
      <c r="U27" s="118" t="s">
        <v>140</v>
      </c>
      <c r="V27" s="120">
        <v>0.1</v>
      </c>
      <c r="W27" s="118">
        <f t="shared" ref="W27:W32" si="5">$T$26*V27</f>
        <v>8000000</v>
      </c>
      <c r="Z27">
        <v>21</v>
      </c>
    </row>
    <row r="28" spans="13:29">
      <c r="O28">
        <v>9</v>
      </c>
      <c r="P28" s="118">
        <f>AVERAGE(P18:P26)</f>
        <v>70000</v>
      </c>
      <c r="U28" s="118" t="s">
        <v>141</v>
      </c>
      <c r="V28" s="120">
        <v>0.4</v>
      </c>
      <c r="W28" s="118">
        <f t="shared" si="5"/>
        <v>32000000</v>
      </c>
      <c r="Z28">
        <v>10</v>
      </c>
    </row>
    <row r="29" spans="13:29">
      <c r="P29" s="118">
        <f>P28*O28</f>
        <v>630000</v>
      </c>
      <c r="U29" s="118" t="s">
        <v>142</v>
      </c>
      <c r="V29" s="120">
        <v>0.3</v>
      </c>
      <c r="W29" s="118">
        <f t="shared" si="5"/>
        <v>24000000</v>
      </c>
      <c r="Z29">
        <v>40</v>
      </c>
    </row>
    <row r="30" spans="13:29">
      <c r="O30">
        <v>27</v>
      </c>
      <c r="P30" s="118">
        <f>P29*O30</f>
        <v>17010000</v>
      </c>
      <c r="U30" s="118" t="s">
        <v>144</v>
      </c>
      <c r="V30" s="120"/>
      <c r="W30" s="118">
        <f t="shared" si="5"/>
        <v>0</v>
      </c>
      <c r="Z30">
        <v>30</v>
      </c>
    </row>
    <row r="31" spans="13:29">
      <c r="V31" s="120">
        <f>SUM(V26:V30)</f>
        <v>1.0130000000000001</v>
      </c>
      <c r="W31" s="118">
        <f t="shared" si="5"/>
        <v>81040000.000000015</v>
      </c>
      <c r="Z31">
        <v>5</v>
      </c>
    </row>
    <row r="32" spans="13:29">
      <c r="T32" s="119">
        <v>1</v>
      </c>
      <c r="U32" s="118" t="s">
        <v>143</v>
      </c>
      <c r="V32" s="120">
        <f>T32-V31</f>
        <v>-1.3000000000000123E-2</v>
      </c>
      <c r="W32" s="118">
        <f t="shared" si="5"/>
        <v>-1040000.0000000098</v>
      </c>
      <c r="Z32">
        <f>SUM(Z27:Z31)</f>
        <v>106</v>
      </c>
    </row>
    <row r="33" spans="22:23">
      <c r="V33" s="120"/>
      <c r="W33" s="118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40"/>
  <sheetViews>
    <sheetView topLeftCell="A3" zoomScale="70" zoomScaleNormal="70" workbookViewId="0">
      <pane xSplit="2" ySplit="6" topLeftCell="AP214" activePane="bottomRight" state="frozen"/>
      <selection activeCell="A3" sqref="A3"/>
      <selection pane="topRight" activeCell="C3" sqref="C3"/>
      <selection pane="bottomLeft" activeCell="A9" sqref="A9"/>
      <selection pane="bottomRight" activeCell="BE210" sqref="BE210:BE239"/>
    </sheetView>
  </sheetViews>
  <sheetFormatPr defaultRowHeight="27" customHeight="1" outlineLevelCol="1"/>
  <cols>
    <col min="1" max="1" width="12.140625" bestFit="1" customWidth="1"/>
    <col min="2" max="2" width="10" bestFit="1" customWidth="1"/>
    <col min="3" max="3" width="7.7109375" customWidth="1" outlineLevel="1"/>
    <col min="4" max="4" width="10" customWidth="1" outlineLevel="1"/>
    <col min="5" max="5" width="9.7109375" customWidth="1" outlineLevel="1"/>
    <col min="6" max="6" width="7.140625" customWidth="1" outlineLevel="1"/>
    <col min="7" max="7" width="13" customWidth="1" outlineLevel="1"/>
    <col min="8" max="8" width="6.42578125" customWidth="1" outlineLevel="1"/>
    <col min="9" max="9" width="10.140625" customWidth="1" outlineLevel="1"/>
    <col min="10" max="10" width="6.42578125" customWidth="1" outlineLevel="1"/>
    <col min="11" max="11" width="3.5703125" customWidth="1"/>
    <col min="12" max="12" width="7.7109375" customWidth="1" outlineLevel="1"/>
    <col min="13" max="13" width="10" customWidth="1" outlineLevel="1"/>
    <col min="14" max="14" width="9.7109375" customWidth="1" outlineLevel="1"/>
    <col min="15" max="15" width="7.140625" customWidth="1" outlineLevel="1"/>
    <col min="16" max="16" width="13" customWidth="1" outlineLevel="1"/>
    <col min="17" max="17" width="6.42578125" customWidth="1" outlineLevel="1"/>
    <col min="18" max="18" width="10.140625" customWidth="1" outlineLevel="1"/>
    <col min="19" max="19" width="6.42578125" customWidth="1" outlineLevel="1"/>
    <col min="20" max="20" width="3.5703125" customWidth="1"/>
    <col min="21" max="21" width="7.7109375" customWidth="1" outlineLevel="1"/>
    <col min="22" max="22" width="10" customWidth="1" outlineLevel="1"/>
    <col min="23" max="23" width="9.7109375" customWidth="1" outlineLevel="1"/>
    <col min="24" max="24" width="7.140625" customWidth="1" outlineLevel="1"/>
    <col min="25" max="25" width="13" customWidth="1" outlineLevel="1"/>
    <col min="26" max="26" width="6.42578125" customWidth="1" outlineLevel="1"/>
    <col min="27" max="27" width="10.140625" customWidth="1" outlineLevel="1"/>
    <col min="28" max="28" width="6.42578125" customWidth="1" outlineLevel="1"/>
    <col min="29" max="29" width="3.5703125" customWidth="1"/>
    <col min="30" max="30" width="7.7109375" customWidth="1" outlineLevel="1"/>
    <col min="31" max="31" width="10" customWidth="1" outlineLevel="1"/>
    <col min="32" max="32" width="9.7109375" customWidth="1" outlineLevel="1"/>
    <col min="33" max="33" width="7.140625" customWidth="1" outlineLevel="1"/>
    <col min="34" max="34" width="13" customWidth="1" outlineLevel="1"/>
    <col min="35" max="35" width="6.42578125" customWidth="1" outlineLevel="1"/>
    <col min="36" max="36" width="10.140625" customWidth="1" outlineLevel="1"/>
    <col min="37" max="37" width="6.42578125" customWidth="1" outlineLevel="1"/>
    <col min="38" max="38" width="5.140625" customWidth="1"/>
    <col min="39" max="39" width="7.7109375" customWidth="1" outlineLevel="1"/>
    <col min="40" max="40" width="10" customWidth="1" outlineLevel="1"/>
    <col min="41" max="41" width="9.7109375" customWidth="1" outlineLevel="1"/>
    <col min="42" max="42" width="7.140625" customWidth="1" outlineLevel="1"/>
    <col min="43" max="43" width="13" customWidth="1" outlineLevel="1"/>
    <col min="44" max="44" width="6.42578125" customWidth="1" outlineLevel="1"/>
    <col min="45" max="45" width="10.140625" customWidth="1" outlineLevel="1"/>
    <col min="46" max="46" width="6.42578125" customWidth="1" outlineLevel="1"/>
    <col min="47" max="47" width="3.5703125" customWidth="1"/>
    <col min="48" max="48" width="7.7109375" customWidth="1" outlineLevel="1"/>
    <col min="49" max="49" width="10" customWidth="1" outlineLevel="1"/>
    <col min="50" max="50" width="9.7109375" customWidth="1" outlineLevel="1"/>
    <col min="51" max="51" width="7.140625" customWidth="1" outlineLevel="1"/>
    <col min="52" max="52" width="13" customWidth="1" outlineLevel="1"/>
    <col min="53" max="53" width="6.42578125" customWidth="1" outlineLevel="1"/>
    <col min="54" max="54" width="10.140625" customWidth="1" outlineLevel="1"/>
    <col min="55" max="55" width="6.42578125" customWidth="1" outlineLevel="1"/>
    <col min="56" max="56" width="3.5703125" customWidth="1"/>
    <col min="57" max="57" width="7.7109375" customWidth="1" outlineLevel="1"/>
    <col min="58" max="58" width="10" customWidth="1" outlineLevel="1"/>
    <col min="59" max="59" width="9.7109375" customWidth="1" outlineLevel="1"/>
    <col min="60" max="60" width="7.140625" customWidth="1" outlineLevel="1"/>
    <col min="61" max="61" width="13" customWidth="1" outlineLevel="1"/>
    <col min="62" max="62" width="6.42578125" customWidth="1" outlineLevel="1"/>
    <col min="63" max="63" width="10.140625" customWidth="1" outlineLevel="1"/>
    <col min="64" max="64" width="6.42578125" customWidth="1" outlineLevel="1"/>
    <col min="65" max="65" width="3.5703125" customWidth="1"/>
    <col min="66" max="66" width="7.7109375" customWidth="1" outlineLevel="1"/>
    <col min="67" max="67" width="10" customWidth="1" outlineLevel="1"/>
    <col min="68" max="68" width="9.7109375" customWidth="1" outlineLevel="1"/>
    <col min="69" max="69" width="7.140625" customWidth="1" outlineLevel="1"/>
    <col min="70" max="70" width="13" customWidth="1" outlineLevel="1"/>
    <col min="71" max="71" width="6.42578125" customWidth="1" outlineLevel="1"/>
    <col min="72" max="72" width="10.140625" customWidth="1" outlineLevel="1"/>
    <col min="73" max="73" width="6.42578125" customWidth="1" outlineLevel="1"/>
    <col min="74" max="74" width="4.28515625" customWidth="1"/>
    <col min="75" max="75" width="7.7109375" customWidth="1"/>
    <col min="76" max="76" width="10" customWidth="1"/>
    <col min="77" max="77" width="9.7109375" customWidth="1"/>
    <col min="78" max="78" width="7.140625" customWidth="1"/>
    <col min="79" max="79" width="13" customWidth="1"/>
    <col min="80" max="80" width="6.42578125" customWidth="1"/>
    <col min="81" max="81" width="10.140625" customWidth="1"/>
    <col min="82" max="82" width="6.42578125" customWidth="1"/>
    <col min="83" max="83" width="4.28515625" customWidth="1"/>
    <col min="84" max="84" width="7.7109375" customWidth="1"/>
    <col min="85" max="85" width="10" customWidth="1"/>
    <col min="86" max="86" width="9.7109375" customWidth="1"/>
    <col min="87" max="87" width="7.140625" customWidth="1"/>
    <col min="88" max="88" width="13" customWidth="1"/>
    <col min="89" max="89" width="6.42578125" customWidth="1"/>
    <col min="90" max="90" width="10.140625" customWidth="1"/>
    <col min="91" max="91" width="6.42578125" customWidth="1"/>
  </cols>
  <sheetData>
    <row r="1" spans="1:91" ht="27" customHeight="1">
      <c r="A1" s="158" t="s">
        <v>95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</row>
    <row r="2" spans="1:91" ht="27" customHeight="1">
      <c r="A2" s="157" t="s">
        <v>91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</row>
    <row r="3" spans="1:91" ht="27" customHeight="1">
      <c r="A3" s="157" t="s">
        <v>94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</row>
    <row r="4" spans="1:91" ht="27" customHeight="1">
      <c r="A4" s="157" t="s">
        <v>96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</row>
    <row r="5" spans="1:91" ht="27" customHeight="1">
      <c r="A5" s="64"/>
      <c r="B5" s="64"/>
      <c r="C5" s="64"/>
      <c r="D5" s="64"/>
      <c r="E5" s="64"/>
      <c r="F5" s="64"/>
      <c r="G5" s="64"/>
      <c r="H5" s="64"/>
      <c r="I5" s="64"/>
      <c r="J5" s="64"/>
      <c r="K5" s="65"/>
      <c r="L5" s="64"/>
      <c r="M5" s="65"/>
      <c r="N5" s="64"/>
      <c r="O5" s="64"/>
      <c r="P5" s="64"/>
      <c r="Q5" s="64"/>
      <c r="R5" s="64"/>
      <c r="S5" s="64"/>
      <c r="T5" s="64"/>
      <c r="U5" s="65"/>
      <c r="V5" s="64"/>
      <c r="W5" s="64"/>
      <c r="X5" s="64"/>
      <c r="Y5" s="64"/>
      <c r="Z5" s="65"/>
      <c r="AA5" s="64"/>
      <c r="AB5" s="64"/>
      <c r="AC5" s="64"/>
      <c r="AD5" s="64"/>
      <c r="AE5" s="64"/>
      <c r="AF5" s="64"/>
      <c r="AG5" s="64"/>
    </row>
    <row r="6" spans="1:91" ht="27" customHeight="1">
      <c r="A6" s="160" t="s">
        <v>28</v>
      </c>
      <c r="B6" s="159" t="s">
        <v>29</v>
      </c>
      <c r="C6" s="161" t="s">
        <v>1</v>
      </c>
      <c r="D6" s="161"/>
      <c r="E6" s="161"/>
      <c r="F6" s="161"/>
      <c r="G6" s="161"/>
      <c r="H6" s="161"/>
      <c r="I6" s="161"/>
      <c r="J6" s="161"/>
      <c r="K6" s="65"/>
      <c r="L6" s="161" t="s">
        <v>2</v>
      </c>
      <c r="M6" s="161"/>
      <c r="N6" s="161"/>
      <c r="O6" s="161"/>
      <c r="P6" s="161"/>
      <c r="Q6" s="161"/>
      <c r="R6" s="161"/>
      <c r="S6" s="161"/>
      <c r="U6" s="161" t="s">
        <v>3</v>
      </c>
      <c r="V6" s="161"/>
      <c r="W6" s="161"/>
      <c r="X6" s="161"/>
      <c r="Y6" s="161"/>
      <c r="Z6" s="161"/>
      <c r="AA6" s="161"/>
      <c r="AB6" s="161"/>
      <c r="AD6" s="161" t="s">
        <v>99</v>
      </c>
      <c r="AE6" s="161"/>
      <c r="AF6" s="161"/>
      <c r="AG6" s="161"/>
      <c r="AH6" s="161"/>
      <c r="AI6" s="161"/>
      <c r="AJ6" s="161"/>
      <c r="AK6" s="161"/>
      <c r="AM6" s="161" t="s">
        <v>101</v>
      </c>
      <c r="AN6" s="161"/>
      <c r="AO6" s="161"/>
      <c r="AP6" s="161"/>
      <c r="AQ6" s="161"/>
      <c r="AR6" s="161"/>
      <c r="AS6" s="161"/>
      <c r="AT6" s="161"/>
      <c r="AV6" s="161" t="s">
        <v>5</v>
      </c>
      <c r="AW6" s="161"/>
      <c r="AX6" s="161"/>
      <c r="AY6" s="161"/>
      <c r="AZ6" s="161"/>
      <c r="BA6" s="161"/>
      <c r="BB6" s="161"/>
      <c r="BC6" s="161"/>
      <c r="BE6" s="161" t="s">
        <v>103</v>
      </c>
      <c r="BF6" s="161"/>
      <c r="BG6" s="161"/>
      <c r="BH6" s="161"/>
      <c r="BI6" s="161"/>
      <c r="BJ6" s="161"/>
      <c r="BK6" s="161"/>
      <c r="BL6" s="161"/>
      <c r="BN6" s="161" t="s">
        <v>100</v>
      </c>
      <c r="BO6" s="161"/>
      <c r="BP6" s="161"/>
      <c r="BQ6" s="161"/>
      <c r="BR6" s="161"/>
      <c r="BS6" s="161"/>
      <c r="BT6" s="161"/>
      <c r="BU6" s="161"/>
      <c r="BW6" s="161" t="s">
        <v>105</v>
      </c>
      <c r="BX6" s="161"/>
      <c r="BY6" s="161"/>
      <c r="BZ6" s="161"/>
      <c r="CA6" s="161"/>
      <c r="CB6" s="161"/>
      <c r="CC6" s="161"/>
      <c r="CD6" s="161"/>
      <c r="CF6" s="161" t="s">
        <v>107</v>
      </c>
      <c r="CG6" s="161"/>
      <c r="CH6" s="161"/>
      <c r="CI6" s="161"/>
      <c r="CJ6" s="161"/>
      <c r="CK6" s="161"/>
      <c r="CL6" s="161"/>
      <c r="CM6" s="161"/>
    </row>
    <row r="7" spans="1:91" ht="27" customHeight="1">
      <c r="A7" s="160"/>
      <c r="B7" s="159"/>
      <c r="C7" s="68">
        <f>C40</f>
        <v>27</v>
      </c>
      <c r="D7" s="156" t="s">
        <v>89</v>
      </c>
      <c r="E7" s="156"/>
      <c r="F7" s="156"/>
      <c r="G7" s="156"/>
      <c r="H7" s="68">
        <f>H40</f>
        <v>0</v>
      </c>
      <c r="I7" s="62"/>
      <c r="J7" s="68">
        <f>J40</f>
        <v>47</v>
      </c>
      <c r="K7" s="65"/>
      <c r="L7" s="68">
        <f>L40</f>
        <v>27</v>
      </c>
      <c r="M7" s="156" t="s">
        <v>89</v>
      </c>
      <c r="N7" s="156"/>
      <c r="O7" s="156"/>
      <c r="P7" s="156"/>
      <c r="Q7" s="68">
        <f>Q40</f>
        <v>0</v>
      </c>
      <c r="R7" s="62"/>
      <c r="S7" s="68">
        <f>S40</f>
        <v>6</v>
      </c>
      <c r="U7" s="68">
        <f>U40</f>
        <v>27</v>
      </c>
      <c r="V7" s="156" t="s">
        <v>89</v>
      </c>
      <c r="W7" s="156"/>
      <c r="X7" s="156"/>
      <c r="Y7" s="156"/>
      <c r="Z7" s="68">
        <f>Z40</f>
        <v>0</v>
      </c>
      <c r="AA7" s="62"/>
      <c r="AB7" s="68">
        <f>AB40</f>
        <v>31</v>
      </c>
      <c r="AD7" s="68">
        <f>AD40</f>
        <v>25</v>
      </c>
      <c r="AE7" s="156" t="s">
        <v>89</v>
      </c>
      <c r="AF7" s="156"/>
      <c r="AG7" s="156"/>
      <c r="AH7" s="156"/>
      <c r="AI7" s="68">
        <f>AI40</f>
        <v>0</v>
      </c>
      <c r="AJ7" s="62"/>
      <c r="AK7" s="68">
        <f>AK40</f>
        <v>20</v>
      </c>
      <c r="AM7" s="68">
        <f>AM40</f>
        <v>31</v>
      </c>
      <c r="AN7" s="156" t="s">
        <v>89</v>
      </c>
      <c r="AO7" s="156"/>
      <c r="AP7" s="156"/>
      <c r="AQ7" s="156"/>
      <c r="AR7" s="68">
        <f>AR40</f>
        <v>0</v>
      </c>
      <c r="AS7" s="62"/>
      <c r="AT7" s="68">
        <f>AT40</f>
        <v>0</v>
      </c>
      <c r="AV7" s="68">
        <f>AV40</f>
        <v>23</v>
      </c>
      <c r="AW7" s="156" t="s">
        <v>89</v>
      </c>
      <c r="AX7" s="156"/>
      <c r="AY7" s="156"/>
      <c r="AZ7" s="156"/>
      <c r="BA7" s="68">
        <f>BA40</f>
        <v>0</v>
      </c>
      <c r="BB7" s="62"/>
      <c r="BC7" s="68">
        <f>BC40</f>
        <v>0</v>
      </c>
      <c r="BE7" s="68">
        <f>BE40</f>
        <v>18</v>
      </c>
      <c r="BF7" s="156" t="s">
        <v>89</v>
      </c>
      <c r="BG7" s="156"/>
      <c r="BH7" s="156"/>
      <c r="BI7" s="156"/>
      <c r="BJ7" s="68">
        <f>BJ40</f>
        <v>0</v>
      </c>
      <c r="BK7" s="62"/>
      <c r="BL7" s="68">
        <f>BL40</f>
        <v>0</v>
      </c>
      <c r="BN7" s="68">
        <f>BN40</f>
        <v>29</v>
      </c>
      <c r="BO7" s="156" t="s">
        <v>89</v>
      </c>
      <c r="BP7" s="156"/>
      <c r="BQ7" s="156"/>
      <c r="BR7" s="156"/>
      <c r="BS7" s="68">
        <f>BS40</f>
        <v>0</v>
      </c>
      <c r="BT7" s="62"/>
      <c r="BU7" s="68">
        <f>BU40</f>
        <v>0</v>
      </c>
      <c r="BW7" s="68">
        <f>BW40</f>
        <v>26</v>
      </c>
      <c r="BX7" s="156" t="s">
        <v>89</v>
      </c>
      <c r="BY7" s="156"/>
      <c r="BZ7" s="156"/>
      <c r="CA7" s="156"/>
      <c r="CB7" s="68">
        <f>CB40</f>
        <v>0</v>
      </c>
      <c r="CC7" s="84"/>
      <c r="CD7" s="68">
        <f>CD40</f>
        <v>29</v>
      </c>
      <c r="CF7" s="68">
        <f>CF40</f>
        <v>11</v>
      </c>
      <c r="CG7" s="156" t="s">
        <v>89</v>
      </c>
      <c r="CH7" s="156"/>
      <c r="CI7" s="156"/>
      <c r="CJ7" s="156"/>
      <c r="CK7" s="68">
        <f>CK40</f>
        <v>0</v>
      </c>
      <c r="CL7" s="87"/>
      <c r="CM7" s="68">
        <f>CM40</f>
        <v>0</v>
      </c>
    </row>
    <row r="8" spans="1:91" ht="27" customHeight="1">
      <c r="A8" s="160"/>
      <c r="B8" s="159"/>
      <c r="C8" s="61" t="s">
        <v>98</v>
      </c>
      <c r="D8" s="61" t="s">
        <v>92</v>
      </c>
      <c r="E8" s="61" t="s">
        <v>93</v>
      </c>
      <c r="F8" s="61" t="s">
        <v>46</v>
      </c>
      <c r="G8" s="61" t="s">
        <v>70</v>
      </c>
      <c r="H8" s="61" t="s">
        <v>97</v>
      </c>
      <c r="I8" s="61" t="s">
        <v>74</v>
      </c>
      <c r="J8" s="45" t="s">
        <v>97</v>
      </c>
      <c r="K8" s="65"/>
      <c r="L8" s="61" t="s">
        <v>98</v>
      </c>
      <c r="M8" s="61" t="s">
        <v>92</v>
      </c>
      <c r="N8" s="61" t="s">
        <v>93</v>
      </c>
      <c r="O8" s="61" t="s">
        <v>46</v>
      </c>
      <c r="P8" s="61" t="s">
        <v>70</v>
      </c>
      <c r="Q8" s="61" t="s">
        <v>97</v>
      </c>
      <c r="R8" s="61" t="s">
        <v>74</v>
      </c>
      <c r="S8" s="45" t="s">
        <v>97</v>
      </c>
      <c r="U8" s="61" t="s">
        <v>98</v>
      </c>
      <c r="V8" s="61" t="s">
        <v>92</v>
      </c>
      <c r="W8" s="61" t="s">
        <v>93</v>
      </c>
      <c r="X8" s="61" t="s">
        <v>46</v>
      </c>
      <c r="Y8" s="61" t="s">
        <v>70</v>
      </c>
      <c r="Z8" s="61" t="s">
        <v>97</v>
      </c>
      <c r="AA8" s="61" t="s">
        <v>74</v>
      </c>
      <c r="AB8" s="45" t="s">
        <v>97</v>
      </c>
      <c r="AD8" s="61" t="s">
        <v>98</v>
      </c>
      <c r="AE8" s="61" t="s">
        <v>92</v>
      </c>
      <c r="AF8" s="61" t="s">
        <v>93</v>
      </c>
      <c r="AG8" s="61" t="s">
        <v>46</v>
      </c>
      <c r="AH8" s="61" t="s">
        <v>70</v>
      </c>
      <c r="AI8" s="61" t="s">
        <v>97</v>
      </c>
      <c r="AJ8" s="61" t="s">
        <v>74</v>
      </c>
      <c r="AK8" s="45" t="s">
        <v>97</v>
      </c>
      <c r="AM8" s="61" t="s">
        <v>98</v>
      </c>
      <c r="AN8" s="61" t="s">
        <v>92</v>
      </c>
      <c r="AO8" s="61" t="s">
        <v>93</v>
      </c>
      <c r="AP8" s="61" t="s">
        <v>46</v>
      </c>
      <c r="AQ8" s="61" t="s">
        <v>70</v>
      </c>
      <c r="AR8" s="61" t="s">
        <v>97</v>
      </c>
      <c r="AS8" s="61" t="s">
        <v>74</v>
      </c>
      <c r="AT8" s="45" t="s">
        <v>97</v>
      </c>
      <c r="AV8" s="61" t="s">
        <v>98</v>
      </c>
      <c r="AW8" s="61" t="s">
        <v>92</v>
      </c>
      <c r="AX8" s="61" t="s">
        <v>93</v>
      </c>
      <c r="AY8" s="61" t="s">
        <v>46</v>
      </c>
      <c r="AZ8" s="61" t="s">
        <v>70</v>
      </c>
      <c r="BA8" s="61" t="s">
        <v>97</v>
      </c>
      <c r="BB8" s="61" t="s">
        <v>74</v>
      </c>
      <c r="BC8" s="45" t="s">
        <v>97</v>
      </c>
      <c r="BE8" s="61" t="s">
        <v>98</v>
      </c>
      <c r="BF8" s="61" t="s">
        <v>92</v>
      </c>
      <c r="BG8" s="61" t="s">
        <v>93</v>
      </c>
      <c r="BH8" s="61" t="s">
        <v>46</v>
      </c>
      <c r="BI8" s="61" t="s">
        <v>70</v>
      </c>
      <c r="BJ8" s="61" t="s">
        <v>97</v>
      </c>
      <c r="BK8" s="61" t="s">
        <v>74</v>
      </c>
      <c r="BL8" s="45" t="s">
        <v>97</v>
      </c>
      <c r="BN8" s="61" t="s">
        <v>98</v>
      </c>
      <c r="BO8" s="61" t="s">
        <v>92</v>
      </c>
      <c r="BP8" s="61" t="s">
        <v>93</v>
      </c>
      <c r="BQ8" s="61" t="s">
        <v>46</v>
      </c>
      <c r="BR8" s="61" t="s">
        <v>70</v>
      </c>
      <c r="BS8" s="61" t="s">
        <v>97</v>
      </c>
      <c r="BT8" s="61" t="s">
        <v>74</v>
      </c>
      <c r="BU8" s="45" t="s">
        <v>97</v>
      </c>
      <c r="BW8" s="85" t="s">
        <v>98</v>
      </c>
      <c r="BX8" s="85" t="s">
        <v>92</v>
      </c>
      <c r="BY8" s="85" t="s">
        <v>93</v>
      </c>
      <c r="BZ8" s="85" t="s">
        <v>46</v>
      </c>
      <c r="CA8" s="85" t="s">
        <v>70</v>
      </c>
      <c r="CB8" s="85" t="s">
        <v>97</v>
      </c>
      <c r="CC8" s="85" t="s">
        <v>74</v>
      </c>
      <c r="CD8" s="45" t="s">
        <v>97</v>
      </c>
      <c r="CF8" s="89" t="s">
        <v>98</v>
      </c>
      <c r="CG8" s="89" t="s">
        <v>92</v>
      </c>
      <c r="CH8" s="89" t="s">
        <v>93</v>
      </c>
      <c r="CI8" s="89" t="s">
        <v>46</v>
      </c>
      <c r="CJ8" s="89" t="s">
        <v>70</v>
      </c>
      <c r="CK8" s="89" t="s">
        <v>97</v>
      </c>
      <c r="CL8" s="89" t="s">
        <v>74</v>
      </c>
      <c r="CM8" s="45" t="s">
        <v>97</v>
      </c>
    </row>
    <row r="9" spans="1:91" ht="27" customHeight="1">
      <c r="A9" s="3">
        <v>45658</v>
      </c>
      <c r="B9" s="86" t="s">
        <v>34</v>
      </c>
      <c r="C9" s="73">
        <v>1</v>
      </c>
      <c r="D9" s="4">
        <v>0.55972222222222223</v>
      </c>
      <c r="E9" s="4">
        <v>0.92291666666666661</v>
      </c>
      <c r="F9" s="74">
        <v>2</v>
      </c>
      <c r="G9" s="71">
        <f>IF(F9=1,D9-TIME(6,30,0),IF(F9=2,D9-TIME(13,30,0),IF(F9=3,D9-TIME(14,30,0))))</f>
        <v>-2.7777777777777679E-3</v>
      </c>
      <c r="H9" s="70">
        <v>0</v>
      </c>
      <c r="I9" s="72">
        <f>IF(F9=1,E9-TIME(15,30,0),IF(F9=2,E9-TIME(22,30,0),IF(F9=3,E9-TIME(23,30,0))))</f>
        <v>-1.4583333333333393E-2</v>
      </c>
      <c r="J9" s="70">
        <v>0</v>
      </c>
      <c r="K9" s="65"/>
      <c r="L9" s="73">
        <v>0</v>
      </c>
      <c r="M9" s="4"/>
      <c r="N9" s="4"/>
      <c r="O9" s="74"/>
      <c r="P9" s="71" t="b">
        <f>IF(O9=1,M9-TIME(6,30,0),IF(O9=2,M9-TIME(13,30,0),IF(O9=3,M9-TIME(14,30,0))))</f>
        <v>0</v>
      </c>
      <c r="Q9" s="70">
        <v>0</v>
      </c>
      <c r="R9" s="72" t="b">
        <f>IF(O9=1,N9-TIME(15,30,0),IF(O9=2,N9-TIME(22,30,0),IF(O9=3,N9-TIME(23,30,0))))</f>
        <v>0</v>
      </c>
      <c r="S9" s="70">
        <v>0</v>
      </c>
      <c r="U9" s="73">
        <v>1</v>
      </c>
      <c r="V9" s="4">
        <v>0.2673611111111111</v>
      </c>
      <c r="W9" s="4">
        <v>0.66736111111111107</v>
      </c>
      <c r="X9" s="74">
        <v>1</v>
      </c>
      <c r="Y9" s="71">
        <f t="shared" ref="Y9:Y39" si="0">IF(X9=1,V9-TIME(6,30,0),IF(X9=2,V9-TIME(13,30,0),IF(X9=3,V9-TIME(14,30,0))))</f>
        <v>-3.4722222222222099E-3</v>
      </c>
      <c r="Z9" s="70">
        <v>0</v>
      </c>
      <c r="AA9" s="72">
        <f>IF(X9=1,W9-TIME(15,30,0),IF(X9=2,W9-TIME(22,30,0),IF(X9=3,W9-TIME(23,30,0))))</f>
        <v>2.1527777777777701E-2</v>
      </c>
      <c r="AB9" s="70">
        <v>0</v>
      </c>
      <c r="AD9" s="73">
        <v>1</v>
      </c>
      <c r="AE9" s="4">
        <v>0.53749999999999998</v>
      </c>
      <c r="AF9" s="4">
        <v>0.8520833333333333</v>
      </c>
      <c r="AG9" s="74">
        <v>2</v>
      </c>
      <c r="AH9" s="71">
        <f>IF(AG9=1,AE9-TIME(6,30,0),IF(AG9=2,AE9-TIME(13,30,0),IF(AG9=3,AE9-TIME(14,30,0))))</f>
        <v>-2.5000000000000022E-2</v>
      </c>
      <c r="AI9" s="70">
        <v>0</v>
      </c>
      <c r="AJ9" s="72">
        <f>IF(AG9=1,AF9-TIME(15,30,0),IF(AG9=2,AF9-TIME(22,30,0),IF(AG9=3,AF9-TIME(23,30,0))))</f>
        <v>-8.5416666666666696E-2</v>
      </c>
      <c r="AK9" s="70">
        <v>2</v>
      </c>
      <c r="AM9" s="73">
        <v>1</v>
      </c>
      <c r="AN9" s="4">
        <v>0.33194444444444443</v>
      </c>
      <c r="AO9" s="4">
        <v>0.7319444444444444</v>
      </c>
      <c r="AP9" s="74"/>
      <c r="AQ9" s="71" t="b">
        <f t="shared" ref="AQ9:AQ39" si="1">IF(AP9=1,AN9-TIME(6,30,0),IF(AP9=2,AN9-TIME(13,30,0),IF(AP9=3,AN9-TIME(14,30,0))))</f>
        <v>0</v>
      </c>
      <c r="AR9" s="70">
        <v>0</v>
      </c>
      <c r="AS9" s="72" t="b">
        <f>IF(AP9=1,AO9-TIME(15,30,0),IF(AP9=2,AO9-TIME(22,30,0),IF(AP9=3,AO9-TIME(23,30,0))))</f>
        <v>0</v>
      </c>
      <c r="AT9" s="70">
        <v>0</v>
      </c>
      <c r="AV9" s="73">
        <v>1</v>
      </c>
      <c r="AW9" s="4">
        <v>0.65138888888888891</v>
      </c>
      <c r="AX9" s="4"/>
      <c r="AY9" s="74"/>
      <c r="AZ9" s="71" t="b">
        <f t="shared" ref="AZ9:AZ39" si="2">IF(AY9=1,AW9-TIME(6,30,0),IF(AY9=2,AW9-TIME(13,30,0),IF(AY9=3,AW9-TIME(14,30,0))))</f>
        <v>0</v>
      </c>
      <c r="BA9" s="70">
        <v>0</v>
      </c>
      <c r="BB9" s="72" t="b">
        <f>IF(AY9=1,AX9-TIME(15,30,0),IF(AY9=2,AX9-TIME(22,30,0),IF(AY9=3,AX9-TIME(23,30,0))))</f>
        <v>0</v>
      </c>
      <c r="BC9" s="70">
        <v>0</v>
      </c>
      <c r="BE9" s="73">
        <v>1</v>
      </c>
      <c r="BF9" s="4">
        <v>0.56944444444444442</v>
      </c>
      <c r="BG9" s="4">
        <v>0.92291666666666661</v>
      </c>
      <c r="BH9" s="74">
        <v>2</v>
      </c>
      <c r="BI9" s="71">
        <f t="shared" ref="BI9:BI39" si="3">IF(BH9=1,BF9-TIME(6,30,0),IF(BH9=2,BF9-TIME(13,30,0),IF(BH9=3,BF9-TIME(14,30,0))))</f>
        <v>6.9444444444444198E-3</v>
      </c>
      <c r="BJ9" s="70">
        <v>0</v>
      </c>
      <c r="BK9" s="72">
        <f>IF(BH9=1,BG9-TIME(15,30,0),IF(BH9=2,BG9-TIME(22,30,0),IF(BH9=3,BG9-TIME(23,30,0))))</f>
        <v>-1.4583333333333393E-2</v>
      </c>
      <c r="BL9" s="70">
        <v>0</v>
      </c>
      <c r="BN9" s="73">
        <v>1</v>
      </c>
      <c r="BO9" s="4">
        <v>0.26111111111111113</v>
      </c>
      <c r="BP9" s="4">
        <v>0.92361111111111116</v>
      </c>
      <c r="BQ9" s="74"/>
      <c r="BR9" s="71" t="b">
        <f t="shared" ref="BR9:BR39" si="4">IF(BQ9=1,BO9-TIME(6,30,0),IF(BQ9=2,BO9-TIME(13,30,0),IF(BQ9=3,BO9-TIME(14,30,0))))</f>
        <v>0</v>
      </c>
      <c r="BS9" s="70">
        <v>0</v>
      </c>
      <c r="BT9" s="72" t="b">
        <f>IF(BQ9=1,BP9-TIME(15,30,0),IF(BQ9=2,BP9-TIME(22,30,0),IF(BQ9=3,BP9-TIME(23,30,0))))</f>
        <v>0</v>
      </c>
      <c r="BU9" s="70">
        <v>0</v>
      </c>
      <c r="BW9" s="73">
        <v>1</v>
      </c>
      <c r="BX9" s="4">
        <v>0.27083333333333331</v>
      </c>
      <c r="BY9" s="4">
        <v>0.64583333333333337</v>
      </c>
      <c r="BZ9" s="74">
        <v>1</v>
      </c>
      <c r="CA9" s="71">
        <f t="shared" ref="CA9:CA39" si="5">IF(BZ9=1,BX9-TIME(6,30,0),IF(BZ9=2,BX9-TIME(13,30,0),IF(BZ9=3,BX9-TIME(14,30,0))))</f>
        <v>0</v>
      </c>
      <c r="CB9" s="70">
        <v>0</v>
      </c>
      <c r="CC9" s="72">
        <f>IF(BZ9=1,BY9-TIME(15,30,0),IF(BZ9=2,BY9-TIME(22,30,0),IF(BZ9=3,BY9-TIME(23,30,0))))</f>
        <v>0</v>
      </c>
      <c r="CD9" s="70">
        <v>0</v>
      </c>
      <c r="CF9" s="73">
        <v>0</v>
      </c>
      <c r="CG9" s="4"/>
      <c r="CH9" s="4"/>
      <c r="CI9" s="74"/>
      <c r="CJ9" s="71" t="b">
        <f t="shared" ref="CJ9:CJ39" si="6">IF(CI9=1,CG9-TIME(6,30,0),IF(CI9=2,CG9-TIME(13,30,0),IF(CI9=3,CG9-TIME(14,30,0))))</f>
        <v>0</v>
      </c>
      <c r="CK9" s="70">
        <v>0</v>
      </c>
      <c r="CL9" s="72" t="b">
        <f>IF(CI9=1,CH9-TIME(15,30,0),IF(CI9=2,CH9-TIME(22,30,0),IF(CI9=3,CH9-TIME(23,30,0))))</f>
        <v>0</v>
      </c>
      <c r="CM9" s="70">
        <v>0</v>
      </c>
    </row>
    <row r="10" spans="1:91" ht="27" customHeight="1">
      <c r="A10" s="3">
        <v>45659</v>
      </c>
      <c r="B10" s="60" t="s">
        <v>30</v>
      </c>
      <c r="C10" s="73">
        <v>0</v>
      </c>
      <c r="D10" s="4"/>
      <c r="E10" s="4"/>
      <c r="F10" s="74"/>
      <c r="G10" s="71" t="b">
        <f t="shared" ref="G10:G39" si="7">IF(F10=1,D10-TIME(6,30,0),IF(F10=2,D10-TIME(13,30,0),IF(F10=3,D10-TIME(14,30,0))))</f>
        <v>0</v>
      </c>
      <c r="H10" s="70">
        <v>0</v>
      </c>
      <c r="I10" s="72" t="b">
        <f t="shared" ref="I10:I39" si="8">IF(F10=1,E10-TIME(15,30,0),IF(F10=2,E10-TIME(22,30,0),IF(F10=3,E10-TIME(23,30,0))))</f>
        <v>0</v>
      </c>
      <c r="J10" s="70">
        <v>0</v>
      </c>
      <c r="K10" s="65"/>
      <c r="L10" s="73">
        <v>1</v>
      </c>
      <c r="M10" s="4">
        <v>0.25763888888888892</v>
      </c>
      <c r="N10" s="4">
        <v>0.91805555555555562</v>
      </c>
      <c r="O10" s="74">
        <v>1</v>
      </c>
      <c r="P10" s="71">
        <f t="shared" ref="P10:P39" si="9">IF(O10=1,M10-TIME(6,30,0),IF(O10=2,M10-TIME(13,30,0),IF(O10=3,M10-TIME(14,30,0))))</f>
        <v>-1.3194444444444398E-2</v>
      </c>
      <c r="Q10" s="70">
        <v>0</v>
      </c>
      <c r="R10" s="72">
        <f t="shared" ref="R10:R39" si="10">IF(O10=1,N10-TIME(15,30,0),IF(O10=2,N10-TIME(22,30,0),IF(O10=3,N10-TIME(23,30,0))))</f>
        <v>0.27222222222222225</v>
      </c>
      <c r="S10" s="70">
        <v>6</v>
      </c>
      <c r="U10" s="73">
        <v>1</v>
      </c>
      <c r="V10" s="4">
        <v>0.28958333333333336</v>
      </c>
      <c r="W10" s="4">
        <v>0.9243055555555556</v>
      </c>
      <c r="X10" s="74">
        <v>1</v>
      </c>
      <c r="Y10" s="71">
        <f t="shared" si="0"/>
        <v>1.8750000000000044E-2</v>
      </c>
      <c r="Z10" s="70">
        <v>0</v>
      </c>
      <c r="AA10" s="72">
        <f t="shared" ref="AA10:AA39" si="11">IF(X10=1,W10-TIME(15,30,0),IF(X10=2,W10-TIME(22,30,0),IF(X10=3,W10-TIME(23,30,0))))</f>
        <v>0.27847222222222223</v>
      </c>
      <c r="AB10" s="70">
        <v>6</v>
      </c>
      <c r="AD10" s="73">
        <v>1</v>
      </c>
      <c r="AE10" s="4">
        <v>0.61041666666666672</v>
      </c>
      <c r="AF10" s="4"/>
      <c r="AG10" s="74">
        <v>2</v>
      </c>
      <c r="AH10" s="71">
        <f t="shared" ref="AH10:AH39" si="12">IF(AG10=1,AE10-TIME(6,30,0),IF(AG10=2,AE10-TIME(13,30,0),IF(AG10=3,AE10-TIME(14,30,0))))</f>
        <v>4.7916666666666718E-2</v>
      </c>
      <c r="AI10" s="70">
        <v>0</v>
      </c>
      <c r="AJ10" s="72">
        <f t="shared" ref="AJ10:AJ39" si="13">IF(AG10=1,AF10-TIME(15,30,0),IF(AG10=2,AF10-TIME(22,30,0),IF(AG10=3,AF10-TIME(23,30,0))))</f>
        <v>-0.9375</v>
      </c>
      <c r="AK10" s="70">
        <v>0</v>
      </c>
      <c r="AM10" s="73">
        <v>1</v>
      </c>
      <c r="AN10" s="4">
        <v>0.3298611111111111</v>
      </c>
      <c r="AO10" s="4">
        <v>0.57986111111111105</v>
      </c>
      <c r="AP10" s="74">
        <v>1</v>
      </c>
      <c r="AQ10" s="71">
        <f t="shared" si="1"/>
        <v>5.902777777777779E-2</v>
      </c>
      <c r="AR10" s="70">
        <v>0</v>
      </c>
      <c r="AS10" s="72">
        <f t="shared" ref="AS10:AS39" si="14">IF(AP10=1,AO10-TIME(15,30,0),IF(AP10=2,AO10-TIME(22,30,0),IF(AP10=3,AO10-TIME(23,30,0))))</f>
        <v>-6.5972222222222321E-2</v>
      </c>
      <c r="AT10" s="70">
        <v>0</v>
      </c>
      <c r="AV10" s="73"/>
      <c r="AW10" s="4"/>
      <c r="AX10" s="4"/>
      <c r="AY10" s="74"/>
      <c r="AZ10" s="71" t="b">
        <f t="shared" si="2"/>
        <v>0</v>
      </c>
      <c r="BA10" s="70">
        <v>0</v>
      </c>
      <c r="BB10" s="72" t="b">
        <f t="shared" ref="BB10:BB39" si="15">IF(AY10=1,AX10-TIME(15,30,0),IF(AY10=2,AX10-TIME(22,30,0),IF(AY10=3,AX10-TIME(23,30,0))))</f>
        <v>0</v>
      </c>
      <c r="BC10" s="70">
        <v>0</v>
      </c>
      <c r="BE10" s="73">
        <v>0</v>
      </c>
      <c r="BF10" s="4"/>
      <c r="BG10" s="4"/>
      <c r="BH10" s="74"/>
      <c r="BI10" s="71" t="b">
        <f t="shared" si="3"/>
        <v>0</v>
      </c>
      <c r="BJ10" s="70">
        <v>0</v>
      </c>
      <c r="BK10" s="72" t="b">
        <f t="shared" ref="BK10:BK39" si="16">IF(BH10=1,BG10-TIME(15,30,0),IF(BH10=2,BG10-TIME(22,30,0),IF(BH10=3,BG10-TIME(23,30,0))))</f>
        <v>0</v>
      </c>
      <c r="BL10" s="70">
        <v>0</v>
      </c>
      <c r="BN10" s="73">
        <v>0</v>
      </c>
      <c r="BO10" s="4"/>
      <c r="BP10" s="4"/>
      <c r="BQ10" s="74"/>
      <c r="BR10" s="71" t="b">
        <f t="shared" si="4"/>
        <v>0</v>
      </c>
      <c r="BS10" s="70">
        <v>0</v>
      </c>
      <c r="BT10" s="72" t="b">
        <f t="shared" ref="BT10:BT39" si="17">IF(BQ10=1,BP10-TIME(15,30,0),IF(BQ10=2,BP10-TIME(22,30,0),IF(BQ10=3,BP10-TIME(23,30,0))))</f>
        <v>0</v>
      </c>
      <c r="BU10" s="70">
        <v>0</v>
      </c>
      <c r="BW10" s="73">
        <v>1</v>
      </c>
      <c r="BX10" s="4">
        <v>0.375</v>
      </c>
      <c r="BY10" s="4">
        <v>0.75</v>
      </c>
      <c r="BZ10" s="74">
        <v>1</v>
      </c>
      <c r="CA10" s="71">
        <f t="shared" si="5"/>
        <v>0.10416666666666669</v>
      </c>
      <c r="CB10" s="70">
        <v>0</v>
      </c>
      <c r="CC10" s="72">
        <f t="shared" ref="CC10:CC39" si="18">IF(BZ10=1,BY10-TIME(15,30,0),IF(BZ10=2,BY10-TIME(22,30,0),IF(BZ10=3,BY10-TIME(23,30,0))))</f>
        <v>0.10416666666666663</v>
      </c>
      <c r="CD10" s="70">
        <v>2</v>
      </c>
      <c r="CF10" s="73">
        <v>0</v>
      </c>
      <c r="CG10" s="4"/>
      <c r="CH10" s="4"/>
      <c r="CI10" s="74"/>
      <c r="CJ10" s="71" t="b">
        <f t="shared" si="6"/>
        <v>0</v>
      </c>
      <c r="CK10" s="70">
        <v>0</v>
      </c>
      <c r="CL10" s="72" t="b">
        <f t="shared" ref="CL10:CL39" si="19">IF(CI10=1,CH10-TIME(15,30,0),IF(CI10=2,CH10-TIME(22,30,0),IF(CI10=3,CH10-TIME(23,30,0))))</f>
        <v>0</v>
      </c>
      <c r="CM10" s="70">
        <v>0</v>
      </c>
    </row>
    <row r="11" spans="1:91" ht="27" customHeight="1">
      <c r="A11" s="3">
        <v>45660</v>
      </c>
      <c r="B11" s="59" t="s">
        <v>31</v>
      </c>
      <c r="C11" s="73">
        <v>1</v>
      </c>
      <c r="D11" s="4">
        <v>0.29236111111111113</v>
      </c>
      <c r="E11" s="4">
        <v>0.92569444444444438</v>
      </c>
      <c r="F11" s="74">
        <v>1</v>
      </c>
      <c r="G11" s="71">
        <f t="shared" si="7"/>
        <v>2.1527777777777812E-2</v>
      </c>
      <c r="H11" s="70">
        <v>0</v>
      </c>
      <c r="I11" s="72">
        <f t="shared" si="8"/>
        <v>0.27986111111111101</v>
      </c>
      <c r="J11" s="70">
        <v>6</v>
      </c>
      <c r="K11" s="65"/>
      <c r="L11" s="73">
        <v>1</v>
      </c>
      <c r="M11" s="4">
        <v>0.2951388888888889</v>
      </c>
      <c r="N11" s="4">
        <v>0.52013888888888882</v>
      </c>
      <c r="O11" s="74">
        <v>1</v>
      </c>
      <c r="P11" s="71">
        <f t="shared" si="9"/>
        <v>2.430555555555558E-2</v>
      </c>
      <c r="Q11" s="70">
        <v>0</v>
      </c>
      <c r="R11" s="72">
        <f t="shared" si="10"/>
        <v>-0.12569444444444455</v>
      </c>
      <c r="S11" s="70">
        <v>0</v>
      </c>
      <c r="U11" s="73">
        <v>1</v>
      </c>
      <c r="V11" s="4">
        <v>0.6020833333333333</v>
      </c>
      <c r="W11" s="4">
        <v>0.96458333333333324</v>
      </c>
      <c r="X11" s="74">
        <v>3</v>
      </c>
      <c r="Y11" s="71">
        <f t="shared" si="0"/>
        <v>-2.0833333333333259E-3</v>
      </c>
      <c r="Z11" s="70">
        <v>0</v>
      </c>
      <c r="AA11" s="72">
        <f t="shared" si="11"/>
        <v>-1.4583333333333393E-2</v>
      </c>
      <c r="AB11" s="70">
        <v>0</v>
      </c>
      <c r="AD11" s="73">
        <v>1</v>
      </c>
      <c r="AE11" s="4">
        <v>0.5229166666666667</v>
      </c>
      <c r="AF11" s="4">
        <v>0.94791666666666663</v>
      </c>
      <c r="AG11" s="74">
        <v>3</v>
      </c>
      <c r="AH11" s="71">
        <f t="shared" si="12"/>
        <v>-8.1249999999999933E-2</v>
      </c>
      <c r="AI11" s="70">
        <v>0</v>
      </c>
      <c r="AJ11" s="72">
        <f t="shared" si="13"/>
        <v>-3.125E-2</v>
      </c>
      <c r="AK11" s="70">
        <v>0</v>
      </c>
      <c r="AM11" s="73">
        <v>1</v>
      </c>
      <c r="AN11" s="4">
        <v>0.29930555555555555</v>
      </c>
      <c r="AO11" s="4">
        <v>0.5708333333333333</v>
      </c>
      <c r="AP11" s="74">
        <v>1</v>
      </c>
      <c r="AQ11" s="71">
        <f t="shared" si="1"/>
        <v>2.8472222222222232E-2</v>
      </c>
      <c r="AR11" s="70">
        <v>0</v>
      </c>
      <c r="AS11" s="72">
        <f t="shared" si="14"/>
        <v>-7.5000000000000067E-2</v>
      </c>
      <c r="AT11" s="70">
        <v>0</v>
      </c>
      <c r="AV11" s="73">
        <v>1</v>
      </c>
      <c r="AW11" s="4">
        <v>0.56111111111111112</v>
      </c>
      <c r="AX11" s="4">
        <v>0.56180555555555556</v>
      </c>
      <c r="AY11" s="74"/>
      <c r="AZ11" s="71" t="b">
        <f t="shared" si="2"/>
        <v>0</v>
      </c>
      <c r="BA11" s="70">
        <v>0</v>
      </c>
      <c r="BB11" s="72" t="b">
        <f t="shared" si="15"/>
        <v>0</v>
      </c>
      <c r="BC11" s="70">
        <v>0</v>
      </c>
      <c r="BE11" s="73">
        <v>0</v>
      </c>
      <c r="BF11" s="4"/>
      <c r="BG11" s="4"/>
      <c r="BH11" s="74"/>
      <c r="BI11" s="71" t="b">
        <f t="shared" si="3"/>
        <v>0</v>
      </c>
      <c r="BJ11" s="70">
        <v>0</v>
      </c>
      <c r="BK11" s="72" t="b">
        <f t="shared" si="16"/>
        <v>0</v>
      </c>
      <c r="BL11" s="70">
        <v>0</v>
      </c>
      <c r="BN11" s="73">
        <v>0</v>
      </c>
      <c r="BO11" s="4"/>
      <c r="BP11" s="4"/>
      <c r="BQ11" s="74"/>
      <c r="BR11" s="71" t="b">
        <f t="shared" si="4"/>
        <v>0</v>
      </c>
      <c r="BS11" s="70">
        <v>0</v>
      </c>
      <c r="BT11" s="72" t="b">
        <f t="shared" si="17"/>
        <v>0</v>
      </c>
      <c r="BU11" s="70">
        <v>0</v>
      </c>
      <c r="BW11" s="73">
        <v>1</v>
      </c>
      <c r="BX11" s="4">
        <v>0.375</v>
      </c>
      <c r="BY11" s="4">
        <v>0.75555555555555554</v>
      </c>
      <c r="BZ11" s="74">
        <v>1</v>
      </c>
      <c r="CA11" s="71">
        <f t="shared" si="5"/>
        <v>0.10416666666666669</v>
      </c>
      <c r="CB11" s="70">
        <v>0</v>
      </c>
      <c r="CC11" s="72">
        <f t="shared" si="18"/>
        <v>0.10972222222222217</v>
      </c>
      <c r="CD11" s="70">
        <v>2</v>
      </c>
      <c r="CF11" s="73">
        <v>0</v>
      </c>
      <c r="CG11" s="4"/>
      <c r="CH11" s="4"/>
      <c r="CI11" s="74"/>
      <c r="CJ11" s="71" t="b">
        <f t="shared" si="6"/>
        <v>0</v>
      </c>
      <c r="CK11" s="70">
        <v>0</v>
      </c>
      <c r="CL11" s="72" t="b">
        <f t="shared" si="19"/>
        <v>0</v>
      </c>
      <c r="CM11" s="70">
        <v>0</v>
      </c>
    </row>
    <row r="12" spans="1:91" ht="27" customHeight="1">
      <c r="A12" s="3">
        <v>45661</v>
      </c>
      <c r="B12" s="59" t="s">
        <v>32</v>
      </c>
      <c r="C12" s="73">
        <v>1</v>
      </c>
      <c r="D12" s="4">
        <v>0.31111111111111112</v>
      </c>
      <c r="E12" s="4">
        <v>0.73749999999999993</v>
      </c>
      <c r="F12" s="74">
        <v>1</v>
      </c>
      <c r="G12" s="71">
        <f t="shared" si="7"/>
        <v>4.0277777777777801E-2</v>
      </c>
      <c r="H12" s="70">
        <v>0</v>
      </c>
      <c r="I12" s="72">
        <f t="shared" si="8"/>
        <v>9.1666666666666563E-2</v>
      </c>
      <c r="J12" s="70">
        <v>2</v>
      </c>
      <c r="K12" s="65"/>
      <c r="L12" s="73">
        <v>1</v>
      </c>
      <c r="M12" s="4">
        <v>0.57361111111111118</v>
      </c>
      <c r="N12" s="4">
        <v>0.99236111111111114</v>
      </c>
      <c r="O12" s="74">
        <v>3</v>
      </c>
      <c r="P12" s="71">
        <f t="shared" si="9"/>
        <v>-3.0555555555555447E-2</v>
      </c>
      <c r="Q12" s="70">
        <v>0</v>
      </c>
      <c r="R12" s="72">
        <f t="shared" si="10"/>
        <v>1.3194444444444509E-2</v>
      </c>
      <c r="S12" s="70">
        <v>0</v>
      </c>
      <c r="U12" s="73">
        <v>1</v>
      </c>
      <c r="V12" s="4">
        <v>0.60416666666666663</v>
      </c>
      <c r="W12" s="4">
        <v>0.96180555555555547</v>
      </c>
      <c r="X12" s="74">
        <v>3</v>
      </c>
      <c r="Y12" s="71">
        <f t="shared" si="0"/>
        <v>0</v>
      </c>
      <c r="Z12" s="70">
        <v>0</v>
      </c>
      <c r="AA12" s="72">
        <f t="shared" si="11"/>
        <v>-1.736111111111116E-2</v>
      </c>
      <c r="AB12" s="70">
        <v>0</v>
      </c>
      <c r="AD12" s="73">
        <v>1</v>
      </c>
      <c r="AE12" s="4">
        <v>0.30763888888888891</v>
      </c>
      <c r="AF12" s="4">
        <v>0.64930555555555558</v>
      </c>
      <c r="AG12" s="74">
        <v>1</v>
      </c>
      <c r="AH12" s="71">
        <f t="shared" si="12"/>
        <v>3.6805555555555591E-2</v>
      </c>
      <c r="AI12" s="70">
        <v>0</v>
      </c>
      <c r="AJ12" s="72">
        <f t="shared" si="13"/>
        <v>3.4722222222222099E-3</v>
      </c>
      <c r="AK12" s="70">
        <v>0</v>
      </c>
      <c r="AM12" s="73">
        <v>1</v>
      </c>
      <c r="AN12" s="4">
        <v>0.33402777777777781</v>
      </c>
      <c r="AO12" s="4">
        <v>0.77847222222222223</v>
      </c>
      <c r="AP12" s="74">
        <v>1</v>
      </c>
      <c r="AQ12" s="71">
        <f t="shared" si="1"/>
        <v>6.3194444444444497E-2</v>
      </c>
      <c r="AR12" s="70">
        <v>0</v>
      </c>
      <c r="AS12" s="72">
        <f t="shared" si="14"/>
        <v>0.13263888888888886</v>
      </c>
      <c r="AT12" s="70">
        <v>0</v>
      </c>
      <c r="AV12" s="73">
        <v>1</v>
      </c>
      <c r="AW12" s="4">
        <v>0.6</v>
      </c>
      <c r="AX12" s="4"/>
      <c r="AY12" s="74"/>
      <c r="AZ12" s="71" t="b">
        <f t="shared" si="2"/>
        <v>0</v>
      </c>
      <c r="BA12" s="70">
        <v>0</v>
      </c>
      <c r="BB12" s="72" t="b">
        <f t="shared" si="15"/>
        <v>0</v>
      </c>
      <c r="BC12" s="70">
        <v>0</v>
      </c>
      <c r="BE12" s="73">
        <v>1</v>
      </c>
      <c r="BF12" s="4">
        <v>0.2986111111111111</v>
      </c>
      <c r="BG12" s="4">
        <v>0.64652777777777781</v>
      </c>
      <c r="BH12" s="74">
        <v>1</v>
      </c>
      <c r="BI12" s="71">
        <f t="shared" si="3"/>
        <v>2.777777777777779E-2</v>
      </c>
      <c r="BJ12" s="70">
        <v>0</v>
      </c>
      <c r="BK12" s="72">
        <f t="shared" si="16"/>
        <v>6.9444444444444198E-4</v>
      </c>
      <c r="BL12" s="70">
        <v>0</v>
      </c>
      <c r="BN12" s="73">
        <v>1</v>
      </c>
      <c r="BO12" s="4">
        <v>0.98611111111111116</v>
      </c>
      <c r="BP12" s="4"/>
      <c r="BQ12" s="74"/>
      <c r="BR12" s="71" t="b">
        <f t="shared" si="4"/>
        <v>0</v>
      </c>
      <c r="BS12" s="70">
        <v>0</v>
      </c>
      <c r="BT12" s="72" t="b">
        <f t="shared" si="17"/>
        <v>0</v>
      </c>
      <c r="BU12" s="70">
        <v>0</v>
      </c>
      <c r="BW12" s="73">
        <v>1</v>
      </c>
      <c r="BX12" s="4">
        <v>0.49236111111111108</v>
      </c>
      <c r="BY12" s="4">
        <v>0.875</v>
      </c>
      <c r="BZ12" s="74">
        <v>1</v>
      </c>
      <c r="CA12" s="71">
        <f t="shared" si="5"/>
        <v>0.22152777777777777</v>
      </c>
      <c r="CB12" s="70">
        <v>0</v>
      </c>
      <c r="CC12" s="72">
        <f t="shared" si="18"/>
        <v>0.22916666666666663</v>
      </c>
      <c r="CD12" s="70">
        <v>5</v>
      </c>
      <c r="CF12" s="73">
        <v>0</v>
      </c>
      <c r="CG12" s="4"/>
      <c r="CH12" s="4"/>
      <c r="CI12" s="74"/>
      <c r="CJ12" s="71" t="b">
        <f t="shared" si="6"/>
        <v>0</v>
      </c>
      <c r="CK12" s="70">
        <v>0</v>
      </c>
      <c r="CL12" s="72" t="b">
        <f t="shared" si="19"/>
        <v>0</v>
      </c>
      <c r="CM12" s="70">
        <v>0</v>
      </c>
    </row>
    <row r="13" spans="1:91" ht="27" customHeight="1">
      <c r="A13" s="3">
        <v>45662</v>
      </c>
      <c r="B13" s="13" t="s">
        <v>33</v>
      </c>
      <c r="C13" s="73">
        <v>1</v>
      </c>
      <c r="D13" s="4">
        <v>0.30138888888888887</v>
      </c>
      <c r="E13" s="4">
        <v>0.67499999999999993</v>
      </c>
      <c r="F13" s="74">
        <v>1</v>
      </c>
      <c r="G13" s="71">
        <f t="shared" si="7"/>
        <v>3.0555555555555558E-2</v>
      </c>
      <c r="H13" s="70">
        <v>0</v>
      </c>
      <c r="I13" s="72">
        <f t="shared" si="8"/>
        <v>2.9166666666666563E-2</v>
      </c>
      <c r="J13" s="70">
        <v>0</v>
      </c>
      <c r="K13" s="65"/>
      <c r="L13" s="73">
        <v>1</v>
      </c>
      <c r="M13" s="4">
        <v>0.52986111111111112</v>
      </c>
      <c r="N13" s="4">
        <v>0.92499999999999993</v>
      </c>
      <c r="O13" s="74">
        <v>2</v>
      </c>
      <c r="P13" s="71">
        <f t="shared" si="9"/>
        <v>-3.2638888888888884E-2</v>
      </c>
      <c r="Q13" s="70">
        <v>0</v>
      </c>
      <c r="R13" s="72">
        <f t="shared" si="10"/>
        <v>-1.2500000000000067E-2</v>
      </c>
      <c r="S13" s="70">
        <v>0</v>
      </c>
      <c r="U13" s="73">
        <v>1</v>
      </c>
      <c r="V13" s="4">
        <v>0.55972222222222223</v>
      </c>
      <c r="W13" s="4">
        <v>0.92638888888888893</v>
      </c>
      <c r="X13" s="74">
        <v>2</v>
      </c>
      <c r="Y13" s="71">
        <f t="shared" si="0"/>
        <v>-2.7777777777777679E-3</v>
      </c>
      <c r="Z13" s="70">
        <v>0</v>
      </c>
      <c r="AA13" s="72">
        <f t="shared" si="11"/>
        <v>-1.1111111111111072E-2</v>
      </c>
      <c r="AB13" s="70">
        <v>0</v>
      </c>
      <c r="AD13" s="73">
        <v>1</v>
      </c>
      <c r="AE13" s="4">
        <v>0.32083333333333336</v>
      </c>
      <c r="AF13" s="4">
        <v>0.67291666666666661</v>
      </c>
      <c r="AG13" s="74">
        <v>1</v>
      </c>
      <c r="AH13" s="71">
        <f t="shared" si="12"/>
        <v>5.0000000000000044E-2</v>
      </c>
      <c r="AI13" s="70">
        <v>0</v>
      </c>
      <c r="AJ13" s="72">
        <f t="shared" si="13"/>
        <v>2.7083333333333237E-2</v>
      </c>
      <c r="AK13" s="70">
        <v>0</v>
      </c>
      <c r="AM13" s="73">
        <v>1</v>
      </c>
      <c r="AN13" s="4">
        <v>0.39305555555555555</v>
      </c>
      <c r="AO13" s="4">
        <v>0.77777777777777779</v>
      </c>
      <c r="AP13" s="74">
        <v>1</v>
      </c>
      <c r="AQ13" s="71">
        <f t="shared" si="1"/>
        <v>0.12222222222222223</v>
      </c>
      <c r="AR13" s="70">
        <v>0</v>
      </c>
      <c r="AS13" s="72">
        <f t="shared" si="14"/>
        <v>0.13194444444444442</v>
      </c>
      <c r="AT13" s="70">
        <v>0</v>
      </c>
      <c r="AV13" s="73">
        <v>1</v>
      </c>
      <c r="AW13" s="4">
        <v>0.56458333333333333</v>
      </c>
      <c r="AX13" s="4"/>
      <c r="AY13" s="74"/>
      <c r="AZ13" s="71" t="b">
        <f t="shared" si="2"/>
        <v>0</v>
      </c>
      <c r="BA13" s="70">
        <v>0</v>
      </c>
      <c r="BB13" s="72" t="b">
        <f t="shared" si="15"/>
        <v>0</v>
      </c>
      <c r="BC13" s="70">
        <v>0</v>
      </c>
      <c r="BE13" s="73">
        <v>1</v>
      </c>
      <c r="BF13" s="4">
        <v>0.29375000000000001</v>
      </c>
      <c r="BG13" s="4">
        <v>0.66875000000000007</v>
      </c>
      <c r="BH13" s="74">
        <v>1</v>
      </c>
      <c r="BI13" s="71">
        <f t="shared" si="3"/>
        <v>2.2916666666666696E-2</v>
      </c>
      <c r="BJ13" s="70">
        <v>0</v>
      </c>
      <c r="BK13" s="72">
        <f t="shared" si="16"/>
        <v>2.2916666666666696E-2</v>
      </c>
      <c r="BL13" s="70">
        <v>0</v>
      </c>
      <c r="BN13" s="73">
        <v>1</v>
      </c>
      <c r="BO13" s="4">
        <v>0.27569444444444446</v>
      </c>
      <c r="BP13" s="4">
        <v>0.9819444444444444</v>
      </c>
      <c r="BQ13" s="74"/>
      <c r="BR13" s="71" t="b">
        <f t="shared" si="4"/>
        <v>0</v>
      </c>
      <c r="BS13" s="70">
        <v>0</v>
      </c>
      <c r="BT13" s="72" t="b">
        <f t="shared" si="17"/>
        <v>0</v>
      </c>
      <c r="BU13" s="70">
        <v>0</v>
      </c>
      <c r="BW13" s="73"/>
      <c r="BX13" s="4"/>
      <c r="BY13" s="4"/>
      <c r="BZ13" s="74"/>
      <c r="CA13" s="71" t="b">
        <f t="shared" si="5"/>
        <v>0</v>
      </c>
      <c r="CB13" s="70">
        <v>0</v>
      </c>
      <c r="CC13" s="72" t="b">
        <f t="shared" si="18"/>
        <v>0</v>
      </c>
      <c r="CD13" s="70">
        <v>0</v>
      </c>
      <c r="CF13" s="73">
        <v>0</v>
      </c>
      <c r="CG13" s="4"/>
      <c r="CH13" s="4"/>
      <c r="CI13" s="74"/>
      <c r="CJ13" s="71" t="b">
        <f t="shared" si="6"/>
        <v>0</v>
      </c>
      <c r="CK13" s="70">
        <v>0</v>
      </c>
      <c r="CL13" s="72" t="b">
        <f t="shared" si="19"/>
        <v>0</v>
      </c>
      <c r="CM13" s="70">
        <v>0</v>
      </c>
    </row>
    <row r="14" spans="1:91" ht="27" customHeight="1">
      <c r="A14" s="3">
        <v>45663</v>
      </c>
      <c r="B14" s="86" t="s">
        <v>24</v>
      </c>
      <c r="C14" s="73">
        <v>1</v>
      </c>
      <c r="D14" s="4">
        <v>0.29305555555555557</v>
      </c>
      <c r="E14" s="4">
        <v>0.67499999999999993</v>
      </c>
      <c r="F14" s="74">
        <v>1</v>
      </c>
      <c r="G14" s="71">
        <f t="shared" si="7"/>
        <v>2.2222222222222254E-2</v>
      </c>
      <c r="H14" s="70">
        <v>0</v>
      </c>
      <c r="I14" s="72">
        <f t="shared" si="8"/>
        <v>2.9166666666666563E-2</v>
      </c>
      <c r="J14" s="70">
        <v>0</v>
      </c>
      <c r="K14" s="65"/>
      <c r="L14" s="73">
        <v>1</v>
      </c>
      <c r="M14" s="4">
        <v>0.4069444444444445</v>
      </c>
      <c r="N14" s="4">
        <v>0.66180555555555554</v>
      </c>
      <c r="O14" s="74">
        <v>1</v>
      </c>
      <c r="P14" s="71">
        <f t="shared" si="9"/>
        <v>0.13611111111111118</v>
      </c>
      <c r="Q14" s="70">
        <v>0</v>
      </c>
      <c r="R14" s="72">
        <f t="shared" si="10"/>
        <v>1.5972222222222165E-2</v>
      </c>
      <c r="S14" s="70">
        <v>0</v>
      </c>
      <c r="U14" s="73">
        <v>1</v>
      </c>
      <c r="V14" s="4">
        <v>0.55833333333333335</v>
      </c>
      <c r="W14" s="4">
        <v>0.98819444444444438</v>
      </c>
      <c r="X14" s="74">
        <v>2</v>
      </c>
      <c r="Y14" s="71">
        <f t="shared" si="0"/>
        <v>-4.1666666666666519E-3</v>
      </c>
      <c r="Z14" s="70">
        <v>0</v>
      </c>
      <c r="AA14" s="72">
        <f t="shared" si="11"/>
        <v>5.0694444444444375E-2</v>
      </c>
      <c r="AB14" s="70">
        <v>0</v>
      </c>
      <c r="AD14" s="73">
        <v>0</v>
      </c>
      <c r="AE14" s="4"/>
      <c r="AF14" s="4"/>
      <c r="AG14" s="74"/>
      <c r="AH14" s="71" t="b">
        <f t="shared" si="12"/>
        <v>0</v>
      </c>
      <c r="AI14" s="70">
        <v>0</v>
      </c>
      <c r="AJ14" s="72" t="b">
        <f t="shared" si="13"/>
        <v>0</v>
      </c>
      <c r="AK14" s="70">
        <v>0</v>
      </c>
      <c r="AM14" s="73">
        <v>1</v>
      </c>
      <c r="AN14" s="4">
        <v>0.33263888888888887</v>
      </c>
      <c r="AO14" s="4">
        <v>0.91249999999999998</v>
      </c>
      <c r="AP14" s="74">
        <v>1</v>
      </c>
      <c r="AQ14" s="71">
        <f t="shared" si="1"/>
        <v>6.1805555555555558E-2</v>
      </c>
      <c r="AR14" s="70">
        <v>0</v>
      </c>
      <c r="AS14" s="72">
        <f t="shared" si="14"/>
        <v>0.26666666666666661</v>
      </c>
      <c r="AT14" s="70">
        <v>0</v>
      </c>
      <c r="AV14" s="73">
        <v>1</v>
      </c>
      <c r="AW14" s="4">
        <v>0.56041666666666667</v>
      </c>
      <c r="AX14" s="4"/>
      <c r="AY14" s="74"/>
      <c r="AZ14" s="71" t="b">
        <f t="shared" si="2"/>
        <v>0</v>
      </c>
      <c r="BA14" s="70">
        <v>0</v>
      </c>
      <c r="BB14" s="72" t="b">
        <f t="shared" si="15"/>
        <v>0</v>
      </c>
      <c r="BC14" s="70">
        <v>0</v>
      </c>
      <c r="BE14" s="73">
        <v>1</v>
      </c>
      <c r="BF14" s="4">
        <v>0.69861111111111107</v>
      </c>
      <c r="BG14" s="4">
        <v>0.91527777777777775</v>
      </c>
      <c r="BH14" s="74">
        <v>2</v>
      </c>
      <c r="BI14" s="71">
        <f t="shared" si="3"/>
        <v>0.13611111111111107</v>
      </c>
      <c r="BJ14" s="70">
        <v>0</v>
      </c>
      <c r="BK14" s="72">
        <f t="shared" si="16"/>
        <v>-2.2222222222222254E-2</v>
      </c>
      <c r="BL14" s="70">
        <v>0</v>
      </c>
      <c r="BN14" s="73">
        <v>1</v>
      </c>
      <c r="BO14" s="4">
        <v>0.27569444444444446</v>
      </c>
      <c r="BP14" s="4">
        <v>0.98819444444444438</v>
      </c>
      <c r="BQ14" s="74"/>
      <c r="BR14" s="71" t="b">
        <f t="shared" si="4"/>
        <v>0</v>
      </c>
      <c r="BS14" s="70">
        <v>0</v>
      </c>
      <c r="BT14" s="72" t="b">
        <f t="shared" si="17"/>
        <v>0</v>
      </c>
      <c r="BU14" s="70">
        <v>0</v>
      </c>
      <c r="BW14" s="73">
        <v>1</v>
      </c>
      <c r="BX14" s="4">
        <v>0.27986111111111112</v>
      </c>
      <c r="BY14" s="4">
        <v>0.65069444444444446</v>
      </c>
      <c r="BZ14" s="74">
        <v>1</v>
      </c>
      <c r="CA14" s="71">
        <f t="shared" si="5"/>
        <v>9.0277777777778012E-3</v>
      </c>
      <c r="CB14" s="70">
        <v>0</v>
      </c>
      <c r="CC14" s="72">
        <f t="shared" si="18"/>
        <v>4.8611111111110938E-3</v>
      </c>
      <c r="CD14" s="70">
        <v>0</v>
      </c>
      <c r="CF14" s="73">
        <v>0</v>
      </c>
      <c r="CG14" s="4"/>
      <c r="CH14" s="4"/>
      <c r="CI14" s="74"/>
      <c r="CJ14" s="71" t="b">
        <f t="shared" si="6"/>
        <v>0</v>
      </c>
      <c r="CK14" s="70">
        <v>0</v>
      </c>
      <c r="CL14" s="72" t="b">
        <f t="shared" si="19"/>
        <v>0</v>
      </c>
      <c r="CM14" s="70">
        <v>0</v>
      </c>
    </row>
    <row r="15" spans="1:91" ht="27" customHeight="1">
      <c r="A15" s="3">
        <v>45664</v>
      </c>
      <c r="B15" s="86" t="s">
        <v>25</v>
      </c>
      <c r="C15" s="73">
        <v>1</v>
      </c>
      <c r="D15" s="4">
        <v>0.29791666666666666</v>
      </c>
      <c r="E15" s="4">
        <v>0.98611111111111116</v>
      </c>
      <c r="F15" s="74">
        <v>1</v>
      </c>
      <c r="G15" s="71">
        <f t="shared" si="7"/>
        <v>2.7083333333333348E-2</v>
      </c>
      <c r="H15" s="70">
        <v>0</v>
      </c>
      <c r="I15" s="72">
        <f t="shared" si="8"/>
        <v>0.34027777777777779</v>
      </c>
      <c r="J15" s="70">
        <v>8</v>
      </c>
      <c r="K15" s="65"/>
      <c r="L15" s="73">
        <v>1</v>
      </c>
      <c r="M15" s="4">
        <v>0.59375</v>
      </c>
      <c r="N15" s="4">
        <v>0.95833333333333337</v>
      </c>
      <c r="O15" s="74">
        <v>2</v>
      </c>
      <c r="P15" s="71">
        <f t="shared" si="9"/>
        <v>3.125E-2</v>
      </c>
      <c r="Q15" s="70">
        <v>0</v>
      </c>
      <c r="R15" s="72">
        <f t="shared" si="10"/>
        <v>2.083333333333337E-2</v>
      </c>
      <c r="S15" s="70">
        <v>0</v>
      </c>
      <c r="U15" s="73">
        <v>0</v>
      </c>
      <c r="V15" s="4"/>
      <c r="W15" s="4"/>
      <c r="X15" s="74"/>
      <c r="Y15" s="71" t="b">
        <f t="shared" si="0"/>
        <v>0</v>
      </c>
      <c r="Z15" s="70">
        <v>0</v>
      </c>
      <c r="AA15" s="72" t="b">
        <f t="shared" si="11"/>
        <v>0</v>
      </c>
      <c r="AB15" s="70">
        <v>0</v>
      </c>
      <c r="AD15" s="73">
        <v>0</v>
      </c>
      <c r="AE15" s="4"/>
      <c r="AF15" s="4"/>
      <c r="AG15" s="74"/>
      <c r="AH15" s="71" t="b">
        <f t="shared" si="12"/>
        <v>0</v>
      </c>
      <c r="AI15" s="70">
        <v>0</v>
      </c>
      <c r="AJ15" s="72" t="b">
        <f t="shared" si="13"/>
        <v>0</v>
      </c>
      <c r="AK15" s="70">
        <v>0</v>
      </c>
      <c r="AM15" s="73">
        <v>1</v>
      </c>
      <c r="AN15" s="4">
        <v>0.34930555555555554</v>
      </c>
      <c r="AO15" s="4">
        <v>0.92708333333333337</v>
      </c>
      <c r="AP15" s="74">
        <v>1</v>
      </c>
      <c r="AQ15" s="71">
        <f t="shared" si="1"/>
        <v>7.8472222222222221E-2</v>
      </c>
      <c r="AR15" s="70">
        <v>0</v>
      </c>
      <c r="AS15" s="72">
        <f t="shared" si="14"/>
        <v>0.28125</v>
      </c>
      <c r="AT15" s="70">
        <v>0</v>
      </c>
      <c r="AV15" s="73">
        <v>1</v>
      </c>
      <c r="AW15" s="4">
        <v>0.64097222222222217</v>
      </c>
      <c r="AX15" s="4">
        <v>0.92708333333333337</v>
      </c>
      <c r="AY15" s="74"/>
      <c r="AZ15" s="71" t="b">
        <f t="shared" si="2"/>
        <v>0</v>
      </c>
      <c r="BA15" s="70">
        <v>0</v>
      </c>
      <c r="BB15" s="72" t="b">
        <f t="shared" si="15"/>
        <v>0</v>
      </c>
      <c r="BC15" s="70">
        <v>0</v>
      </c>
      <c r="BE15" s="73">
        <v>1</v>
      </c>
      <c r="BF15" s="4">
        <v>0.29305555555555557</v>
      </c>
      <c r="BG15" s="4">
        <v>0.62986111111111109</v>
      </c>
      <c r="BH15" s="74">
        <v>1</v>
      </c>
      <c r="BI15" s="71">
        <f t="shared" si="3"/>
        <v>2.2222222222222254E-2</v>
      </c>
      <c r="BJ15" s="70">
        <v>0</v>
      </c>
      <c r="BK15" s="72">
        <f t="shared" si="16"/>
        <v>-1.5972222222222276E-2</v>
      </c>
      <c r="BL15" s="70">
        <v>0</v>
      </c>
      <c r="BN15" s="73">
        <v>1</v>
      </c>
      <c r="BO15" s="4">
        <v>0.27777777777777779</v>
      </c>
      <c r="BP15" s="4">
        <v>0.98541666666666661</v>
      </c>
      <c r="BQ15" s="74"/>
      <c r="BR15" s="71" t="b">
        <f t="shared" si="4"/>
        <v>0</v>
      </c>
      <c r="BS15" s="70">
        <v>0</v>
      </c>
      <c r="BT15" s="72" t="b">
        <f t="shared" si="17"/>
        <v>0</v>
      </c>
      <c r="BU15" s="70">
        <v>0</v>
      </c>
      <c r="BW15" s="73"/>
      <c r="BX15" s="4"/>
      <c r="BY15" s="4"/>
      <c r="BZ15" s="74"/>
      <c r="CA15" s="71" t="b">
        <f t="shared" si="5"/>
        <v>0</v>
      </c>
      <c r="CB15" s="70">
        <v>0</v>
      </c>
      <c r="CC15" s="72" t="b">
        <f t="shared" si="18"/>
        <v>0</v>
      </c>
      <c r="CD15" s="70">
        <v>0</v>
      </c>
      <c r="CF15" s="73">
        <v>0</v>
      </c>
      <c r="CG15" s="4"/>
      <c r="CH15" s="4"/>
      <c r="CI15" s="74"/>
      <c r="CJ15" s="71" t="b">
        <f t="shared" si="6"/>
        <v>0</v>
      </c>
      <c r="CK15" s="70">
        <v>0</v>
      </c>
      <c r="CL15" s="72" t="b">
        <f t="shared" si="19"/>
        <v>0</v>
      </c>
      <c r="CM15" s="70">
        <v>0</v>
      </c>
    </row>
    <row r="16" spans="1:91" ht="27" customHeight="1">
      <c r="A16" s="3">
        <v>45665</v>
      </c>
      <c r="B16" s="86" t="s">
        <v>34</v>
      </c>
      <c r="C16" s="73">
        <v>1</v>
      </c>
      <c r="D16" s="4">
        <v>0.55972222222222223</v>
      </c>
      <c r="E16" s="4">
        <v>0.99930555555555556</v>
      </c>
      <c r="F16" s="74">
        <v>2</v>
      </c>
      <c r="G16" s="71">
        <f t="shared" si="7"/>
        <v>-2.7777777777777679E-3</v>
      </c>
      <c r="H16" s="70">
        <v>0</v>
      </c>
      <c r="I16" s="72">
        <f t="shared" si="8"/>
        <v>6.1805555555555558E-2</v>
      </c>
      <c r="J16" s="70">
        <v>1</v>
      </c>
      <c r="K16" s="65"/>
      <c r="L16" s="73">
        <v>1</v>
      </c>
      <c r="M16" s="4">
        <v>0.5854166666666667</v>
      </c>
      <c r="N16" s="4">
        <v>0.93125000000000002</v>
      </c>
      <c r="O16" s="74">
        <v>2</v>
      </c>
      <c r="P16" s="71">
        <f t="shared" si="9"/>
        <v>2.2916666666666696E-2</v>
      </c>
      <c r="Q16" s="70">
        <v>0</v>
      </c>
      <c r="R16" s="72">
        <f t="shared" si="10"/>
        <v>-6.2499999999999778E-3</v>
      </c>
      <c r="S16" s="70">
        <v>0</v>
      </c>
      <c r="U16" s="73">
        <v>1</v>
      </c>
      <c r="V16" s="4">
        <v>0.25833333333333336</v>
      </c>
      <c r="W16" s="4">
        <v>0.66736111111111107</v>
      </c>
      <c r="X16" s="74">
        <v>1</v>
      </c>
      <c r="Y16" s="71">
        <f t="shared" si="0"/>
        <v>-1.2499999999999956E-2</v>
      </c>
      <c r="Z16" s="70">
        <v>0</v>
      </c>
      <c r="AA16" s="72">
        <f t="shared" si="11"/>
        <v>2.1527777777777701E-2</v>
      </c>
      <c r="AB16" s="70">
        <v>0</v>
      </c>
      <c r="AD16" s="73">
        <v>1</v>
      </c>
      <c r="AE16" s="4">
        <v>0.51874999999999993</v>
      </c>
      <c r="AF16" s="4">
        <v>0.9145833333333333</v>
      </c>
      <c r="AG16" s="74">
        <v>2</v>
      </c>
      <c r="AH16" s="71">
        <f t="shared" si="12"/>
        <v>-4.3750000000000067E-2</v>
      </c>
      <c r="AI16" s="70">
        <v>0</v>
      </c>
      <c r="AJ16" s="72">
        <f t="shared" si="13"/>
        <v>-2.2916666666666696E-2</v>
      </c>
      <c r="AK16" s="70">
        <v>0</v>
      </c>
      <c r="AM16" s="73">
        <v>1</v>
      </c>
      <c r="AN16" s="4">
        <v>0.39999999999999997</v>
      </c>
      <c r="AO16" s="4">
        <v>0.77986111111111101</v>
      </c>
      <c r="AP16" s="74">
        <v>1</v>
      </c>
      <c r="AQ16" s="71">
        <f t="shared" si="1"/>
        <v>0.12916666666666665</v>
      </c>
      <c r="AR16" s="70">
        <v>0</v>
      </c>
      <c r="AS16" s="72">
        <f t="shared" si="14"/>
        <v>0.13402777777777763</v>
      </c>
      <c r="AT16" s="70">
        <v>0</v>
      </c>
      <c r="AV16" s="73">
        <v>1</v>
      </c>
      <c r="AW16" s="4">
        <v>0.62430555555555556</v>
      </c>
      <c r="AX16" s="4"/>
      <c r="AY16" s="74"/>
      <c r="AZ16" s="71" t="b">
        <f t="shared" si="2"/>
        <v>0</v>
      </c>
      <c r="BA16" s="70">
        <v>0</v>
      </c>
      <c r="BB16" s="72" t="b">
        <f t="shared" si="15"/>
        <v>0</v>
      </c>
      <c r="BC16" s="70">
        <v>0</v>
      </c>
      <c r="BE16" s="73">
        <v>1</v>
      </c>
      <c r="BF16" s="4">
        <v>0.29652777777777778</v>
      </c>
      <c r="BG16" s="4">
        <v>0.65972222222222221</v>
      </c>
      <c r="BH16" s="74">
        <v>1</v>
      </c>
      <c r="BI16" s="71">
        <f t="shared" si="3"/>
        <v>2.5694444444444464E-2</v>
      </c>
      <c r="BJ16" s="70">
        <v>0</v>
      </c>
      <c r="BK16" s="72">
        <f t="shared" si="16"/>
        <v>1.388888888888884E-2</v>
      </c>
      <c r="BL16" s="70">
        <v>0</v>
      </c>
      <c r="BN16" s="73">
        <v>1</v>
      </c>
      <c r="BO16" s="4">
        <v>0.25694444444444448</v>
      </c>
      <c r="BP16" s="4">
        <v>6.9444444444444447E-4</v>
      </c>
      <c r="BQ16" s="74"/>
      <c r="BR16" s="71" t="b">
        <f t="shared" si="4"/>
        <v>0</v>
      </c>
      <c r="BS16" s="70">
        <v>0</v>
      </c>
      <c r="BT16" s="72" t="b">
        <f t="shared" si="17"/>
        <v>0</v>
      </c>
      <c r="BU16" s="70">
        <v>0</v>
      </c>
      <c r="BW16" s="73">
        <v>1</v>
      </c>
      <c r="BX16" s="4">
        <v>0.2673611111111111</v>
      </c>
      <c r="BY16" s="4">
        <v>0.66111111111111109</v>
      </c>
      <c r="BZ16" s="74">
        <v>1</v>
      </c>
      <c r="CA16" s="71">
        <f t="shared" si="5"/>
        <v>-3.4722222222222099E-3</v>
      </c>
      <c r="CB16" s="70">
        <v>0</v>
      </c>
      <c r="CC16" s="72">
        <f t="shared" si="18"/>
        <v>1.5277777777777724E-2</v>
      </c>
      <c r="CD16" s="70">
        <v>0</v>
      </c>
      <c r="CF16" s="73">
        <v>0</v>
      </c>
      <c r="CG16" s="4"/>
      <c r="CH16" s="4"/>
      <c r="CI16" s="74"/>
      <c r="CJ16" s="71" t="b">
        <f t="shared" si="6"/>
        <v>0</v>
      </c>
      <c r="CK16" s="70">
        <v>0</v>
      </c>
      <c r="CL16" s="72" t="b">
        <f t="shared" si="19"/>
        <v>0</v>
      </c>
      <c r="CM16" s="70">
        <v>0</v>
      </c>
    </row>
    <row r="17" spans="1:91" ht="27" customHeight="1">
      <c r="A17" s="3">
        <v>45666</v>
      </c>
      <c r="B17" s="86" t="s">
        <v>30</v>
      </c>
      <c r="C17" s="73">
        <v>0</v>
      </c>
      <c r="D17" s="4"/>
      <c r="E17" s="4"/>
      <c r="F17" s="74"/>
      <c r="G17" s="71" t="b">
        <f t="shared" si="7"/>
        <v>0</v>
      </c>
      <c r="H17" s="70">
        <v>0</v>
      </c>
      <c r="I17" s="72" t="b">
        <f t="shared" si="8"/>
        <v>0</v>
      </c>
      <c r="J17" s="70">
        <v>0</v>
      </c>
      <c r="K17" s="65"/>
      <c r="L17" s="73">
        <v>1</v>
      </c>
      <c r="M17" s="4">
        <v>0.26180555555555557</v>
      </c>
      <c r="N17" s="4">
        <v>0.64930555555555558</v>
      </c>
      <c r="O17" s="74">
        <v>1</v>
      </c>
      <c r="P17" s="71">
        <f t="shared" si="9"/>
        <v>-9.0277777777777457E-3</v>
      </c>
      <c r="Q17" s="70">
        <v>0</v>
      </c>
      <c r="R17" s="72">
        <f t="shared" si="10"/>
        <v>3.4722222222222099E-3</v>
      </c>
      <c r="S17" s="70">
        <v>0</v>
      </c>
      <c r="U17" s="73">
        <v>1</v>
      </c>
      <c r="V17" s="4">
        <v>0.28333333333333333</v>
      </c>
      <c r="W17" s="4">
        <v>0.92013888888888884</v>
      </c>
      <c r="X17" s="74">
        <v>1</v>
      </c>
      <c r="Y17" s="71">
        <f t="shared" si="0"/>
        <v>1.2500000000000011E-2</v>
      </c>
      <c r="Z17" s="70">
        <v>0</v>
      </c>
      <c r="AA17" s="72">
        <f t="shared" si="11"/>
        <v>0.27430555555555547</v>
      </c>
      <c r="AB17" s="70">
        <v>6</v>
      </c>
      <c r="AD17" s="73">
        <v>1</v>
      </c>
      <c r="AE17" s="4"/>
      <c r="AF17" s="4">
        <v>0.92083333333333339</v>
      </c>
      <c r="AG17" s="74"/>
      <c r="AH17" s="71" t="b">
        <f t="shared" si="12"/>
        <v>0</v>
      </c>
      <c r="AI17" s="70">
        <v>0</v>
      </c>
      <c r="AJ17" s="72" t="b">
        <f t="shared" si="13"/>
        <v>0</v>
      </c>
      <c r="AK17" s="70">
        <v>0</v>
      </c>
      <c r="AM17" s="73">
        <v>1</v>
      </c>
      <c r="AN17" s="4">
        <v>0.44305555555555554</v>
      </c>
      <c r="AO17" s="4">
        <v>0.8041666666666667</v>
      </c>
      <c r="AP17" s="74"/>
      <c r="AQ17" s="71" t="b">
        <f t="shared" si="1"/>
        <v>0</v>
      </c>
      <c r="AR17" s="70">
        <v>0</v>
      </c>
      <c r="AS17" s="72" t="b">
        <f t="shared" si="14"/>
        <v>0</v>
      </c>
      <c r="AT17" s="70">
        <v>0</v>
      </c>
      <c r="AV17" s="73">
        <v>1</v>
      </c>
      <c r="AW17" s="4">
        <v>0.50277777777777777</v>
      </c>
      <c r="AX17" s="4">
        <v>0.50277777777777777</v>
      </c>
      <c r="AY17" s="74"/>
      <c r="AZ17" s="71" t="b">
        <f t="shared" si="2"/>
        <v>0</v>
      </c>
      <c r="BA17" s="70">
        <v>0</v>
      </c>
      <c r="BB17" s="72" t="b">
        <f t="shared" si="15"/>
        <v>0</v>
      </c>
      <c r="BC17" s="70">
        <v>0</v>
      </c>
      <c r="BE17" s="73">
        <v>0</v>
      </c>
      <c r="BF17" s="4"/>
      <c r="BG17" s="4"/>
      <c r="BH17" s="74"/>
      <c r="BI17" s="71" t="b">
        <f t="shared" si="3"/>
        <v>0</v>
      </c>
      <c r="BJ17" s="70">
        <v>0</v>
      </c>
      <c r="BK17" s="72" t="b">
        <f t="shared" si="16"/>
        <v>0</v>
      </c>
      <c r="BL17" s="70">
        <v>0</v>
      </c>
      <c r="BN17" s="73">
        <v>1</v>
      </c>
      <c r="BO17" s="4">
        <v>0.27569444444444446</v>
      </c>
      <c r="BP17" s="4">
        <v>0.93611111111111101</v>
      </c>
      <c r="BQ17" s="74"/>
      <c r="BR17" s="71" t="b">
        <f t="shared" si="4"/>
        <v>0</v>
      </c>
      <c r="BS17" s="70">
        <v>0</v>
      </c>
      <c r="BT17" s="72" t="b">
        <f t="shared" si="17"/>
        <v>0</v>
      </c>
      <c r="BU17" s="70">
        <v>0</v>
      </c>
      <c r="BW17" s="73">
        <v>1</v>
      </c>
      <c r="BX17" s="4">
        <v>0.3611111111111111</v>
      </c>
      <c r="BY17" s="4">
        <v>0.75347222222222221</v>
      </c>
      <c r="BZ17" s="74">
        <v>1</v>
      </c>
      <c r="CA17" s="71">
        <f t="shared" si="5"/>
        <v>9.027777777777779E-2</v>
      </c>
      <c r="CB17" s="70">
        <v>0</v>
      </c>
      <c r="CC17" s="72">
        <f t="shared" si="18"/>
        <v>0.10763888888888884</v>
      </c>
      <c r="CD17" s="70">
        <v>2</v>
      </c>
      <c r="CF17" s="73">
        <v>0</v>
      </c>
      <c r="CG17" s="4"/>
      <c r="CH17" s="4"/>
      <c r="CI17" s="74"/>
      <c r="CJ17" s="71" t="b">
        <f t="shared" si="6"/>
        <v>0</v>
      </c>
      <c r="CK17" s="70">
        <v>0</v>
      </c>
      <c r="CL17" s="72" t="b">
        <f t="shared" si="19"/>
        <v>0</v>
      </c>
      <c r="CM17" s="70">
        <v>0</v>
      </c>
    </row>
    <row r="18" spans="1:91" ht="27" customHeight="1">
      <c r="A18" s="3">
        <v>45667</v>
      </c>
      <c r="B18" s="59" t="s">
        <v>31</v>
      </c>
      <c r="C18" s="73">
        <v>1</v>
      </c>
      <c r="D18" s="4">
        <v>0.59027777777777779</v>
      </c>
      <c r="E18" s="4">
        <v>0.99791666666666667</v>
      </c>
      <c r="F18" s="74">
        <v>3</v>
      </c>
      <c r="G18" s="71">
        <f t="shared" si="7"/>
        <v>-1.388888888888884E-2</v>
      </c>
      <c r="H18" s="70">
        <v>0</v>
      </c>
      <c r="I18" s="72">
        <f t="shared" si="8"/>
        <v>1.8750000000000044E-2</v>
      </c>
      <c r="J18" s="70">
        <v>0</v>
      </c>
      <c r="K18" s="65"/>
      <c r="L18" s="73">
        <v>1</v>
      </c>
      <c r="M18" s="4">
        <v>0.46111111111111108</v>
      </c>
      <c r="N18" s="4">
        <v>0.99722222222222223</v>
      </c>
      <c r="O18" s="74">
        <v>3</v>
      </c>
      <c r="P18" s="71">
        <f t="shared" si="9"/>
        <v>-0.14305555555555555</v>
      </c>
      <c r="Q18" s="70">
        <v>0</v>
      </c>
      <c r="R18" s="72">
        <f t="shared" si="10"/>
        <v>1.8055555555555602E-2</v>
      </c>
      <c r="S18" s="70">
        <v>0</v>
      </c>
      <c r="U18" s="73">
        <v>1</v>
      </c>
      <c r="V18" s="4">
        <v>0.27430555555555552</v>
      </c>
      <c r="W18" s="4">
        <v>0.67222222222222217</v>
      </c>
      <c r="X18" s="74">
        <v>1</v>
      </c>
      <c r="Y18" s="71">
        <f t="shared" si="0"/>
        <v>3.4722222222222099E-3</v>
      </c>
      <c r="Z18" s="70">
        <v>0</v>
      </c>
      <c r="AA18" s="72">
        <f t="shared" si="11"/>
        <v>2.6388888888888795E-2</v>
      </c>
      <c r="AB18" s="70">
        <v>0</v>
      </c>
      <c r="AD18" s="73">
        <v>1</v>
      </c>
      <c r="AE18" s="4">
        <v>0.59236111111111112</v>
      </c>
      <c r="AF18" s="4">
        <v>0.96736111111111101</v>
      </c>
      <c r="AG18" s="74">
        <v>3</v>
      </c>
      <c r="AH18" s="71">
        <f t="shared" si="12"/>
        <v>-1.1805555555555514E-2</v>
      </c>
      <c r="AI18" s="70">
        <v>0</v>
      </c>
      <c r="AJ18" s="72">
        <f t="shared" si="13"/>
        <v>-1.1805555555555625E-2</v>
      </c>
      <c r="AK18" s="70">
        <v>0</v>
      </c>
      <c r="AM18" s="73">
        <v>1</v>
      </c>
      <c r="AN18" s="4">
        <v>0.3576388888888889</v>
      </c>
      <c r="AO18" s="4"/>
      <c r="AP18" s="74"/>
      <c r="AQ18" s="71" t="b">
        <f t="shared" si="1"/>
        <v>0</v>
      </c>
      <c r="AR18" s="70">
        <v>0</v>
      </c>
      <c r="AS18" s="72" t="b">
        <f t="shared" si="14"/>
        <v>0</v>
      </c>
      <c r="AT18" s="70">
        <v>0</v>
      </c>
      <c r="AV18" s="73">
        <v>0</v>
      </c>
      <c r="AW18" s="4"/>
      <c r="AX18" s="4"/>
      <c r="AY18" s="74"/>
      <c r="AZ18" s="71" t="b">
        <f t="shared" si="2"/>
        <v>0</v>
      </c>
      <c r="BA18" s="70">
        <v>0</v>
      </c>
      <c r="BB18" s="72" t="b">
        <f t="shared" si="15"/>
        <v>0</v>
      </c>
      <c r="BC18" s="70">
        <v>0</v>
      </c>
      <c r="BE18" s="73">
        <v>0</v>
      </c>
      <c r="BF18" s="4"/>
      <c r="BG18" s="4"/>
      <c r="BH18" s="74"/>
      <c r="BI18" s="71" t="b">
        <f t="shared" si="3"/>
        <v>0</v>
      </c>
      <c r="BJ18" s="70">
        <v>0</v>
      </c>
      <c r="BK18" s="72" t="b">
        <f t="shared" si="16"/>
        <v>0</v>
      </c>
      <c r="BL18" s="70">
        <v>0</v>
      </c>
      <c r="BN18" s="73">
        <v>1</v>
      </c>
      <c r="BO18" s="4">
        <v>0.27847222222222223</v>
      </c>
      <c r="BP18" s="4">
        <v>1.3888888888888889E-3</v>
      </c>
      <c r="BQ18" s="74"/>
      <c r="BR18" s="71" t="b">
        <f t="shared" si="4"/>
        <v>0</v>
      </c>
      <c r="BS18" s="70">
        <v>0</v>
      </c>
      <c r="BT18" s="72" t="b">
        <f t="shared" si="17"/>
        <v>0</v>
      </c>
      <c r="BU18" s="70">
        <v>0</v>
      </c>
      <c r="BW18" s="73">
        <v>1</v>
      </c>
      <c r="BX18" s="4">
        <v>0.27361111111111108</v>
      </c>
      <c r="BY18" s="4">
        <v>0.6479166666666667</v>
      </c>
      <c r="BZ18" s="74">
        <v>1</v>
      </c>
      <c r="CA18" s="71">
        <f t="shared" si="5"/>
        <v>2.7777777777777679E-3</v>
      </c>
      <c r="CB18" s="70">
        <v>0</v>
      </c>
      <c r="CC18" s="72">
        <f t="shared" si="18"/>
        <v>2.0833333333333259E-3</v>
      </c>
      <c r="CD18" s="70">
        <v>0</v>
      </c>
      <c r="CF18" s="73">
        <v>0</v>
      </c>
      <c r="CG18" s="4"/>
      <c r="CH18" s="4"/>
      <c r="CI18" s="74"/>
      <c r="CJ18" s="71" t="b">
        <f t="shared" si="6"/>
        <v>0</v>
      </c>
      <c r="CK18" s="70">
        <v>0</v>
      </c>
      <c r="CL18" s="72" t="b">
        <f t="shared" si="19"/>
        <v>0</v>
      </c>
      <c r="CM18" s="70">
        <v>0</v>
      </c>
    </row>
    <row r="19" spans="1:91" ht="27" customHeight="1">
      <c r="A19" s="3">
        <v>45668</v>
      </c>
      <c r="B19" s="59" t="s">
        <v>32</v>
      </c>
      <c r="C19" s="73">
        <v>1</v>
      </c>
      <c r="D19" s="4">
        <v>0.59652777777777777</v>
      </c>
      <c r="E19" s="4">
        <v>0.99236111111111114</v>
      </c>
      <c r="F19" s="74">
        <v>3</v>
      </c>
      <c r="G19" s="71">
        <f t="shared" si="7"/>
        <v>-7.6388888888888618E-3</v>
      </c>
      <c r="H19" s="70">
        <v>0</v>
      </c>
      <c r="I19" s="72">
        <f t="shared" si="8"/>
        <v>1.3194444444444509E-2</v>
      </c>
      <c r="J19" s="70">
        <v>0</v>
      </c>
      <c r="K19" s="65"/>
      <c r="L19" s="73">
        <v>1</v>
      </c>
      <c r="M19" s="4">
        <v>0.58194444444444449</v>
      </c>
      <c r="N19" s="4">
        <v>0.96666666666666667</v>
      </c>
      <c r="O19" s="74">
        <v>3</v>
      </c>
      <c r="P19" s="71">
        <f t="shared" si="9"/>
        <v>-2.2222222222222143E-2</v>
      </c>
      <c r="Q19" s="70">
        <v>0</v>
      </c>
      <c r="R19" s="72">
        <f t="shared" si="10"/>
        <v>-1.2499999999999956E-2</v>
      </c>
      <c r="S19" s="70">
        <v>0</v>
      </c>
      <c r="U19" s="73">
        <v>1</v>
      </c>
      <c r="V19" s="4">
        <v>0.28541666666666665</v>
      </c>
      <c r="W19" s="4">
        <v>0.65833333333333333</v>
      </c>
      <c r="X19" s="74">
        <v>1</v>
      </c>
      <c r="Y19" s="71">
        <f t="shared" si="0"/>
        <v>1.4583333333333337E-2</v>
      </c>
      <c r="Z19" s="70">
        <v>0</v>
      </c>
      <c r="AA19" s="72">
        <f t="shared" si="11"/>
        <v>1.2499999999999956E-2</v>
      </c>
      <c r="AB19" s="70">
        <v>0</v>
      </c>
      <c r="AD19" s="73">
        <v>1</v>
      </c>
      <c r="AE19" s="4">
        <v>0.6430555555555556</v>
      </c>
      <c r="AF19" s="4">
        <v>0.96180555555555547</v>
      </c>
      <c r="AG19" s="74">
        <v>3</v>
      </c>
      <c r="AH19" s="71">
        <f t="shared" si="12"/>
        <v>3.8888888888888973E-2</v>
      </c>
      <c r="AI19" s="70">
        <v>0</v>
      </c>
      <c r="AJ19" s="72">
        <f t="shared" si="13"/>
        <v>-1.736111111111116E-2</v>
      </c>
      <c r="AK19" s="70">
        <v>0</v>
      </c>
      <c r="AM19" s="73">
        <v>1</v>
      </c>
      <c r="AN19" s="4">
        <v>0.27361111111111108</v>
      </c>
      <c r="AO19" s="4">
        <v>0.88402777777777775</v>
      </c>
      <c r="AP19" s="74"/>
      <c r="AQ19" s="71" t="b">
        <f t="shared" si="1"/>
        <v>0</v>
      </c>
      <c r="AR19" s="70">
        <v>0</v>
      </c>
      <c r="AS19" s="72" t="b">
        <f t="shared" si="14"/>
        <v>0</v>
      </c>
      <c r="AT19" s="70">
        <v>0</v>
      </c>
      <c r="AV19" s="73">
        <v>1</v>
      </c>
      <c r="AW19" s="4">
        <v>0.6333333333333333</v>
      </c>
      <c r="AX19" s="4"/>
      <c r="AY19" s="74"/>
      <c r="AZ19" s="71" t="b">
        <f t="shared" si="2"/>
        <v>0</v>
      </c>
      <c r="BA19" s="70">
        <v>0</v>
      </c>
      <c r="BB19" s="72" t="b">
        <f t="shared" si="15"/>
        <v>0</v>
      </c>
      <c r="BC19" s="70">
        <v>0</v>
      </c>
      <c r="BE19" s="73">
        <v>1</v>
      </c>
      <c r="BF19" s="4">
        <v>0.29583333333333334</v>
      </c>
      <c r="BG19" s="4">
        <v>0.64861111111111114</v>
      </c>
      <c r="BH19" s="74">
        <v>1</v>
      </c>
      <c r="BI19" s="71">
        <f t="shared" si="3"/>
        <v>2.5000000000000022E-2</v>
      </c>
      <c r="BJ19" s="70">
        <v>0</v>
      </c>
      <c r="BK19" s="72">
        <f t="shared" si="16"/>
        <v>2.7777777777777679E-3</v>
      </c>
      <c r="BL19" s="70">
        <v>0</v>
      </c>
      <c r="BN19" s="73">
        <v>1</v>
      </c>
      <c r="BO19" s="4">
        <v>0.2722222222222222</v>
      </c>
      <c r="BP19" s="4">
        <v>0.96527777777777779</v>
      </c>
      <c r="BQ19" s="74"/>
      <c r="BR19" s="71" t="b">
        <f t="shared" si="4"/>
        <v>0</v>
      </c>
      <c r="BS19" s="70">
        <v>0</v>
      </c>
      <c r="BT19" s="72" t="b">
        <f t="shared" si="17"/>
        <v>0</v>
      </c>
      <c r="BU19" s="70">
        <v>0</v>
      </c>
      <c r="BW19" s="73">
        <v>1</v>
      </c>
      <c r="BX19" s="4">
        <v>0.28541666666666665</v>
      </c>
      <c r="BY19" s="4">
        <v>0.64722222222222225</v>
      </c>
      <c r="BZ19" s="74">
        <v>1</v>
      </c>
      <c r="CA19" s="71">
        <f t="shared" si="5"/>
        <v>1.4583333333333337E-2</v>
      </c>
      <c r="CB19" s="70">
        <v>0</v>
      </c>
      <c r="CC19" s="72">
        <f t="shared" si="18"/>
        <v>1.388888888888884E-3</v>
      </c>
      <c r="CD19" s="70">
        <v>0</v>
      </c>
      <c r="CF19" s="73">
        <v>0</v>
      </c>
      <c r="CG19" s="4"/>
      <c r="CH19" s="4"/>
      <c r="CI19" s="74"/>
      <c r="CJ19" s="71" t="b">
        <f t="shared" si="6"/>
        <v>0</v>
      </c>
      <c r="CK19" s="70">
        <v>0</v>
      </c>
      <c r="CL19" s="72" t="b">
        <f t="shared" si="19"/>
        <v>0</v>
      </c>
      <c r="CM19" s="70">
        <v>0</v>
      </c>
    </row>
    <row r="20" spans="1:91" ht="27" customHeight="1">
      <c r="A20" s="3">
        <v>45669</v>
      </c>
      <c r="B20" s="13" t="s">
        <v>33</v>
      </c>
      <c r="C20" s="73">
        <v>1</v>
      </c>
      <c r="D20" s="4">
        <v>0.30138888888888887</v>
      </c>
      <c r="E20" s="4">
        <v>0.67499999999999993</v>
      </c>
      <c r="F20" s="74">
        <v>1</v>
      </c>
      <c r="G20" s="71">
        <f t="shared" si="7"/>
        <v>3.0555555555555558E-2</v>
      </c>
      <c r="H20" s="70">
        <v>0</v>
      </c>
      <c r="I20" s="72">
        <f t="shared" si="8"/>
        <v>2.9166666666666563E-2</v>
      </c>
      <c r="J20" s="70">
        <v>0</v>
      </c>
      <c r="K20" s="65"/>
      <c r="L20" s="73">
        <v>0</v>
      </c>
      <c r="M20" s="4"/>
      <c r="N20" s="4"/>
      <c r="O20" s="74"/>
      <c r="P20" s="71" t="b">
        <f t="shared" si="9"/>
        <v>0</v>
      </c>
      <c r="Q20" s="70">
        <v>0</v>
      </c>
      <c r="R20" s="72" t="b">
        <f t="shared" si="10"/>
        <v>0</v>
      </c>
      <c r="S20" s="70">
        <v>0</v>
      </c>
      <c r="U20" s="73">
        <v>1</v>
      </c>
      <c r="V20" s="4">
        <v>0.56736111111111109</v>
      </c>
      <c r="W20" s="4">
        <v>0.9194444444444444</v>
      </c>
      <c r="X20" s="74">
        <v>2</v>
      </c>
      <c r="Y20" s="71">
        <f t="shared" si="0"/>
        <v>4.8611111111110938E-3</v>
      </c>
      <c r="Z20" s="70">
        <v>0</v>
      </c>
      <c r="AA20" s="72">
        <f t="shared" si="11"/>
        <v>-1.8055555555555602E-2</v>
      </c>
      <c r="AB20" s="70">
        <v>0</v>
      </c>
      <c r="AD20" s="73">
        <v>1</v>
      </c>
      <c r="AE20" s="4">
        <v>0.60972222222222217</v>
      </c>
      <c r="AF20" s="4">
        <v>0.91319444444444453</v>
      </c>
      <c r="AG20" s="74">
        <v>3</v>
      </c>
      <c r="AH20" s="71">
        <f t="shared" si="12"/>
        <v>5.5555555555555358E-3</v>
      </c>
      <c r="AI20" s="70">
        <v>0</v>
      </c>
      <c r="AJ20" s="72">
        <f t="shared" si="13"/>
        <v>-6.5972222222222099E-2</v>
      </c>
      <c r="AK20" s="70">
        <v>1</v>
      </c>
      <c r="AM20" s="73">
        <v>1</v>
      </c>
      <c r="AN20" s="4">
        <v>0.39999999999999997</v>
      </c>
      <c r="AO20" s="4">
        <v>0.65694444444444444</v>
      </c>
      <c r="AP20" s="74"/>
      <c r="AQ20" s="71" t="b">
        <f t="shared" si="1"/>
        <v>0</v>
      </c>
      <c r="AR20" s="70">
        <v>0</v>
      </c>
      <c r="AS20" s="72" t="b">
        <f t="shared" si="14"/>
        <v>0</v>
      </c>
      <c r="AT20" s="70">
        <v>0</v>
      </c>
      <c r="AV20" s="73">
        <v>1</v>
      </c>
      <c r="AW20" s="4">
        <v>0.90694444444444444</v>
      </c>
      <c r="AX20" s="4">
        <v>0.90694444444444444</v>
      </c>
      <c r="AY20" s="74"/>
      <c r="AZ20" s="71" t="b">
        <f t="shared" si="2"/>
        <v>0</v>
      </c>
      <c r="BA20" s="70">
        <v>0</v>
      </c>
      <c r="BB20" s="72" t="b">
        <f t="shared" si="15"/>
        <v>0</v>
      </c>
      <c r="BC20" s="70">
        <v>0</v>
      </c>
      <c r="BE20" s="73">
        <v>1</v>
      </c>
      <c r="BF20" s="4">
        <v>0.29583333333333334</v>
      </c>
      <c r="BG20" s="4">
        <v>0.67499999999999993</v>
      </c>
      <c r="BH20" s="74">
        <v>1</v>
      </c>
      <c r="BI20" s="71">
        <f t="shared" si="3"/>
        <v>2.5000000000000022E-2</v>
      </c>
      <c r="BJ20" s="70">
        <v>0</v>
      </c>
      <c r="BK20" s="72">
        <f t="shared" si="16"/>
        <v>2.9166666666666563E-2</v>
      </c>
      <c r="BL20" s="70">
        <v>0</v>
      </c>
      <c r="BN20" s="73">
        <v>1</v>
      </c>
      <c r="BO20" s="4">
        <v>0.28194444444444444</v>
      </c>
      <c r="BP20" s="4">
        <v>0.9194444444444444</v>
      </c>
      <c r="BQ20" s="74"/>
      <c r="BR20" s="71" t="b">
        <f t="shared" si="4"/>
        <v>0</v>
      </c>
      <c r="BS20" s="70">
        <v>0</v>
      </c>
      <c r="BT20" s="72" t="b">
        <f t="shared" si="17"/>
        <v>0</v>
      </c>
      <c r="BU20" s="70">
        <v>0</v>
      </c>
      <c r="BW20" s="73"/>
      <c r="BX20" s="4"/>
      <c r="BY20" s="4"/>
      <c r="BZ20" s="74"/>
      <c r="CA20" s="71" t="b">
        <f t="shared" si="5"/>
        <v>0</v>
      </c>
      <c r="CB20" s="70">
        <v>0</v>
      </c>
      <c r="CC20" s="72" t="b">
        <f t="shared" si="18"/>
        <v>0</v>
      </c>
      <c r="CD20" s="70">
        <v>0</v>
      </c>
      <c r="CF20" s="73">
        <v>0</v>
      </c>
      <c r="CG20" s="4"/>
      <c r="CH20" s="4"/>
      <c r="CI20" s="74"/>
      <c r="CJ20" s="71" t="b">
        <f t="shared" si="6"/>
        <v>0</v>
      </c>
      <c r="CK20" s="70">
        <v>0</v>
      </c>
      <c r="CL20" s="72" t="b">
        <f t="shared" si="19"/>
        <v>0</v>
      </c>
      <c r="CM20" s="70">
        <v>0</v>
      </c>
    </row>
    <row r="21" spans="1:91" ht="27" customHeight="1">
      <c r="A21" s="3">
        <v>45670</v>
      </c>
      <c r="B21" s="86" t="s">
        <v>24</v>
      </c>
      <c r="C21" s="73">
        <v>1</v>
      </c>
      <c r="D21" s="4">
        <v>0.29166666666666669</v>
      </c>
      <c r="E21" s="4">
        <v>0.90208333333333324</v>
      </c>
      <c r="F21" s="74">
        <v>1</v>
      </c>
      <c r="G21" s="71">
        <f t="shared" si="7"/>
        <v>2.083333333333337E-2</v>
      </c>
      <c r="H21" s="70">
        <v>0</v>
      </c>
      <c r="I21" s="72">
        <f t="shared" si="8"/>
        <v>0.25624999999999987</v>
      </c>
      <c r="J21" s="70">
        <v>7</v>
      </c>
      <c r="K21" s="65"/>
      <c r="L21" s="73">
        <v>1</v>
      </c>
      <c r="M21" s="4">
        <v>0.5625</v>
      </c>
      <c r="N21" s="4">
        <v>0.90208333333333324</v>
      </c>
      <c r="O21" s="74">
        <v>2</v>
      </c>
      <c r="P21" s="71">
        <f t="shared" si="9"/>
        <v>0</v>
      </c>
      <c r="Q21" s="70">
        <v>0</v>
      </c>
      <c r="R21" s="72">
        <f t="shared" si="10"/>
        <v>-3.5416666666666763E-2</v>
      </c>
      <c r="S21" s="70">
        <v>0</v>
      </c>
      <c r="U21" s="73">
        <v>0</v>
      </c>
      <c r="V21" s="4"/>
      <c r="W21" s="4"/>
      <c r="X21" s="74"/>
      <c r="Y21" s="71" t="b">
        <f t="shared" si="0"/>
        <v>0</v>
      </c>
      <c r="Z21" s="70">
        <v>0</v>
      </c>
      <c r="AA21" s="72" t="b">
        <f t="shared" si="11"/>
        <v>0</v>
      </c>
      <c r="AB21" s="70">
        <v>0</v>
      </c>
      <c r="AD21" s="73">
        <v>1</v>
      </c>
      <c r="AE21" s="4">
        <v>0.30416666666666664</v>
      </c>
      <c r="AF21" s="4">
        <v>0.67638888888888893</v>
      </c>
      <c r="AG21" s="74">
        <v>1</v>
      </c>
      <c r="AH21" s="71">
        <f t="shared" si="12"/>
        <v>3.3333333333333326E-2</v>
      </c>
      <c r="AI21" s="70">
        <v>0</v>
      </c>
      <c r="AJ21" s="72">
        <f t="shared" si="13"/>
        <v>3.0555555555555558E-2</v>
      </c>
      <c r="AK21" s="70">
        <v>0</v>
      </c>
      <c r="AM21" s="73">
        <v>1</v>
      </c>
      <c r="AN21" s="4">
        <v>0.33888888888888885</v>
      </c>
      <c r="AO21" s="4">
        <v>0.58333333333333337</v>
      </c>
      <c r="AP21" s="74"/>
      <c r="AQ21" s="71" t="b">
        <f t="shared" si="1"/>
        <v>0</v>
      </c>
      <c r="AR21" s="70">
        <v>0</v>
      </c>
      <c r="AS21" s="72" t="b">
        <f t="shared" si="14"/>
        <v>0</v>
      </c>
      <c r="AT21" s="70">
        <v>0</v>
      </c>
      <c r="AV21" s="73">
        <v>1</v>
      </c>
      <c r="AW21" s="4">
        <v>0.64861111111111114</v>
      </c>
      <c r="AX21" s="4"/>
      <c r="AY21" s="74"/>
      <c r="AZ21" s="71" t="b">
        <f t="shared" si="2"/>
        <v>0</v>
      </c>
      <c r="BA21" s="70">
        <v>0</v>
      </c>
      <c r="BB21" s="72" t="b">
        <f t="shared" si="15"/>
        <v>0</v>
      </c>
      <c r="BC21" s="70">
        <v>0</v>
      </c>
      <c r="BE21" s="73">
        <v>0</v>
      </c>
      <c r="BF21" s="4"/>
      <c r="BG21" s="4"/>
      <c r="BH21" s="74"/>
      <c r="BI21" s="71" t="b">
        <f t="shared" si="3"/>
        <v>0</v>
      </c>
      <c r="BJ21" s="70">
        <v>0</v>
      </c>
      <c r="BK21" s="72" t="b">
        <f t="shared" si="16"/>
        <v>0</v>
      </c>
      <c r="BL21" s="70">
        <v>0</v>
      </c>
      <c r="BN21" s="73">
        <v>1</v>
      </c>
      <c r="BO21" s="4">
        <v>0.27916666666666667</v>
      </c>
      <c r="BP21" s="4">
        <v>0.94930555555555562</v>
      </c>
      <c r="BQ21" s="74"/>
      <c r="BR21" s="71" t="b">
        <f t="shared" si="4"/>
        <v>0</v>
      </c>
      <c r="BS21" s="70">
        <v>0</v>
      </c>
      <c r="BT21" s="72" t="b">
        <f t="shared" si="17"/>
        <v>0</v>
      </c>
      <c r="BU21" s="70">
        <v>0</v>
      </c>
      <c r="BW21" s="73">
        <v>1</v>
      </c>
      <c r="BX21" s="4">
        <v>0.27986111111111112</v>
      </c>
      <c r="BY21" s="4">
        <v>0.67499999999999993</v>
      </c>
      <c r="BZ21" s="74">
        <v>1</v>
      </c>
      <c r="CA21" s="71">
        <f t="shared" si="5"/>
        <v>9.0277777777778012E-3</v>
      </c>
      <c r="CB21" s="70">
        <v>0</v>
      </c>
      <c r="CC21" s="72">
        <f t="shared" si="18"/>
        <v>2.9166666666666563E-2</v>
      </c>
      <c r="CD21" s="70">
        <v>0</v>
      </c>
      <c r="CF21" s="73">
        <v>0</v>
      </c>
      <c r="CG21" s="4"/>
      <c r="CH21" s="4"/>
      <c r="CI21" s="74"/>
      <c r="CJ21" s="71" t="b">
        <f t="shared" si="6"/>
        <v>0</v>
      </c>
      <c r="CK21" s="70">
        <v>0</v>
      </c>
      <c r="CL21" s="72" t="b">
        <f t="shared" si="19"/>
        <v>0</v>
      </c>
      <c r="CM21" s="70">
        <v>0</v>
      </c>
    </row>
    <row r="22" spans="1:91" ht="27" customHeight="1">
      <c r="A22" s="3">
        <v>45671</v>
      </c>
      <c r="B22" s="86" t="s">
        <v>25</v>
      </c>
      <c r="C22" s="73">
        <v>1</v>
      </c>
      <c r="D22" s="4">
        <v>0.57013888888888886</v>
      </c>
      <c r="E22" s="4">
        <v>0.9145833333333333</v>
      </c>
      <c r="F22" s="74">
        <v>2</v>
      </c>
      <c r="G22" s="71">
        <f t="shared" si="7"/>
        <v>7.6388888888888618E-3</v>
      </c>
      <c r="H22" s="70">
        <v>0</v>
      </c>
      <c r="I22" s="72">
        <f t="shared" si="8"/>
        <v>-2.2916666666666696E-2</v>
      </c>
      <c r="J22" s="70">
        <v>0</v>
      </c>
      <c r="K22" s="65"/>
      <c r="L22" s="73">
        <v>1</v>
      </c>
      <c r="M22" s="4">
        <v>0.38819444444444445</v>
      </c>
      <c r="N22" s="4">
        <v>0.6694444444444444</v>
      </c>
      <c r="O22" s="74">
        <v>1</v>
      </c>
      <c r="P22" s="71">
        <f t="shared" si="9"/>
        <v>0.11736111111111114</v>
      </c>
      <c r="Q22" s="70">
        <v>0</v>
      </c>
      <c r="R22" s="72">
        <f t="shared" si="10"/>
        <v>2.3611111111111027E-2</v>
      </c>
      <c r="S22" s="70">
        <v>0</v>
      </c>
      <c r="U22" s="73">
        <v>1</v>
      </c>
      <c r="V22" s="4">
        <v>0.28125</v>
      </c>
      <c r="W22" s="4">
        <v>0.65</v>
      </c>
      <c r="X22" s="74">
        <v>1</v>
      </c>
      <c r="Y22" s="71">
        <f t="shared" si="0"/>
        <v>1.0416666666666685E-2</v>
      </c>
      <c r="Z22" s="70">
        <v>0</v>
      </c>
      <c r="AA22" s="72">
        <f t="shared" si="11"/>
        <v>4.1666666666666519E-3</v>
      </c>
      <c r="AB22" s="70">
        <v>0</v>
      </c>
      <c r="AD22" s="73">
        <v>1</v>
      </c>
      <c r="AE22" s="4">
        <v>0.54999999999999993</v>
      </c>
      <c r="AF22" s="4">
        <v>0.90902777777777777</v>
      </c>
      <c r="AG22" s="74">
        <v>2</v>
      </c>
      <c r="AH22" s="71">
        <f t="shared" si="12"/>
        <v>-1.2500000000000067E-2</v>
      </c>
      <c r="AI22" s="70">
        <v>0</v>
      </c>
      <c r="AJ22" s="72">
        <f t="shared" si="13"/>
        <v>-2.8472222222222232E-2</v>
      </c>
      <c r="AK22" s="70">
        <v>0</v>
      </c>
      <c r="AM22" s="73">
        <v>1</v>
      </c>
      <c r="AN22" s="4">
        <v>0.36736111111111108</v>
      </c>
      <c r="AO22" s="4">
        <v>0.84930555555555554</v>
      </c>
      <c r="AP22" s="74"/>
      <c r="AQ22" s="71" t="b">
        <f t="shared" si="1"/>
        <v>0</v>
      </c>
      <c r="AR22" s="70">
        <v>0</v>
      </c>
      <c r="AS22" s="72" t="b">
        <f t="shared" si="14"/>
        <v>0</v>
      </c>
      <c r="AT22" s="70">
        <v>0</v>
      </c>
      <c r="AV22" s="73">
        <v>1</v>
      </c>
      <c r="AW22" s="4">
        <v>0.55902777777777779</v>
      </c>
      <c r="AX22" s="4"/>
      <c r="AY22" s="74"/>
      <c r="AZ22" s="71" t="b">
        <f t="shared" si="2"/>
        <v>0</v>
      </c>
      <c r="BA22" s="70">
        <v>0</v>
      </c>
      <c r="BB22" s="72" t="b">
        <f t="shared" si="15"/>
        <v>0</v>
      </c>
      <c r="BC22" s="70">
        <v>0</v>
      </c>
      <c r="BE22" s="73">
        <v>1</v>
      </c>
      <c r="BF22" s="4">
        <v>0.79027777777777775</v>
      </c>
      <c r="BG22" s="4">
        <v>0.91111111111111109</v>
      </c>
      <c r="BH22" s="74">
        <v>2</v>
      </c>
      <c r="BI22" s="71">
        <f t="shared" si="3"/>
        <v>0.22777777777777775</v>
      </c>
      <c r="BJ22" s="70">
        <v>0</v>
      </c>
      <c r="BK22" s="72">
        <f t="shared" si="16"/>
        <v>-2.6388888888888906E-2</v>
      </c>
      <c r="BL22" s="70">
        <v>0</v>
      </c>
      <c r="BN22" s="73">
        <v>1</v>
      </c>
      <c r="BO22" s="4">
        <v>0.28263888888888888</v>
      </c>
      <c r="BP22" s="4">
        <v>0.9555555555555556</v>
      </c>
      <c r="BQ22" s="74"/>
      <c r="BR22" s="71" t="b">
        <f t="shared" si="4"/>
        <v>0</v>
      </c>
      <c r="BS22" s="70">
        <v>0</v>
      </c>
      <c r="BT22" s="72" t="b">
        <f t="shared" si="17"/>
        <v>0</v>
      </c>
      <c r="BU22" s="70">
        <v>0</v>
      </c>
      <c r="BW22" s="73">
        <v>1</v>
      </c>
      <c r="BX22" s="4">
        <v>0.28125</v>
      </c>
      <c r="BY22" s="4">
        <v>0.64930555555555558</v>
      </c>
      <c r="BZ22" s="74">
        <v>1</v>
      </c>
      <c r="CA22" s="71">
        <f t="shared" si="5"/>
        <v>1.0416666666666685E-2</v>
      </c>
      <c r="CB22" s="70">
        <v>0</v>
      </c>
      <c r="CC22" s="72">
        <f t="shared" si="18"/>
        <v>3.4722222222222099E-3</v>
      </c>
      <c r="CD22" s="70">
        <v>0</v>
      </c>
      <c r="CF22" s="73">
        <v>0</v>
      </c>
      <c r="CG22" s="4"/>
      <c r="CH22" s="4"/>
      <c r="CI22" s="74"/>
      <c r="CJ22" s="71" t="b">
        <f t="shared" si="6"/>
        <v>0</v>
      </c>
      <c r="CK22" s="70">
        <v>0</v>
      </c>
      <c r="CL22" s="72" t="b">
        <f t="shared" si="19"/>
        <v>0</v>
      </c>
      <c r="CM22" s="70">
        <v>0</v>
      </c>
    </row>
    <row r="23" spans="1:91" ht="27" customHeight="1">
      <c r="A23" s="3">
        <v>45672</v>
      </c>
      <c r="B23" s="86" t="s">
        <v>34</v>
      </c>
      <c r="C23" s="73">
        <v>1</v>
      </c>
      <c r="D23" s="4">
        <v>0.5805555555555556</v>
      </c>
      <c r="E23" s="4">
        <v>0.92847222222222225</v>
      </c>
      <c r="F23" s="74">
        <v>2</v>
      </c>
      <c r="G23" s="71">
        <f t="shared" si="7"/>
        <v>1.8055555555555602E-2</v>
      </c>
      <c r="H23" s="70">
        <v>0</v>
      </c>
      <c r="I23" s="72">
        <f t="shared" si="8"/>
        <v>-9.0277777777777457E-3</v>
      </c>
      <c r="J23" s="70">
        <v>0</v>
      </c>
      <c r="K23" s="65"/>
      <c r="L23" s="73">
        <v>1</v>
      </c>
      <c r="M23" s="4">
        <v>0.55833333333333335</v>
      </c>
      <c r="N23" s="4">
        <v>0.97083333333333333</v>
      </c>
      <c r="O23" s="74">
        <v>2</v>
      </c>
      <c r="P23" s="71">
        <f t="shared" si="9"/>
        <v>-4.1666666666666519E-3</v>
      </c>
      <c r="Q23" s="70">
        <v>0</v>
      </c>
      <c r="R23" s="72">
        <f t="shared" si="10"/>
        <v>3.3333333333333326E-2</v>
      </c>
      <c r="S23" s="70">
        <v>0</v>
      </c>
      <c r="U23" s="73">
        <v>1</v>
      </c>
      <c r="V23" s="4">
        <v>0.30277777777777776</v>
      </c>
      <c r="W23" s="4">
        <v>0.65416666666666667</v>
      </c>
      <c r="X23" s="74">
        <v>1</v>
      </c>
      <c r="Y23" s="71">
        <f t="shared" si="0"/>
        <v>3.1944444444444442E-2</v>
      </c>
      <c r="Z23" s="70">
        <v>0</v>
      </c>
      <c r="AA23" s="72">
        <f t="shared" si="11"/>
        <v>8.3333333333333037E-3</v>
      </c>
      <c r="AB23" s="70">
        <v>0</v>
      </c>
      <c r="AD23" s="73">
        <v>0</v>
      </c>
      <c r="AE23" s="4"/>
      <c r="AF23" s="4"/>
      <c r="AG23" s="74"/>
      <c r="AH23" s="71" t="b">
        <f t="shared" si="12"/>
        <v>0</v>
      </c>
      <c r="AI23" s="70">
        <v>0</v>
      </c>
      <c r="AJ23" s="72" t="b">
        <f t="shared" si="13"/>
        <v>0</v>
      </c>
      <c r="AK23" s="70">
        <v>0</v>
      </c>
      <c r="AM23" s="73">
        <v>1</v>
      </c>
      <c r="AN23" s="4">
        <v>0.37083333333333335</v>
      </c>
      <c r="AO23" s="4">
        <v>0.80625000000000002</v>
      </c>
      <c r="AP23" s="74"/>
      <c r="AQ23" s="71" t="b">
        <f t="shared" si="1"/>
        <v>0</v>
      </c>
      <c r="AR23" s="70">
        <v>0</v>
      </c>
      <c r="AS23" s="72" t="b">
        <f t="shared" si="14"/>
        <v>0</v>
      </c>
      <c r="AT23" s="70">
        <v>0</v>
      </c>
      <c r="AV23" s="73">
        <v>1</v>
      </c>
      <c r="AW23" s="4">
        <v>0.56736111111111109</v>
      </c>
      <c r="AX23" s="4"/>
      <c r="AY23" s="74"/>
      <c r="AZ23" s="71" t="b">
        <f t="shared" si="2"/>
        <v>0</v>
      </c>
      <c r="BA23" s="70">
        <v>0</v>
      </c>
      <c r="BB23" s="72" t="b">
        <f t="shared" si="15"/>
        <v>0</v>
      </c>
      <c r="BC23" s="70">
        <v>0</v>
      </c>
      <c r="BE23" s="73">
        <v>1</v>
      </c>
      <c r="BF23" s="4">
        <v>0.57222222222222219</v>
      </c>
      <c r="BG23" s="4">
        <v>0.90555555555555556</v>
      </c>
      <c r="BH23" s="74">
        <v>2</v>
      </c>
      <c r="BI23" s="71">
        <f t="shared" si="3"/>
        <v>9.7222222222221877E-3</v>
      </c>
      <c r="BJ23" s="70">
        <v>0</v>
      </c>
      <c r="BK23" s="72">
        <f t="shared" si="16"/>
        <v>-3.1944444444444442E-2</v>
      </c>
      <c r="BL23" s="70">
        <v>0</v>
      </c>
      <c r="BN23" s="73">
        <v>1</v>
      </c>
      <c r="BO23" s="4">
        <v>0.28194444444444444</v>
      </c>
      <c r="BP23" s="4">
        <v>0.96666666666666667</v>
      </c>
      <c r="BQ23" s="74"/>
      <c r="BR23" s="71" t="b">
        <f t="shared" si="4"/>
        <v>0</v>
      </c>
      <c r="BS23" s="70">
        <v>0</v>
      </c>
      <c r="BT23" s="72" t="b">
        <f t="shared" si="17"/>
        <v>0</v>
      </c>
      <c r="BU23" s="70">
        <v>0</v>
      </c>
      <c r="BW23" s="73">
        <v>1</v>
      </c>
      <c r="BX23" s="4">
        <v>0.27013888888888887</v>
      </c>
      <c r="BY23" s="4">
        <v>0.65138888888888891</v>
      </c>
      <c r="BZ23" s="74">
        <v>1</v>
      </c>
      <c r="CA23" s="71">
        <f t="shared" si="5"/>
        <v>-6.9444444444444198E-4</v>
      </c>
      <c r="CB23" s="70">
        <v>0</v>
      </c>
      <c r="CC23" s="72">
        <f t="shared" si="18"/>
        <v>5.5555555555555358E-3</v>
      </c>
      <c r="CD23" s="70">
        <v>0</v>
      </c>
      <c r="CF23" s="73">
        <v>0</v>
      </c>
      <c r="CG23" s="4"/>
      <c r="CH23" s="4"/>
      <c r="CI23" s="74"/>
      <c r="CJ23" s="71" t="b">
        <f t="shared" si="6"/>
        <v>0</v>
      </c>
      <c r="CK23" s="70">
        <v>0</v>
      </c>
      <c r="CL23" s="72" t="b">
        <f t="shared" si="19"/>
        <v>0</v>
      </c>
      <c r="CM23" s="70">
        <v>0</v>
      </c>
    </row>
    <row r="24" spans="1:91" ht="27" customHeight="1">
      <c r="A24" s="3">
        <v>45673</v>
      </c>
      <c r="B24" s="86" t="s">
        <v>30</v>
      </c>
      <c r="C24" s="73">
        <v>0</v>
      </c>
      <c r="D24" s="4"/>
      <c r="E24" s="4"/>
      <c r="F24" s="74"/>
      <c r="G24" s="71" t="b">
        <f t="shared" si="7"/>
        <v>0</v>
      </c>
      <c r="H24" s="70">
        <v>0</v>
      </c>
      <c r="I24" s="72" t="b">
        <f t="shared" si="8"/>
        <v>0</v>
      </c>
      <c r="J24" s="70">
        <v>0</v>
      </c>
      <c r="K24" s="65"/>
      <c r="L24" s="73">
        <v>1</v>
      </c>
      <c r="M24" s="4">
        <v>0.56597222222222221</v>
      </c>
      <c r="N24" s="4">
        <v>0.91736111111111107</v>
      </c>
      <c r="O24" s="74">
        <v>2</v>
      </c>
      <c r="P24" s="71">
        <f t="shared" si="9"/>
        <v>3.4722222222222099E-3</v>
      </c>
      <c r="Q24" s="70">
        <v>0</v>
      </c>
      <c r="R24" s="72">
        <f t="shared" si="10"/>
        <v>-2.0138888888888928E-2</v>
      </c>
      <c r="S24" s="70">
        <v>0</v>
      </c>
      <c r="U24" s="73">
        <v>1</v>
      </c>
      <c r="V24" s="4">
        <v>0.2673611111111111</v>
      </c>
      <c r="W24" s="4">
        <v>0.93125000000000002</v>
      </c>
      <c r="X24" s="74">
        <v>1</v>
      </c>
      <c r="Y24" s="71">
        <f t="shared" si="0"/>
        <v>-3.4722222222222099E-3</v>
      </c>
      <c r="Z24" s="70">
        <v>0</v>
      </c>
      <c r="AA24" s="72">
        <f t="shared" si="11"/>
        <v>0.28541666666666665</v>
      </c>
      <c r="AB24" s="70">
        <v>6</v>
      </c>
      <c r="AD24" s="73">
        <v>1</v>
      </c>
      <c r="AE24" s="4">
        <v>0.33888888888888885</v>
      </c>
      <c r="AF24" s="4">
        <v>0.7319444444444444</v>
      </c>
      <c r="AG24" s="74">
        <v>1</v>
      </c>
      <c r="AH24" s="71">
        <f t="shared" si="12"/>
        <v>6.8055555555555536E-2</v>
      </c>
      <c r="AI24" s="70">
        <v>0</v>
      </c>
      <c r="AJ24" s="72">
        <f t="shared" si="13"/>
        <v>8.6111111111111027E-2</v>
      </c>
      <c r="AK24" s="70">
        <v>2</v>
      </c>
      <c r="AM24" s="73">
        <v>1</v>
      </c>
      <c r="AN24" s="4">
        <v>0.35625000000000001</v>
      </c>
      <c r="AO24" s="4">
        <v>0.83333333333333337</v>
      </c>
      <c r="AP24" s="74"/>
      <c r="AQ24" s="71" t="b">
        <f t="shared" si="1"/>
        <v>0</v>
      </c>
      <c r="AR24" s="70">
        <v>0</v>
      </c>
      <c r="AS24" s="72" t="b">
        <f t="shared" si="14"/>
        <v>0</v>
      </c>
      <c r="AT24" s="70">
        <v>0</v>
      </c>
      <c r="AV24" s="73">
        <v>1</v>
      </c>
      <c r="AW24" s="4">
        <v>0.65972222222222221</v>
      </c>
      <c r="AX24" s="4"/>
      <c r="AY24" s="74"/>
      <c r="AZ24" s="71" t="b">
        <f t="shared" si="2"/>
        <v>0</v>
      </c>
      <c r="BA24" s="70">
        <v>0</v>
      </c>
      <c r="BB24" s="72" t="b">
        <f t="shared" si="15"/>
        <v>0</v>
      </c>
      <c r="BC24" s="70">
        <v>0</v>
      </c>
      <c r="BE24" s="73">
        <v>0</v>
      </c>
      <c r="BF24" s="4"/>
      <c r="BG24" s="4"/>
      <c r="BH24" s="74"/>
      <c r="BI24" s="71" t="b">
        <f t="shared" si="3"/>
        <v>0</v>
      </c>
      <c r="BJ24" s="70">
        <v>0</v>
      </c>
      <c r="BK24" s="72" t="b">
        <f t="shared" si="16"/>
        <v>0</v>
      </c>
      <c r="BL24" s="70">
        <v>0</v>
      </c>
      <c r="BN24" s="73">
        <v>1</v>
      </c>
      <c r="BO24" s="4">
        <v>0.27847222222222223</v>
      </c>
      <c r="BP24" s="4">
        <v>0.92499999999999993</v>
      </c>
      <c r="BQ24" s="74"/>
      <c r="BR24" s="71" t="b">
        <f t="shared" si="4"/>
        <v>0</v>
      </c>
      <c r="BS24" s="70">
        <v>0</v>
      </c>
      <c r="BT24" s="72" t="b">
        <f t="shared" si="17"/>
        <v>0</v>
      </c>
      <c r="BU24" s="70">
        <v>0</v>
      </c>
      <c r="BW24" s="73">
        <v>1</v>
      </c>
      <c r="BX24" s="4">
        <v>0.26805555555555555</v>
      </c>
      <c r="BY24" s="4">
        <v>0.68125000000000002</v>
      </c>
      <c r="BZ24" s="74">
        <v>1</v>
      </c>
      <c r="CA24" s="71">
        <f t="shared" si="5"/>
        <v>-2.7777777777777679E-3</v>
      </c>
      <c r="CB24" s="70">
        <v>0</v>
      </c>
      <c r="CC24" s="72">
        <f t="shared" si="18"/>
        <v>3.5416666666666652E-2</v>
      </c>
      <c r="CD24" s="70">
        <v>0</v>
      </c>
      <c r="CF24" s="73">
        <v>0</v>
      </c>
      <c r="CG24" s="4"/>
      <c r="CH24" s="4"/>
      <c r="CI24" s="74"/>
      <c r="CJ24" s="71" t="b">
        <f t="shared" si="6"/>
        <v>0</v>
      </c>
      <c r="CK24" s="70">
        <v>0</v>
      </c>
      <c r="CL24" s="72" t="b">
        <f t="shared" si="19"/>
        <v>0</v>
      </c>
      <c r="CM24" s="70">
        <v>0</v>
      </c>
    </row>
    <row r="25" spans="1:91" ht="27" customHeight="1">
      <c r="A25" s="3">
        <v>45674</v>
      </c>
      <c r="B25" s="59" t="s">
        <v>31</v>
      </c>
      <c r="C25" s="73">
        <v>1</v>
      </c>
      <c r="D25" s="4">
        <v>0.30138888888888887</v>
      </c>
      <c r="E25" s="4">
        <v>0.68263888888888891</v>
      </c>
      <c r="F25" s="74">
        <v>1</v>
      </c>
      <c r="G25" s="71">
        <f t="shared" si="7"/>
        <v>3.0555555555555558E-2</v>
      </c>
      <c r="H25" s="70">
        <v>0</v>
      </c>
      <c r="I25" s="72">
        <f t="shared" si="8"/>
        <v>3.6805555555555536E-2</v>
      </c>
      <c r="J25" s="70">
        <v>0</v>
      </c>
      <c r="K25" s="65"/>
      <c r="L25" s="73">
        <v>1</v>
      </c>
      <c r="M25" s="4">
        <v>0.6</v>
      </c>
      <c r="N25" s="4">
        <v>0.95833333333333337</v>
      </c>
      <c r="O25" s="74">
        <v>3</v>
      </c>
      <c r="P25" s="71">
        <f t="shared" si="9"/>
        <v>-4.1666666666666519E-3</v>
      </c>
      <c r="Q25" s="70">
        <v>0</v>
      </c>
      <c r="R25" s="72">
        <f t="shared" si="10"/>
        <v>-2.0833333333333259E-2</v>
      </c>
      <c r="S25" s="70">
        <v>0</v>
      </c>
      <c r="U25" s="73">
        <v>1</v>
      </c>
      <c r="V25" s="4">
        <v>0.60763888888888895</v>
      </c>
      <c r="W25" s="4">
        <v>0.9590277777777777</v>
      </c>
      <c r="X25" s="74">
        <v>3</v>
      </c>
      <c r="Y25" s="71">
        <f t="shared" si="0"/>
        <v>3.4722222222223209E-3</v>
      </c>
      <c r="Z25" s="70">
        <v>0</v>
      </c>
      <c r="AA25" s="72">
        <f t="shared" si="11"/>
        <v>-2.0138888888888928E-2</v>
      </c>
      <c r="AB25" s="70">
        <v>0</v>
      </c>
      <c r="AD25" s="73">
        <v>0</v>
      </c>
      <c r="AE25" s="4"/>
      <c r="AF25" s="4"/>
      <c r="AG25" s="74"/>
      <c r="AH25" s="71" t="b">
        <f t="shared" si="12"/>
        <v>0</v>
      </c>
      <c r="AI25" s="70">
        <v>0</v>
      </c>
      <c r="AJ25" s="72" t="b">
        <f t="shared" si="13"/>
        <v>0</v>
      </c>
      <c r="AK25" s="70">
        <v>0</v>
      </c>
      <c r="AM25" s="73">
        <v>1</v>
      </c>
      <c r="AN25" s="4">
        <v>0.3527777777777778</v>
      </c>
      <c r="AO25" s="4">
        <v>0.85972222222222217</v>
      </c>
      <c r="AP25" s="74"/>
      <c r="AQ25" s="71" t="b">
        <f t="shared" si="1"/>
        <v>0</v>
      </c>
      <c r="AR25" s="70">
        <v>0</v>
      </c>
      <c r="AS25" s="72" t="b">
        <f t="shared" si="14"/>
        <v>0</v>
      </c>
      <c r="AT25" s="70">
        <v>0</v>
      </c>
      <c r="AV25" s="73">
        <v>1</v>
      </c>
      <c r="AW25" s="4">
        <v>0.58333333333333337</v>
      </c>
      <c r="AX25" s="4"/>
      <c r="AY25" s="74"/>
      <c r="AZ25" s="71" t="b">
        <f t="shared" si="2"/>
        <v>0</v>
      </c>
      <c r="BA25" s="70">
        <v>0</v>
      </c>
      <c r="BB25" s="72" t="b">
        <f t="shared" si="15"/>
        <v>0</v>
      </c>
      <c r="BC25" s="70">
        <v>0</v>
      </c>
      <c r="BE25" s="73">
        <v>0</v>
      </c>
      <c r="BF25" s="4"/>
      <c r="BG25" s="4"/>
      <c r="BH25" s="74"/>
      <c r="BI25" s="71" t="b">
        <f t="shared" si="3"/>
        <v>0</v>
      </c>
      <c r="BJ25" s="70">
        <v>0</v>
      </c>
      <c r="BK25" s="72" t="b">
        <f t="shared" si="16"/>
        <v>0</v>
      </c>
      <c r="BL25" s="70">
        <v>0</v>
      </c>
      <c r="BN25" s="73">
        <v>1</v>
      </c>
      <c r="BO25" s="4">
        <v>0.28055555555555556</v>
      </c>
      <c r="BP25" s="4">
        <v>0.9604166666666667</v>
      </c>
      <c r="BQ25" s="74"/>
      <c r="BR25" s="71" t="b">
        <f t="shared" si="4"/>
        <v>0</v>
      </c>
      <c r="BS25" s="70">
        <v>0</v>
      </c>
      <c r="BT25" s="72" t="b">
        <f t="shared" si="17"/>
        <v>0</v>
      </c>
      <c r="BU25" s="70">
        <v>0</v>
      </c>
      <c r="BW25" s="73">
        <v>1</v>
      </c>
      <c r="BX25" s="4">
        <v>0.26458333333333334</v>
      </c>
      <c r="BY25" s="4">
        <v>0.82847222222222217</v>
      </c>
      <c r="BZ25" s="74">
        <v>1</v>
      </c>
      <c r="CA25" s="71">
        <f t="shared" si="5"/>
        <v>-6.2499999999999778E-3</v>
      </c>
      <c r="CB25" s="70">
        <v>0</v>
      </c>
      <c r="CC25" s="72">
        <f t="shared" si="18"/>
        <v>0.1826388888888888</v>
      </c>
      <c r="CD25" s="70">
        <v>4</v>
      </c>
      <c r="CF25" s="73">
        <v>0</v>
      </c>
      <c r="CG25" s="4"/>
      <c r="CH25" s="4"/>
      <c r="CI25" s="74"/>
      <c r="CJ25" s="71" t="b">
        <f t="shared" si="6"/>
        <v>0</v>
      </c>
      <c r="CK25" s="70">
        <v>0</v>
      </c>
      <c r="CL25" s="72" t="b">
        <f t="shared" si="19"/>
        <v>0</v>
      </c>
      <c r="CM25" s="70">
        <v>0</v>
      </c>
    </row>
    <row r="26" spans="1:91" ht="27" customHeight="1">
      <c r="A26" s="3">
        <v>45675</v>
      </c>
      <c r="B26" s="59" t="s">
        <v>32</v>
      </c>
      <c r="C26" s="73">
        <v>1</v>
      </c>
      <c r="D26" s="4">
        <v>0.29930555555555555</v>
      </c>
      <c r="E26" s="4">
        <v>0.70277777777777783</v>
      </c>
      <c r="F26" s="74">
        <v>1</v>
      </c>
      <c r="G26" s="71">
        <f t="shared" si="7"/>
        <v>2.8472222222222232E-2</v>
      </c>
      <c r="H26" s="70">
        <v>0</v>
      </c>
      <c r="I26" s="72">
        <f t="shared" si="8"/>
        <v>5.6944444444444464E-2</v>
      </c>
      <c r="J26" s="70">
        <v>0</v>
      </c>
      <c r="K26" s="65"/>
      <c r="L26" s="73">
        <v>1</v>
      </c>
      <c r="M26" s="4">
        <v>0.60763888888888895</v>
      </c>
      <c r="N26" s="4">
        <v>0.97638888888888886</v>
      </c>
      <c r="O26" s="74">
        <v>3</v>
      </c>
      <c r="P26" s="71">
        <f t="shared" si="9"/>
        <v>3.4722222222223209E-3</v>
      </c>
      <c r="Q26" s="70">
        <v>0</v>
      </c>
      <c r="R26" s="72">
        <f t="shared" si="10"/>
        <v>-2.7777777777777679E-3</v>
      </c>
      <c r="S26" s="70">
        <v>0</v>
      </c>
      <c r="U26" s="73">
        <v>1</v>
      </c>
      <c r="V26" s="4">
        <v>0.6020833333333333</v>
      </c>
      <c r="W26" s="4">
        <v>0.95833333333333337</v>
      </c>
      <c r="X26" s="74">
        <v>3</v>
      </c>
      <c r="Y26" s="71">
        <f t="shared" si="0"/>
        <v>-2.0833333333333259E-3</v>
      </c>
      <c r="Z26" s="70">
        <v>0</v>
      </c>
      <c r="AA26" s="72">
        <f t="shared" si="11"/>
        <v>-2.0833333333333259E-2</v>
      </c>
      <c r="AB26" s="70">
        <v>0</v>
      </c>
      <c r="AD26" s="73">
        <v>0</v>
      </c>
      <c r="AE26" s="4"/>
      <c r="AF26" s="4"/>
      <c r="AG26" s="74"/>
      <c r="AH26" s="71" t="b">
        <f t="shared" si="12"/>
        <v>0</v>
      </c>
      <c r="AI26" s="70">
        <v>0</v>
      </c>
      <c r="AJ26" s="72" t="b">
        <f t="shared" si="13"/>
        <v>0</v>
      </c>
      <c r="AK26" s="70">
        <v>0</v>
      </c>
      <c r="AM26" s="73">
        <v>1</v>
      </c>
      <c r="AN26" s="4">
        <v>0.36527777777777781</v>
      </c>
      <c r="AO26" s="4">
        <v>0.8618055555555556</v>
      </c>
      <c r="AP26" s="74"/>
      <c r="AQ26" s="71" t="b">
        <f t="shared" si="1"/>
        <v>0</v>
      </c>
      <c r="AR26" s="70">
        <v>0</v>
      </c>
      <c r="AS26" s="72" t="b">
        <f t="shared" si="14"/>
        <v>0</v>
      </c>
      <c r="AT26" s="70">
        <v>0</v>
      </c>
      <c r="AV26" s="73">
        <v>0</v>
      </c>
      <c r="AW26" s="4"/>
      <c r="AX26" s="4"/>
      <c r="AY26" s="74"/>
      <c r="AZ26" s="71" t="b">
        <f t="shared" si="2"/>
        <v>0</v>
      </c>
      <c r="BA26" s="70">
        <v>0</v>
      </c>
      <c r="BB26" s="72" t="b">
        <f t="shared" si="15"/>
        <v>0</v>
      </c>
      <c r="BC26" s="70">
        <v>0</v>
      </c>
      <c r="BE26" s="73">
        <v>1</v>
      </c>
      <c r="BF26" s="4">
        <v>0.29375000000000001</v>
      </c>
      <c r="BG26" s="4">
        <v>0.65763888888888888</v>
      </c>
      <c r="BH26" s="74">
        <v>1</v>
      </c>
      <c r="BI26" s="71">
        <f t="shared" si="3"/>
        <v>2.2916666666666696E-2</v>
      </c>
      <c r="BJ26" s="70">
        <v>0</v>
      </c>
      <c r="BK26" s="72">
        <f t="shared" si="16"/>
        <v>1.1805555555555514E-2</v>
      </c>
      <c r="BL26" s="70">
        <v>0</v>
      </c>
      <c r="BN26" s="73">
        <v>1</v>
      </c>
      <c r="BO26" s="4">
        <v>0.27638888888888885</v>
      </c>
      <c r="BP26" s="4">
        <v>0.97638888888888886</v>
      </c>
      <c r="BQ26" s="74"/>
      <c r="BR26" s="71" t="b">
        <f t="shared" si="4"/>
        <v>0</v>
      </c>
      <c r="BS26" s="70">
        <v>0</v>
      </c>
      <c r="BT26" s="72" t="b">
        <f t="shared" si="17"/>
        <v>0</v>
      </c>
      <c r="BU26" s="70">
        <v>0</v>
      </c>
      <c r="BW26" s="73">
        <v>1</v>
      </c>
      <c r="BX26" s="4">
        <v>0.27083333333333331</v>
      </c>
      <c r="BY26" s="4">
        <v>0.85972222222222217</v>
      </c>
      <c r="BZ26" s="74">
        <v>1</v>
      </c>
      <c r="CA26" s="71">
        <f t="shared" si="5"/>
        <v>0</v>
      </c>
      <c r="CB26" s="70">
        <v>0</v>
      </c>
      <c r="CC26" s="72">
        <f t="shared" si="18"/>
        <v>0.2138888888888888</v>
      </c>
      <c r="CD26" s="70">
        <v>5</v>
      </c>
      <c r="CF26" s="73">
        <v>0</v>
      </c>
      <c r="CG26" s="4"/>
      <c r="CH26" s="4"/>
      <c r="CI26" s="74"/>
      <c r="CJ26" s="71" t="b">
        <f t="shared" si="6"/>
        <v>0</v>
      </c>
      <c r="CK26" s="70">
        <v>0</v>
      </c>
      <c r="CL26" s="72" t="b">
        <f t="shared" si="19"/>
        <v>0</v>
      </c>
      <c r="CM26" s="70">
        <v>0</v>
      </c>
    </row>
    <row r="27" spans="1:91" ht="27" customHeight="1">
      <c r="A27" s="3">
        <v>45676</v>
      </c>
      <c r="B27" s="13" t="s">
        <v>33</v>
      </c>
      <c r="C27" s="73">
        <v>1</v>
      </c>
      <c r="D27" s="4">
        <v>0.28958333333333336</v>
      </c>
      <c r="E27" s="4">
        <v>0.69791666666666663</v>
      </c>
      <c r="F27" s="74">
        <v>1</v>
      </c>
      <c r="G27" s="71">
        <f t="shared" si="7"/>
        <v>1.8750000000000044E-2</v>
      </c>
      <c r="H27" s="70">
        <v>0</v>
      </c>
      <c r="I27" s="72">
        <f t="shared" si="8"/>
        <v>5.2083333333333259E-2</v>
      </c>
      <c r="J27" s="70">
        <v>0</v>
      </c>
      <c r="K27" s="65"/>
      <c r="L27" s="73">
        <v>0</v>
      </c>
      <c r="M27" s="4"/>
      <c r="N27" s="4"/>
      <c r="O27" s="74"/>
      <c r="P27" s="71" t="b">
        <f t="shared" si="9"/>
        <v>0</v>
      </c>
      <c r="Q27" s="70">
        <v>0</v>
      </c>
      <c r="R27" s="72" t="b">
        <f t="shared" si="10"/>
        <v>0</v>
      </c>
      <c r="S27" s="70">
        <v>0</v>
      </c>
      <c r="U27" s="73">
        <v>1</v>
      </c>
      <c r="V27" s="4">
        <v>0.5625</v>
      </c>
      <c r="W27" s="4">
        <v>0.92638888888888893</v>
      </c>
      <c r="X27" s="74">
        <v>2</v>
      </c>
      <c r="Y27" s="71">
        <f t="shared" si="0"/>
        <v>0</v>
      </c>
      <c r="Z27" s="70">
        <v>0</v>
      </c>
      <c r="AA27" s="72">
        <f t="shared" si="11"/>
        <v>-1.1111111111111072E-2</v>
      </c>
      <c r="AB27" s="70">
        <v>0</v>
      </c>
      <c r="AD27" s="73">
        <v>1</v>
      </c>
      <c r="AE27" s="4">
        <v>0.63888888888888895</v>
      </c>
      <c r="AF27" s="4">
        <v>0.91527777777777775</v>
      </c>
      <c r="AG27" s="74">
        <v>3</v>
      </c>
      <c r="AH27" s="71">
        <f t="shared" si="12"/>
        <v>3.4722222222222321E-2</v>
      </c>
      <c r="AI27" s="70">
        <v>0</v>
      </c>
      <c r="AJ27" s="72">
        <f t="shared" si="13"/>
        <v>-6.3888888888888884E-2</v>
      </c>
      <c r="AK27" s="70">
        <v>1</v>
      </c>
      <c r="AM27" s="73">
        <v>1</v>
      </c>
      <c r="AN27" s="4">
        <v>0.35486111111111113</v>
      </c>
      <c r="AO27" s="4">
        <v>0.75347222222222221</v>
      </c>
      <c r="AP27" s="74"/>
      <c r="AQ27" s="71" t="b">
        <f t="shared" si="1"/>
        <v>0</v>
      </c>
      <c r="AR27" s="70">
        <v>0</v>
      </c>
      <c r="AS27" s="72" t="b">
        <f t="shared" si="14"/>
        <v>0</v>
      </c>
      <c r="AT27" s="70">
        <v>0</v>
      </c>
      <c r="AV27" s="73">
        <v>1</v>
      </c>
      <c r="AW27" s="4">
        <v>0.62777777777777777</v>
      </c>
      <c r="AX27" s="4"/>
      <c r="AY27" s="74"/>
      <c r="AZ27" s="71" t="b">
        <f t="shared" si="2"/>
        <v>0</v>
      </c>
      <c r="BA27" s="70">
        <v>0</v>
      </c>
      <c r="BB27" s="72" t="b">
        <f t="shared" si="15"/>
        <v>0</v>
      </c>
      <c r="BC27" s="70">
        <v>0</v>
      </c>
      <c r="BE27" s="73">
        <v>1</v>
      </c>
      <c r="BF27" s="4">
        <v>0.28958333333333336</v>
      </c>
      <c r="BG27" s="4">
        <v>0.69861111111111107</v>
      </c>
      <c r="BH27" s="74">
        <v>1</v>
      </c>
      <c r="BI27" s="71">
        <f t="shared" si="3"/>
        <v>1.8750000000000044E-2</v>
      </c>
      <c r="BJ27" s="70">
        <v>0</v>
      </c>
      <c r="BK27" s="72">
        <f t="shared" si="16"/>
        <v>5.2777777777777701E-2</v>
      </c>
      <c r="BL27" s="70">
        <v>0</v>
      </c>
      <c r="BN27" s="73">
        <v>1</v>
      </c>
      <c r="BO27" s="4">
        <v>0.27847222222222223</v>
      </c>
      <c r="BP27" s="4">
        <v>0.92708333333333337</v>
      </c>
      <c r="BQ27" s="74"/>
      <c r="BR27" s="71" t="b">
        <f t="shared" si="4"/>
        <v>0</v>
      </c>
      <c r="BS27" s="70">
        <v>0</v>
      </c>
      <c r="BT27" s="72" t="b">
        <f t="shared" si="17"/>
        <v>0</v>
      </c>
      <c r="BU27" s="70">
        <v>0</v>
      </c>
      <c r="BW27" s="73"/>
      <c r="BX27" s="4"/>
      <c r="BY27" s="4"/>
      <c r="BZ27" s="74"/>
      <c r="CA27" s="71" t="b">
        <f t="shared" si="5"/>
        <v>0</v>
      </c>
      <c r="CB27" s="70">
        <v>0</v>
      </c>
      <c r="CC27" s="72" t="b">
        <f t="shared" si="18"/>
        <v>0</v>
      </c>
      <c r="CD27" s="70">
        <v>0</v>
      </c>
      <c r="CF27" s="73">
        <v>0</v>
      </c>
      <c r="CG27" s="4"/>
      <c r="CH27" s="4"/>
      <c r="CI27" s="74"/>
      <c r="CJ27" s="71" t="b">
        <f t="shared" si="6"/>
        <v>0</v>
      </c>
      <c r="CK27" s="70">
        <v>0</v>
      </c>
      <c r="CL27" s="72" t="b">
        <f t="shared" si="19"/>
        <v>0</v>
      </c>
      <c r="CM27" s="70">
        <v>0</v>
      </c>
    </row>
    <row r="28" spans="1:91" ht="27" customHeight="1">
      <c r="A28" s="3">
        <v>45677</v>
      </c>
      <c r="B28" s="86" t="s">
        <v>24</v>
      </c>
      <c r="C28" s="73">
        <v>1</v>
      </c>
      <c r="D28" s="4">
        <v>0.29791666666666666</v>
      </c>
      <c r="E28" s="4">
        <v>0.94166666666666676</v>
      </c>
      <c r="F28" s="74">
        <v>1</v>
      </c>
      <c r="G28" s="71">
        <f t="shared" si="7"/>
        <v>2.7083333333333348E-2</v>
      </c>
      <c r="H28" s="70">
        <v>0</v>
      </c>
      <c r="I28" s="72">
        <f t="shared" si="8"/>
        <v>0.29583333333333339</v>
      </c>
      <c r="J28" s="70">
        <v>7</v>
      </c>
      <c r="K28" s="65"/>
      <c r="L28" s="73">
        <v>1</v>
      </c>
      <c r="M28" s="4">
        <v>0.57708333333333328</v>
      </c>
      <c r="N28" s="4">
        <v>0.93055555555555547</v>
      </c>
      <c r="O28" s="74">
        <v>2</v>
      </c>
      <c r="P28" s="71">
        <f t="shared" si="9"/>
        <v>1.4583333333333282E-2</v>
      </c>
      <c r="Q28" s="70">
        <v>0</v>
      </c>
      <c r="R28" s="72">
        <f t="shared" si="10"/>
        <v>-6.9444444444445308E-3</v>
      </c>
      <c r="S28" s="70">
        <v>0</v>
      </c>
      <c r="U28" s="73">
        <v>0</v>
      </c>
      <c r="V28" s="4"/>
      <c r="W28" s="4"/>
      <c r="X28" s="74"/>
      <c r="Y28" s="71" t="b">
        <f t="shared" si="0"/>
        <v>0</v>
      </c>
      <c r="Z28" s="70">
        <v>0</v>
      </c>
      <c r="AA28" s="72" t="b">
        <f t="shared" si="11"/>
        <v>0</v>
      </c>
      <c r="AB28" s="70">
        <v>0</v>
      </c>
      <c r="AD28" s="73">
        <v>1</v>
      </c>
      <c r="AE28" s="4">
        <v>0.52986111111111112</v>
      </c>
      <c r="AF28" s="4">
        <v>0.92083333333333339</v>
      </c>
      <c r="AG28" s="74">
        <v>3</v>
      </c>
      <c r="AH28" s="71">
        <f t="shared" si="12"/>
        <v>-7.4305555555555514E-2</v>
      </c>
      <c r="AI28" s="70">
        <v>0</v>
      </c>
      <c r="AJ28" s="72">
        <f t="shared" si="13"/>
        <v>-5.8333333333333237E-2</v>
      </c>
      <c r="AK28" s="70">
        <v>1</v>
      </c>
      <c r="AM28" s="73">
        <v>1</v>
      </c>
      <c r="AN28" s="4">
        <v>0.39861111111111108</v>
      </c>
      <c r="AO28" s="4">
        <v>0.79166666666666663</v>
      </c>
      <c r="AP28" s="74"/>
      <c r="AQ28" s="71" t="b">
        <f t="shared" si="1"/>
        <v>0</v>
      </c>
      <c r="AR28" s="70">
        <v>0</v>
      </c>
      <c r="AS28" s="72" t="b">
        <f t="shared" si="14"/>
        <v>0</v>
      </c>
      <c r="AT28" s="70">
        <v>0</v>
      </c>
      <c r="AV28" s="73">
        <v>1</v>
      </c>
      <c r="AW28" s="4">
        <v>0.40416666666666662</v>
      </c>
      <c r="AX28" s="4">
        <v>0.75138888888888899</v>
      </c>
      <c r="AY28" s="74"/>
      <c r="AZ28" s="71" t="b">
        <f t="shared" si="2"/>
        <v>0</v>
      </c>
      <c r="BA28" s="70">
        <v>0</v>
      </c>
      <c r="BB28" s="72" t="b">
        <f t="shared" si="15"/>
        <v>0</v>
      </c>
      <c r="BC28" s="70">
        <v>0</v>
      </c>
      <c r="BE28" s="73">
        <v>0</v>
      </c>
      <c r="BF28" s="4"/>
      <c r="BG28" s="4"/>
      <c r="BH28" s="74"/>
      <c r="BI28" s="71" t="b">
        <f t="shared" si="3"/>
        <v>0</v>
      </c>
      <c r="BJ28" s="70">
        <v>0</v>
      </c>
      <c r="BK28" s="72" t="b">
        <f t="shared" si="16"/>
        <v>0</v>
      </c>
      <c r="BL28" s="70">
        <v>0</v>
      </c>
      <c r="BN28" s="73">
        <v>1</v>
      </c>
      <c r="BO28" s="4">
        <v>0.28125</v>
      </c>
      <c r="BP28" s="4">
        <v>0.96250000000000002</v>
      </c>
      <c r="BQ28" s="74"/>
      <c r="BR28" s="71" t="b">
        <f t="shared" si="4"/>
        <v>0</v>
      </c>
      <c r="BS28" s="70">
        <v>0</v>
      </c>
      <c r="BT28" s="72" t="b">
        <f t="shared" si="17"/>
        <v>0</v>
      </c>
      <c r="BU28" s="70">
        <v>0</v>
      </c>
      <c r="BW28" s="73">
        <v>1</v>
      </c>
      <c r="BX28" s="4">
        <v>0.27291666666666664</v>
      </c>
      <c r="BY28" s="4">
        <v>0.68263888888888891</v>
      </c>
      <c r="BZ28" s="74">
        <v>1</v>
      </c>
      <c r="CA28" s="71">
        <f t="shared" si="5"/>
        <v>2.0833333333333259E-3</v>
      </c>
      <c r="CB28" s="70">
        <v>0</v>
      </c>
      <c r="CC28" s="72">
        <f t="shared" si="18"/>
        <v>3.6805555555555536E-2</v>
      </c>
      <c r="CD28" s="70">
        <v>0</v>
      </c>
      <c r="CF28" s="73">
        <v>1</v>
      </c>
      <c r="CG28" s="4">
        <v>0.33819444444444446</v>
      </c>
      <c r="CH28" s="4">
        <v>0.7729166666666667</v>
      </c>
      <c r="CI28" s="74"/>
      <c r="CJ28" s="71" t="b">
        <f t="shared" si="6"/>
        <v>0</v>
      </c>
      <c r="CK28" s="70">
        <v>0</v>
      </c>
      <c r="CL28" s="72" t="b">
        <f t="shared" si="19"/>
        <v>0</v>
      </c>
      <c r="CM28" s="70">
        <v>0</v>
      </c>
    </row>
    <row r="29" spans="1:91" ht="27" customHeight="1">
      <c r="A29" s="3">
        <v>45678</v>
      </c>
      <c r="B29" s="86" t="s">
        <v>25</v>
      </c>
      <c r="C29" s="73">
        <v>1</v>
      </c>
      <c r="D29" s="4">
        <v>0.57777777777777783</v>
      </c>
      <c r="E29" s="4">
        <v>0.96944444444444444</v>
      </c>
      <c r="F29" s="74">
        <v>2</v>
      </c>
      <c r="G29" s="71">
        <f t="shared" si="7"/>
        <v>1.5277777777777835E-2</v>
      </c>
      <c r="H29" s="70">
        <v>0</v>
      </c>
      <c r="I29" s="72">
        <f t="shared" si="8"/>
        <v>3.1944444444444442E-2</v>
      </c>
      <c r="J29" s="70">
        <v>0</v>
      </c>
      <c r="K29" s="65"/>
      <c r="L29" s="73">
        <v>1</v>
      </c>
      <c r="M29" s="4">
        <v>0.55069444444444449</v>
      </c>
      <c r="N29" s="4"/>
      <c r="O29" s="74">
        <v>2</v>
      </c>
      <c r="P29" s="71">
        <f t="shared" si="9"/>
        <v>-1.1805555555555514E-2</v>
      </c>
      <c r="Q29" s="70">
        <v>0</v>
      </c>
      <c r="R29" s="72">
        <f t="shared" si="10"/>
        <v>-0.9375</v>
      </c>
      <c r="S29" s="70">
        <v>0</v>
      </c>
      <c r="U29" s="73">
        <v>1</v>
      </c>
      <c r="V29" s="4">
        <v>0.28750000000000003</v>
      </c>
      <c r="W29" s="4">
        <v>0.67847222222222225</v>
      </c>
      <c r="X29" s="74">
        <v>1</v>
      </c>
      <c r="Y29" s="71">
        <f t="shared" si="0"/>
        <v>1.6666666666666718E-2</v>
      </c>
      <c r="Z29" s="70">
        <v>0</v>
      </c>
      <c r="AA29" s="72">
        <f t="shared" si="11"/>
        <v>3.2638888888888884E-2</v>
      </c>
      <c r="AB29" s="70">
        <v>0</v>
      </c>
      <c r="AD29" s="73">
        <v>1</v>
      </c>
      <c r="AE29" s="4">
        <v>0.48680555555555555</v>
      </c>
      <c r="AF29" s="4">
        <v>1.0416666666666666E-2</v>
      </c>
      <c r="AG29" s="74">
        <v>3</v>
      </c>
      <c r="AH29" s="71">
        <f t="shared" si="12"/>
        <v>-0.11736111111111108</v>
      </c>
      <c r="AI29" s="70">
        <v>0</v>
      </c>
      <c r="AJ29" s="72">
        <f t="shared" si="13"/>
        <v>-0.96875</v>
      </c>
      <c r="AK29" s="70">
        <v>0</v>
      </c>
      <c r="AM29" s="73">
        <v>1</v>
      </c>
      <c r="AN29" s="4">
        <v>0.37638888888888888</v>
      </c>
      <c r="AO29" s="4">
        <v>1.0416666666666666E-2</v>
      </c>
      <c r="AP29" s="74"/>
      <c r="AQ29" s="71" t="b">
        <f t="shared" si="1"/>
        <v>0</v>
      </c>
      <c r="AR29" s="70">
        <v>0</v>
      </c>
      <c r="AS29" s="72" t="b">
        <f t="shared" si="14"/>
        <v>0</v>
      </c>
      <c r="AT29" s="70">
        <v>0</v>
      </c>
      <c r="AV29" s="73">
        <v>1</v>
      </c>
      <c r="AW29" s="4">
        <v>0.45694444444444443</v>
      </c>
      <c r="AX29" s="4"/>
      <c r="AY29" s="74"/>
      <c r="AZ29" s="71" t="b">
        <f t="shared" si="2"/>
        <v>0</v>
      </c>
      <c r="BA29" s="70">
        <v>0</v>
      </c>
      <c r="BB29" s="72" t="b">
        <f t="shared" si="15"/>
        <v>0</v>
      </c>
      <c r="BC29" s="70">
        <v>0</v>
      </c>
      <c r="BE29" s="73">
        <v>1</v>
      </c>
      <c r="BF29" s="4">
        <v>0.57013888888888886</v>
      </c>
      <c r="BG29" s="4">
        <v>0.93472222222222223</v>
      </c>
      <c r="BH29" s="74">
        <v>2</v>
      </c>
      <c r="BI29" s="71">
        <f t="shared" si="3"/>
        <v>7.6388888888888618E-3</v>
      </c>
      <c r="BJ29" s="70">
        <v>0</v>
      </c>
      <c r="BK29" s="72">
        <f t="shared" si="16"/>
        <v>-2.7777777777777679E-3</v>
      </c>
      <c r="BL29" s="70">
        <v>0</v>
      </c>
      <c r="BN29" s="73">
        <v>1</v>
      </c>
      <c r="BO29" s="4">
        <v>0.27986111111111112</v>
      </c>
      <c r="BP29" s="4">
        <v>1.8055555555555557E-2</v>
      </c>
      <c r="BQ29" s="74"/>
      <c r="BR29" s="71" t="b">
        <f t="shared" si="4"/>
        <v>0</v>
      </c>
      <c r="BS29" s="70">
        <v>0</v>
      </c>
      <c r="BT29" s="72" t="b">
        <f t="shared" si="17"/>
        <v>0</v>
      </c>
      <c r="BU29" s="70">
        <v>0</v>
      </c>
      <c r="BW29" s="73">
        <v>1</v>
      </c>
      <c r="BX29" s="4">
        <v>0.33749999999999997</v>
      </c>
      <c r="BY29" s="4">
        <v>0.75</v>
      </c>
      <c r="BZ29" s="74">
        <v>1</v>
      </c>
      <c r="CA29" s="71">
        <f t="shared" si="5"/>
        <v>6.6666666666666652E-2</v>
      </c>
      <c r="CB29" s="70">
        <v>0</v>
      </c>
      <c r="CC29" s="72">
        <f t="shared" si="18"/>
        <v>0.10416666666666663</v>
      </c>
      <c r="CD29" s="70">
        <v>0</v>
      </c>
      <c r="CF29" s="73">
        <v>1</v>
      </c>
      <c r="CG29" s="4">
        <v>0.91180555555555554</v>
      </c>
      <c r="CH29" s="4"/>
      <c r="CI29" s="74"/>
      <c r="CJ29" s="71" t="b">
        <f t="shared" si="6"/>
        <v>0</v>
      </c>
      <c r="CK29" s="70">
        <v>0</v>
      </c>
      <c r="CL29" s="72" t="b">
        <f t="shared" si="19"/>
        <v>0</v>
      </c>
      <c r="CM29" s="70">
        <v>0</v>
      </c>
    </row>
    <row r="30" spans="1:91" ht="27" customHeight="1">
      <c r="A30" s="3">
        <v>45679</v>
      </c>
      <c r="B30" s="86" t="s">
        <v>34</v>
      </c>
      <c r="C30" s="73">
        <v>1</v>
      </c>
      <c r="D30" s="4">
        <v>0.30416666666666664</v>
      </c>
      <c r="E30" s="4">
        <v>0.90972222222222221</v>
      </c>
      <c r="F30" s="74">
        <v>1</v>
      </c>
      <c r="G30" s="71">
        <f t="shared" si="7"/>
        <v>3.3333333333333326E-2</v>
      </c>
      <c r="H30" s="70">
        <v>0</v>
      </c>
      <c r="I30" s="72">
        <f t="shared" si="8"/>
        <v>0.26388888888888884</v>
      </c>
      <c r="J30" s="70">
        <v>7</v>
      </c>
      <c r="K30" s="65"/>
      <c r="L30" s="73">
        <v>1</v>
      </c>
      <c r="M30" s="4">
        <v>0.55486111111111114</v>
      </c>
      <c r="N30" s="4"/>
      <c r="O30" s="74">
        <v>2</v>
      </c>
      <c r="P30" s="71">
        <f t="shared" si="9"/>
        <v>-7.6388888888888618E-3</v>
      </c>
      <c r="Q30" s="70">
        <v>0</v>
      </c>
      <c r="R30" s="72">
        <f t="shared" si="10"/>
        <v>-0.9375</v>
      </c>
      <c r="S30" s="70">
        <v>0</v>
      </c>
      <c r="U30" s="73">
        <v>1</v>
      </c>
      <c r="V30" s="4">
        <v>0.27638888888888885</v>
      </c>
      <c r="W30" s="4">
        <v>0.67986111111111114</v>
      </c>
      <c r="X30" s="74">
        <v>1</v>
      </c>
      <c r="Y30" s="71">
        <f t="shared" si="0"/>
        <v>5.5555555555555358E-3</v>
      </c>
      <c r="Z30" s="70">
        <v>0</v>
      </c>
      <c r="AA30" s="72">
        <f t="shared" si="11"/>
        <v>3.4027777777777768E-2</v>
      </c>
      <c r="AB30" s="70">
        <v>0</v>
      </c>
      <c r="AD30" s="73"/>
      <c r="AE30" s="4"/>
      <c r="AF30" s="4"/>
      <c r="AG30" s="74"/>
      <c r="AH30" s="71" t="b">
        <f t="shared" si="12"/>
        <v>0</v>
      </c>
      <c r="AI30" s="70">
        <v>0</v>
      </c>
      <c r="AJ30" s="72" t="b">
        <f t="shared" si="13"/>
        <v>0</v>
      </c>
      <c r="AK30" s="70">
        <v>0</v>
      </c>
      <c r="AM30" s="73">
        <v>1</v>
      </c>
      <c r="AN30" s="4">
        <v>0.3743055555555555</v>
      </c>
      <c r="AO30" s="4">
        <v>0.77847222222222223</v>
      </c>
      <c r="AP30" s="74"/>
      <c r="AQ30" s="71" t="b">
        <f t="shared" si="1"/>
        <v>0</v>
      </c>
      <c r="AR30" s="70">
        <v>0</v>
      </c>
      <c r="AS30" s="72" t="b">
        <f t="shared" si="14"/>
        <v>0</v>
      </c>
      <c r="AT30" s="70">
        <v>0</v>
      </c>
      <c r="AV30" s="73">
        <v>1</v>
      </c>
      <c r="AW30" s="4">
        <v>1.8055555555555557E-2</v>
      </c>
      <c r="AX30" s="4">
        <v>0.61111111111111105</v>
      </c>
      <c r="AY30" s="74"/>
      <c r="AZ30" s="71" t="b">
        <f t="shared" si="2"/>
        <v>0</v>
      </c>
      <c r="BA30" s="70">
        <v>0</v>
      </c>
      <c r="BB30" s="72" t="b">
        <f t="shared" si="15"/>
        <v>0</v>
      </c>
      <c r="BC30" s="70">
        <v>0</v>
      </c>
      <c r="BE30" s="73">
        <v>1</v>
      </c>
      <c r="BF30" s="4">
        <v>0.28819444444444448</v>
      </c>
      <c r="BG30" s="4">
        <v>0.69097222222222221</v>
      </c>
      <c r="BH30" s="74">
        <v>1</v>
      </c>
      <c r="BI30" s="71">
        <f t="shared" si="3"/>
        <v>1.736111111111116E-2</v>
      </c>
      <c r="BJ30" s="70">
        <v>0</v>
      </c>
      <c r="BK30" s="72">
        <f t="shared" si="16"/>
        <v>4.513888888888884E-2</v>
      </c>
      <c r="BL30" s="70">
        <v>0</v>
      </c>
      <c r="BN30" s="73">
        <v>1</v>
      </c>
      <c r="BO30" s="4">
        <v>0.28055555555555556</v>
      </c>
      <c r="BP30" s="4">
        <v>0.95833333333333337</v>
      </c>
      <c r="BQ30" s="74"/>
      <c r="BR30" s="71" t="b">
        <f t="shared" si="4"/>
        <v>0</v>
      </c>
      <c r="BS30" s="70">
        <v>0</v>
      </c>
      <c r="BT30" s="72" t="b">
        <f t="shared" si="17"/>
        <v>0</v>
      </c>
      <c r="BU30" s="70">
        <v>0</v>
      </c>
      <c r="BW30" s="73">
        <v>1</v>
      </c>
      <c r="BX30" s="4">
        <v>0.27638888888888885</v>
      </c>
      <c r="BY30" s="4">
        <v>0.67569444444444438</v>
      </c>
      <c r="BZ30" s="74">
        <v>1</v>
      </c>
      <c r="CA30" s="71">
        <f t="shared" si="5"/>
        <v>5.5555555555555358E-3</v>
      </c>
      <c r="CB30" s="70">
        <v>0</v>
      </c>
      <c r="CC30" s="72">
        <f t="shared" si="18"/>
        <v>2.9861111111111005E-2</v>
      </c>
      <c r="CD30" s="70">
        <v>0</v>
      </c>
      <c r="CF30" s="73">
        <v>1</v>
      </c>
      <c r="CG30" s="4">
        <v>0.33819444444444446</v>
      </c>
      <c r="CH30" s="4">
        <v>0.7729166666666667</v>
      </c>
      <c r="CI30" s="74"/>
      <c r="CJ30" s="71" t="b">
        <f t="shared" si="6"/>
        <v>0</v>
      </c>
      <c r="CK30" s="70">
        <v>0</v>
      </c>
      <c r="CL30" s="72" t="b">
        <f t="shared" si="19"/>
        <v>0</v>
      </c>
      <c r="CM30" s="70">
        <v>0</v>
      </c>
    </row>
    <row r="31" spans="1:91" ht="27" customHeight="1">
      <c r="A31" s="3">
        <v>45680</v>
      </c>
      <c r="B31" s="86" t="s">
        <v>30</v>
      </c>
      <c r="C31" s="73">
        <v>0</v>
      </c>
      <c r="D31" s="4"/>
      <c r="E31" s="4"/>
      <c r="F31" s="74"/>
      <c r="G31" s="71" t="b">
        <f t="shared" si="7"/>
        <v>0</v>
      </c>
      <c r="H31" s="70">
        <v>0</v>
      </c>
      <c r="I31" s="72" t="b">
        <f t="shared" si="8"/>
        <v>0</v>
      </c>
      <c r="J31" s="70">
        <v>0</v>
      </c>
      <c r="K31" s="65"/>
      <c r="L31" s="73">
        <v>1</v>
      </c>
      <c r="M31" s="4">
        <v>0.29166666666666669</v>
      </c>
      <c r="N31" s="4">
        <v>0.65486111111111112</v>
      </c>
      <c r="O31" s="74">
        <v>1</v>
      </c>
      <c r="P31" s="71">
        <f t="shared" si="9"/>
        <v>2.083333333333337E-2</v>
      </c>
      <c r="Q31" s="70">
        <v>0</v>
      </c>
      <c r="R31" s="72">
        <f t="shared" si="10"/>
        <v>9.0277777777777457E-3</v>
      </c>
      <c r="S31" s="70">
        <v>0</v>
      </c>
      <c r="U31" s="73">
        <v>1</v>
      </c>
      <c r="V31" s="4">
        <v>0.29444444444444445</v>
      </c>
      <c r="W31" s="4">
        <v>0.93055555555555547</v>
      </c>
      <c r="X31" s="74">
        <v>1</v>
      </c>
      <c r="Y31" s="71">
        <f t="shared" si="0"/>
        <v>2.3611111111111138E-2</v>
      </c>
      <c r="Z31" s="70">
        <v>0</v>
      </c>
      <c r="AA31" s="72">
        <f t="shared" si="11"/>
        <v>0.2847222222222221</v>
      </c>
      <c r="AB31" s="70">
        <v>6</v>
      </c>
      <c r="AD31" s="73">
        <v>1</v>
      </c>
      <c r="AE31" s="4">
        <v>0.46111111111111108</v>
      </c>
      <c r="AF31" s="4">
        <v>0.92152777777777783</v>
      </c>
      <c r="AG31" s="74">
        <v>2</v>
      </c>
      <c r="AH31" s="71">
        <f t="shared" si="12"/>
        <v>-0.10138888888888892</v>
      </c>
      <c r="AI31" s="70">
        <v>0</v>
      </c>
      <c r="AJ31" s="72">
        <f t="shared" si="13"/>
        <v>-1.5972222222222165E-2</v>
      </c>
      <c r="AK31" s="70">
        <v>0</v>
      </c>
      <c r="AM31" s="73">
        <v>1</v>
      </c>
      <c r="AN31" s="4">
        <v>0.35138888888888892</v>
      </c>
      <c r="AO31" s="4">
        <v>0.87222222222222223</v>
      </c>
      <c r="AP31" s="74"/>
      <c r="AQ31" s="71" t="b">
        <f t="shared" si="1"/>
        <v>0</v>
      </c>
      <c r="AR31" s="70">
        <v>0</v>
      </c>
      <c r="AS31" s="72" t="b">
        <f t="shared" si="14"/>
        <v>0</v>
      </c>
      <c r="AT31" s="70">
        <v>0</v>
      </c>
      <c r="AV31" s="73">
        <v>0</v>
      </c>
      <c r="AW31" s="4"/>
      <c r="AX31" s="4"/>
      <c r="AY31" s="74"/>
      <c r="AZ31" s="71" t="b">
        <f t="shared" si="2"/>
        <v>0</v>
      </c>
      <c r="BA31" s="70">
        <v>0</v>
      </c>
      <c r="BB31" s="72" t="b">
        <f t="shared" si="15"/>
        <v>0</v>
      </c>
      <c r="BC31" s="70">
        <v>0</v>
      </c>
      <c r="BE31" s="73">
        <v>0</v>
      </c>
      <c r="BF31" s="4"/>
      <c r="BG31" s="4"/>
      <c r="BH31" s="74"/>
      <c r="BI31" s="71" t="b">
        <f t="shared" si="3"/>
        <v>0</v>
      </c>
      <c r="BJ31" s="70">
        <v>0</v>
      </c>
      <c r="BK31" s="72" t="b">
        <f t="shared" si="16"/>
        <v>0</v>
      </c>
      <c r="BL31" s="70">
        <v>0</v>
      </c>
      <c r="BN31" s="73">
        <v>1</v>
      </c>
      <c r="BO31" s="4">
        <v>0.28402777777777777</v>
      </c>
      <c r="BP31" s="4">
        <v>0.93472222222222223</v>
      </c>
      <c r="BQ31" s="74"/>
      <c r="BR31" s="71" t="b">
        <f t="shared" si="4"/>
        <v>0</v>
      </c>
      <c r="BS31" s="70">
        <v>0</v>
      </c>
      <c r="BT31" s="72" t="b">
        <f t="shared" si="17"/>
        <v>0</v>
      </c>
      <c r="BU31" s="70">
        <v>0</v>
      </c>
      <c r="BW31" s="73">
        <v>1</v>
      </c>
      <c r="BX31" s="4">
        <v>0.55347222222222225</v>
      </c>
      <c r="BY31" s="4">
        <v>0.9194444444444444</v>
      </c>
      <c r="BZ31" s="74">
        <v>2</v>
      </c>
      <c r="CA31" s="71">
        <f t="shared" si="5"/>
        <v>-9.0277777777777457E-3</v>
      </c>
      <c r="CB31" s="70">
        <v>0</v>
      </c>
      <c r="CC31" s="72">
        <f t="shared" si="18"/>
        <v>-1.8055555555555602E-2</v>
      </c>
      <c r="CD31" s="70">
        <v>0</v>
      </c>
      <c r="CF31" s="73">
        <v>1</v>
      </c>
      <c r="CG31" s="4">
        <v>0.37291666666666662</v>
      </c>
      <c r="CH31" s="4">
        <v>0.80347222222222225</v>
      </c>
      <c r="CI31" s="74"/>
      <c r="CJ31" s="71" t="b">
        <f t="shared" si="6"/>
        <v>0</v>
      </c>
      <c r="CK31" s="70">
        <v>0</v>
      </c>
      <c r="CL31" s="72" t="b">
        <f t="shared" si="19"/>
        <v>0</v>
      </c>
      <c r="CM31" s="70">
        <v>0</v>
      </c>
    </row>
    <row r="32" spans="1:91" ht="27" customHeight="1">
      <c r="A32" s="3">
        <v>45681</v>
      </c>
      <c r="B32" s="59" t="s">
        <v>31</v>
      </c>
      <c r="C32" s="73">
        <v>1</v>
      </c>
      <c r="D32" s="4">
        <v>0.59791666666666665</v>
      </c>
      <c r="E32" s="4">
        <v>0.96944444444444444</v>
      </c>
      <c r="F32" s="74">
        <v>3</v>
      </c>
      <c r="G32" s="71">
        <f t="shared" si="7"/>
        <v>-6.2499999999999778E-3</v>
      </c>
      <c r="H32" s="70">
        <v>0</v>
      </c>
      <c r="I32" s="72">
        <f t="shared" si="8"/>
        <v>-9.7222222222221877E-3</v>
      </c>
      <c r="J32" s="70">
        <v>0</v>
      </c>
      <c r="K32" s="65"/>
      <c r="L32" s="73">
        <v>1</v>
      </c>
      <c r="M32" s="4">
        <v>0.59444444444444444</v>
      </c>
      <c r="N32" s="4">
        <v>0.96527777777777779</v>
      </c>
      <c r="O32" s="74">
        <v>3</v>
      </c>
      <c r="P32" s="71">
        <f t="shared" si="9"/>
        <v>-9.7222222222221877E-3</v>
      </c>
      <c r="Q32" s="70">
        <v>0</v>
      </c>
      <c r="R32" s="72">
        <f t="shared" si="10"/>
        <v>-1.388888888888884E-2</v>
      </c>
      <c r="S32" s="70">
        <v>0</v>
      </c>
      <c r="U32" s="73">
        <v>1</v>
      </c>
      <c r="V32" s="4">
        <v>0.29791666666666666</v>
      </c>
      <c r="W32" s="4">
        <v>0.66249999999999998</v>
      </c>
      <c r="X32" s="74">
        <v>1</v>
      </c>
      <c r="Y32" s="71">
        <f t="shared" si="0"/>
        <v>2.7083333333333348E-2</v>
      </c>
      <c r="Z32" s="70">
        <v>0</v>
      </c>
      <c r="AA32" s="72">
        <f t="shared" si="11"/>
        <v>1.6666666666666607E-2</v>
      </c>
      <c r="AB32" s="70">
        <v>0</v>
      </c>
      <c r="AD32" s="73">
        <v>1</v>
      </c>
      <c r="AE32" s="4">
        <v>0.6694444444444444</v>
      </c>
      <c r="AF32" s="4">
        <v>0.95208333333333339</v>
      </c>
      <c r="AG32" s="74">
        <v>3</v>
      </c>
      <c r="AH32" s="71">
        <f t="shared" si="12"/>
        <v>6.5277777777777768E-2</v>
      </c>
      <c r="AI32" s="70">
        <v>0</v>
      </c>
      <c r="AJ32" s="72">
        <f t="shared" si="13"/>
        <v>-2.7083333333333237E-2</v>
      </c>
      <c r="AK32" s="70">
        <v>0</v>
      </c>
      <c r="AM32" s="73">
        <v>1</v>
      </c>
      <c r="AN32" s="4">
        <v>0.3611111111111111</v>
      </c>
      <c r="AO32" s="4">
        <v>0.78680555555555554</v>
      </c>
      <c r="AP32" s="74"/>
      <c r="AQ32" s="71" t="b">
        <f t="shared" si="1"/>
        <v>0</v>
      </c>
      <c r="AR32" s="70">
        <v>0</v>
      </c>
      <c r="AS32" s="72" t="b">
        <f t="shared" si="14"/>
        <v>0</v>
      </c>
      <c r="AT32" s="70">
        <v>0</v>
      </c>
      <c r="AV32" s="73">
        <v>1</v>
      </c>
      <c r="AW32" s="4">
        <v>0.44097222222222227</v>
      </c>
      <c r="AX32" s="4"/>
      <c r="AY32" s="74"/>
      <c r="AZ32" s="71" t="b">
        <f t="shared" si="2"/>
        <v>0</v>
      </c>
      <c r="BA32" s="70">
        <v>0</v>
      </c>
      <c r="BB32" s="72" t="b">
        <f t="shared" si="15"/>
        <v>0</v>
      </c>
      <c r="BC32" s="70">
        <v>0</v>
      </c>
      <c r="BE32" s="73">
        <v>0</v>
      </c>
      <c r="BF32" s="4"/>
      <c r="BG32" s="4"/>
      <c r="BH32" s="74"/>
      <c r="BI32" s="71" t="b">
        <f t="shared" si="3"/>
        <v>0</v>
      </c>
      <c r="BJ32" s="70">
        <v>0</v>
      </c>
      <c r="BK32" s="72" t="b">
        <f t="shared" si="16"/>
        <v>0</v>
      </c>
      <c r="BL32" s="70">
        <v>0</v>
      </c>
      <c r="BN32" s="73">
        <v>1</v>
      </c>
      <c r="BO32" s="4">
        <v>0.29652777777777778</v>
      </c>
      <c r="BP32" s="4">
        <v>0.98263888888888884</v>
      </c>
      <c r="BQ32" s="74"/>
      <c r="BR32" s="71" t="b">
        <f t="shared" si="4"/>
        <v>0</v>
      </c>
      <c r="BS32" s="70">
        <v>0</v>
      </c>
      <c r="BT32" s="72" t="b">
        <f t="shared" si="17"/>
        <v>0</v>
      </c>
      <c r="BU32" s="70">
        <v>0</v>
      </c>
      <c r="BW32" s="73">
        <v>1</v>
      </c>
      <c r="BX32" s="4">
        <v>0.27152777777777776</v>
      </c>
      <c r="BY32" s="4">
        <v>0.66666666666666663</v>
      </c>
      <c r="BZ32" s="74">
        <v>1</v>
      </c>
      <c r="CA32" s="71">
        <f t="shared" si="5"/>
        <v>6.9444444444444198E-4</v>
      </c>
      <c r="CB32" s="70">
        <v>0</v>
      </c>
      <c r="CC32" s="72">
        <f t="shared" si="18"/>
        <v>2.0833333333333259E-2</v>
      </c>
      <c r="CD32" s="70">
        <v>0</v>
      </c>
      <c r="CF32" s="73">
        <v>1</v>
      </c>
      <c r="CG32" s="4">
        <v>0.37638888888888888</v>
      </c>
      <c r="CH32" s="4">
        <v>0.83124999999999993</v>
      </c>
      <c r="CI32" s="74"/>
      <c r="CJ32" s="71" t="b">
        <f t="shared" si="6"/>
        <v>0</v>
      </c>
      <c r="CK32" s="70">
        <v>0</v>
      </c>
      <c r="CL32" s="72" t="b">
        <f t="shared" si="19"/>
        <v>0</v>
      </c>
      <c r="CM32" s="70">
        <v>0</v>
      </c>
    </row>
    <row r="33" spans="1:91" ht="27" customHeight="1">
      <c r="A33" s="3">
        <v>45682</v>
      </c>
      <c r="B33" s="59" t="s">
        <v>32</v>
      </c>
      <c r="C33" s="73">
        <v>1</v>
      </c>
      <c r="D33" s="4">
        <v>0.59652777777777777</v>
      </c>
      <c r="E33" s="4">
        <v>0.97152777777777777</v>
      </c>
      <c r="F33" s="74">
        <v>3</v>
      </c>
      <c r="G33" s="71">
        <f t="shared" si="7"/>
        <v>-7.6388888888888618E-3</v>
      </c>
      <c r="H33" s="70">
        <v>0</v>
      </c>
      <c r="I33" s="72">
        <f t="shared" si="8"/>
        <v>-7.6388888888888618E-3</v>
      </c>
      <c r="J33" s="70">
        <v>0</v>
      </c>
      <c r="K33" s="65"/>
      <c r="L33" s="73">
        <v>1</v>
      </c>
      <c r="M33" s="4">
        <v>0.59375</v>
      </c>
      <c r="N33" s="4">
        <v>0.96388888888888891</v>
      </c>
      <c r="O33" s="74">
        <v>3</v>
      </c>
      <c r="P33" s="71">
        <f t="shared" si="9"/>
        <v>-1.041666666666663E-2</v>
      </c>
      <c r="Q33" s="70">
        <v>0</v>
      </c>
      <c r="R33" s="72">
        <f t="shared" si="10"/>
        <v>-1.5277777777777724E-2</v>
      </c>
      <c r="S33" s="70">
        <v>0</v>
      </c>
      <c r="U33" s="73">
        <v>1</v>
      </c>
      <c r="V33" s="4">
        <v>0.27152777777777776</v>
      </c>
      <c r="W33" s="4">
        <v>0.65347222222222223</v>
      </c>
      <c r="X33" s="74">
        <v>1</v>
      </c>
      <c r="Y33" s="71">
        <f t="shared" si="0"/>
        <v>6.9444444444444198E-4</v>
      </c>
      <c r="Z33" s="70">
        <v>0</v>
      </c>
      <c r="AA33" s="72">
        <f t="shared" si="11"/>
        <v>7.6388888888888618E-3</v>
      </c>
      <c r="AB33" s="70">
        <v>0</v>
      </c>
      <c r="AD33" s="73">
        <v>1</v>
      </c>
      <c r="AE33" s="4">
        <v>0.40069444444444446</v>
      </c>
      <c r="AF33" s="4">
        <v>0.78680555555555554</v>
      </c>
      <c r="AG33" s="74">
        <v>1</v>
      </c>
      <c r="AH33" s="71">
        <f t="shared" si="12"/>
        <v>0.12986111111111115</v>
      </c>
      <c r="AI33" s="70">
        <v>0</v>
      </c>
      <c r="AJ33" s="72">
        <f t="shared" si="13"/>
        <v>0.14097222222222217</v>
      </c>
      <c r="AK33" s="70">
        <v>3</v>
      </c>
      <c r="AM33" s="73">
        <v>1</v>
      </c>
      <c r="AN33" s="4">
        <v>0.37152777777777773</v>
      </c>
      <c r="AO33" s="4">
        <v>0.87430555555555556</v>
      </c>
      <c r="AP33" s="74"/>
      <c r="AQ33" s="71" t="b">
        <f t="shared" si="1"/>
        <v>0</v>
      </c>
      <c r="AR33" s="70">
        <v>0</v>
      </c>
      <c r="AS33" s="72" t="b">
        <f t="shared" si="14"/>
        <v>0</v>
      </c>
      <c r="AT33" s="70">
        <v>0</v>
      </c>
      <c r="AV33" s="73">
        <v>1</v>
      </c>
      <c r="AW33" s="4">
        <v>0.63055555555555554</v>
      </c>
      <c r="AX33" s="4">
        <v>0.79722222222222217</v>
      </c>
      <c r="AY33" s="74"/>
      <c r="AZ33" s="71" t="b">
        <f t="shared" si="2"/>
        <v>0</v>
      </c>
      <c r="BA33" s="70">
        <v>0</v>
      </c>
      <c r="BB33" s="72" t="b">
        <f t="shared" si="15"/>
        <v>0</v>
      </c>
      <c r="BC33" s="70">
        <v>0</v>
      </c>
      <c r="BE33" s="73">
        <v>1</v>
      </c>
      <c r="BF33" s="4">
        <v>0.28472222222222221</v>
      </c>
      <c r="BG33" s="4">
        <v>0.65902777777777777</v>
      </c>
      <c r="BH33" s="74">
        <v>1</v>
      </c>
      <c r="BI33" s="71">
        <f t="shared" si="3"/>
        <v>1.3888888888888895E-2</v>
      </c>
      <c r="BJ33" s="70">
        <v>0</v>
      </c>
      <c r="BK33" s="72">
        <f t="shared" si="16"/>
        <v>1.3194444444444398E-2</v>
      </c>
      <c r="BL33" s="70">
        <v>0</v>
      </c>
      <c r="BN33" s="73">
        <v>1</v>
      </c>
      <c r="BO33" s="4">
        <v>0.27499999999999997</v>
      </c>
      <c r="BP33" s="4"/>
      <c r="BQ33" s="74"/>
      <c r="BR33" s="71" t="b">
        <f t="shared" si="4"/>
        <v>0</v>
      </c>
      <c r="BS33" s="70">
        <v>0</v>
      </c>
      <c r="BT33" s="72" t="b">
        <f t="shared" si="17"/>
        <v>0</v>
      </c>
      <c r="BU33" s="70">
        <v>0</v>
      </c>
      <c r="BW33" s="73">
        <v>1</v>
      </c>
      <c r="BX33" s="4">
        <v>0.57361111111111118</v>
      </c>
      <c r="BY33" s="4">
        <v>0.9194444444444444</v>
      </c>
      <c r="BZ33" s="74">
        <v>2</v>
      </c>
      <c r="CA33" s="71">
        <f t="shared" si="5"/>
        <v>1.1111111111111183E-2</v>
      </c>
      <c r="CB33" s="70">
        <v>0</v>
      </c>
      <c r="CC33" s="72">
        <f t="shared" si="18"/>
        <v>-1.8055555555555602E-2</v>
      </c>
      <c r="CD33" s="70">
        <v>0</v>
      </c>
      <c r="CF33" s="73">
        <v>1</v>
      </c>
      <c r="CG33" s="4">
        <v>0.37847222222222227</v>
      </c>
      <c r="CH33" s="4">
        <v>0.79375000000000007</v>
      </c>
      <c r="CI33" s="74"/>
      <c r="CJ33" s="71" t="b">
        <f t="shared" si="6"/>
        <v>0</v>
      </c>
      <c r="CK33" s="70">
        <v>0</v>
      </c>
      <c r="CL33" s="72" t="b">
        <f t="shared" si="19"/>
        <v>0</v>
      </c>
      <c r="CM33" s="70">
        <v>0</v>
      </c>
    </row>
    <row r="34" spans="1:91" ht="27" customHeight="1">
      <c r="A34" s="3">
        <v>45683</v>
      </c>
      <c r="B34" s="13" t="s">
        <v>33</v>
      </c>
      <c r="C34" s="73">
        <v>1</v>
      </c>
      <c r="D34" s="4">
        <v>0.29722222222222222</v>
      </c>
      <c r="E34" s="4">
        <v>0.6694444444444444</v>
      </c>
      <c r="F34" s="74">
        <v>1</v>
      </c>
      <c r="G34" s="71">
        <f t="shared" si="7"/>
        <v>2.6388888888888906E-2</v>
      </c>
      <c r="H34" s="70">
        <v>0</v>
      </c>
      <c r="I34" s="72">
        <f t="shared" si="8"/>
        <v>2.3611111111111027E-2</v>
      </c>
      <c r="J34" s="70">
        <v>0</v>
      </c>
      <c r="K34" s="65"/>
      <c r="L34" s="73">
        <v>0</v>
      </c>
      <c r="M34" s="4"/>
      <c r="N34" s="4"/>
      <c r="O34" s="74"/>
      <c r="P34" s="71" t="b">
        <f t="shared" si="9"/>
        <v>0</v>
      </c>
      <c r="Q34" s="70">
        <v>0</v>
      </c>
      <c r="R34" s="72" t="b">
        <f t="shared" si="10"/>
        <v>0</v>
      </c>
      <c r="S34" s="70">
        <v>0</v>
      </c>
      <c r="U34" s="73">
        <v>1</v>
      </c>
      <c r="V34" s="4">
        <v>0.56805555555555554</v>
      </c>
      <c r="W34" s="4">
        <v>0.94027777777777777</v>
      </c>
      <c r="X34" s="74">
        <v>2</v>
      </c>
      <c r="Y34" s="71">
        <f t="shared" si="0"/>
        <v>5.5555555555555358E-3</v>
      </c>
      <c r="Z34" s="70">
        <v>0</v>
      </c>
      <c r="AA34" s="72">
        <f t="shared" si="11"/>
        <v>2.7777777777777679E-3</v>
      </c>
      <c r="AB34" s="70">
        <v>0</v>
      </c>
      <c r="AD34" s="73">
        <v>1</v>
      </c>
      <c r="AE34" s="4">
        <v>0.55138888888888882</v>
      </c>
      <c r="AF34" s="4">
        <v>0.92291666666666661</v>
      </c>
      <c r="AG34" s="74">
        <v>2</v>
      </c>
      <c r="AH34" s="71">
        <f t="shared" si="12"/>
        <v>-1.1111111111111183E-2</v>
      </c>
      <c r="AI34" s="70">
        <v>0</v>
      </c>
      <c r="AJ34" s="72">
        <f t="shared" si="13"/>
        <v>-1.4583333333333393E-2</v>
      </c>
      <c r="AK34" s="70">
        <v>0</v>
      </c>
      <c r="AM34" s="73">
        <v>1</v>
      </c>
      <c r="AN34" s="4">
        <v>0.40833333333333338</v>
      </c>
      <c r="AO34" s="4">
        <v>0.78541666666666676</v>
      </c>
      <c r="AP34" s="74"/>
      <c r="AQ34" s="71" t="b">
        <f t="shared" si="1"/>
        <v>0</v>
      </c>
      <c r="AR34" s="70">
        <v>0</v>
      </c>
      <c r="AS34" s="72" t="b">
        <f t="shared" si="14"/>
        <v>0</v>
      </c>
      <c r="AT34" s="70">
        <v>0</v>
      </c>
      <c r="AV34" s="73">
        <v>1</v>
      </c>
      <c r="AW34" s="4">
        <v>0.43263888888888885</v>
      </c>
      <c r="AX34" s="4">
        <v>0.83263888888888893</v>
      </c>
      <c r="AY34" s="74"/>
      <c r="AZ34" s="71" t="b">
        <f t="shared" si="2"/>
        <v>0</v>
      </c>
      <c r="BA34" s="70">
        <v>0</v>
      </c>
      <c r="BB34" s="72" t="b">
        <f t="shared" si="15"/>
        <v>0</v>
      </c>
      <c r="BC34" s="70">
        <v>0</v>
      </c>
      <c r="BE34" s="73">
        <v>1</v>
      </c>
      <c r="BF34" s="4">
        <v>0.28472222222222221</v>
      </c>
      <c r="BG34" s="4">
        <v>0.66527777777777775</v>
      </c>
      <c r="BH34" s="74">
        <v>1</v>
      </c>
      <c r="BI34" s="71">
        <f t="shared" si="3"/>
        <v>1.3888888888888895E-2</v>
      </c>
      <c r="BJ34" s="70">
        <v>0</v>
      </c>
      <c r="BK34" s="72">
        <f t="shared" si="16"/>
        <v>1.9444444444444375E-2</v>
      </c>
      <c r="BL34" s="70">
        <v>0</v>
      </c>
      <c r="BN34" s="73">
        <v>1</v>
      </c>
      <c r="BO34" s="4">
        <v>4.1666666666666666E-3</v>
      </c>
      <c r="BP34" s="4">
        <v>0.28263888888888888</v>
      </c>
      <c r="BQ34" s="74"/>
      <c r="BR34" s="71" t="b">
        <f t="shared" si="4"/>
        <v>0</v>
      </c>
      <c r="BS34" s="70">
        <v>0</v>
      </c>
      <c r="BT34" s="72" t="b">
        <f t="shared" si="17"/>
        <v>0</v>
      </c>
      <c r="BU34" s="70">
        <v>0</v>
      </c>
      <c r="BW34" s="73"/>
      <c r="BX34" s="4"/>
      <c r="BY34" s="4"/>
      <c r="BZ34" s="74"/>
      <c r="CA34" s="71" t="b">
        <f t="shared" si="5"/>
        <v>0</v>
      </c>
      <c r="CB34" s="70">
        <v>0</v>
      </c>
      <c r="CC34" s="72" t="b">
        <f t="shared" si="18"/>
        <v>0</v>
      </c>
      <c r="CD34" s="70">
        <v>0</v>
      </c>
      <c r="CF34" s="73">
        <v>1</v>
      </c>
      <c r="CG34" s="4">
        <v>0.38125000000000003</v>
      </c>
      <c r="CH34" s="4">
        <v>0.86111111111111116</v>
      </c>
      <c r="CI34" s="74"/>
      <c r="CJ34" s="71" t="b">
        <f t="shared" si="6"/>
        <v>0</v>
      </c>
      <c r="CK34" s="70">
        <v>0</v>
      </c>
      <c r="CL34" s="72" t="b">
        <f t="shared" si="19"/>
        <v>0</v>
      </c>
      <c r="CM34" s="70">
        <v>0</v>
      </c>
    </row>
    <row r="35" spans="1:91" ht="27" customHeight="1">
      <c r="A35" s="3">
        <v>45684</v>
      </c>
      <c r="B35" s="86" t="s">
        <v>24</v>
      </c>
      <c r="C35" s="73">
        <v>1</v>
      </c>
      <c r="D35" s="4">
        <v>0.30277777777777776</v>
      </c>
      <c r="E35" s="4">
        <v>0.68125000000000002</v>
      </c>
      <c r="F35" s="74">
        <v>1</v>
      </c>
      <c r="G35" s="71">
        <f t="shared" si="7"/>
        <v>3.1944444444444442E-2</v>
      </c>
      <c r="H35" s="70">
        <v>0</v>
      </c>
      <c r="I35" s="72">
        <f t="shared" si="8"/>
        <v>3.5416666666666652E-2</v>
      </c>
      <c r="J35" s="70">
        <v>0</v>
      </c>
      <c r="K35" s="65"/>
      <c r="L35" s="73">
        <v>1</v>
      </c>
      <c r="M35" s="4">
        <v>0.54097222222222219</v>
      </c>
      <c r="N35" s="4">
        <v>0.91805555555555562</v>
      </c>
      <c r="O35" s="74">
        <v>2</v>
      </c>
      <c r="P35" s="71">
        <f t="shared" si="9"/>
        <v>-2.1527777777777812E-2</v>
      </c>
      <c r="Q35" s="70">
        <v>0</v>
      </c>
      <c r="R35" s="72">
        <f t="shared" si="10"/>
        <v>-1.9444444444444375E-2</v>
      </c>
      <c r="S35" s="70">
        <v>0</v>
      </c>
      <c r="U35" s="73">
        <v>1</v>
      </c>
      <c r="V35" s="4">
        <v>0.56874999999999998</v>
      </c>
      <c r="W35" s="4">
        <v>0.91736111111111107</v>
      </c>
      <c r="X35" s="74">
        <v>2</v>
      </c>
      <c r="Y35" s="71">
        <f t="shared" si="0"/>
        <v>6.2499999999999778E-3</v>
      </c>
      <c r="Z35" s="70">
        <v>0</v>
      </c>
      <c r="AA35" s="72">
        <f t="shared" si="11"/>
        <v>-2.0138888888888928E-2</v>
      </c>
      <c r="AB35" s="70">
        <v>0</v>
      </c>
      <c r="AD35" s="73">
        <v>1</v>
      </c>
      <c r="AE35" s="4">
        <v>0.54583333333333328</v>
      </c>
      <c r="AF35" s="4">
        <v>0.91041666666666676</v>
      </c>
      <c r="AG35" s="74">
        <v>2</v>
      </c>
      <c r="AH35" s="71">
        <f t="shared" si="12"/>
        <v>-1.6666666666666718E-2</v>
      </c>
      <c r="AI35" s="70">
        <v>0</v>
      </c>
      <c r="AJ35" s="72">
        <f t="shared" si="13"/>
        <v>-2.7083333333333237E-2</v>
      </c>
      <c r="AK35" s="70">
        <v>0</v>
      </c>
      <c r="AM35" s="73">
        <v>1</v>
      </c>
      <c r="AN35" s="4">
        <v>0.37013888888888885</v>
      </c>
      <c r="AO35" s="4">
        <v>0.75416666666666676</v>
      </c>
      <c r="AP35" s="74"/>
      <c r="AQ35" s="71" t="b">
        <f t="shared" si="1"/>
        <v>0</v>
      </c>
      <c r="AR35" s="70">
        <v>0</v>
      </c>
      <c r="AS35" s="72" t="b">
        <f t="shared" si="14"/>
        <v>0</v>
      </c>
      <c r="AT35" s="70">
        <v>0</v>
      </c>
      <c r="AV35" s="73">
        <v>0</v>
      </c>
      <c r="AW35" s="4"/>
      <c r="AX35" s="4"/>
      <c r="AY35" s="74"/>
      <c r="AZ35" s="71" t="b">
        <f t="shared" si="2"/>
        <v>0</v>
      </c>
      <c r="BA35" s="70">
        <v>0</v>
      </c>
      <c r="BB35" s="72" t="b">
        <f t="shared" si="15"/>
        <v>0</v>
      </c>
      <c r="BC35" s="70">
        <v>0</v>
      </c>
      <c r="BE35" s="73">
        <v>0</v>
      </c>
      <c r="BF35" s="4"/>
      <c r="BG35" s="4"/>
      <c r="BH35" s="74"/>
      <c r="BI35" s="71" t="b">
        <f t="shared" si="3"/>
        <v>0</v>
      </c>
      <c r="BJ35" s="70">
        <v>0</v>
      </c>
      <c r="BK35" s="72" t="b">
        <f t="shared" si="16"/>
        <v>0</v>
      </c>
      <c r="BL35" s="70">
        <v>0</v>
      </c>
      <c r="BN35" s="73">
        <v>1</v>
      </c>
      <c r="BO35" s="4">
        <v>0.28402777777777777</v>
      </c>
      <c r="BP35" s="4">
        <v>0.91041666666666676</v>
      </c>
      <c r="BQ35" s="74"/>
      <c r="BR35" s="71" t="b">
        <f t="shared" si="4"/>
        <v>0</v>
      </c>
      <c r="BS35" s="70">
        <v>0</v>
      </c>
      <c r="BT35" s="72" t="b">
        <f t="shared" si="17"/>
        <v>0</v>
      </c>
      <c r="BU35" s="70">
        <v>0</v>
      </c>
      <c r="BW35" s="73">
        <v>1</v>
      </c>
      <c r="BX35" s="4">
        <v>0.2722222222222222</v>
      </c>
      <c r="BY35" s="4">
        <v>0.87638888888888899</v>
      </c>
      <c r="BZ35" s="74">
        <v>1</v>
      </c>
      <c r="CA35" s="71">
        <f t="shared" si="5"/>
        <v>1.388888888888884E-3</v>
      </c>
      <c r="CB35" s="70">
        <v>0</v>
      </c>
      <c r="CC35" s="72">
        <f t="shared" si="18"/>
        <v>0.23055555555555562</v>
      </c>
      <c r="CD35" s="70">
        <v>5</v>
      </c>
      <c r="CF35" s="73">
        <v>0</v>
      </c>
      <c r="CG35" s="4"/>
      <c r="CH35" s="4"/>
      <c r="CI35" s="74"/>
      <c r="CJ35" s="71" t="b">
        <f t="shared" si="6"/>
        <v>0</v>
      </c>
      <c r="CK35" s="70">
        <v>0</v>
      </c>
      <c r="CL35" s="72" t="b">
        <f t="shared" si="19"/>
        <v>0</v>
      </c>
      <c r="CM35" s="70">
        <v>0</v>
      </c>
    </row>
    <row r="36" spans="1:91" ht="27" customHeight="1">
      <c r="A36" s="3">
        <v>45685</v>
      </c>
      <c r="B36" s="86" t="s">
        <v>25</v>
      </c>
      <c r="C36" s="73">
        <v>1</v>
      </c>
      <c r="D36" s="4">
        <v>0.29652777777777778</v>
      </c>
      <c r="E36" s="4">
        <v>0.93402777777777779</v>
      </c>
      <c r="F36" s="74">
        <v>1</v>
      </c>
      <c r="G36" s="71">
        <f t="shared" si="7"/>
        <v>2.5694444444444464E-2</v>
      </c>
      <c r="H36" s="70">
        <v>0</v>
      </c>
      <c r="I36" s="72">
        <f t="shared" si="8"/>
        <v>0.28819444444444442</v>
      </c>
      <c r="J36" s="70">
        <v>7</v>
      </c>
      <c r="K36" s="65"/>
      <c r="L36" s="73">
        <v>1</v>
      </c>
      <c r="M36" s="4">
        <v>0.56319444444444444</v>
      </c>
      <c r="N36" s="4">
        <v>0.96180555555555547</v>
      </c>
      <c r="O36" s="74">
        <v>2</v>
      </c>
      <c r="P36" s="71">
        <f t="shared" si="9"/>
        <v>6.9444444444444198E-4</v>
      </c>
      <c r="Q36" s="70">
        <v>0</v>
      </c>
      <c r="R36" s="72">
        <f t="shared" si="10"/>
        <v>2.4305555555555469E-2</v>
      </c>
      <c r="S36" s="70">
        <v>0</v>
      </c>
      <c r="U36" s="73">
        <v>0</v>
      </c>
      <c r="V36" s="4"/>
      <c r="W36" s="4"/>
      <c r="X36" s="74"/>
      <c r="Y36" s="71" t="b">
        <f t="shared" si="0"/>
        <v>0</v>
      </c>
      <c r="Z36" s="70">
        <v>0</v>
      </c>
      <c r="AA36" s="72" t="b">
        <f t="shared" si="11"/>
        <v>0</v>
      </c>
      <c r="AB36" s="70">
        <v>0</v>
      </c>
      <c r="AD36" s="73">
        <v>1</v>
      </c>
      <c r="AE36" s="4">
        <v>0.48402777777777778</v>
      </c>
      <c r="AF36" s="4">
        <v>0.81458333333333333</v>
      </c>
      <c r="AG36" s="74">
        <v>2</v>
      </c>
      <c r="AH36" s="71">
        <f t="shared" si="12"/>
        <v>-7.8472222222222221E-2</v>
      </c>
      <c r="AI36" s="70">
        <v>0</v>
      </c>
      <c r="AJ36" s="72">
        <f t="shared" si="13"/>
        <v>-0.12291666666666667</v>
      </c>
      <c r="AK36" s="70">
        <v>2</v>
      </c>
      <c r="AM36" s="73">
        <v>1</v>
      </c>
      <c r="AN36" s="4">
        <v>0.40208333333333335</v>
      </c>
      <c r="AO36" s="4">
        <v>0.50694444444444442</v>
      </c>
      <c r="AP36" s="74"/>
      <c r="AQ36" s="71" t="b">
        <f t="shared" si="1"/>
        <v>0</v>
      </c>
      <c r="AR36" s="70">
        <v>0</v>
      </c>
      <c r="AS36" s="72" t="b">
        <f t="shared" si="14"/>
        <v>0</v>
      </c>
      <c r="AT36" s="70">
        <v>0</v>
      </c>
      <c r="AV36" s="73">
        <v>0</v>
      </c>
      <c r="AW36" s="4"/>
      <c r="AX36" s="4"/>
      <c r="AY36" s="74"/>
      <c r="AZ36" s="71" t="b">
        <f t="shared" si="2"/>
        <v>0</v>
      </c>
      <c r="BA36" s="70">
        <v>0</v>
      </c>
      <c r="BB36" s="72" t="b">
        <f t="shared" si="15"/>
        <v>0</v>
      </c>
      <c r="BC36" s="70">
        <v>0</v>
      </c>
      <c r="BE36" s="73">
        <v>1</v>
      </c>
      <c r="BF36" s="4">
        <v>0.57291666666666663</v>
      </c>
      <c r="BG36" s="4">
        <v>0.92013888888888884</v>
      </c>
      <c r="BH36" s="74">
        <v>2</v>
      </c>
      <c r="BI36" s="71">
        <f t="shared" si="3"/>
        <v>1.041666666666663E-2</v>
      </c>
      <c r="BJ36" s="70">
        <v>0</v>
      </c>
      <c r="BK36" s="72">
        <f t="shared" si="16"/>
        <v>-1.736111111111116E-2</v>
      </c>
      <c r="BL36" s="70">
        <v>0</v>
      </c>
      <c r="BN36" s="73">
        <v>1</v>
      </c>
      <c r="BO36" s="4">
        <v>0.28333333333333333</v>
      </c>
      <c r="BP36" s="4">
        <v>0.93819444444444444</v>
      </c>
      <c r="BQ36" s="74"/>
      <c r="BR36" s="71" t="b">
        <f t="shared" si="4"/>
        <v>0</v>
      </c>
      <c r="BS36" s="70">
        <v>0</v>
      </c>
      <c r="BT36" s="72" t="b">
        <f t="shared" si="17"/>
        <v>0</v>
      </c>
      <c r="BU36" s="70">
        <v>0</v>
      </c>
      <c r="BW36" s="73">
        <v>1</v>
      </c>
      <c r="BX36" s="4">
        <v>0.27152777777777776</v>
      </c>
      <c r="BY36" s="4">
        <v>0.65972222222222221</v>
      </c>
      <c r="BZ36" s="74">
        <v>1</v>
      </c>
      <c r="CA36" s="71">
        <f t="shared" si="5"/>
        <v>6.9444444444444198E-4</v>
      </c>
      <c r="CB36" s="70">
        <v>0</v>
      </c>
      <c r="CC36" s="72">
        <f t="shared" si="18"/>
        <v>1.388888888888884E-2</v>
      </c>
      <c r="CD36" s="70">
        <v>0</v>
      </c>
      <c r="CF36" s="73">
        <v>1</v>
      </c>
      <c r="CG36" s="4">
        <v>0.41597222222222219</v>
      </c>
      <c r="CH36" s="4">
        <v>0.88750000000000007</v>
      </c>
      <c r="CI36" s="74"/>
      <c r="CJ36" s="71" t="b">
        <f t="shared" si="6"/>
        <v>0</v>
      </c>
      <c r="CK36" s="70">
        <v>0</v>
      </c>
      <c r="CL36" s="72" t="b">
        <f t="shared" si="19"/>
        <v>0</v>
      </c>
      <c r="CM36" s="70">
        <v>0</v>
      </c>
    </row>
    <row r="37" spans="1:91" ht="27" customHeight="1">
      <c r="A37" s="3">
        <v>45686</v>
      </c>
      <c r="B37" s="86" t="s">
        <v>34</v>
      </c>
      <c r="C37" s="73">
        <v>1</v>
      </c>
      <c r="D37" s="4">
        <v>0.57916666666666672</v>
      </c>
      <c r="E37" s="4">
        <v>0.92291666666666661</v>
      </c>
      <c r="F37" s="74">
        <v>2</v>
      </c>
      <c r="G37" s="71">
        <f t="shared" si="7"/>
        <v>1.6666666666666718E-2</v>
      </c>
      <c r="H37" s="70">
        <v>0</v>
      </c>
      <c r="I37" s="72">
        <f t="shared" si="8"/>
        <v>-1.4583333333333393E-2</v>
      </c>
      <c r="J37" s="70">
        <v>0</v>
      </c>
      <c r="K37" s="65"/>
      <c r="L37" s="73">
        <v>1</v>
      </c>
      <c r="M37" s="4">
        <v>0.56666666666666665</v>
      </c>
      <c r="N37" s="4">
        <v>0.95694444444444438</v>
      </c>
      <c r="O37" s="74">
        <v>2</v>
      </c>
      <c r="P37" s="71">
        <f t="shared" si="9"/>
        <v>4.1666666666666519E-3</v>
      </c>
      <c r="Q37" s="70">
        <v>0</v>
      </c>
      <c r="R37" s="72">
        <f t="shared" si="10"/>
        <v>1.9444444444444375E-2</v>
      </c>
      <c r="S37" s="70">
        <v>0</v>
      </c>
      <c r="U37" s="73">
        <v>1</v>
      </c>
      <c r="V37" s="4">
        <v>0.2638888888888889</v>
      </c>
      <c r="W37" s="4">
        <v>0.6479166666666667</v>
      </c>
      <c r="X37" s="74">
        <v>1</v>
      </c>
      <c r="Y37" s="71">
        <f t="shared" si="0"/>
        <v>-6.9444444444444198E-3</v>
      </c>
      <c r="Z37" s="70">
        <v>0</v>
      </c>
      <c r="AA37" s="72">
        <f t="shared" si="11"/>
        <v>2.0833333333333259E-3</v>
      </c>
      <c r="AB37" s="70">
        <v>0</v>
      </c>
      <c r="AD37" s="73">
        <v>1</v>
      </c>
      <c r="AE37" s="4">
        <v>0.46111111111111108</v>
      </c>
      <c r="AF37" s="4">
        <v>0.8208333333333333</v>
      </c>
      <c r="AG37" s="74">
        <v>2</v>
      </c>
      <c r="AH37" s="71">
        <f t="shared" si="12"/>
        <v>-0.10138888888888892</v>
      </c>
      <c r="AI37" s="70">
        <v>0</v>
      </c>
      <c r="AJ37" s="72">
        <f t="shared" si="13"/>
        <v>-0.1166666666666667</v>
      </c>
      <c r="AK37" s="70">
        <v>2</v>
      </c>
      <c r="AM37" s="73">
        <v>1</v>
      </c>
      <c r="AN37" s="4">
        <v>0.39999999999999997</v>
      </c>
      <c r="AO37" s="4">
        <v>0.85138888888888886</v>
      </c>
      <c r="AP37" s="74"/>
      <c r="AQ37" s="71" t="b">
        <f t="shared" si="1"/>
        <v>0</v>
      </c>
      <c r="AR37" s="70">
        <v>0</v>
      </c>
      <c r="AS37" s="72" t="b">
        <f t="shared" si="14"/>
        <v>0</v>
      </c>
      <c r="AT37" s="70">
        <v>0</v>
      </c>
      <c r="AV37" s="73">
        <v>0</v>
      </c>
      <c r="AW37" s="4"/>
      <c r="AX37" s="4"/>
      <c r="AY37" s="74"/>
      <c r="AZ37" s="71" t="b">
        <f t="shared" si="2"/>
        <v>0</v>
      </c>
      <c r="BA37" s="70">
        <v>0</v>
      </c>
      <c r="BB37" s="72" t="b">
        <f t="shared" si="15"/>
        <v>0</v>
      </c>
      <c r="BC37" s="70">
        <v>0</v>
      </c>
      <c r="BE37" s="73">
        <v>1</v>
      </c>
      <c r="BF37" s="4">
        <v>0.57222222222222219</v>
      </c>
      <c r="BG37" s="4">
        <v>0.92013888888888884</v>
      </c>
      <c r="BH37" s="74">
        <v>2</v>
      </c>
      <c r="BI37" s="71">
        <f t="shared" si="3"/>
        <v>9.7222222222221877E-3</v>
      </c>
      <c r="BJ37" s="70">
        <v>0</v>
      </c>
      <c r="BK37" s="72">
        <f t="shared" si="16"/>
        <v>-1.736111111111116E-2</v>
      </c>
      <c r="BL37" s="70">
        <v>0</v>
      </c>
      <c r="BN37" s="73">
        <v>1</v>
      </c>
      <c r="BO37" s="4">
        <v>0.28750000000000003</v>
      </c>
      <c r="BP37" s="4">
        <v>0.93125000000000002</v>
      </c>
      <c r="BQ37" s="74"/>
      <c r="BR37" s="71" t="b">
        <f t="shared" si="4"/>
        <v>0</v>
      </c>
      <c r="BS37" s="70">
        <v>0</v>
      </c>
      <c r="BT37" s="72" t="b">
        <f t="shared" si="17"/>
        <v>0</v>
      </c>
      <c r="BU37" s="70">
        <v>0</v>
      </c>
      <c r="BW37" s="73">
        <v>1</v>
      </c>
      <c r="BX37" s="4">
        <v>0.26874999999999999</v>
      </c>
      <c r="BY37" s="4">
        <v>0.72222222222222221</v>
      </c>
      <c r="BZ37" s="74">
        <v>1</v>
      </c>
      <c r="CA37" s="71">
        <f t="shared" si="5"/>
        <v>-2.0833333333333259E-3</v>
      </c>
      <c r="CB37" s="70">
        <v>0</v>
      </c>
      <c r="CC37" s="72">
        <f t="shared" si="18"/>
        <v>7.638888888888884E-2</v>
      </c>
      <c r="CD37" s="70">
        <v>0</v>
      </c>
      <c r="CF37" s="73">
        <v>1</v>
      </c>
      <c r="CG37" s="4">
        <v>0.41875000000000001</v>
      </c>
      <c r="CH37" s="4">
        <v>0.83611111111111114</v>
      </c>
      <c r="CI37" s="74"/>
      <c r="CJ37" s="71" t="b">
        <f t="shared" si="6"/>
        <v>0</v>
      </c>
      <c r="CK37" s="70">
        <v>0</v>
      </c>
      <c r="CL37" s="72" t="b">
        <f t="shared" si="19"/>
        <v>0</v>
      </c>
      <c r="CM37" s="70">
        <v>0</v>
      </c>
    </row>
    <row r="38" spans="1:91" ht="27" customHeight="1">
      <c r="A38" s="3">
        <v>45687</v>
      </c>
      <c r="B38" s="86" t="s">
        <v>30</v>
      </c>
      <c r="C38" s="73">
        <v>1</v>
      </c>
      <c r="D38" s="4">
        <v>0.41805555555555557</v>
      </c>
      <c r="E38" s="4">
        <v>0.83333333333333337</v>
      </c>
      <c r="F38" s="74">
        <v>2</v>
      </c>
      <c r="G38" s="71">
        <f t="shared" si="7"/>
        <v>-0.14444444444444443</v>
      </c>
      <c r="H38" s="70">
        <v>0</v>
      </c>
      <c r="I38" s="72">
        <f t="shared" si="8"/>
        <v>-0.10416666666666663</v>
      </c>
      <c r="J38" s="70">
        <v>2</v>
      </c>
      <c r="K38" s="65"/>
      <c r="L38" s="73">
        <v>1</v>
      </c>
      <c r="M38" s="4">
        <v>0.56944444444444442</v>
      </c>
      <c r="N38" s="4">
        <v>0.94305555555555554</v>
      </c>
      <c r="O38" s="74">
        <v>2</v>
      </c>
      <c r="P38" s="71">
        <f t="shared" si="9"/>
        <v>6.9444444444444198E-3</v>
      </c>
      <c r="Q38" s="70">
        <v>0</v>
      </c>
      <c r="R38" s="72">
        <f t="shared" si="10"/>
        <v>5.5555555555555358E-3</v>
      </c>
      <c r="S38" s="70">
        <v>0</v>
      </c>
      <c r="U38" s="73">
        <v>1</v>
      </c>
      <c r="V38" s="4">
        <v>0.28611111111111115</v>
      </c>
      <c r="W38" s="4">
        <v>0.96111111111111114</v>
      </c>
      <c r="X38" s="74">
        <v>1</v>
      </c>
      <c r="Y38" s="71">
        <f t="shared" si="0"/>
        <v>1.5277777777777835E-2</v>
      </c>
      <c r="Z38" s="70">
        <v>0</v>
      </c>
      <c r="AA38" s="72">
        <f t="shared" si="11"/>
        <v>0.31527777777777777</v>
      </c>
      <c r="AB38" s="70">
        <v>7</v>
      </c>
      <c r="AD38" s="73">
        <v>1</v>
      </c>
      <c r="AE38" s="4">
        <v>0.30208333333333331</v>
      </c>
      <c r="AF38" s="4">
        <v>0.90833333333333333</v>
      </c>
      <c r="AG38" s="74">
        <v>1</v>
      </c>
      <c r="AH38" s="71">
        <f t="shared" si="12"/>
        <v>3.125E-2</v>
      </c>
      <c r="AI38" s="70">
        <v>0</v>
      </c>
      <c r="AJ38" s="72">
        <f t="shared" si="13"/>
        <v>0.26249999999999996</v>
      </c>
      <c r="AK38" s="70">
        <v>6</v>
      </c>
      <c r="AM38" s="73">
        <v>1</v>
      </c>
      <c r="AN38" s="4">
        <v>0.38263888888888892</v>
      </c>
      <c r="AO38" s="4">
        <v>0.67083333333333339</v>
      </c>
      <c r="AP38" s="74"/>
      <c r="AQ38" s="71" t="b">
        <f t="shared" si="1"/>
        <v>0</v>
      </c>
      <c r="AR38" s="70">
        <v>0</v>
      </c>
      <c r="AS38" s="72" t="b">
        <f t="shared" si="14"/>
        <v>0</v>
      </c>
      <c r="AT38" s="70">
        <v>0</v>
      </c>
      <c r="AV38" s="73">
        <v>0</v>
      </c>
      <c r="AW38" s="4"/>
      <c r="AX38" s="4"/>
      <c r="AY38" s="74"/>
      <c r="AZ38" s="71" t="b">
        <f t="shared" si="2"/>
        <v>0</v>
      </c>
      <c r="BA38" s="70">
        <v>0</v>
      </c>
      <c r="BB38" s="72" t="b">
        <f t="shared" si="15"/>
        <v>0</v>
      </c>
      <c r="BC38" s="70">
        <v>0</v>
      </c>
      <c r="BE38" s="73">
        <v>0</v>
      </c>
      <c r="BF38" s="4"/>
      <c r="BG38" s="4"/>
      <c r="BH38" s="74"/>
      <c r="BI38" s="71" t="b">
        <f t="shared" si="3"/>
        <v>0</v>
      </c>
      <c r="BJ38" s="70">
        <v>0</v>
      </c>
      <c r="BK38" s="72" t="b">
        <f t="shared" si="16"/>
        <v>0</v>
      </c>
      <c r="BL38" s="70">
        <v>0</v>
      </c>
      <c r="BN38" s="73">
        <v>1</v>
      </c>
      <c r="BO38" s="4">
        <v>0.28750000000000003</v>
      </c>
      <c r="BP38" s="4">
        <v>0.96180555555555547</v>
      </c>
      <c r="BQ38" s="74"/>
      <c r="BR38" s="71" t="b">
        <f t="shared" si="4"/>
        <v>0</v>
      </c>
      <c r="BS38" s="70">
        <v>0</v>
      </c>
      <c r="BT38" s="72" t="b">
        <f t="shared" si="17"/>
        <v>0</v>
      </c>
      <c r="BU38" s="70">
        <v>0</v>
      </c>
      <c r="BW38" s="73">
        <v>1</v>
      </c>
      <c r="BX38" s="4">
        <v>0.28541666666666665</v>
      </c>
      <c r="BY38" s="4">
        <v>0.83472222222222225</v>
      </c>
      <c r="BZ38" s="74">
        <v>1</v>
      </c>
      <c r="CA38" s="71">
        <f t="shared" si="5"/>
        <v>1.4583333333333337E-2</v>
      </c>
      <c r="CB38" s="70">
        <v>0</v>
      </c>
      <c r="CC38" s="72">
        <f t="shared" si="18"/>
        <v>0.18888888888888888</v>
      </c>
      <c r="CD38" s="70">
        <v>4</v>
      </c>
      <c r="CF38" s="73">
        <v>1</v>
      </c>
      <c r="CG38" s="4">
        <v>0.4145833333333333</v>
      </c>
      <c r="CH38" s="4">
        <v>0.83333333333333337</v>
      </c>
      <c r="CI38" s="74"/>
      <c r="CJ38" s="71" t="b">
        <f t="shared" si="6"/>
        <v>0</v>
      </c>
      <c r="CK38" s="70">
        <v>0</v>
      </c>
      <c r="CL38" s="72" t="b">
        <f t="shared" si="19"/>
        <v>0</v>
      </c>
      <c r="CM38" s="70">
        <v>0</v>
      </c>
    </row>
    <row r="39" spans="1:91" ht="27" customHeight="1">
      <c r="A39" s="3">
        <v>45688</v>
      </c>
      <c r="B39" s="59" t="s">
        <v>31</v>
      </c>
      <c r="C39" s="73">
        <v>1</v>
      </c>
      <c r="D39" s="4">
        <v>0.30833333333333335</v>
      </c>
      <c r="E39" s="4">
        <v>0.67499999999999993</v>
      </c>
      <c r="F39" s="74">
        <v>1</v>
      </c>
      <c r="G39" s="71">
        <f t="shared" si="7"/>
        <v>3.7500000000000033E-2</v>
      </c>
      <c r="H39" s="70">
        <v>0</v>
      </c>
      <c r="I39" s="72">
        <f t="shared" si="8"/>
        <v>2.9166666666666563E-2</v>
      </c>
      <c r="J39" s="70">
        <v>0</v>
      </c>
      <c r="K39" s="65"/>
      <c r="L39" s="73">
        <v>1</v>
      </c>
      <c r="M39" s="4">
        <v>0.59166666666666667</v>
      </c>
      <c r="N39" s="4"/>
      <c r="O39" s="74">
        <v>3</v>
      </c>
      <c r="P39" s="71">
        <f t="shared" si="9"/>
        <v>-1.2499999999999956E-2</v>
      </c>
      <c r="Q39" s="70">
        <v>0</v>
      </c>
      <c r="R39" s="72">
        <f t="shared" si="10"/>
        <v>-0.97916666666666663</v>
      </c>
      <c r="S39" s="70">
        <v>0</v>
      </c>
      <c r="U39" s="73">
        <v>1</v>
      </c>
      <c r="V39" s="4">
        <v>0.60347222222222219</v>
      </c>
      <c r="W39" s="4"/>
      <c r="X39" s="74">
        <v>3</v>
      </c>
      <c r="Y39" s="71">
        <f t="shared" si="0"/>
        <v>-6.9444444444444198E-4</v>
      </c>
      <c r="Z39" s="70">
        <v>0</v>
      </c>
      <c r="AA39" s="72">
        <f t="shared" si="11"/>
        <v>-0.97916666666666663</v>
      </c>
      <c r="AB39" s="70">
        <v>0</v>
      </c>
      <c r="AD39" s="73">
        <v>1</v>
      </c>
      <c r="AE39" s="4">
        <v>0.30694444444444441</v>
      </c>
      <c r="AF39" s="4"/>
      <c r="AG39" s="74">
        <v>1</v>
      </c>
      <c r="AH39" s="71">
        <f t="shared" si="12"/>
        <v>3.6111111111111094E-2</v>
      </c>
      <c r="AI39" s="70">
        <v>0</v>
      </c>
      <c r="AJ39" s="72">
        <f t="shared" si="13"/>
        <v>-0.64583333333333337</v>
      </c>
      <c r="AK39" s="70">
        <v>0</v>
      </c>
      <c r="AM39" s="73">
        <v>1</v>
      </c>
      <c r="AN39" s="4">
        <v>0.35694444444444445</v>
      </c>
      <c r="AO39" s="4"/>
      <c r="AP39" s="74"/>
      <c r="AQ39" s="71" t="b">
        <f t="shared" si="1"/>
        <v>0</v>
      </c>
      <c r="AR39" s="70">
        <v>0</v>
      </c>
      <c r="AS39" s="72" t="b">
        <f t="shared" si="14"/>
        <v>0</v>
      </c>
      <c r="AT39" s="70">
        <v>0</v>
      </c>
      <c r="AV39" s="73">
        <v>1</v>
      </c>
      <c r="AW39" s="4">
        <v>0.56111111111111112</v>
      </c>
      <c r="AX39" s="4"/>
      <c r="AY39" s="74"/>
      <c r="AZ39" s="71" t="b">
        <f t="shared" si="2"/>
        <v>0</v>
      </c>
      <c r="BA39" s="70">
        <v>0</v>
      </c>
      <c r="BB39" s="72" t="b">
        <f t="shared" si="15"/>
        <v>0</v>
      </c>
      <c r="BC39" s="70">
        <v>0</v>
      </c>
      <c r="BE39" s="73">
        <v>0</v>
      </c>
      <c r="BF39" s="4"/>
      <c r="BG39" s="4"/>
      <c r="BH39" s="74"/>
      <c r="BI39" s="71" t="b">
        <f t="shared" si="3"/>
        <v>0</v>
      </c>
      <c r="BJ39" s="70">
        <v>0</v>
      </c>
      <c r="BK39" s="72" t="b">
        <f t="shared" si="16"/>
        <v>0</v>
      </c>
      <c r="BL39" s="70">
        <v>0</v>
      </c>
      <c r="BN39" s="73">
        <v>1</v>
      </c>
      <c r="BO39" s="4">
        <v>0.28402777777777777</v>
      </c>
      <c r="BP39" s="4"/>
      <c r="BQ39" s="74"/>
      <c r="BR39" s="71" t="b">
        <f t="shared" si="4"/>
        <v>0</v>
      </c>
      <c r="BS39" s="70">
        <v>0</v>
      </c>
      <c r="BT39" s="72" t="b">
        <f t="shared" si="17"/>
        <v>0</v>
      </c>
      <c r="BU39" s="70">
        <v>0</v>
      </c>
      <c r="BW39" s="73">
        <v>1</v>
      </c>
      <c r="BX39" s="4">
        <v>0.28263888888888888</v>
      </c>
      <c r="BY39" s="4"/>
      <c r="BZ39" s="74">
        <v>1</v>
      </c>
      <c r="CA39" s="71">
        <f t="shared" si="5"/>
        <v>1.1805555555555569E-2</v>
      </c>
      <c r="CB39" s="70">
        <v>0</v>
      </c>
      <c r="CC39" s="72">
        <f t="shared" si="18"/>
        <v>-0.64583333333333337</v>
      </c>
      <c r="CD39" s="70">
        <v>0</v>
      </c>
      <c r="CF39" s="73">
        <v>1</v>
      </c>
      <c r="CG39" s="4">
        <v>0.41666666666666669</v>
      </c>
      <c r="CH39" s="4"/>
      <c r="CI39" s="74"/>
      <c r="CJ39" s="71" t="b">
        <f t="shared" si="6"/>
        <v>0</v>
      </c>
      <c r="CK39" s="70">
        <v>0</v>
      </c>
      <c r="CL39" s="72" t="b">
        <f t="shared" si="19"/>
        <v>0</v>
      </c>
      <c r="CM39" s="70">
        <v>0</v>
      </c>
    </row>
    <row r="40" spans="1:91" ht="27" customHeight="1">
      <c r="A40" s="66"/>
      <c r="B40" s="66"/>
      <c r="C40" s="75">
        <f>SUM(C9:C39)</f>
        <v>27</v>
      </c>
      <c r="D40" s="154" t="s">
        <v>90</v>
      </c>
      <c r="E40" s="154"/>
      <c r="F40" s="154"/>
      <c r="G40" s="154"/>
      <c r="H40" s="69">
        <f>SUM(H9:H39)</f>
        <v>0</v>
      </c>
      <c r="I40" s="63"/>
      <c r="J40" s="67">
        <f>SUM(J9:J39)</f>
        <v>47</v>
      </c>
      <c r="K40" s="65"/>
      <c r="L40" s="75">
        <f>SUM(L9:L39)</f>
        <v>27</v>
      </c>
      <c r="M40" s="154" t="s">
        <v>90</v>
      </c>
      <c r="N40" s="154"/>
      <c r="O40" s="154"/>
      <c r="P40" s="154"/>
      <c r="Q40" s="69">
        <f>SUM(Q9:Q39)</f>
        <v>0</v>
      </c>
      <c r="R40" s="88"/>
      <c r="S40" s="67">
        <f>SUM(S9:S39)</f>
        <v>6</v>
      </c>
      <c r="U40" s="75">
        <f>SUM(U9:U39)</f>
        <v>27</v>
      </c>
      <c r="V40" s="154" t="s">
        <v>90</v>
      </c>
      <c r="W40" s="154"/>
      <c r="X40" s="154"/>
      <c r="Y40" s="154"/>
      <c r="Z40" s="69">
        <f>SUM(Z9:Z39)</f>
        <v>0</v>
      </c>
      <c r="AA40" s="88"/>
      <c r="AB40" s="67">
        <f>SUM(AB9:AB39)</f>
        <v>31</v>
      </c>
      <c r="AD40" s="75">
        <f>SUM(AD9:AD39)</f>
        <v>25</v>
      </c>
      <c r="AE40" s="154" t="s">
        <v>90</v>
      </c>
      <c r="AF40" s="154"/>
      <c r="AG40" s="154"/>
      <c r="AH40" s="154"/>
      <c r="AI40" s="69">
        <f>SUM(AI9:AI39)</f>
        <v>0</v>
      </c>
      <c r="AJ40" s="88"/>
      <c r="AK40" s="67">
        <f>SUM(AK9:AK39)</f>
        <v>20</v>
      </c>
      <c r="AM40" s="75">
        <f>SUM(AM9:AM39)</f>
        <v>31</v>
      </c>
      <c r="AN40" s="154" t="s">
        <v>90</v>
      </c>
      <c r="AO40" s="154"/>
      <c r="AP40" s="154"/>
      <c r="AQ40" s="154"/>
      <c r="AR40" s="69">
        <f>SUM(AR9:AR39)</f>
        <v>0</v>
      </c>
      <c r="AS40" s="88"/>
      <c r="AT40" s="67">
        <f>SUM(AT9:AT39)</f>
        <v>0</v>
      </c>
      <c r="AV40" s="75">
        <f>SUM(AV9:AV39)</f>
        <v>23</v>
      </c>
      <c r="AW40" s="154" t="s">
        <v>90</v>
      </c>
      <c r="AX40" s="154"/>
      <c r="AY40" s="154"/>
      <c r="AZ40" s="154"/>
      <c r="BA40" s="69">
        <f>SUM(BA9:BA39)</f>
        <v>0</v>
      </c>
      <c r="BB40" s="88"/>
      <c r="BC40" s="67">
        <f>SUM(BC9:BC39)</f>
        <v>0</v>
      </c>
      <c r="BE40" s="75">
        <f>SUM(BE9:BE39)</f>
        <v>18</v>
      </c>
      <c r="BF40" s="154" t="s">
        <v>90</v>
      </c>
      <c r="BG40" s="154"/>
      <c r="BH40" s="154"/>
      <c r="BI40" s="154"/>
      <c r="BJ40" s="69">
        <f>SUM(BJ9:BJ39)</f>
        <v>0</v>
      </c>
      <c r="BK40" s="88"/>
      <c r="BL40" s="67">
        <f>SUM(BL9:BL39)</f>
        <v>0</v>
      </c>
      <c r="BN40" s="75">
        <f>SUM(BN9:BN39)</f>
        <v>29</v>
      </c>
      <c r="BO40" s="154" t="s">
        <v>90</v>
      </c>
      <c r="BP40" s="154"/>
      <c r="BQ40" s="154"/>
      <c r="BR40" s="154"/>
      <c r="BS40" s="69">
        <f>SUM(BS9:BS39)</f>
        <v>0</v>
      </c>
      <c r="BT40" s="88"/>
      <c r="BU40" s="67">
        <f>SUM(BU9:BU39)</f>
        <v>0</v>
      </c>
      <c r="BW40" s="75">
        <f>SUM(BW9:BW39)</f>
        <v>26</v>
      </c>
      <c r="BX40" s="154" t="s">
        <v>90</v>
      </c>
      <c r="BY40" s="154"/>
      <c r="BZ40" s="154"/>
      <c r="CA40" s="154"/>
      <c r="CB40" s="69">
        <f>SUM(CB9:CB39)</f>
        <v>0</v>
      </c>
      <c r="CC40" s="88"/>
      <c r="CD40" s="67">
        <f>SUM(CD9:CD39)</f>
        <v>29</v>
      </c>
      <c r="CF40" s="75">
        <f>SUM(CF9:CF39)</f>
        <v>11</v>
      </c>
      <c r="CG40" s="154" t="s">
        <v>90</v>
      </c>
      <c r="CH40" s="154"/>
      <c r="CI40" s="154"/>
      <c r="CJ40" s="154"/>
      <c r="CK40" s="69">
        <f>SUM(CK9:CK39)</f>
        <v>0</v>
      </c>
      <c r="CL40" s="88"/>
      <c r="CM40" s="67">
        <f>SUM(CM9:CM39)</f>
        <v>0</v>
      </c>
    </row>
    <row r="41" spans="1:91" s="83" customFormat="1" ht="27" customHeight="1">
      <c r="A41" s="60"/>
      <c r="B41" s="60"/>
      <c r="C41" s="77"/>
      <c r="D41" s="78"/>
      <c r="E41" s="78"/>
      <c r="F41" s="78"/>
      <c r="G41" s="78"/>
      <c r="H41" s="79"/>
      <c r="I41" s="78"/>
      <c r="J41" s="80"/>
      <c r="K41" s="81"/>
      <c r="L41" s="82"/>
      <c r="M41" s="78"/>
      <c r="N41" s="78"/>
      <c r="O41" s="78"/>
      <c r="P41" s="78"/>
      <c r="Q41" s="79"/>
      <c r="R41" s="78"/>
      <c r="S41" s="80"/>
      <c r="U41" s="82"/>
      <c r="V41" s="78"/>
      <c r="W41" s="78"/>
      <c r="X41" s="78"/>
      <c r="Y41" s="78"/>
      <c r="Z41" s="79"/>
      <c r="AA41" s="78"/>
      <c r="AB41" s="80"/>
      <c r="AD41" s="82"/>
      <c r="AE41" s="78"/>
      <c r="AF41" s="78"/>
      <c r="AG41" s="78"/>
      <c r="AH41" s="78"/>
      <c r="AI41" s="79"/>
      <c r="AJ41" s="78"/>
      <c r="AK41" s="80"/>
      <c r="AM41" s="82"/>
      <c r="AN41" s="78"/>
      <c r="AO41" s="78"/>
      <c r="AP41" s="78"/>
      <c r="AQ41" s="78"/>
      <c r="AR41" s="79"/>
      <c r="AS41" s="78"/>
      <c r="AT41" s="80"/>
      <c r="AV41" s="82"/>
      <c r="AW41" s="78"/>
      <c r="AX41" s="78"/>
      <c r="AY41" s="78"/>
      <c r="AZ41" s="78"/>
      <c r="BA41" s="79"/>
      <c r="BB41" s="78"/>
      <c r="BC41" s="80"/>
      <c r="BE41" s="82"/>
      <c r="BF41" s="78"/>
      <c r="BG41" s="78"/>
      <c r="BH41" s="78"/>
      <c r="BI41" s="78"/>
      <c r="BJ41" s="79"/>
      <c r="BK41" s="78"/>
      <c r="BL41" s="80"/>
      <c r="BN41" s="82"/>
      <c r="BO41" s="78"/>
      <c r="BP41" s="78"/>
      <c r="BQ41" s="78"/>
      <c r="BR41" s="78"/>
      <c r="BS41" s="79"/>
      <c r="BT41" s="78"/>
      <c r="BU41" s="80"/>
      <c r="BW41" s="82"/>
      <c r="BX41" s="78"/>
      <c r="BY41" s="78"/>
      <c r="BZ41" s="78"/>
      <c r="CA41" s="78"/>
      <c r="CB41" s="79"/>
      <c r="CC41" s="78"/>
      <c r="CD41" s="80"/>
      <c r="CF41" s="82"/>
      <c r="CG41" s="78"/>
      <c r="CH41" s="78"/>
      <c r="CI41" s="78"/>
      <c r="CJ41" s="78"/>
      <c r="CK41" s="79"/>
      <c r="CL41" s="78"/>
      <c r="CM41" s="80"/>
    </row>
    <row r="42" spans="1:91" s="83" customFormat="1" ht="27" customHeight="1">
      <c r="A42" s="60"/>
      <c r="B42" s="60"/>
      <c r="C42" s="77"/>
      <c r="D42" s="78"/>
      <c r="E42" s="78"/>
      <c r="F42" s="78"/>
      <c r="G42" s="78"/>
      <c r="H42" s="79"/>
      <c r="I42" s="78"/>
      <c r="J42" s="80"/>
      <c r="K42" s="81"/>
      <c r="L42" s="82"/>
      <c r="M42" s="78"/>
      <c r="N42" s="78"/>
      <c r="O42" s="78"/>
      <c r="P42" s="78"/>
      <c r="Q42" s="79"/>
      <c r="R42" s="78"/>
      <c r="S42" s="80"/>
      <c r="U42" s="82"/>
      <c r="V42" s="78"/>
      <c r="W42" s="78"/>
      <c r="X42" s="78"/>
      <c r="Y42" s="78"/>
      <c r="Z42" s="79"/>
      <c r="AA42" s="78"/>
      <c r="AB42" s="80"/>
      <c r="AD42" s="82"/>
      <c r="AE42" s="78"/>
      <c r="AF42" s="78"/>
      <c r="AG42" s="78"/>
      <c r="AH42" s="78"/>
      <c r="AI42" s="79"/>
      <c r="AJ42" s="78"/>
      <c r="AK42" s="80"/>
      <c r="AM42" s="82"/>
      <c r="AN42" s="78"/>
      <c r="AO42" s="78"/>
      <c r="AP42" s="78"/>
      <c r="AQ42" s="78"/>
      <c r="AR42" s="79"/>
      <c r="AS42" s="78"/>
      <c r="AT42" s="80"/>
      <c r="AV42" s="82"/>
      <c r="AW42" s="78"/>
      <c r="AX42" s="78"/>
      <c r="AY42" s="78"/>
      <c r="AZ42" s="78"/>
      <c r="BA42" s="79"/>
      <c r="BB42" s="78"/>
      <c r="BC42" s="80"/>
      <c r="BE42" s="82"/>
      <c r="BF42" s="78"/>
      <c r="BG42" s="78"/>
      <c r="BH42" s="78"/>
      <c r="BI42" s="78"/>
      <c r="BJ42" s="79"/>
      <c r="BK42" s="78"/>
      <c r="BL42" s="80"/>
      <c r="BN42" s="82"/>
      <c r="BO42" s="78"/>
      <c r="BP42" s="78"/>
      <c r="BQ42" s="78"/>
      <c r="BR42" s="78"/>
      <c r="BS42" s="79"/>
      <c r="BT42" s="78"/>
      <c r="BU42" s="80"/>
      <c r="BW42" s="82"/>
      <c r="BX42" s="78"/>
      <c r="BY42" s="78"/>
      <c r="BZ42" s="78"/>
      <c r="CA42" s="78"/>
      <c r="CB42" s="79"/>
      <c r="CC42" s="78"/>
      <c r="CD42" s="80"/>
      <c r="CF42" s="82"/>
      <c r="CG42" s="78"/>
      <c r="CH42" s="78"/>
      <c r="CI42" s="78"/>
      <c r="CJ42" s="78"/>
      <c r="CK42" s="79"/>
      <c r="CL42" s="78"/>
      <c r="CM42" s="80"/>
    </row>
    <row r="43" spans="1:91" ht="27" customHeight="1">
      <c r="C43" s="68">
        <f>C72</f>
        <v>24</v>
      </c>
      <c r="D43" s="156" t="s">
        <v>89</v>
      </c>
      <c r="E43" s="156"/>
      <c r="F43" s="156"/>
      <c r="G43" s="156"/>
      <c r="H43" s="68">
        <f>H72</f>
        <v>0</v>
      </c>
      <c r="I43" s="76"/>
      <c r="J43" s="68">
        <f>J72</f>
        <v>39</v>
      </c>
      <c r="K43" s="65"/>
      <c r="L43" s="68">
        <f>L72</f>
        <v>24</v>
      </c>
      <c r="M43" s="156" t="s">
        <v>89</v>
      </c>
      <c r="N43" s="156"/>
      <c r="O43" s="156"/>
      <c r="P43" s="156"/>
      <c r="Q43" s="68">
        <f>Q72</f>
        <v>0</v>
      </c>
      <c r="R43" s="76"/>
      <c r="S43" s="68">
        <f>S72</f>
        <v>7</v>
      </c>
      <c r="U43" s="68">
        <f>U72</f>
        <v>24</v>
      </c>
      <c r="V43" s="156" t="s">
        <v>89</v>
      </c>
      <c r="W43" s="156"/>
      <c r="X43" s="156"/>
      <c r="Y43" s="156"/>
      <c r="Z43" s="68">
        <f>Z72</f>
        <v>0</v>
      </c>
      <c r="AA43" s="76"/>
      <c r="AB43" s="68">
        <f>AB72</f>
        <v>58</v>
      </c>
      <c r="AD43" s="68">
        <f>AD72</f>
        <v>23</v>
      </c>
      <c r="AE43" s="156" t="s">
        <v>89</v>
      </c>
      <c r="AF43" s="156"/>
      <c r="AG43" s="156"/>
      <c r="AH43" s="156"/>
      <c r="AI43" s="68">
        <f>AI72</f>
        <v>0</v>
      </c>
      <c r="AJ43" s="76"/>
      <c r="AK43" s="68">
        <f>AK72</f>
        <v>15</v>
      </c>
      <c r="AM43" s="68">
        <f>AM72</f>
        <v>27</v>
      </c>
      <c r="AN43" s="156" t="s">
        <v>89</v>
      </c>
      <c r="AO43" s="156"/>
      <c r="AP43" s="156"/>
      <c r="AQ43" s="156"/>
      <c r="AR43" s="68">
        <f>AR72</f>
        <v>0</v>
      </c>
      <c r="AS43" s="76"/>
      <c r="AT43" s="68">
        <f>AT72</f>
        <v>0</v>
      </c>
      <c r="AV43" s="68">
        <f>AV72</f>
        <v>23</v>
      </c>
      <c r="AW43" s="156" t="s">
        <v>89</v>
      </c>
      <c r="AX43" s="156"/>
      <c r="AY43" s="156"/>
      <c r="AZ43" s="156"/>
      <c r="BA43" s="68">
        <f>BA72</f>
        <v>0</v>
      </c>
      <c r="BB43" s="76"/>
      <c r="BC43" s="68">
        <f>BC72</f>
        <v>0</v>
      </c>
      <c r="BE43" s="68">
        <f>BE72</f>
        <v>16</v>
      </c>
      <c r="BF43" s="156" t="s">
        <v>89</v>
      </c>
      <c r="BG43" s="156"/>
      <c r="BH43" s="156"/>
      <c r="BI43" s="156"/>
      <c r="BJ43" s="68">
        <f>BJ72</f>
        <v>0</v>
      </c>
      <c r="BK43" s="76"/>
      <c r="BL43" s="68">
        <f>BL72</f>
        <v>0</v>
      </c>
      <c r="BN43" s="68">
        <f>BN72</f>
        <v>25</v>
      </c>
      <c r="BO43" s="156" t="s">
        <v>89</v>
      </c>
      <c r="BP43" s="156"/>
      <c r="BQ43" s="156"/>
      <c r="BR43" s="156"/>
      <c r="BS43" s="68">
        <f>BS72</f>
        <v>0</v>
      </c>
      <c r="BT43" s="76"/>
      <c r="BU43" s="68">
        <f>BU72</f>
        <v>0</v>
      </c>
      <c r="BW43" s="68">
        <f>BW72</f>
        <v>24</v>
      </c>
      <c r="BX43" s="156" t="s">
        <v>89</v>
      </c>
      <c r="BY43" s="156"/>
      <c r="BZ43" s="156"/>
      <c r="CA43" s="156"/>
      <c r="CB43" s="68">
        <f>CB72</f>
        <v>0</v>
      </c>
      <c r="CC43" s="84"/>
      <c r="CD43" s="68">
        <f>CD72</f>
        <v>29</v>
      </c>
      <c r="CF43" s="68">
        <f>CF72</f>
        <v>23</v>
      </c>
      <c r="CG43" s="156" t="s">
        <v>89</v>
      </c>
      <c r="CH43" s="156"/>
      <c r="CI43" s="156"/>
      <c r="CJ43" s="156"/>
      <c r="CK43" s="68">
        <f>CK72</f>
        <v>0</v>
      </c>
      <c r="CL43" s="87"/>
      <c r="CM43" s="68">
        <f>CM72</f>
        <v>3</v>
      </c>
    </row>
    <row r="44" spans="1:91" ht="27" customHeight="1">
      <c r="A44" s="102">
        <v>45689</v>
      </c>
      <c r="B44" s="59" t="s">
        <v>32</v>
      </c>
      <c r="C44" s="73">
        <v>1</v>
      </c>
      <c r="D44" s="4">
        <v>0.30624999999999997</v>
      </c>
      <c r="E44" s="4">
        <v>0.70277777777777783</v>
      </c>
      <c r="F44" s="74">
        <v>1</v>
      </c>
      <c r="G44" s="71">
        <f>IF(F44=1,D44-TIME(7,0,0),IF(F44=2,D44-TIME(13,30,0),IF(F44=3,D44-TIME(15,0,0))))</f>
        <v>1.4583333333333282E-2</v>
      </c>
      <c r="H44" s="70">
        <v>0</v>
      </c>
      <c r="I44" s="72">
        <f>IF(F44=1,E44-TIME(14,30,0),IF(F44=2,E44-TIME(23,0,0),IF(F44=3,E44-TIME(23,0,0))))</f>
        <v>9.8611111111111205E-2</v>
      </c>
      <c r="J44" s="70">
        <v>0</v>
      </c>
      <c r="K44" s="65"/>
      <c r="L44" s="73">
        <v>1</v>
      </c>
      <c r="M44" s="4">
        <v>0.60416666666666663</v>
      </c>
      <c r="N44" s="4">
        <v>0.97569444444444453</v>
      </c>
      <c r="O44" s="74">
        <v>3</v>
      </c>
      <c r="P44" s="71">
        <f t="shared" ref="P44:P71" si="20">IF(O44=1,M44-TIME(6,30,0),IF(O44=2,M44-TIME(13,30,0),IF(O44=3,M44-TIME(14,30,0))))</f>
        <v>0</v>
      </c>
      <c r="Q44" s="70">
        <v>0</v>
      </c>
      <c r="R44" s="72">
        <f>IF(O44=1,N44-TIME(15,30,0),IF(O44=2,N44-TIME(22,30,0),IF(O44=3,N44-TIME(23,30,0))))</f>
        <v>-3.4722222222220989E-3</v>
      </c>
      <c r="S44" s="70">
        <v>0</v>
      </c>
      <c r="U44" s="73">
        <v>1</v>
      </c>
      <c r="V44" s="4">
        <v>0.6</v>
      </c>
      <c r="W44" s="4">
        <v>1.0416666666666666E-2</v>
      </c>
      <c r="X44" s="74">
        <v>3</v>
      </c>
      <c r="Y44" s="71">
        <f t="shared" ref="Y44:Y71" si="21">IF(X44=1,V44-TIME(6,30,0),IF(X44=2,V44-TIME(13,30,0),IF(X44=3,V44-TIME(14,30,0))))</f>
        <v>-4.1666666666666519E-3</v>
      </c>
      <c r="Z44" s="70">
        <v>0</v>
      </c>
      <c r="AA44" s="72">
        <f>IF(X44=1,W44-TIME(15,30,0),IF(X44=2,W44-TIME(22,30,0),IF(X44=3,W44-TIME(23,30,0))))</f>
        <v>-0.96875</v>
      </c>
      <c r="AB44" s="70">
        <v>0</v>
      </c>
      <c r="AD44" s="73">
        <v>1</v>
      </c>
      <c r="AE44" s="4">
        <v>0.55555555555555558</v>
      </c>
      <c r="AF44" s="4">
        <v>0.97569444444444453</v>
      </c>
      <c r="AG44" s="74">
        <v>2</v>
      </c>
      <c r="AH44" s="71">
        <f t="shared" ref="AH44:AH71" si="22">IF(AG44=1,AE44-TIME(6,30,0),IF(AG44=2,AE44-TIME(13,30,0),IF(AG44=3,AE44-TIME(14,30,0))))</f>
        <v>-6.9444444444444198E-3</v>
      </c>
      <c r="AI44" s="70">
        <v>0</v>
      </c>
      <c r="AJ44" s="72">
        <f>IF(AG44=1,AF44-TIME(15,30,0),IF(AG44=2,AF44-TIME(22,30,0),IF(AG44=3,AF44-TIME(23,30,0))))</f>
        <v>3.8194444444444531E-2</v>
      </c>
      <c r="AK44" s="70">
        <v>0</v>
      </c>
      <c r="AM44" s="73">
        <v>1</v>
      </c>
      <c r="AN44" s="4">
        <v>0.37638888888888888</v>
      </c>
      <c r="AO44" s="4">
        <v>0.8833333333333333</v>
      </c>
      <c r="AP44" s="74"/>
      <c r="AQ44" s="71" t="b">
        <f t="shared" ref="AQ44:AQ71" si="23">IF(AP44=1,AN44-TIME(6,30,0),IF(AP44=2,AN44-TIME(13,30,0),IF(AP44=3,AN44-TIME(14,30,0))))</f>
        <v>0</v>
      </c>
      <c r="AR44" s="70">
        <v>0</v>
      </c>
      <c r="AS44" s="72" t="b">
        <f>IF(AP44=1,AO44-TIME(15,30,0),IF(AP44=2,AO44-TIME(22,30,0),IF(AP44=3,AO44-TIME(23,30,0))))</f>
        <v>0</v>
      </c>
      <c r="AT44" s="70">
        <v>0</v>
      </c>
      <c r="AV44" s="73">
        <v>1</v>
      </c>
      <c r="AW44" s="4" t="s">
        <v>110</v>
      </c>
      <c r="AX44" s="4"/>
      <c r="AY44" s="74"/>
      <c r="AZ44" s="71" t="b">
        <f t="shared" ref="AZ44:AZ71" si="24">IF(AY44=1,AW44-TIME(6,30,0),IF(AY44=2,AW44-TIME(13,30,0),IF(AY44=3,AW44-TIME(14,30,0))))</f>
        <v>0</v>
      </c>
      <c r="BA44" s="70">
        <v>0</v>
      </c>
      <c r="BB44" s="72" t="b">
        <f>IF(AY44=1,AX44-TIME(15,30,0),IF(AY44=2,AX44-TIME(22,30,0),IF(AY44=3,AX44-TIME(23,30,0))))</f>
        <v>0</v>
      </c>
      <c r="BC44" s="70">
        <v>0</v>
      </c>
      <c r="BE44" s="73">
        <v>1</v>
      </c>
      <c r="BF44" s="4">
        <v>0.30555555555555552</v>
      </c>
      <c r="BG44" s="4">
        <v>0.66527777777777775</v>
      </c>
      <c r="BH44" s="74"/>
      <c r="BI44" s="71" t="b">
        <f t="shared" ref="BI44:BI71" si="25">IF(BH44=1,BF44-TIME(6,30,0),IF(BH44=2,BF44-TIME(13,30,0),IF(BH44=3,BF44-TIME(14,30,0))))</f>
        <v>0</v>
      </c>
      <c r="BJ44" s="70">
        <v>0</v>
      </c>
      <c r="BK44" s="72" t="b">
        <f>IF(BH44=1,BG44-TIME(15,30,0),IF(BH44=2,BG44-TIME(22,30,0),IF(BH44=3,BG44-TIME(23,30,0))))</f>
        <v>0</v>
      </c>
      <c r="BL44" s="70">
        <v>0</v>
      </c>
      <c r="BN44" s="73">
        <v>1</v>
      </c>
      <c r="BO44" s="4">
        <v>0.28472222222222221</v>
      </c>
      <c r="BP44" s="4"/>
      <c r="BQ44" s="74"/>
      <c r="BR44" s="71" t="b">
        <f t="shared" ref="BR44:BR71" si="26">IF(BQ44=1,BO44-TIME(6,30,0),IF(BQ44=2,BO44-TIME(13,30,0),IF(BQ44=3,BO44-TIME(14,30,0))))</f>
        <v>0</v>
      </c>
      <c r="BS44" s="70">
        <v>0</v>
      </c>
      <c r="BT44" s="72" t="b">
        <f>IF(BQ44=1,BP44-TIME(15,30,0),IF(BQ44=2,BP44-TIME(22,30,0),IF(BQ44=3,BP44-TIME(23,30,0))))</f>
        <v>0</v>
      </c>
      <c r="BU44" s="70">
        <v>0</v>
      </c>
      <c r="BW44" s="73">
        <v>1</v>
      </c>
      <c r="BX44" s="4">
        <v>0.28958333333333336</v>
      </c>
      <c r="BY44" s="4">
        <v>0.8256944444444444</v>
      </c>
      <c r="BZ44" s="74">
        <v>1</v>
      </c>
      <c r="CA44" s="71">
        <f t="shared" ref="CA44:CA71" si="27">IF(BZ44=1,BX44-TIME(6,30,0),IF(BZ44=2,BX44-TIME(13,30,0),IF(BZ44=3,BX44-TIME(14,30,0))))</f>
        <v>1.8750000000000044E-2</v>
      </c>
      <c r="CB44" s="70">
        <v>0</v>
      </c>
      <c r="CC44" s="72">
        <f>IF(BZ44=1,BY44-TIME(15,30,0),IF(BZ44=2,BY44-TIME(22,30,0),IF(BZ44=3,BY44-TIME(23,30,0))))</f>
        <v>0.17986111111111103</v>
      </c>
      <c r="CD44" s="70">
        <v>4</v>
      </c>
      <c r="CF44" s="73">
        <v>1</v>
      </c>
      <c r="CG44" s="4">
        <v>0.50138888888888888</v>
      </c>
      <c r="CH44" s="4">
        <v>0.87847222222222221</v>
      </c>
      <c r="CI44" s="74"/>
      <c r="CJ44" s="71" t="b">
        <f t="shared" ref="CJ44:CJ71" si="28">IF(CI44=1,CG44-TIME(6,30,0),IF(CI44=2,CG44-TIME(13,30,0),IF(CI44=3,CG44-TIME(14,30,0))))</f>
        <v>0</v>
      </c>
      <c r="CK44" s="70">
        <v>0</v>
      </c>
      <c r="CL44" s="72" t="b">
        <f>IF(CI44=1,CH44-TIME(15,30,0),IF(CI44=2,CH44-TIME(22,30,0),IF(CI44=3,CH44-TIME(23,30,0))))</f>
        <v>0</v>
      </c>
      <c r="CM44" s="70">
        <v>0</v>
      </c>
    </row>
    <row r="45" spans="1:91" ht="27" customHeight="1">
      <c r="A45" s="102">
        <v>45690</v>
      </c>
      <c r="B45" s="13" t="s">
        <v>33</v>
      </c>
      <c r="C45" s="73">
        <v>1</v>
      </c>
      <c r="D45" s="4">
        <v>0.29930555555555555</v>
      </c>
      <c r="E45" s="4">
        <v>0.66111111111111109</v>
      </c>
      <c r="F45" s="74">
        <v>1</v>
      </c>
      <c r="G45" s="71">
        <f t="shared" ref="G45:G71" si="29">IF(F45=1,D45-TIME(6,30,0),IF(F45=2,D45-TIME(13,30,0),IF(F45=3,D45-TIME(14,30,0))))</f>
        <v>2.8472222222222232E-2</v>
      </c>
      <c r="H45" s="70">
        <v>0</v>
      </c>
      <c r="I45" s="72">
        <f t="shared" ref="I45:I71" si="30">IF(F45=1,E45-TIME(15,30,0),IF(F45=2,E45-TIME(22,30,0),IF(F45=3,E45-TIME(23,30,0))))</f>
        <v>1.5277777777777724E-2</v>
      </c>
      <c r="J45" s="70">
        <v>0</v>
      </c>
      <c r="K45" s="65"/>
      <c r="L45" s="73">
        <v>1</v>
      </c>
      <c r="M45" s="4">
        <v>0.56527777777777777</v>
      </c>
      <c r="N45" s="4">
        <v>0.94374999999999998</v>
      </c>
      <c r="O45" s="74">
        <v>2</v>
      </c>
      <c r="P45" s="71">
        <f t="shared" si="20"/>
        <v>2.7777777777777679E-3</v>
      </c>
      <c r="Q45" s="70">
        <v>0</v>
      </c>
      <c r="R45" s="72">
        <f t="shared" ref="R45:R71" si="31">IF(O45=1,N45-TIME(15,30,0),IF(O45=2,N45-TIME(22,30,0),IF(O45=3,N45-TIME(23,30,0))))</f>
        <v>6.2499999999999778E-3</v>
      </c>
      <c r="S45" s="70">
        <v>0</v>
      </c>
      <c r="U45" s="73">
        <v>1</v>
      </c>
      <c r="V45" s="4">
        <v>0.55625000000000002</v>
      </c>
      <c r="W45" s="4">
        <v>0.92291666666666661</v>
      </c>
      <c r="X45" s="74">
        <v>2</v>
      </c>
      <c r="Y45" s="71">
        <f t="shared" si="21"/>
        <v>-6.2499999999999778E-3</v>
      </c>
      <c r="Z45" s="70">
        <v>0</v>
      </c>
      <c r="AA45" s="72">
        <f t="shared" ref="AA45:AA71" si="32">IF(X45=1,W45-TIME(15,30,0),IF(X45=2,W45-TIME(22,30,0),IF(X45=3,W45-TIME(23,30,0))))</f>
        <v>-1.4583333333333393E-2</v>
      </c>
      <c r="AB45" s="70">
        <v>0</v>
      </c>
      <c r="AD45" s="73">
        <v>0</v>
      </c>
      <c r="AE45" s="4"/>
      <c r="AF45" s="4"/>
      <c r="AG45" s="74"/>
      <c r="AH45" s="71" t="b">
        <f t="shared" si="22"/>
        <v>0</v>
      </c>
      <c r="AI45" s="70">
        <v>0</v>
      </c>
      <c r="AJ45" s="72" t="b">
        <f t="shared" ref="AJ45:AJ71" si="33">IF(AG45=1,AF45-TIME(15,30,0),IF(AG45=2,AF45-TIME(22,30,0),IF(AG45=3,AF45-TIME(23,30,0))))</f>
        <v>0</v>
      </c>
      <c r="AK45" s="70">
        <v>0</v>
      </c>
      <c r="AM45" s="73">
        <v>1</v>
      </c>
      <c r="AN45" s="4">
        <v>0.36180555555555555</v>
      </c>
      <c r="AO45" s="4">
        <v>0.76111111111111107</v>
      </c>
      <c r="AP45" s="74"/>
      <c r="AQ45" s="71" t="b">
        <f t="shared" si="23"/>
        <v>0</v>
      </c>
      <c r="AR45" s="70">
        <v>0</v>
      </c>
      <c r="AS45" s="72" t="b">
        <f t="shared" ref="AS45:AS71" si="34">IF(AP45=1,AO45-TIME(15,30,0),IF(AP45=2,AO45-TIME(22,30,0),IF(AP45=3,AO45-TIME(23,30,0))))</f>
        <v>0</v>
      </c>
      <c r="AT45" s="70">
        <v>0</v>
      </c>
      <c r="AV45" s="73">
        <v>1</v>
      </c>
      <c r="AW45" s="4" t="s">
        <v>111</v>
      </c>
      <c r="AX45" s="4"/>
      <c r="AY45" s="74"/>
      <c r="AZ45" s="71" t="b">
        <f t="shared" si="24"/>
        <v>0</v>
      </c>
      <c r="BA45" s="70">
        <v>0</v>
      </c>
      <c r="BB45" s="72" t="b">
        <f t="shared" ref="BB45:BB71" si="35">IF(AY45=1,AX45-TIME(15,30,0),IF(AY45=2,AX45-TIME(22,30,0),IF(AY45=3,AX45-TIME(23,30,0))))</f>
        <v>0</v>
      </c>
      <c r="BC45" s="70">
        <v>0</v>
      </c>
      <c r="BE45" s="73">
        <v>1</v>
      </c>
      <c r="BF45" s="4">
        <v>0.29375000000000001</v>
      </c>
      <c r="BG45" s="4">
        <v>0.67499999999999993</v>
      </c>
      <c r="BH45" s="74"/>
      <c r="BI45" s="71" t="b">
        <f t="shared" si="25"/>
        <v>0</v>
      </c>
      <c r="BJ45" s="70">
        <v>0</v>
      </c>
      <c r="BK45" s="72" t="b">
        <f t="shared" ref="BK45:BK71" si="36">IF(BH45=1,BG45-TIME(15,30,0),IF(BH45=2,BG45-TIME(22,30,0),IF(BH45=3,BG45-TIME(23,30,0))))</f>
        <v>0</v>
      </c>
      <c r="BL45" s="70">
        <v>0</v>
      </c>
      <c r="BN45" s="73">
        <v>1</v>
      </c>
      <c r="BO45" s="4">
        <v>5.486111111111111E-2</v>
      </c>
      <c r="BP45" s="4">
        <v>0.27916666666666667</v>
      </c>
      <c r="BQ45" s="74"/>
      <c r="BR45" s="71" t="b">
        <f t="shared" si="26"/>
        <v>0</v>
      </c>
      <c r="BS45" s="70">
        <v>0</v>
      </c>
      <c r="BT45" s="72" t="b">
        <f t="shared" ref="BT45:BT71" si="37">IF(BQ45=1,BP45-TIME(15,30,0),IF(BQ45=2,BP45-TIME(22,30,0),IF(BQ45=3,BP45-TIME(23,30,0))))</f>
        <v>0</v>
      </c>
      <c r="BU45" s="70">
        <v>0</v>
      </c>
      <c r="BW45" s="73">
        <v>1</v>
      </c>
      <c r="BX45" s="4">
        <v>0.27013888888888887</v>
      </c>
      <c r="BY45" s="4">
        <v>0.69097222222222221</v>
      </c>
      <c r="BZ45" s="74">
        <v>1</v>
      </c>
      <c r="CA45" s="71">
        <f t="shared" si="27"/>
        <v>-6.9444444444444198E-4</v>
      </c>
      <c r="CB45" s="70">
        <v>0</v>
      </c>
      <c r="CC45" s="72">
        <f t="shared" ref="CC45:CC71" si="38">IF(BZ45=1,BY45-TIME(15,30,0),IF(BZ45=2,BY45-TIME(22,30,0),IF(BZ45=3,BY45-TIME(23,30,0))))</f>
        <v>4.513888888888884E-2</v>
      </c>
      <c r="CD45" s="70">
        <v>0</v>
      </c>
      <c r="CF45" s="73">
        <v>1</v>
      </c>
      <c r="CG45" s="4">
        <v>0.3347222222222222</v>
      </c>
      <c r="CH45" s="4">
        <v>0.75069444444444444</v>
      </c>
      <c r="CI45" s="74"/>
      <c r="CJ45" s="71" t="b">
        <f t="shared" si="28"/>
        <v>0</v>
      </c>
      <c r="CK45" s="70">
        <v>0</v>
      </c>
      <c r="CL45" s="72" t="b">
        <f t="shared" ref="CL45:CL71" si="39">IF(CI45=1,CH45-TIME(15,30,0),IF(CI45=2,CH45-TIME(22,30,0),IF(CI45=3,CH45-TIME(23,30,0))))</f>
        <v>0</v>
      </c>
      <c r="CM45" s="70">
        <v>0</v>
      </c>
    </row>
    <row r="46" spans="1:91" ht="27" customHeight="1">
      <c r="A46" s="102">
        <v>45691</v>
      </c>
      <c r="B46" s="103" t="s">
        <v>24</v>
      </c>
      <c r="C46" s="73">
        <v>1</v>
      </c>
      <c r="D46" s="4">
        <v>0.30694444444444441</v>
      </c>
      <c r="E46" s="4">
        <v>0.6694444444444444</v>
      </c>
      <c r="F46" s="74">
        <v>1</v>
      </c>
      <c r="G46" s="71">
        <f t="shared" si="29"/>
        <v>3.6111111111111094E-2</v>
      </c>
      <c r="H46" s="70">
        <v>0</v>
      </c>
      <c r="I46" s="72">
        <f t="shared" si="30"/>
        <v>2.3611111111111027E-2</v>
      </c>
      <c r="J46" s="70">
        <v>0</v>
      </c>
      <c r="K46" s="65"/>
      <c r="L46" s="73">
        <v>1</v>
      </c>
      <c r="M46" s="4">
        <v>0.25694444444444448</v>
      </c>
      <c r="N46" s="4">
        <v>0.65</v>
      </c>
      <c r="O46" s="74">
        <v>1</v>
      </c>
      <c r="P46" s="71">
        <f t="shared" si="20"/>
        <v>-1.388888888888884E-2</v>
      </c>
      <c r="Q46" s="70">
        <v>0</v>
      </c>
      <c r="R46" s="72">
        <f t="shared" si="31"/>
        <v>4.1666666666666519E-3</v>
      </c>
      <c r="S46" s="70">
        <v>0</v>
      </c>
      <c r="U46" s="73">
        <v>1</v>
      </c>
      <c r="V46" s="4">
        <v>0.56388888888888888</v>
      </c>
      <c r="W46" s="4">
        <v>0.92291666666666661</v>
      </c>
      <c r="X46" s="74">
        <v>2</v>
      </c>
      <c r="Y46" s="71">
        <f t="shared" si="21"/>
        <v>1.388888888888884E-3</v>
      </c>
      <c r="Z46" s="70">
        <v>0</v>
      </c>
      <c r="AA46" s="72">
        <f t="shared" si="32"/>
        <v>-1.4583333333333393E-2</v>
      </c>
      <c r="AB46" s="70">
        <v>0</v>
      </c>
      <c r="AD46" s="73">
        <v>1</v>
      </c>
      <c r="AE46" s="4">
        <v>0.46319444444444446</v>
      </c>
      <c r="AF46" s="4">
        <v>0.86944444444444446</v>
      </c>
      <c r="AG46" s="74">
        <v>2</v>
      </c>
      <c r="AH46" s="71">
        <f t="shared" si="22"/>
        <v>-9.9305555555555536E-2</v>
      </c>
      <c r="AI46" s="70">
        <v>0</v>
      </c>
      <c r="AJ46" s="72">
        <f t="shared" si="33"/>
        <v>-6.8055555555555536E-2</v>
      </c>
      <c r="AK46" s="70">
        <v>0</v>
      </c>
      <c r="AM46" s="73">
        <v>1</v>
      </c>
      <c r="AN46" s="4">
        <v>0.34722222222222227</v>
      </c>
      <c r="AO46" s="4">
        <v>0.75277777777777777</v>
      </c>
      <c r="AP46" s="74"/>
      <c r="AQ46" s="71" t="b">
        <f t="shared" si="23"/>
        <v>0</v>
      </c>
      <c r="AR46" s="70">
        <v>0</v>
      </c>
      <c r="AS46" s="72" t="b">
        <f t="shared" si="34"/>
        <v>0</v>
      </c>
      <c r="AT46" s="70">
        <v>0</v>
      </c>
      <c r="AV46" s="73">
        <v>1</v>
      </c>
      <c r="AW46" s="4" t="s">
        <v>112</v>
      </c>
      <c r="AX46" s="4"/>
      <c r="AY46" s="74"/>
      <c r="AZ46" s="71" t="b">
        <f t="shared" si="24"/>
        <v>0</v>
      </c>
      <c r="BA46" s="70">
        <v>0</v>
      </c>
      <c r="BB46" s="72" t="b">
        <f t="shared" si="35"/>
        <v>0</v>
      </c>
      <c r="BC46" s="70">
        <v>0</v>
      </c>
      <c r="BE46" s="73">
        <v>1</v>
      </c>
      <c r="BF46" s="4">
        <v>0.59166666666666667</v>
      </c>
      <c r="BG46" s="4">
        <v>0.9194444444444444</v>
      </c>
      <c r="BH46" s="74"/>
      <c r="BI46" s="71" t="b">
        <f t="shared" si="25"/>
        <v>0</v>
      </c>
      <c r="BJ46" s="70">
        <v>0</v>
      </c>
      <c r="BK46" s="72" t="b">
        <f t="shared" si="36"/>
        <v>0</v>
      </c>
      <c r="BL46" s="70">
        <v>0</v>
      </c>
      <c r="BN46" s="73">
        <v>1</v>
      </c>
      <c r="BO46" s="4">
        <v>0.28888888888888892</v>
      </c>
      <c r="BP46" s="4">
        <v>0.6958333333333333</v>
      </c>
      <c r="BQ46" s="74"/>
      <c r="BR46" s="71" t="b">
        <f t="shared" si="26"/>
        <v>0</v>
      </c>
      <c r="BS46" s="70">
        <v>0</v>
      </c>
      <c r="BT46" s="72" t="b">
        <f t="shared" si="37"/>
        <v>0</v>
      </c>
      <c r="BU46" s="70">
        <v>0</v>
      </c>
      <c r="BW46" s="73">
        <v>1</v>
      </c>
      <c r="BX46" s="4">
        <v>0.2722222222222222</v>
      </c>
      <c r="BY46" s="4">
        <v>0.65</v>
      </c>
      <c r="BZ46" s="74">
        <v>1</v>
      </c>
      <c r="CA46" s="71">
        <f t="shared" si="27"/>
        <v>1.388888888888884E-3</v>
      </c>
      <c r="CB46" s="70">
        <v>0</v>
      </c>
      <c r="CC46" s="72">
        <f t="shared" si="38"/>
        <v>4.1666666666666519E-3</v>
      </c>
      <c r="CD46" s="70">
        <v>0</v>
      </c>
      <c r="CF46" s="73">
        <v>1</v>
      </c>
      <c r="CG46" s="4">
        <v>0.5131944444444444</v>
      </c>
      <c r="CH46" s="4">
        <v>0.91041666666666676</v>
      </c>
      <c r="CI46" s="74"/>
      <c r="CJ46" s="71" t="b">
        <f t="shared" si="28"/>
        <v>0</v>
      </c>
      <c r="CK46" s="70">
        <v>0</v>
      </c>
      <c r="CL46" s="72" t="b">
        <f t="shared" si="39"/>
        <v>0</v>
      </c>
      <c r="CM46" s="70">
        <v>0</v>
      </c>
    </row>
    <row r="47" spans="1:91" ht="27" customHeight="1">
      <c r="A47" s="102">
        <v>45692</v>
      </c>
      <c r="B47" s="103" t="s">
        <v>25</v>
      </c>
      <c r="C47" s="73">
        <v>1</v>
      </c>
      <c r="D47" s="4">
        <v>0.28819444444444448</v>
      </c>
      <c r="E47" s="4">
        <v>0.9375</v>
      </c>
      <c r="F47" s="74">
        <v>1</v>
      </c>
      <c r="G47" s="71">
        <f t="shared" si="29"/>
        <v>1.736111111111116E-2</v>
      </c>
      <c r="H47" s="70">
        <v>0</v>
      </c>
      <c r="I47" s="72">
        <f t="shared" si="30"/>
        <v>0.29166666666666663</v>
      </c>
      <c r="J47" s="70">
        <v>7</v>
      </c>
      <c r="K47" s="65"/>
      <c r="L47" s="73">
        <v>0</v>
      </c>
      <c r="M47" s="4"/>
      <c r="N47" s="4"/>
      <c r="O47" s="74"/>
      <c r="P47" s="71" t="b">
        <f t="shared" si="20"/>
        <v>0</v>
      </c>
      <c r="Q47" s="70">
        <v>0</v>
      </c>
      <c r="R47" s="72" t="b">
        <f t="shared" si="31"/>
        <v>0</v>
      </c>
      <c r="S47" s="70">
        <v>0</v>
      </c>
      <c r="U47" s="73">
        <v>0</v>
      </c>
      <c r="V47" s="4"/>
      <c r="W47" s="4"/>
      <c r="X47" s="74"/>
      <c r="Y47" s="71" t="b">
        <f t="shared" si="21"/>
        <v>0</v>
      </c>
      <c r="Z47" s="70">
        <v>0</v>
      </c>
      <c r="AA47" s="72" t="b">
        <f t="shared" si="32"/>
        <v>0</v>
      </c>
      <c r="AB47" s="70">
        <v>0</v>
      </c>
      <c r="AD47" s="73">
        <v>1</v>
      </c>
      <c r="AE47" s="4">
        <v>0.46597222222222223</v>
      </c>
      <c r="AF47" s="4">
        <v>0.91388888888888886</v>
      </c>
      <c r="AG47" s="74">
        <v>2</v>
      </c>
      <c r="AH47" s="71">
        <f t="shared" si="22"/>
        <v>-9.6527777777777768E-2</v>
      </c>
      <c r="AI47" s="70">
        <v>0</v>
      </c>
      <c r="AJ47" s="72">
        <f t="shared" si="33"/>
        <v>-2.3611111111111138E-2</v>
      </c>
      <c r="AK47" s="70">
        <v>0</v>
      </c>
      <c r="AM47" s="73">
        <v>1</v>
      </c>
      <c r="AN47" s="4">
        <v>0.37708333333333338</v>
      </c>
      <c r="AO47" s="4">
        <v>0.62916666666666665</v>
      </c>
      <c r="AP47" s="74"/>
      <c r="AQ47" s="71" t="b">
        <f t="shared" si="23"/>
        <v>0</v>
      </c>
      <c r="AR47" s="70">
        <v>0</v>
      </c>
      <c r="AS47" s="72" t="b">
        <f t="shared" si="34"/>
        <v>0</v>
      </c>
      <c r="AT47" s="70">
        <v>0</v>
      </c>
      <c r="AV47" s="73">
        <v>1</v>
      </c>
      <c r="AW47" s="4" t="s">
        <v>113</v>
      </c>
      <c r="AX47" s="4"/>
      <c r="AY47" s="74"/>
      <c r="AZ47" s="71" t="b">
        <f t="shared" si="24"/>
        <v>0</v>
      </c>
      <c r="BA47" s="70">
        <v>0</v>
      </c>
      <c r="BB47" s="72" t="b">
        <f t="shared" si="35"/>
        <v>0</v>
      </c>
      <c r="BC47" s="70">
        <v>0</v>
      </c>
      <c r="BE47" s="73">
        <v>1</v>
      </c>
      <c r="BF47" s="4">
        <v>0.28541666666666665</v>
      </c>
      <c r="BG47" s="4">
        <v>0.66666666666666663</v>
      </c>
      <c r="BH47" s="74"/>
      <c r="BI47" s="71" t="b">
        <f t="shared" si="25"/>
        <v>0</v>
      </c>
      <c r="BJ47" s="70">
        <v>0</v>
      </c>
      <c r="BK47" s="72" t="b">
        <f t="shared" si="36"/>
        <v>0</v>
      </c>
      <c r="BL47" s="70">
        <v>0</v>
      </c>
      <c r="BN47" s="73">
        <v>0</v>
      </c>
      <c r="BO47" s="4"/>
      <c r="BP47" s="4"/>
      <c r="BQ47" s="74"/>
      <c r="BR47" s="71" t="b">
        <f t="shared" si="26"/>
        <v>0</v>
      </c>
      <c r="BS47" s="70">
        <v>0</v>
      </c>
      <c r="BT47" s="72" t="b">
        <f t="shared" si="37"/>
        <v>0</v>
      </c>
      <c r="BU47" s="70">
        <v>0</v>
      </c>
      <c r="BW47" s="73">
        <v>0</v>
      </c>
      <c r="BX47" s="4"/>
      <c r="BY47" s="4"/>
      <c r="BZ47" s="74"/>
      <c r="CA47" s="71" t="b">
        <f t="shared" si="27"/>
        <v>0</v>
      </c>
      <c r="CB47" s="70">
        <v>0</v>
      </c>
      <c r="CC47" s="72" t="b">
        <f t="shared" si="38"/>
        <v>0</v>
      </c>
      <c r="CD47" s="70">
        <v>0</v>
      </c>
      <c r="CF47" s="73">
        <v>1</v>
      </c>
      <c r="CG47" s="4">
        <v>0.44097222222222227</v>
      </c>
      <c r="CH47" s="4">
        <v>0.91041666666666676</v>
      </c>
      <c r="CI47" s="74"/>
      <c r="CJ47" s="71" t="b">
        <f t="shared" si="28"/>
        <v>0</v>
      </c>
      <c r="CK47" s="70">
        <v>0</v>
      </c>
      <c r="CL47" s="72" t="b">
        <f t="shared" si="39"/>
        <v>0</v>
      </c>
      <c r="CM47" s="70">
        <v>0</v>
      </c>
    </row>
    <row r="48" spans="1:91" ht="27" customHeight="1">
      <c r="A48" s="102">
        <v>45693</v>
      </c>
      <c r="B48" s="103" t="s">
        <v>34</v>
      </c>
      <c r="C48" s="73">
        <v>1</v>
      </c>
      <c r="D48" s="4">
        <v>0.5625</v>
      </c>
      <c r="E48" s="4">
        <v>0.94513888888888886</v>
      </c>
      <c r="F48" s="74">
        <v>2</v>
      </c>
      <c r="G48" s="71">
        <f t="shared" si="29"/>
        <v>0</v>
      </c>
      <c r="H48" s="70">
        <v>0</v>
      </c>
      <c r="I48" s="72">
        <f t="shared" si="30"/>
        <v>7.6388888888888618E-3</v>
      </c>
      <c r="J48" s="70">
        <v>0</v>
      </c>
      <c r="K48" s="65"/>
      <c r="L48" s="73">
        <v>1</v>
      </c>
      <c r="M48" s="4">
        <v>0.57847222222222217</v>
      </c>
      <c r="N48" s="4">
        <v>0.92361111111111116</v>
      </c>
      <c r="O48" s="74">
        <v>2</v>
      </c>
      <c r="P48" s="71">
        <f t="shared" si="20"/>
        <v>1.5972222222222165E-2</v>
      </c>
      <c r="Q48" s="70">
        <v>0</v>
      </c>
      <c r="R48" s="72">
        <f t="shared" si="31"/>
        <v>-1.388888888888884E-2</v>
      </c>
      <c r="S48" s="70">
        <v>0</v>
      </c>
      <c r="U48" s="73">
        <v>1</v>
      </c>
      <c r="V48" s="4">
        <v>0.28263888888888888</v>
      </c>
      <c r="W48" s="4">
        <v>0.99236111111111114</v>
      </c>
      <c r="X48" s="74">
        <v>1</v>
      </c>
      <c r="Y48" s="71">
        <f t="shared" si="21"/>
        <v>1.1805555555555569E-2</v>
      </c>
      <c r="Z48" s="70">
        <v>0</v>
      </c>
      <c r="AA48" s="72">
        <f t="shared" si="32"/>
        <v>0.34652777777777777</v>
      </c>
      <c r="AB48" s="70">
        <v>7</v>
      </c>
      <c r="AD48" s="73">
        <v>1</v>
      </c>
      <c r="AE48" s="4">
        <v>0.46319444444444446</v>
      </c>
      <c r="AF48" s="4">
        <v>0.92291666666666661</v>
      </c>
      <c r="AG48" s="74">
        <v>2</v>
      </c>
      <c r="AH48" s="71">
        <f t="shared" si="22"/>
        <v>-9.9305555555555536E-2</v>
      </c>
      <c r="AI48" s="70">
        <v>0</v>
      </c>
      <c r="AJ48" s="72">
        <f t="shared" si="33"/>
        <v>-1.4583333333333393E-2</v>
      </c>
      <c r="AK48" s="70">
        <v>0</v>
      </c>
      <c r="AM48" s="73">
        <v>1</v>
      </c>
      <c r="AN48" s="4">
        <v>0.34097222222222223</v>
      </c>
      <c r="AO48" s="4">
        <v>0.82916666666666661</v>
      </c>
      <c r="AP48" s="74"/>
      <c r="AQ48" s="71" t="b">
        <f t="shared" si="23"/>
        <v>0</v>
      </c>
      <c r="AR48" s="70">
        <v>0</v>
      </c>
      <c r="AS48" s="72" t="b">
        <f t="shared" si="34"/>
        <v>0</v>
      </c>
      <c r="AT48" s="70">
        <v>0</v>
      </c>
      <c r="AV48" s="73">
        <v>1</v>
      </c>
      <c r="AW48" s="4" t="s">
        <v>114</v>
      </c>
      <c r="AX48" s="4"/>
      <c r="AY48" s="74"/>
      <c r="AZ48" s="71" t="b">
        <f t="shared" si="24"/>
        <v>0</v>
      </c>
      <c r="BA48" s="70">
        <v>0</v>
      </c>
      <c r="BB48" s="72" t="b">
        <f t="shared" si="35"/>
        <v>0</v>
      </c>
      <c r="BC48" s="70">
        <v>0</v>
      </c>
      <c r="BE48" s="73">
        <v>0</v>
      </c>
      <c r="BF48" s="4"/>
      <c r="BG48" s="4"/>
      <c r="BH48" s="74"/>
      <c r="BI48" s="71" t="b">
        <f t="shared" si="25"/>
        <v>0</v>
      </c>
      <c r="BJ48" s="70">
        <v>0</v>
      </c>
      <c r="BK48" s="72" t="b">
        <f t="shared" si="36"/>
        <v>0</v>
      </c>
      <c r="BL48" s="70">
        <v>0</v>
      </c>
      <c r="BN48" s="73">
        <v>0</v>
      </c>
      <c r="BO48" s="4"/>
      <c r="BP48" s="4"/>
      <c r="BQ48" s="74"/>
      <c r="BR48" s="71" t="b">
        <f t="shared" si="26"/>
        <v>0</v>
      </c>
      <c r="BS48" s="70">
        <v>0</v>
      </c>
      <c r="BT48" s="72" t="b">
        <f t="shared" si="37"/>
        <v>0</v>
      </c>
      <c r="BU48" s="70">
        <v>0</v>
      </c>
      <c r="BW48" s="73">
        <v>1</v>
      </c>
      <c r="BX48" s="4">
        <v>0.28263888888888888</v>
      </c>
      <c r="BY48" s="4">
        <v>0.87430555555555556</v>
      </c>
      <c r="BZ48" s="74">
        <v>1</v>
      </c>
      <c r="CA48" s="71">
        <f t="shared" si="27"/>
        <v>1.1805555555555569E-2</v>
      </c>
      <c r="CB48" s="70">
        <v>0</v>
      </c>
      <c r="CC48" s="72">
        <f t="shared" si="38"/>
        <v>0.22847222222222219</v>
      </c>
      <c r="CD48" s="70">
        <v>5</v>
      </c>
      <c r="CF48" s="73">
        <v>0</v>
      </c>
      <c r="CG48" s="4"/>
      <c r="CH48" s="4"/>
      <c r="CI48" s="74"/>
      <c r="CJ48" s="71" t="b">
        <f t="shared" si="28"/>
        <v>0</v>
      </c>
      <c r="CK48" s="70">
        <v>0</v>
      </c>
      <c r="CL48" s="72" t="b">
        <f t="shared" si="39"/>
        <v>0</v>
      </c>
      <c r="CM48" s="70">
        <v>0</v>
      </c>
    </row>
    <row r="49" spans="1:91" ht="27" customHeight="1">
      <c r="A49" s="102">
        <v>45694</v>
      </c>
      <c r="B49" s="103" t="s">
        <v>30</v>
      </c>
      <c r="C49" s="73">
        <v>0</v>
      </c>
      <c r="D49" s="4"/>
      <c r="E49" s="4"/>
      <c r="F49" s="74"/>
      <c r="G49" s="71" t="b">
        <f t="shared" si="29"/>
        <v>0</v>
      </c>
      <c r="H49" s="70">
        <v>0</v>
      </c>
      <c r="I49" s="72" t="b">
        <f t="shared" si="30"/>
        <v>0</v>
      </c>
      <c r="J49" s="70">
        <v>0</v>
      </c>
      <c r="K49" s="65"/>
      <c r="L49" s="73">
        <v>1</v>
      </c>
      <c r="M49" s="4">
        <v>0.55555555555555558</v>
      </c>
      <c r="N49" s="4">
        <v>0.96180555555555547</v>
      </c>
      <c r="O49" s="74">
        <v>2</v>
      </c>
      <c r="P49" s="71">
        <f t="shared" si="20"/>
        <v>-6.9444444444444198E-3</v>
      </c>
      <c r="Q49" s="70">
        <v>0</v>
      </c>
      <c r="R49" s="72">
        <f t="shared" si="31"/>
        <v>2.4305555555555469E-2</v>
      </c>
      <c r="S49" s="70">
        <v>0</v>
      </c>
      <c r="U49" s="73">
        <v>1</v>
      </c>
      <c r="V49" s="4">
        <v>0.30694444444444441</v>
      </c>
      <c r="W49" s="4">
        <v>0.98472222222222217</v>
      </c>
      <c r="X49" s="74">
        <v>1</v>
      </c>
      <c r="Y49" s="71">
        <f t="shared" si="21"/>
        <v>3.6111111111111094E-2</v>
      </c>
      <c r="Z49" s="70">
        <v>0</v>
      </c>
      <c r="AA49" s="72">
        <f t="shared" si="32"/>
        <v>0.3388888888888888</v>
      </c>
      <c r="AB49" s="70">
        <v>7</v>
      </c>
      <c r="AD49" s="73">
        <v>1</v>
      </c>
      <c r="AE49" s="4">
        <v>0.46180555555555558</v>
      </c>
      <c r="AF49" s="4">
        <v>0.8354166666666667</v>
      </c>
      <c r="AG49" s="74">
        <v>2</v>
      </c>
      <c r="AH49" s="71">
        <f t="shared" si="22"/>
        <v>-0.10069444444444442</v>
      </c>
      <c r="AI49" s="70">
        <v>0</v>
      </c>
      <c r="AJ49" s="72">
        <f t="shared" si="33"/>
        <v>-0.1020833333333333</v>
      </c>
      <c r="AK49" s="70">
        <v>0</v>
      </c>
      <c r="AM49" s="73">
        <v>1</v>
      </c>
      <c r="AN49" s="4">
        <v>0.3756944444444445</v>
      </c>
      <c r="AO49" s="4">
        <v>0.75138888888888899</v>
      </c>
      <c r="AP49" s="74"/>
      <c r="AQ49" s="71" t="b">
        <f t="shared" si="23"/>
        <v>0</v>
      </c>
      <c r="AR49" s="70">
        <v>0</v>
      </c>
      <c r="AS49" s="72" t="b">
        <f t="shared" si="34"/>
        <v>0</v>
      </c>
      <c r="AT49" s="70">
        <v>0</v>
      </c>
      <c r="AV49" s="73">
        <v>1</v>
      </c>
      <c r="AW49" s="4" t="s">
        <v>115</v>
      </c>
      <c r="AX49" s="4"/>
      <c r="AY49" s="74"/>
      <c r="AZ49" s="71" t="b">
        <f t="shared" si="24"/>
        <v>0</v>
      </c>
      <c r="BA49" s="70">
        <v>0</v>
      </c>
      <c r="BB49" s="72" t="b">
        <f t="shared" si="35"/>
        <v>0</v>
      </c>
      <c r="BC49" s="70">
        <v>0</v>
      </c>
      <c r="BE49" s="73">
        <v>0</v>
      </c>
      <c r="BF49" s="4"/>
      <c r="BG49" s="4"/>
      <c r="BH49" s="74"/>
      <c r="BI49" s="71" t="b">
        <f t="shared" si="25"/>
        <v>0</v>
      </c>
      <c r="BJ49" s="70">
        <v>0</v>
      </c>
      <c r="BK49" s="72" t="b">
        <f t="shared" si="36"/>
        <v>0</v>
      </c>
      <c r="BL49" s="70">
        <v>0</v>
      </c>
      <c r="BN49" s="73">
        <v>0</v>
      </c>
      <c r="BO49" s="4"/>
      <c r="BP49" s="4"/>
      <c r="BQ49" s="74"/>
      <c r="BR49" s="71" t="b">
        <f t="shared" si="26"/>
        <v>0</v>
      </c>
      <c r="BS49" s="70">
        <v>0</v>
      </c>
      <c r="BT49" s="72" t="b">
        <f t="shared" si="37"/>
        <v>0</v>
      </c>
      <c r="BU49" s="70">
        <v>0</v>
      </c>
      <c r="BW49" s="73">
        <v>1</v>
      </c>
      <c r="BX49" s="4">
        <v>0.26666666666666666</v>
      </c>
      <c r="BY49" s="4">
        <v>0.68888888888888899</v>
      </c>
      <c r="BZ49" s="74">
        <v>1</v>
      </c>
      <c r="CA49" s="71">
        <f t="shared" si="27"/>
        <v>-4.1666666666666519E-3</v>
      </c>
      <c r="CB49" s="70">
        <v>0</v>
      </c>
      <c r="CC49" s="72">
        <f t="shared" si="38"/>
        <v>4.3055555555555625E-2</v>
      </c>
      <c r="CD49" s="70">
        <v>0</v>
      </c>
      <c r="CF49" s="73">
        <v>1</v>
      </c>
      <c r="CG49" s="4">
        <v>0.4993055555555555</v>
      </c>
      <c r="CH49" s="4">
        <v>0.8833333333333333</v>
      </c>
      <c r="CI49" s="74"/>
      <c r="CJ49" s="71" t="b">
        <f t="shared" si="28"/>
        <v>0</v>
      </c>
      <c r="CK49" s="70">
        <v>0</v>
      </c>
      <c r="CL49" s="72" t="b">
        <f t="shared" si="39"/>
        <v>0</v>
      </c>
      <c r="CM49" s="70">
        <v>0</v>
      </c>
    </row>
    <row r="50" spans="1:91" ht="27" customHeight="1">
      <c r="A50" s="102">
        <v>45695</v>
      </c>
      <c r="B50" s="59" t="s">
        <v>31</v>
      </c>
      <c r="C50" s="73">
        <v>1</v>
      </c>
      <c r="D50" s="4">
        <v>0.31041666666666667</v>
      </c>
      <c r="E50" s="4">
        <v>0.97222222222222221</v>
      </c>
      <c r="F50" s="74">
        <v>1</v>
      </c>
      <c r="G50" s="71">
        <f t="shared" si="29"/>
        <v>3.9583333333333359E-2</v>
      </c>
      <c r="H50" s="70">
        <v>0</v>
      </c>
      <c r="I50" s="72">
        <f t="shared" si="30"/>
        <v>0.32638888888888884</v>
      </c>
      <c r="J50" s="70">
        <v>7</v>
      </c>
      <c r="K50" s="65"/>
      <c r="L50" s="73">
        <v>1</v>
      </c>
      <c r="M50" s="4">
        <v>0.60347222222222219</v>
      </c>
      <c r="N50" s="4">
        <v>0.96527777777777779</v>
      </c>
      <c r="O50" s="74">
        <v>3</v>
      </c>
      <c r="P50" s="71">
        <f t="shared" si="20"/>
        <v>-6.9444444444444198E-4</v>
      </c>
      <c r="Q50" s="70">
        <v>0</v>
      </c>
      <c r="R50" s="72">
        <f t="shared" si="31"/>
        <v>-1.388888888888884E-2</v>
      </c>
      <c r="S50" s="70">
        <v>0</v>
      </c>
      <c r="U50" s="73">
        <v>1</v>
      </c>
      <c r="V50" s="4">
        <v>0.28611111111111115</v>
      </c>
      <c r="W50" s="4">
        <v>0.66041666666666665</v>
      </c>
      <c r="X50" s="74">
        <v>1</v>
      </c>
      <c r="Y50" s="71">
        <f t="shared" si="21"/>
        <v>1.5277777777777835E-2</v>
      </c>
      <c r="Z50" s="70">
        <v>0</v>
      </c>
      <c r="AA50" s="72">
        <f t="shared" si="32"/>
        <v>1.4583333333333282E-2</v>
      </c>
      <c r="AB50" s="70">
        <v>0</v>
      </c>
      <c r="AD50" s="73">
        <v>1</v>
      </c>
      <c r="AE50" s="4">
        <v>0.55069444444444449</v>
      </c>
      <c r="AF50" s="4">
        <v>0.91319444444444453</v>
      </c>
      <c r="AG50" s="74">
        <v>2</v>
      </c>
      <c r="AH50" s="71">
        <f t="shared" si="22"/>
        <v>-1.1805555555555514E-2</v>
      </c>
      <c r="AI50" s="70">
        <v>0</v>
      </c>
      <c r="AJ50" s="72">
        <f t="shared" si="33"/>
        <v>-2.4305555555555469E-2</v>
      </c>
      <c r="AK50" s="70">
        <v>0</v>
      </c>
      <c r="AM50" s="73">
        <v>1</v>
      </c>
      <c r="AN50" s="4">
        <v>0.38611111111111113</v>
      </c>
      <c r="AO50" s="4">
        <v>0.87708333333333333</v>
      </c>
      <c r="AP50" s="74"/>
      <c r="AQ50" s="71" t="b">
        <f t="shared" si="23"/>
        <v>0</v>
      </c>
      <c r="AR50" s="70">
        <v>0</v>
      </c>
      <c r="AS50" s="72" t="b">
        <f t="shared" si="34"/>
        <v>0</v>
      </c>
      <c r="AT50" s="70">
        <v>0</v>
      </c>
      <c r="AV50" s="73">
        <v>1</v>
      </c>
      <c r="AW50" s="4" t="s">
        <v>116</v>
      </c>
      <c r="AX50" s="4"/>
      <c r="AY50" s="74"/>
      <c r="AZ50" s="71" t="b">
        <f t="shared" si="24"/>
        <v>0</v>
      </c>
      <c r="BA50" s="70">
        <v>0</v>
      </c>
      <c r="BB50" s="72" t="b">
        <f t="shared" si="35"/>
        <v>0</v>
      </c>
      <c r="BC50" s="70">
        <v>0</v>
      </c>
      <c r="BE50" s="73">
        <v>0</v>
      </c>
      <c r="BF50" s="4"/>
      <c r="BG50" s="4"/>
      <c r="BH50" s="74"/>
      <c r="BI50" s="71" t="b">
        <f t="shared" si="25"/>
        <v>0</v>
      </c>
      <c r="BJ50" s="70">
        <v>0</v>
      </c>
      <c r="BK50" s="72" t="b">
        <f t="shared" si="36"/>
        <v>0</v>
      </c>
      <c r="BL50" s="70">
        <v>0</v>
      </c>
      <c r="BN50" s="73">
        <v>1</v>
      </c>
      <c r="BO50" s="4">
        <v>0.27916666666666667</v>
      </c>
      <c r="BP50" s="4">
        <v>0.97569444444444453</v>
      </c>
      <c r="BQ50" s="74"/>
      <c r="BR50" s="71" t="b">
        <f t="shared" si="26"/>
        <v>0</v>
      </c>
      <c r="BS50" s="70">
        <v>0</v>
      </c>
      <c r="BT50" s="72" t="b">
        <f t="shared" si="37"/>
        <v>0</v>
      </c>
      <c r="BU50" s="70">
        <v>0</v>
      </c>
      <c r="BW50" s="73">
        <v>1</v>
      </c>
      <c r="BX50" s="4">
        <v>0.28055555555555556</v>
      </c>
      <c r="BY50" s="4">
        <v>0.65833333333333333</v>
      </c>
      <c r="BZ50" s="74">
        <v>1</v>
      </c>
      <c r="CA50" s="71">
        <f t="shared" si="27"/>
        <v>9.7222222222222432E-3</v>
      </c>
      <c r="CB50" s="70">
        <v>0</v>
      </c>
      <c r="CC50" s="72">
        <f t="shared" si="38"/>
        <v>1.2499999999999956E-2</v>
      </c>
      <c r="CD50" s="70">
        <v>0</v>
      </c>
      <c r="CF50" s="73">
        <v>1</v>
      </c>
      <c r="CG50" s="4">
        <v>0.44930555555555557</v>
      </c>
      <c r="CH50" s="4">
        <v>0.87847222222222221</v>
      </c>
      <c r="CI50" s="74"/>
      <c r="CJ50" s="71" t="b">
        <f t="shared" si="28"/>
        <v>0</v>
      </c>
      <c r="CK50" s="70">
        <v>0</v>
      </c>
      <c r="CL50" s="72" t="b">
        <f t="shared" si="39"/>
        <v>0</v>
      </c>
      <c r="CM50" s="70">
        <v>0</v>
      </c>
    </row>
    <row r="51" spans="1:91" ht="27" customHeight="1">
      <c r="A51" s="102">
        <v>45696</v>
      </c>
      <c r="B51" s="59" t="s">
        <v>32</v>
      </c>
      <c r="C51" s="73">
        <v>1</v>
      </c>
      <c r="D51" s="4">
        <v>0.59652777777777777</v>
      </c>
      <c r="E51" s="4">
        <v>0.96250000000000002</v>
      </c>
      <c r="F51" s="74">
        <v>3</v>
      </c>
      <c r="G51" s="71">
        <f t="shared" si="29"/>
        <v>-7.6388888888888618E-3</v>
      </c>
      <c r="H51" s="70">
        <v>0</v>
      </c>
      <c r="I51" s="72">
        <f t="shared" si="30"/>
        <v>-1.6666666666666607E-2</v>
      </c>
      <c r="J51" s="70">
        <v>0</v>
      </c>
      <c r="K51" s="65"/>
      <c r="L51" s="73">
        <v>1</v>
      </c>
      <c r="M51" s="4">
        <v>0.59583333333333333</v>
      </c>
      <c r="N51" s="4">
        <v>0.96527777777777779</v>
      </c>
      <c r="O51" s="74">
        <v>3</v>
      </c>
      <c r="P51" s="71">
        <f t="shared" si="20"/>
        <v>-8.3333333333333037E-3</v>
      </c>
      <c r="Q51" s="70">
        <v>0</v>
      </c>
      <c r="R51" s="72">
        <f t="shared" si="31"/>
        <v>-1.388888888888884E-2</v>
      </c>
      <c r="S51" s="70">
        <v>0</v>
      </c>
      <c r="U51" s="73">
        <v>1</v>
      </c>
      <c r="V51" s="4">
        <v>0.31180555555555556</v>
      </c>
      <c r="W51" s="4">
        <v>0.68194444444444446</v>
      </c>
      <c r="X51" s="74">
        <v>1</v>
      </c>
      <c r="Y51" s="71">
        <f t="shared" si="21"/>
        <v>4.0972222222222243E-2</v>
      </c>
      <c r="Z51" s="70">
        <v>0</v>
      </c>
      <c r="AA51" s="72">
        <f t="shared" si="32"/>
        <v>3.6111111111111094E-2</v>
      </c>
      <c r="AB51" s="70">
        <v>0</v>
      </c>
      <c r="AD51" s="73">
        <v>1</v>
      </c>
      <c r="AE51" s="4">
        <v>0.64722222222222225</v>
      </c>
      <c r="AF51" s="4">
        <v>0.88055555555555554</v>
      </c>
      <c r="AG51" s="74">
        <v>2</v>
      </c>
      <c r="AH51" s="71">
        <f t="shared" si="22"/>
        <v>8.4722222222222254E-2</v>
      </c>
      <c r="AI51" s="70">
        <v>0</v>
      </c>
      <c r="AJ51" s="72">
        <f t="shared" si="33"/>
        <v>-5.6944444444444464E-2</v>
      </c>
      <c r="AK51" s="70">
        <v>0</v>
      </c>
      <c r="AM51" s="73">
        <v>1</v>
      </c>
      <c r="AN51" s="4">
        <v>0.3666666666666667</v>
      </c>
      <c r="AO51" s="4"/>
      <c r="AP51" s="74"/>
      <c r="AQ51" s="71" t="b">
        <f t="shared" si="23"/>
        <v>0</v>
      </c>
      <c r="AR51" s="70">
        <v>0</v>
      </c>
      <c r="AS51" s="72" t="b">
        <f t="shared" si="34"/>
        <v>0</v>
      </c>
      <c r="AT51" s="70">
        <v>0</v>
      </c>
      <c r="AV51" s="73">
        <v>1</v>
      </c>
      <c r="AW51" s="4" t="s">
        <v>117</v>
      </c>
      <c r="AX51" s="4"/>
      <c r="AY51" s="74"/>
      <c r="AZ51" s="71" t="b">
        <f t="shared" si="24"/>
        <v>0</v>
      </c>
      <c r="BA51" s="70">
        <v>0</v>
      </c>
      <c r="BB51" s="72" t="b">
        <f t="shared" si="35"/>
        <v>0</v>
      </c>
      <c r="BC51" s="70">
        <v>0</v>
      </c>
      <c r="BE51" s="73">
        <v>1</v>
      </c>
      <c r="BF51" s="4">
        <v>0.28750000000000003</v>
      </c>
      <c r="BG51" s="4">
        <v>0.67361111111111116</v>
      </c>
      <c r="BH51" s="74"/>
      <c r="BI51" s="71" t="b">
        <f t="shared" si="25"/>
        <v>0</v>
      </c>
      <c r="BJ51" s="70">
        <v>0</v>
      </c>
      <c r="BK51" s="72" t="b">
        <f t="shared" si="36"/>
        <v>0</v>
      </c>
      <c r="BL51" s="70">
        <v>0</v>
      </c>
      <c r="BN51" s="73">
        <v>1</v>
      </c>
      <c r="BO51" s="4">
        <v>0.27638888888888885</v>
      </c>
      <c r="BP51" s="4">
        <v>0.9902777777777777</v>
      </c>
      <c r="BQ51" s="74"/>
      <c r="BR51" s="71" t="b">
        <f t="shared" si="26"/>
        <v>0</v>
      </c>
      <c r="BS51" s="70">
        <v>0</v>
      </c>
      <c r="BT51" s="72" t="b">
        <f t="shared" si="37"/>
        <v>0</v>
      </c>
      <c r="BU51" s="70">
        <v>0</v>
      </c>
      <c r="BW51" s="73">
        <v>1</v>
      </c>
      <c r="BX51" s="4">
        <v>0.27708333333333335</v>
      </c>
      <c r="BY51" s="4">
        <v>0.72916666666666663</v>
      </c>
      <c r="BZ51" s="74">
        <v>1</v>
      </c>
      <c r="CA51" s="71">
        <f t="shared" si="27"/>
        <v>6.2500000000000333E-3</v>
      </c>
      <c r="CB51" s="70">
        <v>0</v>
      </c>
      <c r="CC51" s="72">
        <f t="shared" si="38"/>
        <v>8.3333333333333259E-2</v>
      </c>
      <c r="CD51" s="70">
        <v>0</v>
      </c>
      <c r="CF51" s="73">
        <v>1</v>
      </c>
      <c r="CG51" s="4">
        <v>0.4909722222222222</v>
      </c>
      <c r="CH51" s="4">
        <v>0.875</v>
      </c>
      <c r="CI51" s="74"/>
      <c r="CJ51" s="71" t="b">
        <f t="shared" si="28"/>
        <v>0</v>
      </c>
      <c r="CK51" s="70">
        <v>0</v>
      </c>
      <c r="CL51" s="72" t="b">
        <f t="shared" si="39"/>
        <v>0</v>
      </c>
      <c r="CM51" s="70">
        <v>0</v>
      </c>
    </row>
    <row r="52" spans="1:91" ht="27" customHeight="1">
      <c r="A52" s="102">
        <v>45697</v>
      </c>
      <c r="B52" s="13" t="s">
        <v>33</v>
      </c>
      <c r="C52" s="73">
        <v>1</v>
      </c>
      <c r="D52" s="4">
        <v>0.2951388888888889</v>
      </c>
      <c r="E52" s="4">
        <v>0.69236111111111109</v>
      </c>
      <c r="F52" s="74">
        <v>1</v>
      </c>
      <c r="G52" s="71">
        <f t="shared" si="29"/>
        <v>2.430555555555558E-2</v>
      </c>
      <c r="H52" s="70">
        <v>0</v>
      </c>
      <c r="I52" s="72">
        <f t="shared" si="30"/>
        <v>4.6527777777777724E-2</v>
      </c>
      <c r="J52" s="70">
        <v>0</v>
      </c>
      <c r="K52" s="65"/>
      <c r="L52" s="73">
        <v>1</v>
      </c>
      <c r="M52" s="4">
        <v>0.47847222222222219</v>
      </c>
      <c r="N52" s="4">
        <v>0.93611111111111101</v>
      </c>
      <c r="O52" s="74">
        <v>1</v>
      </c>
      <c r="P52" s="71">
        <f t="shared" si="20"/>
        <v>0.20763888888888887</v>
      </c>
      <c r="Q52" s="70">
        <v>0</v>
      </c>
      <c r="R52" s="72">
        <f t="shared" si="31"/>
        <v>0.29027777777777763</v>
      </c>
      <c r="S52" s="70">
        <v>7</v>
      </c>
      <c r="U52" s="73">
        <v>1</v>
      </c>
      <c r="V52" s="4">
        <v>0.56041666666666667</v>
      </c>
      <c r="W52" s="4">
        <v>0.9291666666666667</v>
      </c>
      <c r="X52" s="74">
        <v>2</v>
      </c>
      <c r="Y52" s="71">
        <f t="shared" si="21"/>
        <v>-2.0833333333333259E-3</v>
      </c>
      <c r="Z52" s="70">
        <v>0</v>
      </c>
      <c r="AA52" s="72">
        <f t="shared" si="32"/>
        <v>-8.3333333333333037E-3</v>
      </c>
      <c r="AB52" s="70">
        <v>0</v>
      </c>
      <c r="AD52" s="73">
        <v>1</v>
      </c>
      <c r="AE52" s="4">
        <v>0.48472222222222222</v>
      </c>
      <c r="AF52" s="4">
        <v>0.91736111111111107</v>
      </c>
      <c r="AG52" s="74">
        <v>2</v>
      </c>
      <c r="AH52" s="71">
        <f t="shared" si="22"/>
        <v>-7.7777777777777779E-2</v>
      </c>
      <c r="AI52" s="70">
        <v>0</v>
      </c>
      <c r="AJ52" s="72">
        <f t="shared" si="33"/>
        <v>-2.0138888888888928E-2</v>
      </c>
      <c r="AK52" s="70">
        <v>0</v>
      </c>
      <c r="AM52" s="73">
        <v>1</v>
      </c>
      <c r="AN52" s="4">
        <v>0.40347222222222223</v>
      </c>
      <c r="AO52" s="4">
        <v>0.87083333333333324</v>
      </c>
      <c r="AP52" s="74"/>
      <c r="AQ52" s="71" t="b">
        <f t="shared" si="23"/>
        <v>0</v>
      </c>
      <c r="AR52" s="70">
        <v>0</v>
      </c>
      <c r="AS52" s="72" t="b">
        <f t="shared" si="34"/>
        <v>0</v>
      </c>
      <c r="AT52" s="70">
        <v>0</v>
      </c>
      <c r="AV52" s="73">
        <v>0</v>
      </c>
      <c r="AW52" s="4"/>
      <c r="AX52" s="4"/>
      <c r="AY52" s="74"/>
      <c r="AZ52" s="71" t="b">
        <f t="shared" si="24"/>
        <v>0</v>
      </c>
      <c r="BA52" s="70">
        <v>0</v>
      </c>
      <c r="BB52" s="72" t="b">
        <f t="shared" si="35"/>
        <v>0</v>
      </c>
      <c r="BC52" s="70">
        <v>0</v>
      </c>
      <c r="BE52" s="73">
        <v>0</v>
      </c>
      <c r="BF52" s="4"/>
      <c r="BG52" s="4"/>
      <c r="BH52" s="74"/>
      <c r="BI52" s="71" t="b">
        <f t="shared" si="25"/>
        <v>0</v>
      </c>
      <c r="BJ52" s="70">
        <v>0</v>
      </c>
      <c r="BK52" s="72" t="b">
        <f t="shared" si="36"/>
        <v>0</v>
      </c>
      <c r="BL52" s="70">
        <v>0</v>
      </c>
      <c r="BN52" s="73">
        <v>1</v>
      </c>
      <c r="BO52" s="4">
        <v>0.28055555555555556</v>
      </c>
      <c r="BP52" s="4">
        <v>0.96250000000000002</v>
      </c>
      <c r="BQ52" s="74"/>
      <c r="BR52" s="71" t="b">
        <f t="shared" si="26"/>
        <v>0</v>
      </c>
      <c r="BS52" s="70">
        <v>0</v>
      </c>
      <c r="BT52" s="72" t="b">
        <f t="shared" si="37"/>
        <v>0</v>
      </c>
      <c r="BU52" s="70">
        <v>0</v>
      </c>
      <c r="BW52" s="73">
        <v>1</v>
      </c>
      <c r="BX52" s="4">
        <v>0.27361111111111108</v>
      </c>
      <c r="BY52" s="4">
        <v>0.87430555555555556</v>
      </c>
      <c r="BZ52" s="74">
        <v>1</v>
      </c>
      <c r="CA52" s="71">
        <f t="shared" si="27"/>
        <v>2.7777777777777679E-3</v>
      </c>
      <c r="CB52" s="70">
        <v>0</v>
      </c>
      <c r="CC52" s="72">
        <f t="shared" si="38"/>
        <v>0.22847222222222219</v>
      </c>
      <c r="CD52" s="70">
        <v>5</v>
      </c>
      <c r="CF52" s="73">
        <v>1</v>
      </c>
      <c r="CG52" s="4">
        <v>0.49236111111111108</v>
      </c>
      <c r="CH52" s="4">
        <v>0.90486111111111101</v>
      </c>
      <c r="CI52" s="74"/>
      <c r="CJ52" s="71" t="b">
        <f t="shared" si="28"/>
        <v>0</v>
      </c>
      <c r="CK52" s="70">
        <v>0</v>
      </c>
      <c r="CL52" s="72" t="b">
        <f t="shared" si="39"/>
        <v>0</v>
      </c>
      <c r="CM52" s="70">
        <v>0</v>
      </c>
    </row>
    <row r="53" spans="1:91" ht="27" customHeight="1">
      <c r="A53" s="102">
        <v>45698</v>
      </c>
      <c r="B53" s="103" t="s">
        <v>24</v>
      </c>
      <c r="C53" s="73">
        <v>1</v>
      </c>
      <c r="D53" s="4">
        <v>0.30624999999999997</v>
      </c>
      <c r="E53" s="4"/>
      <c r="F53" s="74">
        <v>1</v>
      </c>
      <c r="G53" s="71">
        <f>IF(F53=1,D53-TIME(6,30,0),IF(F53=2,D53-TIME(13,30,0),IF(F53=3,D53-TIME(14,30,0))))</f>
        <v>3.5416666666666652E-2</v>
      </c>
      <c r="H53" s="70">
        <v>0</v>
      </c>
      <c r="I53" s="72">
        <f t="shared" si="30"/>
        <v>-0.64583333333333337</v>
      </c>
      <c r="J53" s="70">
        <v>0</v>
      </c>
      <c r="K53" s="65"/>
      <c r="L53" s="73">
        <v>1</v>
      </c>
      <c r="M53" s="4">
        <v>0.27361111111111108</v>
      </c>
      <c r="N53" s="4"/>
      <c r="O53" s="74">
        <v>1</v>
      </c>
      <c r="P53" s="71">
        <f t="shared" si="20"/>
        <v>2.7777777777777679E-3</v>
      </c>
      <c r="Q53" s="70">
        <v>0</v>
      </c>
      <c r="R53" s="72">
        <f t="shared" si="31"/>
        <v>-0.64583333333333337</v>
      </c>
      <c r="S53" s="70">
        <v>0</v>
      </c>
      <c r="U53" s="73">
        <v>1</v>
      </c>
      <c r="V53" s="4">
        <v>0.30833333333333335</v>
      </c>
      <c r="W53" s="4"/>
      <c r="X53" s="74">
        <v>1</v>
      </c>
      <c r="Y53" s="71">
        <f t="shared" si="21"/>
        <v>3.7500000000000033E-2</v>
      </c>
      <c r="Z53" s="70">
        <v>0</v>
      </c>
      <c r="AA53" s="72">
        <f t="shared" si="32"/>
        <v>-0.64583333333333337</v>
      </c>
      <c r="AB53" s="70">
        <v>0</v>
      </c>
      <c r="AD53" s="73">
        <v>1</v>
      </c>
      <c r="AE53" s="4">
        <v>0.3125</v>
      </c>
      <c r="AF53" s="4"/>
      <c r="AG53" s="74">
        <v>1</v>
      </c>
      <c r="AH53" s="71">
        <f t="shared" si="22"/>
        <v>4.1666666666666685E-2</v>
      </c>
      <c r="AI53" s="70">
        <v>0</v>
      </c>
      <c r="AJ53" s="72">
        <f t="shared" si="33"/>
        <v>-0.64583333333333337</v>
      </c>
      <c r="AK53" s="70">
        <v>0</v>
      </c>
      <c r="AM53" s="73">
        <v>1</v>
      </c>
      <c r="AN53" s="4">
        <v>0.34652777777777777</v>
      </c>
      <c r="AO53" s="4"/>
      <c r="AP53" s="74"/>
      <c r="AQ53" s="71" t="b">
        <f t="shared" si="23"/>
        <v>0</v>
      </c>
      <c r="AR53" s="70">
        <v>0</v>
      </c>
      <c r="AS53" s="72" t="b">
        <f t="shared" si="34"/>
        <v>0</v>
      </c>
      <c r="AT53" s="70">
        <v>0</v>
      </c>
      <c r="AV53" s="73">
        <v>1</v>
      </c>
      <c r="AW53" s="4" t="s">
        <v>118</v>
      </c>
      <c r="AX53" s="4"/>
      <c r="AY53" s="74"/>
      <c r="AZ53" s="71" t="b">
        <f t="shared" si="24"/>
        <v>0</v>
      </c>
      <c r="BA53" s="70">
        <v>0</v>
      </c>
      <c r="BB53" s="72" t="b">
        <f t="shared" si="35"/>
        <v>0</v>
      </c>
      <c r="BC53" s="70">
        <v>0</v>
      </c>
      <c r="BE53" s="73">
        <v>1</v>
      </c>
      <c r="BF53" s="4">
        <v>0.31805555555555554</v>
      </c>
      <c r="BG53" s="4"/>
      <c r="BH53" s="74"/>
      <c r="BI53" s="71" t="b">
        <f t="shared" si="25"/>
        <v>0</v>
      </c>
      <c r="BJ53" s="70">
        <v>0</v>
      </c>
      <c r="BK53" s="72" t="b">
        <f t="shared" si="36"/>
        <v>0</v>
      </c>
      <c r="BL53" s="70">
        <v>0</v>
      </c>
      <c r="BN53" s="73">
        <v>1</v>
      </c>
      <c r="BO53" s="4">
        <v>0.27986111111111112</v>
      </c>
      <c r="BP53" s="4"/>
      <c r="BQ53" s="74"/>
      <c r="BR53" s="71" t="b">
        <f t="shared" si="26"/>
        <v>0</v>
      </c>
      <c r="BS53" s="70">
        <v>0</v>
      </c>
      <c r="BT53" s="72" t="b">
        <f t="shared" si="37"/>
        <v>0</v>
      </c>
      <c r="BU53" s="70">
        <v>0</v>
      </c>
      <c r="BW53" s="73">
        <v>1</v>
      </c>
      <c r="BX53" s="4">
        <v>0.34652777777777777</v>
      </c>
      <c r="BY53" s="4"/>
      <c r="BZ53" s="74">
        <v>1</v>
      </c>
      <c r="CA53" s="71">
        <f t="shared" si="27"/>
        <v>7.5694444444444453E-2</v>
      </c>
      <c r="CB53" s="70">
        <v>0</v>
      </c>
      <c r="CC53" s="72">
        <f t="shared" si="38"/>
        <v>-0.64583333333333337</v>
      </c>
      <c r="CD53" s="70">
        <v>0</v>
      </c>
      <c r="CF53" s="73">
        <v>1</v>
      </c>
      <c r="CG53" s="4">
        <v>0.31458333333333333</v>
      </c>
      <c r="CH53" s="4"/>
      <c r="CI53" s="74"/>
      <c r="CJ53" s="71" t="b">
        <f t="shared" si="28"/>
        <v>0</v>
      </c>
      <c r="CK53" s="70">
        <v>0</v>
      </c>
      <c r="CL53" s="72" t="b">
        <f t="shared" si="39"/>
        <v>0</v>
      </c>
      <c r="CM53" s="70">
        <v>0</v>
      </c>
    </row>
    <row r="54" spans="1:91" ht="27" customHeight="1">
      <c r="A54" s="102">
        <v>45699</v>
      </c>
      <c r="B54" s="103" t="s">
        <v>25</v>
      </c>
      <c r="C54" s="73">
        <v>1</v>
      </c>
      <c r="D54" s="4">
        <v>0.51388888888888895</v>
      </c>
      <c r="E54" s="4">
        <v>0.92222222222222217</v>
      </c>
      <c r="F54" s="74">
        <v>2</v>
      </c>
      <c r="G54" s="71">
        <f t="shared" si="29"/>
        <v>-4.8611111111111049E-2</v>
      </c>
      <c r="H54" s="70">
        <v>0</v>
      </c>
      <c r="I54" s="72">
        <f t="shared" si="30"/>
        <v>-1.5277777777777835E-2</v>
      </c>
      <c r="J54" s="70">
        <v>0</v>
      </c>
      <c r="K54" s="65"/>
      <c r="L54" s="73">
        <v>0</v>
      </c>
      <c r="M54" s="4"/>
      <c r="N54" s="4"/>
      <c r="O54" s="74"/>
      <c r="P54" s="71" t="b">
        <f t="shared" si="20"/>
        <v>0</v>
      </c>
      <c r="Q54" s="70">
        <v>0</v>
      </c>
      <c r="R54" s="72" t="b">
        <f t="shared" si="31"/>
        <v>0</v>
      </c>
      <c r="S54" s="70">
        <v>0</v>
      </c>
      <c r="U54" s="73">
        <v>0</v>
      </c>
      <c r="V54" s="4"/>
      <c r="W54" s="4"/>
      <c r="X54" s="74"/>
      <c r="Y54" s="71" t="b">
        <f t="shared" si="21"/>
        <v>0</v>
      </c>
      <c r="Z54" s="70">
        <v>0</v>
      </c>
      <c r="AA54" s="72" t="b">
        <f t="shared" si="32"/>
        <v>0</v>
      </c>
      <c r="AB54" s="70">
        <v>0</v>
      </c>
      <c r="AD54" s="73">
        <v>1</v>
      </c>
      <c r="AE54" s="4">
        <v>0.52013888888888882</v>
      </c>
      <c r="AF54" s="4">
        <v>0.93611111111111101</v>
      </c>
      <c r="AG54" s="74">
        <v>2</v>
      </c>
      <c r="AH54" s="71">
        <f t="shared" si="22"/>
        <v>-4.2361111111111183E-2</v>
      </c>
      <c r="AI54" s="70">
        <v>0</v>
      </c>
      <c r="AJ54" s="72">
        <f t="shared" si="33"/>
        <v>-1.388888888888995E-3</v>
      </c>
      <c r="AK54" s="70">
        <v>0</v>
      </c>
      <c r="AM54" s="73">
        <v>1</v>
      </c>
      <c r="AN54" s="4">
        <v>0.51250000000000007</v>
      </c>
      <c r="AO54" s="4">
        <v>0.89236111111111116</v>
      </c>
      <c r="AP54" s="74"/>
      <c r="AQ54" s="71" t="b">
        <f t="shared" si="23"/>
        <v>0</v>
      </c>
      <c r="AR54" s="70">
        <v>0</v>
      </c>
      <c r="AS54" s="72" t="b">
        <f t="shared" si="34"/>
        <v>0</v>
      </c>
      <c r="AT54" s="70">
        <v>0</v>
      </c>
      <c r="AV54" s="73">
        <v>1</v>
      </c>
      <c r="AW54" s="4" t="s">
        <v>119</v>
      </c>
      <c r="AX54" s="4"/>
      <c r="AY54" s="74"/>
      <c r="AZ54" s="71" t="b">
        <f t="shared" si="24"/>
        <v>0</v>
      </c>
      <c r="BA54" s="70">
        <v>0</v>
      </c>
      <c r="BB54" s="72" t="b">
        <f t="shared" si="35"/>
        <v>0</v>
      </c>
      <c r="BC54" s="70">
        <v>0</v>
      </c>
      <c r="BE54" s="73">
        <v>1</v>
      </c>
      <c r="BF54" s="4">
        <v>0.51250000000000007</v>
      </c>
      <c r="BG54" s="4">
        <v>0.90416666666666667</v>
      </c>
      <c r="BH54" s="74"/>
      <c r="BI54" s="71" t="b">
        <f t="shared" si="25"/>
        <v>0</v>
      </c>
      <c r="BJ54" s="70">
        <v>0</v>
      </c>
      <c r="BK54" s="72" t="b">
        <f t="shared" si="36"/>
        <v>0</v>
      </c>
      <c r="BL54" s="70">
        <v>0</v>
      </c>
      <c r="BN54" s="73">
        <v>1</v>
      </c>
      <c r="BO54" s="4">
        <v>0.52013888888888882</v>
      </c>
      <c r="BP54" s="4">
        <v>0.97361111111111109</v>
      </c>
      <c r="BQ54" s="74"/>
      <c r="BR54" s="71" t="b">
        <f t="shared" si="26"/>
        <v>0</v>
      </c>
      <c r="BS54" s="70">
        <v>0</v>
      </c>
      <c r="BT54" s="72" t="b">
        <f t="shared" si="37"/>
        <v>0</v>
      </c>
      <c r="BU54" s="70">
        <v>0</v>
      </c>
      <c r="BW54" s="73">
        <v>0</v>
      </c>
      <c r="BX54" s="4"/>
      <c r="BY54" s="4"/>
      <c r="BZ54" s="74"/>
      <c r="CA54" s="71" t="b">
        <f t="shared" si="27"/>
        <v>0</v>
      </c>
      <c r="CB54" s="70">
        <v>0</v>
      </c>
      <c r="CC54" s="72" t="b">
        <f t="shared" si="38"/>
        <v>0</v>
      </c>
      <c r="CD54" s="70">
        <v>0</v>
      </c>
      <c r="CF54" s="73">
        <v>1</v>
      </c>
      <c r="CG54" s="4">
        <v>0.92291666666666661</v>
      </c>
      <c r="CH54" s="4"/>
      <c r="CI54" s="74"/>
      <c r="CJ54" s="71" t="b">
        <f t="shared" si="28"/>
        <v>0</v>
      </c>
      <c r="CK54" s="70">
        <v>0</v>
      </c>
      <c r="CL54" s="72" t="b">
        <f t="shared" si="39"/>
        <v>0</v>
      </c>
      <c r="CM54" s="70">
        <v>0</v>
      </c>
    </row>
    <row r="55" spans="1:91" ht="27" customHeight="1">
      <c r="A55" s="102">
        <v>45700</v>
      </c>
      <c r="B55" s="103" t="s">
        <v>34</v>
      </c>
      <c r="C55" s="73">
        <v>1</v>
      </c>
      <c r="D55" s="4">
        <v>0.5708333333333333</v>
      </c>
      <c r="E55" s="4">
        <v>0.91666666666666663</v>
      </c>
      <c r="F55" s="74">
        <v>2</v>
      </c>
      <c r="G55" s="71">
        <f t="shared" si="29"/>
        <v>8.3333333333333037E-3</v>
      </c>
      <c r="H55" s="70">
        <v>0</v>
      </c>
      <c r="I55" s="72">
        <f t="shared" si="30"/>
        <v>-2.083333333333337E-2</v>
      </c>
      <c r="J55" s="70">
        <v>0</v>
      </c>
      <c r="K55" s="65"/>
      <c r="L55" s="73">
        <v>1</v>
      </c>
      <c r="M55" s="4">
        <v>0.54861111111111105</v>
      </c>
      <c r="N55" s="4">
        <v>0.82500000000000007</v>
      </c>
      <c r="O55" s="74">
        <v>2</v>
      </c>
      <c r="P55" s="71">
        <f t="shared" si="20"/>
        <v>-1.3888888888888951E-2</v>
      </c>
      <c r="Q55" s="70">
        <v>0</v>
      </c>
      <c r="R55" s="72">
        <f t="shared" si="31"/>
        <v>-0.11249999999999993</v>
      </c>
      <c r="S55" s="70">
        <v>0</v>
      </c>
      <c r="U55" s="73">
        <v>1</v>
      </c>
      <c r="V55" s="4">
        <v>0.30416666666666664</v>
      </c>
      <c r="W55" s="4">
        <v>0.88194444444444453</v>
      </c>
      <c r="X55" s="74">
        <v>1</v>
      </c>
      <c r="Y55" s="71">
        <f t="shared" si="21"/>
        <v>3.3333333333333326E-2</v>
      </c>
      <c r="Z55" s="70">
        <v>0</v>
      </c>
      <c r="AA55" s="72">
        <f t="shared" si="32"/>
        <v>0.23611111111111116</v>
      </c>
      <c r="AB55" s="70">
        <v>7</v>
      </c>
      <c r="AD55" s="73">
        <v>1</v>
      </c>
      <c r="AE55" s="4">
        <v>0.33194444444444443</v>
      </c>
      <c r="AF55" s="4">
        <v>0.69861111111111107</v>
      </c>
      <c r="AG55" s="74">
        <v>1</v>
      </c>
      <c r="AH55" s="71">
        <f t="shared" si="22"/>
        <v>6.1111111111111116E-2</v>
      </c>
      <c r="AI55" s="70">
        <v>0</v>
      </c>
      <c r="AJ55" s="72">
        <f t="shared" si="33"/>
        <v>5.2777777777777701E-2</v>
      </c>
      <c r="AK55" s="70">
        <v>0</v>
      </c>
      <c r="AM55" s="73">
        <v>1</v>
      </c>
      <c r="AN55" s="4">
        <v>0.40138888888888885</v>
      </c>
      <c r="AO55" s="4">
        <v>0.87013888888888891</v>
      </c>
      <c r="AP55" s="74"/>
      <c r="AQ55" s="71" t="b">
        <f t="shared" si="23"/>
        <v>0</v>
      </c>
      <c r="AR55" s="70">
        <v>0</v>
      </c>
      <c r="AS55" s="72" t="b">
        <f t="shared" si="34"/>
        <v>0</v>
      </c>
      <c r="AT55" s="70">
        <v>0</v>
      </c>
      <c r="AV55" s="73">
        <v>1</v>
      </c>
      <c r="AW55" s="4" t="s">
        <v>120</v>
      </c>
      <c r="AX55" s="4"/>
      <c r="AY55" s="74"/>
      <c r="AZ55" s="71" t="b">
        <f t="shared" si="24"/>
        <v>0</v>
      </c>
      <c r="BA55" s="70">
        <v>0</v>
      </c>
      <c r="BB55" s="72" t="b">
        <f t="shared" si="35"/>
        <v>0</v>
      </c>
      <c r="BC55" s="70">
        <v>0</v>
      </c>
      <c r="BE55" s="73">
        <v>0</v>
      </c>
      <c r="BF55" s="4"/>
      <c r="BG55" s="4"/>
      <c r="BH55" s="74"/>
      <c r="BI55" s="71" t="b">
        <f t="shared" si="25"/>
        <v>0</v>
      </c>
      <c r="BJ55" s="70">
        <v>0</v>
      </c>
      <c r="BK55" s="72" t="b">
        <f t="shared" si="36"/>
        <v>0</v>
      </c>
      <c r="BL55" s="70">
        <v>0</v>
      </c>
      <c r="BN55" s="73">
        <v>1</v>
      </c>
      <c r="BO55" s="4">
        <v>0.30277777777777776</v>
      </c>
      <c r="BP55" s="4">
        <v>0.94027777777777777</v>
      </c>
      <c r="BQ55" s="74"/>
      <c r="BR55" s="71" t="b">
        <f t="shared" si="26"/>
        <v>0</v>
      </c>
      <c r="BS55" s="70">
        <v>0</v>
      </c>
      <c r="BT55" s="72" t="b">
        <f t="shared" si="37"/>
        <v>0</v>
      </c>
      <c r="BU55" s="70">
        <v>0</v>
      </c>
      <c r="BW55" s="73">
        <v>1</v>
      </c>
      <c r="BX55" s="4">
        <v>0.27291666666666664</v>
      </c>
      <c r="BY55" s="4">
        <v>0.65208333333333335</v>
      </c>
      <c r="BZ55" s="74">
        <v>1</v>
      </c>
      <c r="CA55" s="71">
        <f t="shared" si="27"/>
        <v>2.0833333333333259E-3</v>
      </c>
      <c r="CB55" s="70">
        <v>0</v>
      </c>
      <c r="CC55" s="72">
        <f t="shared" si="38"/>
        <v>6.2499999999999778E-3</v>
      </c>
      <c r="CD55" s="70">
        <v>0</v>
      </c>
      <c r="CF55" s="73">
        <v>0</v>
      </c>
      <c r="CG55" s="4"/>
      <c r="CH55" s="4"/>
      <c r="CI55" s="74"/>
      <c r="CJ55" s="71" t="b">
        <f t="shared" si="28"/>
        <v>0</v>
      </c>
      <c r="CK55" s="70">
        <v>0</v>
      </c>
      <c r="CL55" s="72" t="b">
        <f t="shared" si="39"/>
        <v>0</v>
      </c>
      <c r="CM55" s="70">
        <v>0</v>
      </c>
    </row>
    <row r="56" spans="1:91" ht="27" customHeight="1">
      <c r="A56" s="102">
        <v>45701</v>
      </c>
      <c r="B56" s="103" t="s">
        <v>30</v>
      </c>
      <c r="C56" s="73">
        <v>0</v>
      </c>
      <c r="D56" s="4"/>
      <c r="E56" s="4"/>
      <c r="F56" s="74"/>
      <c r="G56" s="71" t="b">
        <f t="shared" si="29"/>
        <v>0</v>
      </c>
      <c r="H56" s="70">
        <v>0</v>
      </c>
      <c r="I56" s="72" t="b">
        <f t="shared" si="30"/>
        <v>0</v>
      </c>
      <c r="J56" s="70">
        <v>0</v>
      </c>
      <c r="K56" s="65"/>
      <c r="L56" s="73">
        <v>1</v>
      </c>
      <c r="M56" s="4">
        <v>0.55208333333333337</v>
      </c>
      <c r="N56" s="4">
        <v>0.94236111111111109</v>
      </c>
      <c r="O56" s="74">
        <v>2</v>
      </c>
      <c r="P56" s="71">
        <f t="shared" si="20"/>
        <v>-1.041666666666663E-2</v>
      </c>
      <c r="Q56" s="70">
        <v>0</v>
      </c>
      <c r="R56" s="72">
        <f t="shared" si="31"/>
        <v>4.8611111111110938E-3</v>
      </c>
      <c r="S56" s="70">
        <v>0</v>
      </c>
      <c r="U56" s="73">
        <v>1</v>
      </c>
      <c r="V56" s="4">
        <v>0.28263888888888888</v>
      </c>
      <c r="W56" s="4">
        <v>0.92638888888888893</v>
      </c>
      <c r="X56" s="74">
        <v>1</v>
      </c>
      <c r="Y56" s="71">
        <f t="shared" si="21"/>
        <v>1.1805555555555569E-2</v>
      </c>
      <c r="Z56" s="70">
        <v>0</v>
      </c>
      <c r="AA56" s="72">
        <f t="shared" si="32"/>
        <v>0.28055555555555556</v>
      </c>
      <c r="AB56" s="70">
        <v>7</v>
      </c>
      <c r="AD56" s="73">
        <v>1</v>
      </c>
      <c r="AE56" s="4">
        <v>0.41319444444444442</v>
      </c>
      <c r="AF56" s="4">
        <v>0.8256944444444444</v>
      </c>
      <c r="AG56" s="74">
        <v>1</v>
      </c>
      <c r="AH56" s="71">
        <f t="shared" si="22"/>
        <v>0.1423611111111111</v>
      </c>
      <c r="AI56" s="70">
        <v>0</v>
      </c>
      <c r="AJ56" s="72">
        <f t="shared" si="33"/>
        <v>0.17986111111111103</v>
      </c>
      <c r="AK56" s="70">
        <v>4</v>
      </c>
      <c r="AM56" s="73">
        <v>1</v>
      </c>
      <c r="AN56" s="4">
        <v>0.41111111111111115</v>
      </c>
      <c r="AO56" s="4">
        <v>0.87847222222222221</v>
      </c>
      <c r="AP56" s="74"/>
      <c r="AQ56" s="71" t="b">
        <f t="shared" si="23"/>
        <v>0</v>
      </c>
      <c r="AR56" s="70">
        <v>0</v>
      </c>
      <c r="AS56" s="72" t="b">
        <f t="shared" si="34"/>
        <v>0</v>
      </c>
      <c r="AT56" s="70">
        <v>0</v>
      </c>
      <c r="AV56" s="73">
        <v>1</v>
      </c>
      <c r="AW56" s="4" t="s">
        <v>121</v>
      </c>
      <c r="AX56" s="4"/>
      <c r="AY56" s="74"/>
      <c r="AZ56" s="71" t="b">
        <f t="shared" si="24"/>
        <v>0</v>
      </c>
      <c r="BA56" s="70">
        <v>0</v>
      </c>
      <c r="BB56" s="72" t="b">
        <f t="shared" si="35"/>
        <v>0</v>
      </c>
      <c r="BC56" s="70">
        <v>0</v>
      </c>
      <c r="BE56" s="73">
        <v>0</v>
      </c>
      <c r="BF56" s="4"/>
      <c r="BG56" s="4"/>
      <c r="BH56" s="74"/>
      <c r="BI56" s="71" t="b">
        <f t="shared" si="25"/>
        <v>0</v>
      </c>
      <c r="BJ56" s="70">
        <v>0</v>
      </c>
      <c r="BK56" s="72" t="b">
        <f t="shared" si="36"/>
        <v>0</v>
      </c>
      <c r="BL56" s="70">
        <v>0</v>
      </c>
      <c r="BN56" s="73">
        <v>1</v>
      </c>
      <c r="BO56" s="4">
        <v>0.27708333333333335</v>
      </c>
      <c r="BP56" s="4">
        <v>0.9277777777777777</v>
      </c>
      <c r="BQ56" s="74"/>
      <c r="BR56" s="71" t="b">
        <f t="shared" si="26"/>
        <v>0</v>
      </c>
      <c r="BS56" s="70">
        <v>0</v>
      </c>
      <c r="BT56" s="72" t="b">
        <f t="shared" si="37"/>
        <v>0</v>
      </c>
      <c r="BU56" s="70">
        <v>0</v>
      </c>
      <c r="BW56" s="73">
        <v>1</v>
      </c>
      <c r="BX56" s="4">
        <v>0.28333333333333333</v>
      </c>
      <c r="BY56" s="4">
        <v>0.79513888888888884</v>
      </c>
      <c r="BZ56" s="74">
        <v>1</v>
      </c>
      <c r="CA56" s="71">
        <f t="shared" si="27"/>
        <v>1.2500000000000011E-2</v>
      </c>
      <c r="CB56" s="70">
        <v>0</v>
      </c>
      <c r="CC56" s="72">
        <f t="shared" si="38"/>
        <v>0.14930555555555547</v>
      </c>
      <c r="CD56" s="70">
        <v>0</v>
      </c>
      <c r="CF56" s="73">
        <v>1</v>
      </c>
      <c r="CG56" s="4">
        <v>0.48749999999999999</v>
      </c>
      <c r="CH56" s="4">
        <v>0.92499999999999993</v>
      </c>
      <c r="CI56" s="74"/>
      <c r="CJ56" s="71" t="b">
        <f t="shared" si="28"/>
        <v>0</v>
      </c>
      <c r="CK56" s="70">
        <v>0</v>
      </c>
      <c r="CL56" s="72" t="b">
        <f t="shared" si="39"/>
        <v>0</v>
      </c>
      <c r="CM56" s="70">
        <v>1</v>
      </c>
    </row>
    <row r="57" spans="1:91" ht="27" customHeight="1">
      <c r="A57" s="102">
        <v>45702</v>
      </c>
      <c r="B57" s="59" t="s">
        <v>31</v>
      </c>
      <c r="C57" s="73">
        <v>1</v>
      </c>
      <c r="D57" s="4">
        <v>0.30208333333333331</v>
      </c>
      <c r="E57" s="4">
        <v>0.67708333333333337</v>
      </c>
      <c r="F57" s="74">
        <v>1</v>
      </c>
      <c r="G57" s="71">
        <f t="shared" si="29"/>
        <v>3.125E-2</v>
      </c>
      <c r="H57" s="70">
        <v>0</v>
      </c>
      <c r="I57" s="72">
        <f t="shared" si="30"/>
        <v>3.125E-2</v>
      </c>
      <c r="J57" s="70">
        <v>0</v>
      </c>
      <c r="K57" s="65"/>
      <c r="L57" s="73">
        <v>1</v>
      </c>
      <c r="M57" s="4">
        <v>0.58750000000000002</v>
      </c>
      <c r="N57" s="4">
        <v>0.96805555555555556</v>
      </c>
      <c r="O57" s="74">
        <v>3</v>
      </c>
      <c r="P57" s="71">
        <f t="shared" si="20"/>
        <v>-1.6666666666666607E-2</v>
      </c>
      <c r="Q57" s="70">
        <v>0</v>
      </c>
      <c r="R57" s="72">
        <f t="shared" si="31"/>
        <v>-1.1111111111111072E-2</v>
      </c>
      <c r="S57" s="70">
        <v>0</v>
      </c>
      <c r="U57" s="73">
        <v>1</v>
      </c>
      <c r="V57" s="4">
        <v>0.6020833333333333</v>
      </c>
      <c r="W57" s="4">
        <v>0.96250000000000002</v>
      </c>
      <c r="X57" s="74">
        <v>3</v>
      </c>
      <c r="Y57" s="71">
        <f t="shared" si="21"/>
        <v>-2.0833333333333259E-3</v>
      </c>
      <c r="Z57" s="70">
        <v>0</v>
      </c>
      <c r="AA57" s="72">
        <f t="shared" si="32"/>
        <v>-1.6666666666666607E-2</v>
      </c>
      <c r="AB57" s="70">
        <v>0</v>
      </c>
      <c r="AD57" s="73">
        <v>1</v>
      </c>
      <c r="AE57" s="4">
        <v>0.40208333333333335</v>
      </c>
      <c r="AF57" s="4">
        <v>0.92569444444444438</v>
      </c>
      <c r="AG57" s="74">
        <v>1</v>
      </c>
      <c r="AH57" s="71">
        <f t="shared" si="22"/>
        <v>0.13125000000000003</v>
      </c>
      <c r="AI57" s="70">
        <v>0</v>
      </c>
      <c r="AJ57" s="72">
        <f t="shared" si="33"/>
        <v>0.27986111111111101</v>
      </c>
      <c r="AK57" s="70">
        <v>6</v>
      </c>
      <c r="AM57" s="73">
        <v>1</v>
      </c>
      <c r="AN57" s="4">
        <v>0.30138888888888887</v>
      </c>
      <c r="AO57" s="4">
        <v>0.60347222222222219</v>
      </c>
      <c r="AP57" s="74"/>
      <c r="AQ57" s="71" t="b">
        <f t="shared" si="23"/>
        <v>0</v>
      </c>
      <c r="AR57" s="70">
        <v>0</v>
      </c>
      <c r="AS57" s="72" t="b">
        <f t="shared" si="34"/>
        <v>0</v>
      </c>
      <c r="AT57" s="70">
        <v>0</v>
      </c>
      <c r="AV57" s="73">
        <v>1</v>
      </c>
      <c r="AW57" s="4" t="s">
        <v>120</v>
      </c>
      <c r="AX57" s="4"/>
      <c r="AY57" s="74"/>
      <c r="AZ57" s="71" t="b">
        <f t="shared" si="24"/>
        <v>0</v>
      </c>
      <c r="BA57" s="70">
        <v>0</v>
      </c>
      <c r="BB57" s="72" t="b">
        <f t="shared" si="35"/>
        <v>0</v>
      </c>
      <c r="BC57" s="70">
        <v>0</v>
      </c>
      <c r="BE57" s="73">
        <v>0</v>
      </c>
      <c r="BF57" s="4"/>
      <c r="BG57" s="4"/>
      <c r="BH57" s="74"/>
      <c r="BI57" s="71" t="b">
        <f t="shared" si="25"/>
        <v>0</v>
      </c>
      <c r="BJ57" s="70">
        <v>0</v>
      </c>
      <c r="BK57" s="72" t="b">
        <f t="shared" si="36"/>
        <v>0</v>
      </c>
      <c r="BL57" s="70">
        <v>0</v>
      </c>
      <c r="BN57" s="73">
        <v>1</v>
      </c>
      <c r="BO57" s="4">
        <v>0.27986111111111112</v>
      </c>
      <c r="BP57" s="4">
        <v>0.96388888888888891</v>
      </c>
      <c r="BQ57" s="74"/>
      <c r="BR57" s="71" t="b">
        <f t="shared" si="26"/>
        <v>0</v>
      </c>
      <c r="BS57" s="70">
        <v>0</v>
      </c>
      <c r="BT57" s="72" t="b">
        <f t="shared" si="37"/>
        <v>0</v>
      </c>
      <c r="BU57" s="70">
        <v>0</v>
      </c>
      <c r="BW57" s="73">
        <v>1</v>
      </c>
      <c r="BX57" s="4">
        <v>0.27152777777777776</v>
      </c>
      <c r="BY57" s="4">
        <v>0.85972222222222217</v>
      </c>
      <c r="BZ57" s="74">
        <v>1</v>
      </c>
      <c r="CA57" s="71">
        <f t="shared" si="27"/>
        <v>6.9444444444444198E-4</v>
      </c>
      <c r="CB57" s="70">
        <v>0</v>
      </c>
      <c r="CC57" s="72">
        <f t="shared" si="38"/>
        <v>0.2138888888888888</v>
      </c>
      <c r="CD57" s="70">
        <v>0</v>
      </c>
      <c r="CF57" s="73">
        <v>1</v>
      </c>
      <c r="CG57" s="4">
        <v>0.46388888888888885</v>
      </c>
      <c r="CH57" s="4">
        <v>0.83958333333333324</v>
      </c>
      <c r="CI57" s="74"/>
      <c r="CJ57" s="71" t="b">
        <f t="shared" si="28"/>
        <v>0</v>
      </c>
      <c r="CK57" s="70">
        <v>0</v>
      </c>
      <c r="CL57" s="72" t="b">
        <f t="shared" si="39"/>
        <v>0</v>
      </c>
      <c r="CM57" s="70">
        <v>0</v>
      </c>
    </row>
    <row r="58" spans="1:91" ht="27" customHeight="1">
      <c r="A58" s="102">
        <v>45703</v>
      </c>
      <c r="B58" s="59" t="s">
        <v>32</v>
      </c>
      <c r="C58" s="73">
        <v>1</v>
      </c>
      <c r="D58" s="4">
        <v>0.60555555555555551</v>
      </c>
      <c r="E58" s="4">
        <v>0.96180555555555547</v>
      </c>
      <c r="F58" s="74">
        <v>3</v>
      </c>
      <c r="G58" s="71">
        <f t="shared" si="29"/>
        <v>1.388888888888884E-3</v>
      </c>
      <c r="H58" s="70">
        <v>0</v>
      </c>
      <c r="I58" s="72">
        <f t="shared" si="30"/>
        <v>-1.736111111111116E-2</v>
      </c>
      <c r="J58" s="70">
        <v>0</v>
      </c>
      <c r="K58" s="65"/>
      <c r="L58" s="73">
        <v>1</v>
      </c>
      <c r="M58" s="4">
        <v>0.54722222222222217</v>
      </c>
      <c r="N58" s="4">
        <v>0.98541666666666661</v>
      </c>
      <c r="O58" s="74">
        <v>3</v>
      </c>
      <c r="P58" s="71">
        <f t="shared" si="20"/>
        <v>-5.6944444444444464E-2</v>
      </c>
      <c r="Q58" s="70">
        <v>0</v>
      </c>
      <c r="R58" s="72">
        <f t="shared" si="31"/>
        <v>6.2499999999999778E-3</v>
      </c>
      <c r="S58" s="70">
        <v>0</v>
      </c>
      <c r="U58" s="73">
        <v>1</v>
      </c>
      <c r="V58" s="4">
        <v>0.27777777777777779</v>
      </c>
      <c r="W58" s="4">
        <v>0.65763888888888888</v>
      </c>
      <c r="X58" s="74">
        <v>1</v>
      </c>
      <c r="Y58" s="71">
        <f t="shared" si="21"/>
        <v>6.9444444444444753E-3</v>
      </c>
      <c r="Z58" s="70">
        <v>0</v>
      </c>
      <c r="AA58" s="72">
        <f t="shared" si="32"/>
        <v>1.1805555555555514E-2</v>
      </c>
      <c r="AB58" s="70">
        <v>0</v>
      </c>
      <c r="AD58" s="73">
        <v>1</v>
      </c>
      <c r="AE58" s="4">
        <v>0.5444444444444444</v>
      </c>
      <c r="AF58" s="4">
        <v>0.94930555555555562</v>
      </c>
      <c r="AG58" s="74">
        <v>2</v>
      </c>
      <c r="AH58" s="71">
        <f t="shared" si="22"/>
        <v>-1.8055555555555602E-2</v>
      </c>
      <c r="AI58" s="70">
        <v>0</v>
      </c>
      <c r="AJ58" s="72">
        <f t="shared" si="33"/>
        <v>1.1805555555555625E-2</v>
      </c>
      <c r="AK58" s="70">
        <v>0</v>
      </c>
      <c r="AM58" s="73">
        <v>1</v>
      </c>
      <c r="AN58" s="4">
        <v>0.30208333333333331</v>
      </c>
      <c r="AO58" s="4">
        <v>0.54513888888888895</v>
      </c>
      <c r="AP58" s="74"/>
      <c r="AQ58" s="71" t="b">
        <f t="shared" si="23"/>
        <v>0</v>
      </c>
      <c r="AR58" s="70">
        <v>0</v>
      </c>
      <c r="AS58" s="72" t="b">
        <f t="shared" si="34"/>
        <v>0</v>
      </c>
      <c r="AT58" s="70">
        <v>0</v>
      </c>
      <c r="AV58" s="73">
        <v>0</v>
      </c>
      <c r="AW58" s="4"/>
      <c r="AX58" s="4"/>
      <c r="AY58" s="74"/>
      <c r="AZ58" s="71" t="b">
        <f t="shared" si="24"/>
        <v>0</v>
      </c>
      <c r="BA58" s="70">
        <v>0</v>
      </c>
      <c r="BB58" s="72" t="b">
        <f t="shared" si="35"/>
        <v>0</v>
      </c>
      <c r="BC58" s="70">
        <v>0</v>
      </c>
      <c r="BE58" s="73">
        <v>1</v>
      </c>
      <c r="BF58" s="4">
        <v>0.28750000000000003</v>
      </c>
      <c r="BG58" s="4">
        <v>0.66666666666666663</v>
      </c>
      <c r="BH58" s="74"/>
      <c r="BI58" s="71" t="b">
        <f t="shared" si="25"/>
        <v>0</v>
      </c>
      <c r="BJ58" s="70">
        <v>0</v>
      </c>
      <c r="BK58" s="72" t="b">
        <f t="shared" si="36"/>
        <v>0</v>
      </c>
      <c r="BL58" s="70">
        <v>0</v>
      </c>
      <c r="BN58" s="73">
        <v>1</v>
      </c>
      <c r="BO58" s="4">
        <v>0.28472222222222221</v>
      </c>
      <c r="BP58" s="4">
        <v>0.99444444444444446</v>
      </c>
      <c r="BQ58" s="74"/>
      <c r="BR58" s="71" t="b">
        <f t="shared" si="26"/>
        <v>0</v>
      </c>
      <c r="BS58" s="70">
        <v>0</v>
      </c>
      <c r="BT58" s="72" t="b">
        <f t="shared" si="37"/>
        <v>0</v>
      </c>
      <c r="BU58" s="70">
        <v>0</v>
      </c>
      <c r="BW58" s="73">
        <v>1</v>
      </c>
      <c r="BX58" s="4">
        <v>0.27499999999999997</v>
      </c>
      <c r="BY58" s="4">
        <v>0.66666666666666663</v>
      </c>
      <c r="BZ58" s="74">
        <v>1</v>
      </c>
      <c r="CA58" s="71">
        <f t="shared" si="27"/>
        <v>4.1666666666666519E-3</v>
      </c>
      <c r="CB58" s="70">
        <v>0</v>
      </c>
      <c r="CC58" s="72">
        <f t="shared" si="38"/>
        <v>2.0833333333333259E-2</v>
      </c>
      <c r="CD58" s="70">
        <v>0</v>
      </c>
      <c r="CF58" s="73">
        <v>1</v>
      </c>
      <c r="CG58" s="4">
        <v>0.50138888888888888</v>
      </c>
      <c r="CH58" s="4">
        <v>0.8979166666666667</v>
      </c>
      <c r="CI58" s="74"/>
      <c r="CJ58" s="71" t="b">
        <f t="shared" si="28"/>
        <v>0</v>
      </c>
      <c r="CK58" s="70">
        <v>0</v>
      </c>
      <c r="CL58" s="72" t="b">
        <f t="shared" si="39"/>
        <v>0</v>
      </c>
      <c r="CM58" s="70">
        <v>0</v>
      </c>
    </row>
    <row r="59" spans="1:91" ht="27" customHeight="1">
      <c r="A59" s="102">
        <v>45704</v>
      </c>
      <c r="B59" s="13" t="s">
        <v>33</v>
      </c>
      <c r="C59" s="73">
        <v>1</v>
      </c>
      <c r="D59" s="4">
        <v>0.30208333333333331</v>
      </c>
      <c r="E59" s="4">
        <v>0.73402777777777783</v>
      </c>
      <c r="F59" s="74">
        <v>1</v>
      </c>
      <c r="G59" s="71">
        <f t="shared" si="29"/>
        <v>3.125E-2</v>
      </c>
      <c r="H59" s="70">
        <v>0</v>
      </c>
      <c r="I59" s="72">
        <f t="shared" si="30"/>
        <v>8.8194444444444464E-2</v>
      </c>
      <c r="J59" s="70">
        <v>0</v>
      </c>
      <c r="K59" s="65"/>
      <c r="L59" s="73">
        <v>1</v>
      </c>
      <c r="M59" s="4">
        <v>0.55069444444444449</v>
      </c>
      <c r="N59" s="4">
        <v>0.92083333333333339</v>
      </c>
      <c r="O59" s="74">
        <v>2</v>
      </c>
      <c r="P59" s="71">
        <f t="shared" si="20"/>
        <v>-1.1805555555555514E-2</v>
      </c>
      <c r="Q59" s="70">
        <v>0</v>
      </c>
      <c r="R59" s="72">
        <f t="shared" si="31"/>
        <v>-1.6666666666666607E-2</v>
      </c>
      <c r="S59" s="70">
        <v>0</v>
      </c>
      <c r="U59" s="73">
        <v>1</v>
      </c>
      <c r="V59" s="4">
        <v>0.57916666666666672</v>
      </c>
      <c r="W59" s="4">
        <v>0.93055555555555547</v>
      </c>
      <c r="X59" s="74">
        <v>2</v>
      </c>
      <c r="Y59" s="71">
        <f t="shared" si="21"/>
        <v>1.6666666666666718E-2</v>
      </c>
      <c r="Z59" s="70">
        <v>0</v>
      </c>
      <c r="AA59" s="72">
        <f t="shared" si="32"/>
        <v>-6.9444444444445308E-3</v>
      </c>
      <c r="AB59" s="70">
        <v>0</v>
      </c>
      <c r="AD59" s="73">
        <v>1</v>
      </c>
      <c r="AE59" s="4">
        <v>0.42986111111111108</v>
      </c>
      <c r="AF59" s="4">
        <v>0.89027777777777783</v>
      </c>
      <c r="AG59" s="74">
        <v>2</v>
      </c>
      <c r="AH59" s="71">
        <f t="shared" si="22"/>
        <v>-0.13263888888888892</v>
      </c>
      <c r="AI59" s="70">
        <v>0</v>
      </c>
      <c r="AJ59" s="72">
        <f t="shared" si="33"/>
        <v>-4.7222222222222165E-2</v>
      </c>
      <c r="AK59" s="70">
        <v>0</v>
      </c>
      <c r="AM59" s="73">
        <v>0</v>
      </c>
      <c r="AN59" s="4"/>
      <c r="AO59" s="4"/>
      <c r="AP59" s="74"/>
      <c r="AQ59" s="71" t="b">
        <f t="shared" si="23"/>
        <v>0</v>
      </c>
      <c r="AR59" s="70">
        <v>0</v>
      </c>
      <c r="AS59" s="72" t="b">
        <f t="shared" si="34"/>
        <v>0</v>
      </c>
      <c r="AT59" s="70">
        <v>0</v>
      </c>
      <c r="AV59" s="73">
        <v>0</v>
      </c>
      <c r="AW59" s="4"/>
      <c r="AX59" s="4"/>
      <c r="AY59" s="74"/>
      <c r="AZ59" s="71" t="b">
        <f t="shared" si="24"/>
        <v>0</v>
      </c>
      <c r="BA59" s="70">
        <v>0</v>
      </c>
      <c r="BB59" s="72" t="b">
        <f t="shared" si="35"/>
        <v>0</v>
      </c>
      <c r="BC59" s="70">
        <v>0</v>
      </c>
      <c r="BE59" s="73">
        <v>0</v>
      </c>
      <c r="BF59" s="4"/>
      <c r="BG59" s="4"/>
      <c r="BH59" s="74"/>
      <c r="BI59" s="71" t="b">
        <f t="shared" si="25"/>
        <v>0</v>
      </c>
      <c r="BJ59" s="70">
        <v>0</v>
      </c>
      <c r="BK59" s="72" t="b">
        <f t="shared" si="36"/>
        <v>0</v>
      </c>
      <c r="BL59" s="70">
        <v>0</v>
      </c>
      <c r="BN59" s="73">
        <v>1</v>
      </c>
      <c r="BO59" s="4">
        <v>0.28263888888888888</v>
      </c>
      <c r="BP59" s="4">
        <v>0.93263888888888891</v>
      </c>
      <c r="BQ59" s="74"/>
      <c r="BR59" s="71" t="b">
        <f t="shared" si="26"/>
        <v>0</v>
      </c>
      <c r="BS59" s="70">
        <v>0</v>
      </c>
      <c r="BT59" s="72" t="b">
        <f t="shared" si="37"/>
        <v>0</v>
      </c>
      <c r="BU59" s="70">
        <v>0</v>
      </c>
      <c r="BW59" s="73">
        <v>1</v>
      </c>
      <c r="BX59" s="4">
        <v>0.2673611111111111</v>
      </c>
      <c r="BY59" s="4">
        <v>0.89027777777777783</v>
      </c>
      <c r="BZ59" s="74">
        <v>1</v>
      </c>
      <c r="CA59" s="71">
        <f t="shared" si="27"/>
        <v>-3.4722222222222099E-3</v>
      </c>
      <c r="CB59" s="70">
        <v>0</v>
      </c>
      <c r="CC59" s="72">
        <f t="shared" si="38"/>
        <v>0.24444444444444446</v>
      </c>
      <c r="CD59" s="70">
        <v>5</v>
      </c>
      <c r="CF59" s="73">
        <v>1</v>
      </c>
      <c r="CG59" s="4">
        <v>0.5</v>
      </c>
      <c r="CH59" s="4">
        <v>0.88124999999999998</v>
      </c>
      <c r="CI59" s="74"/>
      <c r="CJ59" s="71" t="b">
        <f t="shared" si="28"/>
        <v>0</v>
      </c>
      <c r="CK59" s="70">
        <v>0</v>
      </c>
      <c r="CL59" s="72" t="b">
        <f t="shared" si="39"/>
        <v>0</v>
      </c>
      <c r="CM59" s="70">
        <v>0</v>
      </c>
    </row>
    <row r="60" spans="1:91" ht="27" customHeight="1">
      <c r="A60" s="102">
        <v>45705</v>
      </c>
      <c r="B60" s="103" t="s">
        <v>24</v>
      </c>
      <c r="C60" s="73">
        <v>1</v>
      </c>
      <c r="D60" s="4">
        <v>0.30138888888888887</v>
      </c>
      <c r="E60" s="4">
        <v>0.70694444444444438</v>
      </c>
      <c r="F60" s="74">
        <v>1</v>
      </c>
      <c r="G60" s="71">
        <f t="shared" si="29"/>
        <v>3.0555555555555558E-2</v>
      </c>
      <c r="H60" s="70">
        <v>0</v>
      </c>
      <c r="I60" s="72">
        <f t="shared" si="30"/>
        <v>6.1111111111111005E-2</v>
      </c>
      <c r="J60" s="70">
        <v>0</v>
      </c>
      <c r="K60" s="65"/>
      <c r="L60" s="73">
        <v>1</v>
      </c>
      <c r="M60" s="4">
        <v>0.26041666666666669</v>
      </c>
      <c r="N60" s="4">
        <v>0.65</v>
      </c>
      <c r="O60" s="74">
        <v>1</v>
      </c>
      <c r="P60" s="71">
        <f t="shared" si="20"/>
        <v>-1.041666666666663E-2</v>
      </c>
      <c r="Q60" s="70">
        <v>0</v>
      </c>
      <c r="R60" s="72">
        <f t="shared" si="31"/>
        <v>4.1666666666666519E-3</v>
      </c>
      <c r="S60" s="70">
        <v>0</v>
      </c>
      <c r="U60" s="73">
        <v>1</v>
      </c>
      <c r="V60" s="4">
        <v>0.56388888888888888</v>
      </c>
      <c r="W60" s="4">
        <v>0.93055555555555547</v>
      </c>
      <c r="X60" s="74">
        <v>2</v>
      </c>
      <c r="Y60" s="71">
        <f t="shared" si="21"/>
        <v>1.388888888888884E-3</v>
      </c>
      <c r="Z60" s="70">
        <v>0</v>
      </c>
      <c r="AA60" s="72">
        <f t="shared" si="32"/>
        <v>-6.9444444444445308E-3</v>
      </c>
      <c r="AB60" s="70">
        <v>0</v>
      </c>
      <c r="AD60" s="73">
        <v>1</v>
      </c>
      <c r="AE60" s="4">
        <v>0.46597222222222223</v>
      </c>
      <c r="AF60" s="4">
        <v>0.82291666666666663</v>
      </c>
      <c r="AG60" s="74">
        <v>2</v>
      </c>
      <c r="AH60" s="71">
        <f t="shared" si="22"/>
        <v>-9.6527777777777768E-2</v>
      </c>
      <c r="AI60" s="70">
        <v>0</v>
      </c>
      <c r="AJ60" s="72">
        <f t="shared" si="33"/>
        <v>-0.11458333333333337</v>
      </c>
      <c r="AK60" s="70">
        <v>0</v>
      </c>
      <c r="AM60" s="73">
        <v>1</v>
      </c>
      <c r="AN60" s="4">
        <v>0.32847222222222222</v>
      </c>
      <c r="AO60" s="4">
        <v>0.73333333333333339</v>
      </c>
      <c r="AP60" s="74"/>
      <c r="AQ60" s="71" t="b">
        <f t="shared" si="23"/>
        <v>0</v>
      </c>
      <c r="AR60" s="70">
        <v>0</v>
      </c>
      <c r="AS60" s="72" t="b">
        <f t="shared" si="34"/>
        <v>0</v>
      </c>
      <c r="AT60" s="70">
        <v>0</v>
      </c>
      <c r="AV60" s="73">
        <v>1</v>
      </c>
      <c r="AW60" s="4" t="s">
        <v>122</v>
      </c>
      <c r="AX60" s="4"/>
      <c r="AY60" s="74"/>
      <c r="AZ60" s="71" t="b">
        <f t="shared" si="24"/>
        <v>0</v>
      </c>
      <c r="BA60" s="70">
        <v>0</v>
      </c>
      <c r="BB60" s="72" t="b">
        <f t="shared" si="35"/>
        <v>0</v>
      </c>
      <c r="BC60" s="70">
        <v>0</v>
      </c>
      <c r="BE60" s="73">
        <v>1</v>
      </c>
      <c r="BF60" s="4">
        <v>0.58333333333333337</v>
      </c>
      <c r="BG60" s="4"/>
      <c r="BH60" s="74"/>
      <c r="BI60" s="71" t="b">
        <f t="shared" si="25"/>
        <v>0</v>
      </c>
      <c r="BJ60" s="70">
        <v>0</v>
      </c>
      <c r="BK60" s="72" t="b">
        <f t="shared" si="36"/>
        <v>0</v>
      </c>
      <c r="BL60" s="70">
        <v>0</v>
      </c>
      <c r="BN60" s="73">
        <v>1</v>
      </c>
      <c r="BO60" s="4">
        <v>0.28125</v>
      </c>
      <c r="BP60" s="4">
        <v>0.9375</v>
      </c>
      <c r="BQ60" s="74"/>
      <c r="BR60" s="71" t="b">
        <f t="shared" si="26"/>
        <v>0</v>
      </c>
      <c r="BS60" s="70">
        <v>0</v>
      </c>
      <c r="BT60" s="72" t="b">
        <f t="shared" si="37"/>
        <v>0</v>
      </c>
      <c r="BU60" s="70">
        <v>0</v>
      </c>
      <c r="BW60" s="73">
        <v>1</v>
      </c>
      <c r="BX60" s="4">
        <v>0.2590277777777778</v>
      </c>
      <c r="BY60" s="4">
        <v>0.65</v>
      </c>
      <c r="BZ60" s="74">
        <v>1</v>
      </c>
      <c r="CA60" s="71">
        <f t="shared" si="27"/>
        <v>-1.1805555555555514E-2</v>
      </c>
      <c r="CB60" s="70">
        <v>0</v>
      </c>
      <c r="CC60" s="72">
        <f t="shared" si="38"/>
        <v>4.1666666666666519E-3</v>
      </c>
      <c r="CD60" s="70">
        <v>0</v>
      </c>
      <c r="CF60" s="73">
        <v>1</v>
      </c>
      <c r="CG60" s="4">
        <v>0.50069444444444444</v>
      </c>
      <c r="CH60" s="4">
        <v>0.88055555555555554</v>
      </c>
      <c r="CI60" s="74"/>
      <c r="CJ60" s="71" t="b">
        <f t="shared" si="28"/>
        <v>0</v>
      </c>
      <c r="CK60" s="70">
        <v>0</v>
      </c>
      <c r="CL60" s="72" t="b">
        <f t="shared" si="39"/>
        <v>0</v>
      </c>
      <c r="CM60" s="70">
        <v>0</v>
      </c>
    </row>
    <row r="61" spans="1:91" ht="27" customHeight="1">
      <c r="A61" s="102">
        <v>45706</v>
      </c>
      <c r="B61" s="103" t="s">
        <v>25</v>
      </c>
      <c r="C61" s="73">
        <v>1</v>
      </c>
      <c r="D61" s="4">
        <v>0.28888888888888892</v>
      </c>
      <c r="E61" s="4">
        <v>0.92847222222222225</v>
      </c>
      <c r="F61" s="74">
        <v>1</v>
      </c>
      <c r="G61" s="71">
        <f t="shared" si="29"/>
        <v>1.8055555555555602E-2</v>
      </c>
      <c r="H61" s="70">
        <v>0</v>
      </c>
      <c r="I61" s="72">
        <f t="shared" si="30"/>
        <v>0.28263888888888888</v>
      </c>
      <c r="J61" s="70">
        <v>7</v>
      </c>
      <c r="K61" s="65"/>
      <c r="L61" s="73">
        <v>0</v>
      </c>
      <c r="M61" s="4"/>
      <c r="N61" s="4"/>
      <c r="O61" s="74"/>
      <c r="P61" s="71" t="b">
        <f t="shared" si="20"/>
        <v>0</v>
      </c>
      <c r="Q61" s="70">
        <v>0</v>
      </c>
      <c r="R61" s="72" t="b">
        <f t="shared" si="31"/>
        <v>0</v>
      </c>
      <c r="S61" s="70">
        <v>0</v>
      </c>
      <c r="U61" s="73">
        <v>0</v>
      </c>
      <c r="V61" s="4"/>
      <c r="W61" s="4"/>
      <c r="X61" s="74"/>
      <c r="Y61" s="71" t="b">
        <f t="shared" si="21"/>
        <v>0</v>
      </c>
      <c r="Z61" s="70">
        <v>0</v>
      </c>
      <c r="AA61" s="72" t="b">
        <f t="shared" si="32"/>
        <v>0</v>
      </c>
      <c r="AB61" s="70">
        <v>0</v>
      </c>
      <c r="AD61" s="73">
        <v>1</v>
      </c>
      <c r="AE61" s="4">
        <v>0.60277777777777775</v>
      </c>
      <c r="AF61" s="4">
        <v>0.90347222222222223</v>
      </c>
      <c r="AG61" s="74">
        <v>2</v>
      </c>
      <c r="AH61" s="71">
        <f t="shared" si="22"/>
        <v>4.0277777777777746E-2</v>
      </c>
      <c r="AI61" s="70">
        <v>0</v>
      </c>
      <c r="AJ61" s="72">
        <f t="shared" si="33"/>
        <v>-3.4027777777777768E-2</v>
      </c>
      <c r="AK61" s="70">
        <v>0</v>
      </c>
      <c r="AM61" s="73">
        <v>1</v>
      </c>
      <c r="AN61" s="4">
        <v>0.31388888888888888</v>
      </c>
      <c r="AO61" s="4">
        <v>0.87638888888888899</v>
      </c>
      <c r="AP61" s="74"/>
      <c r="AQ61" s="71" t="b">
        <f t="shared" si="23"/>
        <v>0</v>
      </c>
      <c r="AR61" s="70">
        <v>0</v>
      </c>
      <c r="AS61" s="72" t="b">
        <f t="shared" si="34"/>
        <v>0</v>
      </c>
      <c r="AT61" s="70">
        <v>0</v>
      </c>
      <c r="AV61" s="73">
        <v>1</v>
      </c>
      <c r="AW61" s="4" t="s">
        <v>123</v>
      </c>
      <c r="AX61" s="4"/>
      <c r="AY61" s="74"/>
      <c r="AZ61" s="71" t="b">
        <f t="shared" si="24"/>
        <v>0</v>
      </c>
      <c r="BA61" s="70">
        <v>0</v>
      </c>
      <c r="BB61" s="72" t="b">
        <f t="shared" si="35"/>
        <v>0</v>
      </c>
      <c r="BC61" s="70">
        <v>0</v>
      </c>
      <c r="BE61" s="73">
        <v>1</v>
      </c>
      <c r="BF61" s="4">
        <v>0.28888888888888892</v>
      </c>
      <c r="BG61" s="4">
        <v>0.68263888888888891</v>
      </c>
      <c r="BH61" s="74"/>
      <c r="BI61" s="71" t="b">
        <f t="shared" si="25"/>
        <v>0</v>
      </c>
      <c r="BJ61" s="70">
        <v>0</v>
      </c>
      <c r="BK61" s="72" t="b">
        <f t="shared" si="36"/>
        <v>0</v>
      </c>
      <c r="BL61" s="70">
        <v>0</v>
      </c>
      <c r="BN61" s="73">
        <v>1</v>
      </c>
      <c r="BO61" s="4">
        <v>0.28472222222222221</v>
      </c>
      <c r="BP61" s="4">
        <v>0.92847222222222225</v>
      </c>
      <c r="BQ61" s="74"/>
      <c r="BR61" s="71" t="b">
        <f t="shared" si="26"/>
        <v>0</v>
      </c>
      <c r="BS61" s="70">
        <v>0</v>
      </c>
      <c r="BT61" s="72" t="b">
        <f t="shared" si="37"/>
        <v>0</v>
      </c>
      <c r="BU61" s="70">
        <v>0</v>
      </c>
      <c r="BW61" s="73">
        <v>0</v>
      </c>
      <c r="BX61" s="4"/>
      <c r="BY61" s="4"/>
      <c r="BZ61" s="74"/>
      <c r="CA61" s="71" t="b">
        <f t="shared" si="27"/>
        <v>0</v>
      </c>
      <c r="CB61" s="70">
        <v>0</v>
      </c>
      <c r="CC61" s="72" t="b">
        <f t="shared" si="38"/>
        <v>0</v>
      </c>
      <c r="CD61" s="70">
        <v>0</v>
      </c>
      <c r="CF61" s="73">
        <v>1</v>
      </c>
      <c r="CG61" s="4">
        <v>0.47430555555555554</v>
      </c>
      <c r="CH61" s="4">
        <v>0.87777777777777777</v>
      </c>
      <c r="CI61" s="74"/>
      <c r="CJ61" s="71" t="b">
        <f t="shared" si="28"/>
        <v>0</v>
      </c>
      <c r="CK61" s="70">
        <v>0</v>
      </c>
      <c r="CL61" s="72" t="b">
        <f t="shared" si="39"/>
        <v>0</v>
      </c>
      <c r="CM61" s="70">
        <v>0</v>
      </c>
    </row>
    <row r="62" spans="1:91" ht="27" customHeight="1">
      <c r="A62" s="102">
        <v>45707</v>
      </c>
      <c r="B62" s="103" t="s">
        <v>34</v>
      </c>
      <c r="C62" s="73">
        <v>1</v>
      </c>
      <c r="D62" s="4">
        <v>0.5708333333333333</v>
      </c>
      <c r="E62" s="4">
        <v>0.93611111111111101</v>
      </c>
      <c r="F62" s="74">
        <v>2</v>
      </c>
      <c r="G62" s="71">
        <f t="shared" si="29"/>
        <v>8.3333333333333037E-3</v>
      </c>
      <c r="H62" s="70">
        <v>0</v>
      </c>
      <c r="I62" s="72">
        <f t="shared" si="30"/>
        <v>-1.388888888888995E-3</v>
      </c>
      <c r="J62" s="70">
        <v>0</v>
      </c>
      <c r="K62" s="65"/>
      <c r="L62" s="73">
        <v>1</v>
      </c>
      <c r="M62" s="4">
        <v>0.55069444444444449</v>
      </c>
      <c r="N62" s="4">
        <v>0.92291666666666661</v>
      </c>
      <c r="O62" s="74">
        <v>2</v>
      </c>
      <c r="P62" s="71">
        <f t="shared" si="20"/>
        <v>-1.1805555555555514E-2</v>
      </c>
      <c r="Q62" s="70">
        <v>0</v>
      </c>
      <c r="R62" s="72">
        <f t="shared" si="31"/>
        <v>-1.4583333333333393E-2</v>
      </c>
      <c r="S62" s="70">
        <v>0</v>
      </c>
      <c r="U62" s="73">
        <v>1</v>
      </c>
      <c r="V62" s="4">
        <v>0.27152777777777776</v>
      </c>
      <c r="W62" s="4">
        <v>0.93263888888888891</v>
      </c>
      <c r="X62" s="74">
        <v>1</v>
      </c>
      <c r="Y62" s="71">
        <f t="shared" si="21"/>
        <v>6.9444444444444198E-4</v>
      </c>
      <c r="Z62" s="70">
        <v>0</v>
      </c>
      <c r="AA62" s="72">
        <f t="shared" si="32"/>
        <v>0.28680555555555554</v>
      </c>
      <c r="AB62" s="70">
        <v>6</v>
      </c>
      <c r="AD62" s="73">
        <v>1</v>
      </c>
      <c r="AE62" s="4">
        <v>0.46875</v>
      </c>
      <c r="AF62" s="4">
        <v>0.83680555555555547</v>
      </c>
      <c r="AG62" s="74">
        <v>2</v>
      </c>
      <c r="AH62" s="71">
        <f t="shared" si="22"/>
        <v>-9.375E-2</v>
      </c>
      <c r="AI62" s="70">
        <v>0</v>
      </c>
      <c r="AJ62" s="72">
        <f t="shared" si="33"/>
        <v>-0.10069444444444453</v>
      </c>
      <c r="AK62" s="70">
        <v>0</v>
      </c>
      <c r="AM62" s="73">
        <v>1</v>
      </c>
      <c r="AN62" s="4">
        <v>0.31736111111111115</v>
      </c>
      <c r="AO62" s="4">
        <v>0.73749999999999993</v>
      </c>
      <c r="AP62" s="74"/>
      <c r="AQ62" s="71" t="b">
        <f t="shared" si="23"/>
        <v>0</v>
      </c>
      <c r="AR62" s="70">
        <v>0</v>
      </c>
      <c r="AS62" s="72" t="b">
        <f t="shared" si="34"/>
        <v>0</v>
      </c>
      <c r="AT62" s="70">
        <v>0</v>
      </c>
      <c r="AV62" s="73">
        <v>0</v>
      </c>
      <c r="AW62" s="4"/>
      <c r="AX62" s="4"/>
      <c r="AY62" s="74"/>
      <c r="AZ62" s="71" t="b">
        <f t="shared" si="24"/>
        <v>0</v>
      </c>
      <c r="BA62" s="70">
        <v>0</v>
      </c>
      <c r="BB62" s="72" t="b">
        <f t="shared" si="35"/>
        <v>0</v>
      </c>
      <c r="BC62" s="70">
        <v>0</v>
      </c>
      <c r="BE62" s="73">
        <v>1</v>
      </c>
      <c r="BF62" s="4">
        <v>0.29236111111111113</v>
      </c>
      <c r="BG62" s="4">
        <v>0.67152777777777783</v>
      </c>
      <c r="BH62" s="74"/>
      <c r="BI62" s="71" t="b">
        <f t="shared" si="25"/>
        <v>0</v>
      </c>
      <c r="BJ62" s="70">
        <v>0</v>
      </c>
      <c r="BK62" s="72" t="b">
        <f t="shared" si="36"/>
        <v>0</v>
      </c>
      <c r="BL62" s="70">
        <v>0</v>
      </c>
      <c r="BN62" s="73">
        <v>1</v>
      </c>
      <c r="BO62" s="4">
        <v>0.28472222222222221</v>
      </c>
      <c r="BP62" s="4">
        <v>0.95486111111111116</v>
      </c>
      <c r="BQ62" s="74"/>
      <c r="BR62" s="71" t="b">
        <f t="shared" si="26"/>
        <v>0</v>
      </c>
      <c r="BS62" s="70">
        <v>0</v>
      </c>
      <c r="BT62" s="72" t="b">
        <f t="shared" si="37"/>
        <v>0</v>
      </c>
      <c r="BU62" s="70">
        <v>0</v>
      </c>
      <c r="BW62" s="73">
        <v>1</v>
      </c>
      <c r="BX62" s="4">
        <v>0.2722222222222222</v>
      </c>
      <c r="BY62" s="4">
        <v>0.6743055555555556</v>
      </c>
      <c r="BZ62" s="74">
        <v>1</v>
      </c>
      <c r="CA62" s="71">
        <f t="shared" si="27"/>
        <v>1.388888888888884E-3</v>
      </c>
      <c r="CB62" s="70">
        <v>0</v>
      </c>
      <c r="CC62" s="72">
        <f t="shared" si="38"/>
        <v>2.8472222222222232E-2</v>
      </c>
      <c r="CD62" s="70">
        <v>0</v>
      </c>
      <c r="CF62" s="73">
        <v>0</v>
      </c>
      <c r="CG62" s="4"/>
      <c r="CH62" s="4"/>
      <c r="CI62" s="74"/>
      <c r="CJ62" s="71" t="b">
        <f t="shared" si="28"/>
        <v>0</v>
      </c>
      <c r="CK62" s="70">
        <v>0</v>
      </c>
      <c r="CL62" s="72" t="b">
        <f t="shared" si="39"/>
        <v>0</v>
      </c>
      <c r="CM62" s="70">
        <v>0</v>
      </c>
    </row>
    <row r="63" spans="1:91" ht="27" customHeight="1">
      <c r="A63" s="102">
        <v>45708</v>
      </c>
      <c r="B63" s="103" t="s">
        <v>30</v>
      </c>
      <c r="C63" s="73">
        <v>0</v>
      </c>
      <c r="D63" s="4"/>
      <c r="E63" s="4"/>
      <c r="F63" s="74"/>
      <c r="G63" s="71" t="b">
        <f t="shared" si="29"/>
        <v>0</v>
      </c>
      <c r="H63" s="70">
        <v>0</v>
      </c>
      <c r="I63" s="72" t="b">
        <f t="shared" si="30"/>
        <v>0</v>
      </c>
      <c r="J63" s="70">
        <v>0</v>
      </c>
      <c r="K63" s="65"/>
      <c r="L63" s="73">
        <v>1</v>
      </c>
      <c r="M63" s="4">
        <v>0.5444444444444444</v>
      </c>
      <c r="N63" s="4">
        <v>0.9159722222222223</v>
      </c>
      <c r="O63" s="74">
        <v>2</v>
      </c>
      <c r="P63" s="71">
        <f t="shared" si="20"/>
        <v>-1.8055555555555602E-2</v>
      </c>
      <c r="Q63" s="70">
        <v>0</v>
      </c>
      <c r="R63" s="72">
        <f t="shared" si="31"/>
        <v>-2.1527777777777701E-2</v>
      </c>
      <c r="S63" s="70">
        <v>0</v>
      </c>
      <c r="U63" s="73">
        <v>1</v>
      </c>
      <c r="V63" s="4">
        <v>0.28125</v>
      </c>
      <c r="W63" s="4">
        <v>0.96597222222222223</v>
      </c>
      <c r="X63" s="74">
        <v>1</v>
      </c>
      <c r="Y63" s="71">
        <f t="shared" si="21"/>
        <v>1.0416666666666685E-2</v>
      </c>
      <c r="Z63" s="70">
        <v>0</v>
      </c>
      <c r="AA63" s="72">
        <f t="shared" si="32"/>
        <v>0.32013888888888886</v>
      </c>
      <c r="AB63" s="70">
        <v>7</v>
      </c>
      <c r="AD63" s="73">
        <v>1</v>
      </c>
      <c r="AE63" s="4">
        <v>0.50902777777777775</v>
      </c>
      <c r="AF63" s="4">
        <v>0.91249999999999998</v>
      </c>
      <c r="AG63" s="74">
        <v>2</v>
      </c>
      <c r="AH63" s="71">
        <f t="shared" si="22"/>
        <v>-5.3472222222222254E-2</v>
      </c>
      <c r="AI63" s="70">
        <v>0</v>
      </c>
      <c r="AJ63" s="72">
        <f t="shared" si="33"/>
        <v>-2.5000000000000022E-2</v>
      </c>
      <c r="AK63" s="70">
        <v>0</v>
      </c>
      <c r="AM63" s="73">
        <v>1</v>
      </c>
      <c r="AN63" s="4">
        <v>0.29583333333333334</v>
      </c>
      <c r="AO63" s="4">
        <v>0.75694444444444453</v>
      </c>
      <c r="AP63" s="74"/>
      <c r="AQ63" s="71" t="b">
        <f t="shared" si="23"/>
        <v>0</v>
      </c>
      <c r="AR63" s="70">
        <v>0</v>
      </c>
      <c r="AS63" s="72" t="b">
        <f t="shared" si="34"/>
        <v>0</v>
      </c>
      <c r="AT63" s="70">
        <v>0</v>
      </c>
      <c r="AV63" s="73">
        <v>1</v>
      </c>
      <c r="AW63" s="4" t="s">
        <v>124</v>
      </c>
      <c r="AX63" s="4"/>
      <c r="AY63" s="74"/>
      <c r="AZ63" s="71" t="b">
        <f t="shared" si="24"/>
        <v>0</v>
      </c>
      <c r="BA63" s="70">
        <v>0</v>
      </c>
      <c r="BB63" s="72" t="b">
        <f t="shared" si="35"/>
        <v>0</v>
      </c>
      <c r="BC63" s="70">
        <v>0</v>
      </c>
      <c r="BE63" s="73">
        <v>1</v>
      </c>
      <c r="BF63" s="4">
        <v>0.29722222222222222</v>
      </c>
      <c r="BG63" s="4">
        <v>0.43611111111111112</v>
      </c>
      <c r="BH63" s="74"/>
      <c r="BI63" s="71" t="b">
        <f t="shared" si="25"/>
        <v>0</v>
      </c>
      <c r="BJ63" s="70">
        <v>0</v>
      </c>
      <c r="BK63" s="72" t="b">
        <f t="shared" si="36"/>
        <v>0</v>
      </c>
      <c r="BL63" s="70">
        <v>0</v>
      </c>
      <c r="BN63" s="73">
        <v>1</v>
      </c>
      <c r="BO63" s="4">
        <v>0.28055555555555556</v>
      </c>
      <c r="BP63" s="4"/>
      <c r="BQ63" s="74"/>
      <c r="BR63" s="71" t="b">
        <f t="shared" si="26"/>
        <v>0</v>
      </c>
      <c r="BS63" s="70">
        <v>0</v>
      </c>
      <c r="BT63" s="72" t="b">
        <f t="shared" si="37"/>
        <v>0</v>
      </c>
      <c r="BU63" s="70">
        <v>0</v>
      </c>
      <c r="BW63" s="73">
        <v>1</v>
      </c>
      <c r="BX63" s="4">
        <v>0.26666666666666666</v>
      </c>
      <c r="BY63" s="4">
        <v>0.65416666666666667</v>
      </c>
      <c r="BZ63" s="74">
        <v>1</v>
      </c>
      <c r="CA63" s="71">
        <f t="shared" si="27"/>
        <v>-4.1666666666666519E-3</v>
      </c>
      <c r="CB63" s="70">
        <v>0</v>
      </c>
      <c r="CC63" s="72">
        <f t="shared" si="38"/>
        <v>8.3333333333333037E-3</v>
      </c>
      <c r="CD63" s="70">
        <v>0</v>
      </c>
      <c r="CF63" s="73">
        <v>1</v>
      </c>
      <c r="CG63" s="4">
        <v>0.46249999999999997</v>
      </c>
      <c r="CH63" s="4">
        <v>0.93402777777777779</v>
      </c>
      <c r="CI63" s="74"/>
      <c r="CJ63" s="71" t="b">
        <f t="shared" si="28"/>
        <v>0</v>
      </c>
      <c r="CK63" s="70">
        <v>0</v>
      </c>
      <c r="CL63" s="72" t="b">
        <f t="shared" si="39"/>
        <v>0</v>
      </c>
      <c r="CM63" s="70">
        <v>1</v>
      </c>
    </row>
    <row r="64" spans="1:91" ht="27" customHeight="1">
      <c r="A64" s="102">
        <v>45709</v>
      </c>
      <c r="B64" s="59" t="s">
        <v>31</v>
      </c>
      <c r="C64" s="73">
        <v>1</v>
      </c>
      <c r="D64" s="4">
        <v>0.60069444444444442</v>
      </c>
      <c r="E64" s="4">
        <v>0.9590277777777777</v>
      </c>
      <c r="F64" s="74">
        <v>3</v>
      </c>
      <c r="G64" s="71">
        <f t="shared" si="29"/>
        <v>-3.4722222222222099E-3</v>
      </c>
      <c r="H64" s="70">
        <v>0</v>
      </c>
      <c r="I64" s="72">
        <f t="shared" si="30"/>
        <v>-2.0138888888888928E-2</v>
      </c>
      <c r="J64" s="70">
        <v>0</v>
      </c>
      <c r="K64" s="65"/>
      <c r="L64" s="73">
        <v>1</v>
      </c>
      <c r="M64" s="4">
        <v>0.6</v>
      </c>
      <c r="N64" s="4">
        <v>0.96111111111111114</v>
      </c>
      <c r="O64" s="74">
        <v>2</v>
      </c>
      <c r="P64" s="71">
        <f t="shared" si="20"/>
        <v>3.7499999999999978E-2</v>
      </c>
      <c r="Q64" s="70">
        <v>0</v>
      </c>
      <c r="R64" s="72">
        <f t="shared" si="31"/>
        <v>2.3611111111111138E-2</v>
      </c>
      <c r="S64" s="70">
        <v>0</v>
      </c>
      <c r="U64" s="73">
        <v>1</v>
      </c>
      <c r="V64" s="4">
        <v>0.27777777777777779</v>
      </c>
      <c r="W64" s="4">
        <v>0.67222222222222217</v>
      </c>
      <c r="X64" s="74">
        <v>1</v>
      </c>
      <c r="Y64" s="71">
        <f t="shared" si="21"/>
        <v>6.9444444444444753E-3</v>
      </c>
      <c r="Z64" s="70">
        <v>0</v>
      </c>
      <c r="AA64" s="72">
        <f t="shared" si="32"/>
        <v>2.6388888888888795E-2</v>
      </c>
      <c r="AB64" s="70">
        <v>0</v>
      </c>
      <c r="AD64" s="73">
        <v>0</v>
      </c>
      <c r="AE64" s="4">
        <v>0.58194444444444449</v>
      </c>
      <c r="AF64" s="4">
        <v>0.94236111111111109</v>
      </c>
      <c r="AG64" s="74">
        <v>2</v>
      </c>
      <c r="AH64" s="71">
        <f t="shared" si="22"/>
        <v>1.9444444444444486E-2</v>
      </c>
      <c r="AI64" s="70">
        <v>0</v>
      </c>
      <c r="AJ64" s="72">
        <f t="shared" si="33"/>
        <v>4.8611111111110938E-3</v>
      </c>
      <c r="AK64" s="70">
        <v>0</v>
      </c>
      <c r="AM64" s="73">
        <v>1</v>
      </c>
      <c r="AN64" s="4">
        <v>0.3215277777777778</v>
      </c>
      <c r="AO64" s="4">
        <v>0.76874999999999993</v>
      </c>
      <c r="AP64" s="74"/>
      <c r="AQ64" s="71" t="b">
        <f t="shared" si="23"/>
        <v>0</v>
      </c>
      <c r="AR64" s="70">
        <v>0</v>
      </c>
      <c r="AS64" s="72" t="b">
        <f t="shared" si="34"/>
        <v>0</v>
      </c>
      <c r="AT64" s="70">
        <v>0</v>
      </c>
      <c r="AV64" s="73">
        <v>1</v>
      </c>
      <c r="AW64" s="4" t="s">
        <v>125</v>
      </c>
      <c r="AX64" s="4"/>
      <c r="AY64" s="74"/>
      <c r="AZ64" s="71" t="b">
        <f t="shared" si="24"/>
        <v>0</v>
      </c>
      <c r="BA64" s="70">
        <v>0</v>
      </c>
      <c r="BB64" s="72" t="b">
        <f t="shared" si="35"/>
        <v>0</v>
      </c>
      <c r="BC64" s="70">
        <v>0</v>
      </c>
      <c r="BE64" s="73">
        <v>0</v>
      </c>
      <c r="BF64" s="4"/>
      <c r="BG64" s="4"/>
      <c r="BH64" s="74"/>
      <c r="BI64" s="71" t="b">
        <f t="shared" si="25"/>
        <v>0</v>
      </c>
      <c r="BJ64" s="70">
        <v>0</v>
      </c>
      <c r="BK64" s="72" t="b">
        <f t="shared" si="36"/>
        <v>0</v>
      </c>
      <c r="BL64" s="70">
        <v>0</v>
      </c>
      <c r="BN64" s="73">
        <v>1</v>
      </c>
      <c r="BO64" s="4">
        <v>2.7777777777777779E-3</v>
      </c>
      <c r="BP64" s="4">
        <v>0.27638888888888885</v>
      </c>
      <c r="BQ64" s="74"/>
      <c r="BR64" s="71" t="b">
        <f t="shared" si="26"/>
        <v>0</v>
      </c>
      <c r="BS64" s="70">
        <v>0</v>
      </c>
      <c r="BT64" s="72" t="b">
        <f t="shared" si="37"/>
        <v>0</v>
      </c>
      <c r="BU64" s="70">
        <v>0</v>
      </c>
      <c r="BW64" s="73">
        <v>1</v>
      </c>
      <c r="BX64" s="4">
        <v>0.26944444444444443</v>
      </c>
      <c r="BY64" s="4">
        <v>0.66041666666666665</v>
      </c>
      <c r="BZ64" s="74">
        <v>1</v>
      </c>
      <c r="CA64" s="71">
        <f t="shared" si="27"/>
        <v>-1.388888888888884E-3</v>
      </c>
      <c r="CB64" s="70">
        <v>0</v>
      </c>
      <c r="CC64" s="72">
        <f t="shared" si="38"/>
        <v>1.4583333333333282E-2</v>
      </c>
      <c r="CD64" s="70">
        <v>0</v>
      </c>
      <c r="CF64" s="73">
        <v>1</v>
      </c>
      <c r="CG64" s="4">
        <v>0.46111111111111108</v>
      </c>
      <c r="CH64" s="4">
        <v>0.84930555555555554</v>
      </c>
      <c r="CI64" s="74"/>
      <c r="CJ64" s="71" t="b">
        <f t="shared" si="28"/>
        <v>0</v>
      </c>
      <c r="CK64" s="70">
        <v>0</v>
      </c>
      <c r="CL64" s="72" t="b">
        <f t="shared" si="39"/>
        <v>0</v>
      </c>
      <c r="CM64" s="70">
        <v>0</v>
      </c>
    </row>
    <row r="65" spans="1:91" ht="27" customHeight="1">
      <c r="A65" s="102">
        <v>45710</v>
      </c>
      <c r="B65" s="59" t="s">
        <v>32</v>
      </c>
      <c r="C65" s="73">
        <v>1</v>
      </c>
      <c r="D65" s="4">
        <v>0.30277777777777776</v>
      </c>
      <c r="E65" s="4">
        <v>0.69236111111111109</v>
      </c>
      <c r="F65" s="74">
        <v>1</v>
      </c>
      <c r="G65" s="71">
        <f t="shared" si="29"/>
        <v>3.1944444444444442E-2</v>
      </c>
      <c r="H65" s="70">
        <v>0</v>
      </c>
      <c r="I65" s="72">
        <f t="shared" si="30"/>
        <v>4.6527777777777724E-2</v>
      </c>
      <c r="J65" s="70">
        <v>0</v>
      </c>
      <c r="K65" s="65"/>
      <c r="L65" s="73">
        <v>1</v>
      </c>
      <c r="M65" s="4">
        <v>0.57638888888888895</v>
      </c>
      <c r="N65" s="4">
        <v>0.95138888888888884</v>
      </c>
      <c r="O65" s="74">
        <v>2</v>
      </c>
      <c r="P65" s="71">
        <f t="shared" si="20"/>
        <v>1.3888888888888951E-2</v>
      </c>
      <c r="Q65" s="70">
        <v>0</v>
      </c>
      <c r="R65" s="72">
        <f t="shared" si="31"/>
        <v>1.388888888888884E-2</v>
      </c>
      <c r="S65" s="70">
        <v>0</v>
      </c>
      <c r="U65" s="73">
        <v>1</v>
      </c>
      <c r="V65" s="4">
        <v>0.6020833333333333</v>
      </c>
      <c r="W65" s="4">
        <v>0.96319444444444446</v>
      </c>
      <c r="X65" s="74">
        <v>3</v>
      </c>
      <c r="Y65" s="71">
        <f t="shared" si="21"/>
        <v>-2.0833333333333259E-3</v>
      </c>
      <c r="Z65" s="70">
        <v>0</v>
      </c>
      <c r="AA65" s="72">
        <f t="shared" si="32"/>
        <v>-1.5972222222222165E-2</v>
      </c>
      <c r="AB65" s="70">
        <v>0</v>
      </c>
      <c r="AD65" s="73">
        <v>0</v>
      </c>
      <c r="AE65" s="4"/>
      <c r="AF65" s="4"/>
      <c r="AG65" s="74"/>
      <c r="AH65" s="71" t="b">
        <f t="shared" si="22"/>
        <v>0</v>
      </c>
      <c r="AI65" s="70">
        <v>0</v>
      </c>
      <c r="AJ65" s="72" t="b">
        <f t="shared" si="33"/>
        <v>0</v>
      </c>
      <c r="AK65" s="70">
        <v>0</v>
      </c>
      <c r="AM65" s="73">
        <v>1</v>
      </c>
      <c r="AN65" s="4">
        <v>0.32013888888888892</v>
      </c>
      <c r="AO65" s="4">
        <v>0.86944444444444446</v>
      </c>
      <c r="AP65" s="74"/>
      <c r="AQ65" s="71" t="b">
        <f t="shared" si="23"/>
        <v>0</v>
      </c>
      <c r="AR65" s="70">
        <v>0</v>
      </c>
      <c r="AS65" s="72" t="b">
        <f t="shared" si="34"/>
        <v>0</v>
      </c>
      <c r="AT65" s="70">
        <v>0</v>
      </c>
      <c r="AV65" s="73">
        <v>1</v>
      </c>
      <c r="AW65" s="4" t="s">
        <v>126</v>
      </c>
      <c r="AX65" s="4"/>
      <c r="AY65" s="74"/>
      <c r="AZ65" s="71" t="b">
        <f t="shared" si="24"/>
        <v>0</v>
      </c>
      <c r="BA65" s="70">
        <v>0</v>
      </c>
      <c r="BB65" s="72" t="b">
        <f t="shared" si="35"/>
        <v>0</v>
      </c>
      <c r="BC65" s="70">
        <v>0</v>
      </c>
      <c r="BE65" s="73">
        <v>1</v>
      </c>
      <c r="BF65" s="4">
        <v>0.29444444444444445</v>
      </c>
      <c r="BG65" s="4"/>
      <c r="BH65" s="74"/>
      <c r="BI65" s="71" t="b">
        <f t="shared" si="25"/>
        <v>0</v>
      </c>
      <c r="BJ65" s="70">
        <v>0</v>
      </c>
      <c r="BK65" s="72" t="b">
        <f t="shared" si="36"/>
        <v>0</v>
      </c>
      <c r="BL65" s="70">
        <v>0</v>
      </c>
      <c r="BN65" s="73">
        <v>1</v>
      </c>
      <c r="BO65" s="4">
        <v>0.28055555555555556</v>
      </c>
      <c r="BP65" s="4">
        <v>0.96111111111111114</v>
      </c>
      <c r="BQ65" s="74"/>
      <c r="BR65" s="71" t="b">
        <f t="shared" si="26"/>
        <v>0</v>
      </c>
      <c r="BS65" s="70">
        <v>0</v>
      </c>
      <c r="BT65" s="72" t="b">
        <f t="shared" si="37"/>
        <v>0</v>
      </c>
      <c r="BU65" s="70">
        <v>0</v>
      </c>
      <c r="BW65" s="73">
        <v>1</v>
      </c>
      <c r="BX65" s="4">
        <v>0.26874999999999999</v>
      </c>
      <c r="BY65" s="4">
        <v>0.87708333333333333</v>
      </c>
      <c r="BZ65" s="74">
        <v>1</v>
      </c>
      <c r="CA65" s="71">
        <f t="shared" si="27"/>
        <v>-2.0833333333333259E-3</v>
      </c>
      <c r="CB65" s="70">
        <v>0</v>
      </c>
      <c r="CC65" s="72">
        <f t="shared" si="38"/>
        <v>0.23124999999999996</v>
      </c>
      <c r="CD65" s="70">
        <v>5</v>
      </c>
      <c r="CF65" s="73">
        <v>1</v>
      </c>
      <c r="CG65" s="4">
        <v>0.49861111111111112</v>
      </c>
      <c r="CH65" s="4">
        <v>0.95833333333333337</v>
      </c>
      <c r="CI65" s="74"/>
      <c r="CJ65" s="71" t="b">
        <f t="shared" si="28"/>
        <v>0</v>
      </c>
      <c r="CK65" s="70">
        <v>0</v>
      </c>
      <c r="CL65" s="72" t="b">
        <f t="shared" si="39"/>
        <v>0</v>
      </c>
      <c r="CM65" s="70">
        <v>1</v>
      </c>
    </row>
    <row r="66" spans="1:91" ht="27" customHeight="1">
      <c r="A66" s="102">
        <v>45711</v>
      </c>
      <c r="B66" s="13" t="s">
        <v>33</v>
      </c>
      <c r="C66" s="73">
        <v>1</v>
      </c>
      <c r="D66" s="4">
        <v>0.30694444444444441</v>
      </c>
      <c r="E66" s="4">
        <v>0.93194444444444446</v>
      </c>
      <c r="F66" s="74">
        <v>1</v>
      </c>
      <c r="G66" s="71">
        <f t="shared" si="29"/>
        <v>3.6111111111111094E-2</v>
      </c>
      <c r="H66" s="70">
        <v>0</v>
      </c>
      <c r="I66" s="72">
        <f t="shared" si="30"/>
        <v>0.28611111111111109</v>
      </c>
      <c r="J66" s="70">
        <v>7</v>
      </c>
      <c r="K66" s="65"/>
      <c r="L66" s="73">
        <v>1</v>
      </c>
      <c r="M66" s="4">
        <v>0.57847222222222217</v>
      </c>
      <c r="N66" s="4">
        <v>0.9194444444444444</v>
      </c>
      <c r="O66" s="74">
        <v>2</v>
      </c>
      <c r="P66" s="71">
        <f t="shared" si="20"/>
        <v>1.5972222222222165E-2</v>
      </c>
      <c r="Q66" s="70">
        <v>0</v>
      </c>
      <c r="R66" s="72">
        <f t="shared" si="31"/>
        <v>-1.8055555555555602E-2</v>
      </c>
      <c r="S66" s="70">
        <v>0</v>
      </c>
      <c r="U66" s="73">
        <v>1</v>
      </c>
      <c r="V66" s="4">
        <v>0.5625</v>
      </c>
      <c r="W66" s="4">
        <v>0.92083333333333339</v>
      </c>
      <c r="X66" s="74">
        <v>2</v>
      </c>
      <c r="Y66" s="71">
        <f t="shared" si="21"/>
        <v>0</v>
      </c>
      <c r="Z66" s="70">
        <v>0</v>
      </c>
      <c r="AA66" s="72">
        <f t="shared" si="32"/>
        <v>-1.6666666666666607E-2</v>
      </c>
      <c r="AB66" s="70">
        <v>0</v>
      </c>
      <c r="AD66" s="73">
        <v>0</v>
      </c>
      <c r="AE66" s="4"/>
      <c r="AF66" s="4"/>
      <c r="AG66" s="74"/>
      <c r="AH66" s="71" t="b">
        <f t="shared" si="22"/>
        <v>0</v>
      </c>
      <c r="AI66" s="70">
        <v>0</v>
      </c>
      <c r="AJ66" s="72" t="b">
        <f t="shared" si="33"/>
        <v>0</v>
      </c>
      <c r="AK66" s="70">
        <v>0</v>
      </c>
      <c r="AM66" s="73">
        <v>1</v>
      </c>
      <c r="AN66" s="4">
        <v>0.29722222222222222</v>
      </c>
      <c r="AO66" s="4">
        <v>0.58958333333333335</v>
      </c>
      <c r="AP66" s="74"/>
      <c r="AQ66" s="71" t="b">
        <f t="shared" si="23"/>
        <v>0</v>
      </c>
      <c r="AR66" s="70">
        <v>0</v>
      </c>
      <c r="AS66" s="72" t="b">
        <f t="shared" si="34"/>
        <v>0</v>
      </c>
      <c r="AT66" s="70">
        <v>0</v>
      </c>
      <c r="AV66" s="73">
        <v>1</v>
      </c>
      <c r="AW66" s="4" t="s">
        <v>127</v>
      </c>
      <c r="AX66" s="4"/>
      <c r="AY66" s="74"/>
      <c r="AZ66" s="71" t="b">
        <f t="shared" si="24"/>
        <v>0</v>
      </c>
      <c r="BA66" s="70">
        <v>0</v>
      </c>
      <c r="BB66" s="72" t="b">
        <f t="shared" si="35"/>
        <v>0</v>
      </c>
      <c r="BC66" s="70">
        <v>0</v>
      </c>
      <c r="BE66" s="73">
        <v>0</v>
      </c>
      <c r="BF66" s="4"/>
      <c r="BG66" s="4"/>
      <c r="BH66" s="74"/>
      <c r="BI66" s="71" t="b">
        <f t="shared" si="25"/>
        <v>0</v>
      </c>
      <c r="BJ66" s="70">
        <v>0</v>
      </c>
      <c r="BK66" s="72" t="b">
        <f t="shared" si="36"/>
        <v>0</v>
      </c>
      <c r="BL66" s="70">
        <v>0</v>
      </c>
      <c r="BN66" s="73">
        <v>1</v>
      </c>
      <c r="BO66" s="4">
        <v>0.28055555555555556</v>
      </c>
      <c r="BP66" s="4">
        <v>0.9375</v>
      </c>
      <c r="BQ66" s="74"/>
      <c r="BR66" s="71" t="b">
        <f t="shared" si="26"/>
        <v>0</v>
      </c>
      <c r="BS66" s="70">
        <v>0</v>
      </c>
      <c r="BT66" s="72" t="b">
        <f t="shared" si="37"/>
        <v>0</v>
      </c>
      <c r="BU66" s="70">
        <v>0</v>
      </c>
      <c r="BW66" s="73">
        <v>1</v>
      </c>
      <c r="BX66" s="4">
        <v>0.2638888888888889</v>
      </c>
      <c r="BY66" s="4">
        <v>0.72777777777777775</v>
      </c>
      <c r="BZ66" s="74">
        <v>1</v>
      </c>
      <c r="CA66" s="71">
        <f t="shared" si="27"/>
        <v>-6.9444444444444198E-3</v>
      </c>
      <c r="CB66" s="70">
        <v>0</v>
      </c>
      <c r="CC66" s="72">
        <f t="shared" si="38"/>
        <v>8.1944444444444375E-2</v>
      </c>
      <c r="CD66" s="70">
        <v>0</v>
      </c>
      <c r="CF66" s="73">
        <v>0</v>
      </c>
      <c r="CG66" s="4"/>
      <c r="CH66" s="4"/>
      <c r="CI66" s="74"/>
      <c r="CJ66" s="71" t="b">
        <f t="shared" si="28"/>
        <v>0</v>
      </c>
      <c r="CK66" s="70">
        <v>0</v>
      </c>
      <c r="CL66" s="72" t="b">
        <f t="shared" si="39"/>
        <v>0</v>
      </c>
      <c r="CM66" s="70">
        <v>0</v>
      </c>
    </row>
    <row r="67" spans="1:91" ht="27" customHeight="1">
      <c r="A67" s="102">
        <v>45712</v>
      </c>
      <c r="B67" s="103" t="s">
        <v>24</v>
      </c>
      <c r="C67" s="73">
        <v>1</v>
      </c>
      <c r="D67" s="4">
        <v>0.31041666666666667</v>
      </c>
      <c r="E67" s="4"/>
      <c r="F67" s="74">
        <v>1</v>
      </c>
      <c r="G67" s="71">
        <f t="shared" si="29"/>
        <v>3.9583333333333359E-2</v>
      </c>
      <c r="H67" s="70">
        <v>0</v>
      </c>
      <c r="I67" s="72">
        <f t="shared" si="30"/>
        <v>-0.64583333333333337</v>
      </c>
      <c r="J67" s="70">
        <v>0</v>
      </c>
      <c r="K67" s="65"/>
      <c r="L67" s="73">
        <v>1</v>
      </c>
      <c r="M67" s="4">
        <v>0.55625000000000002</v>
      </c>
      <c r="N67" s="4">
        <v>0.9194444444444444</v>
      </c>
      <c r="O67" s="74">
        <v>2</v>
      </c>
      <c r="P67" s="71">
        <f t="shared" si="20"/>
        <v>-6.2499999999999778E-3</v>
      </c>
      <c r="Q67" s="70">
        <v>0</v>
      </c>
      <c r="R67" s="72">
        <f t="shared" si="31"/>
        <v>-1.8055555555555602E-2</v>
      </c>
      <c r="S67" s="70">
        <v>0</v>
      </c>
      <c r="U67" s="73">
        <v>1</v>
      </c>
      <c r="V67" s="4">
        <v>0.55625000000000002</v>
      </c>
      <c r="W67" s="4">
        <v>0.91875000000000007</v>
      </c>
      <c r="X67" s="74">
        <v>2</v>
      </c>
      <c r="Y67" s="71">
        <f t="shared" si="21"/>
        <v>-6.2499999999999778E-3</v>
      </c>
      <c r="Z67" s="70">
        <v>0</v>
      </c>
      <c r="AA67" s="72">
        <f t="shared" si="32"/>
        <v>-1.8749999999999933E-2</v>
      </c>
      <c r="AB67" s="70">
        <v>0</v>
      </c>
      <c r="AD67" s="73">
        <v>1</v>
      </c>
      <c r="AE67" s="4">
        <v>0.57430555555555551</v>
      </c>
      <c r="AF67" s="4">
        <v>0.89583333333333337</v>
      </c>
      <c r="AG67" s="74">
        <v>2</v>
      </c>
      <c r="AH67" s="71">
        <f t="shared" si="22"/>
        <v>1.1805555555555514E-2</v>
      </c>
      <c r="AI67" s="70">
        <v>0</v>
      </c>
      <c r="AJ67" s="72">
        <f t="shared" si="33"/>
        <v>-4.166666666666663E-2</v>
      </c>
      <c r="AK67" s="70">
        <v>0</v>
      </c>
      <c r="AM67" s="73">
        <v>1</v>
      </c>
      <c r="AN67" s="4">
        <v>0.32569444444444445</v>
      </c>
      <c r="AO67" s="4">
        <v>0.67708333333333337</v>
      </c>
      <c r="AP67" s="74"/>
      <c r="AQ67" s="71" t="b">
        <f t="shared" si="23"/>
        <v>0</v>
      </c>
      <c r="AR67" s="70">
        <v>0</v>
      </c>
      <c r="AS67" s="72" t="b">
        <f t="shared" si="34"/>
        <v>0</v>
      </c>
      <c r="AT67" s="70">
        <v>0</v>
      </c>
      <c r="AV67" s="73">
        <v>0</v>
      </c>
      <c r="AW67" s="4"/>
      <c r="AX67" s="4"/>
      <c r="AY67" s="74"/>
      <c r="AZ67" s="71" t="b">
        <f t="shared" si="24"/>
        <v>0</v>
      </c>
      <c r="BA67" s="70">
        <v>0</v>
      </c>
      <c r="BB67" s="72" t="b">
        <f t="shared" si="35"/>
        <v>0</v>
      </c>
      <c r="BC67" s="70">
        <v>0</v>
      </c>
      <c r="BE67" s="73">
        <v>1</v>
      </c>
      <c r="BF67" s="4">
        <v>0.28472222222222221</v>
      </c>
      <c r="BG67" s="4">
        <v>0.67222222222222217</v>
      </c>
      <c r="BH67" s="74"/>
      <c r="BI67" s="71" t="b">
        <f t="shared" si="25"/>
        <v>0</v>
      </c>
      <c r="BJ67" s="70">
        <v>0</v>
      </c>
      <c r="BK67" s="72" t="b">
        <f t="shared" si="36"/>
        <v>0</v>
      </c>
      <c r="BL67" s="70">
        <v>0</v>
      </c>
      <c r="BN67" s="73">
        <v>1</v>
      </c>
      <c r="BO67" s="4">
        <v>0.28402777777777777</v>
      </c>
      <c r="BP67" s="4">
        <v>0.93472222222222223</v>
      </c>
      <c r="BQ67" s="74"/>
      <c r="BR67" s="71" t="b">
        <f t="shared" si="26"/>
        <v>0</v>
      </c>
      <c r="BS67" s="70">
        <v>0</v>
      </c>
      <c r="BT67" s="72" t="b">
        <f t="shared" si="37"/>
        <v>0</v>
      </c>
      <c r="BU67" s="70">
        <v>0</v>
      </c>
      <c r="BW67" s="73">
        <v>1</v>
      </c>
      <c r="BX67" s="4">
        <v>0.2722222222222222</v>
      </c>
      <c r="BY67" s="4">
        <v>0.68125000000000002</v>
      </c>
      <c r="BZ67" s="74">
        <v>1</v>
      </c>
      <c r="CA67" s="71">
        <f t="shared" si="27"/>
        <v>1.388888888888884E-3</v>
      </c>
      <c r="CB67" s="70">
        <v>0</v>
      </c>
      <c r="CC67" s="72">
        <f t="shared" si="38"/>
        <v>3.5416666666666652E-2</v>
      </c>
      <c r="CD67" s="70">
        <v>0</v>
      </c>
      <c r="CF67" s="73">
        <v>1</v>
      </c>
      <c r="CG67" s="4">
        <v>0.46388888888888885</v>
      </c>
      <c r="CH67" s="4">
        <v>0.83958333333333324</v>
      </c>
      <c r="CI67" s="74"/>
      <c r="CJ67" s="71" t="b">
        <f t="shared" si="28"/>
        <v>0</v>
      </c>
      <c r="CK67" s="70">
        <v>0</v>
      </c>
      <c r="CL67" s="72" t="b">
        <f t="shared" si="39"/>
        <v>0</v>
      </c>
      <c r="CM67" s="70">
        <v>0</v>
      </c>
    </row>
    <row r="68" spans="1:91" ht="27" customHeight="1">
      <c r="A68" s="102">
        <v>45713</v>
      </c>
      <c r="B68" s="103" t="s">
        <v>25</v>
      </c>
      <c r="C68" s="73">
        <v>1</v>
      </c>
      <c r="D68" s="4">
        <v>0.2986111111111111</v>
      </c>
      <c r="E68" s="4">
        <v>0.91180555555555554</v>
      </c>
      <c r="F68" s="74">
        <v>1</v>
      </c>
      <c r="G68" s="71">
        <f t="shared" si="29"/>
        <v>2.777777777777779E-2</v>
      </c>
      <c r="H68" s="70">
        <v>0</v>
      </c>
      <c r="I68" s="72">
        <f t="shared" si="30"/>
        <v>0.26597222222222217</v>
      </c>
      <c r="J68" s="70">
        <v>7</v>
      </c>
      <c r="K68" s="65"/>
      <c r="L68" s="73">
        <v>0</v>
      </c>
      <c r="M68" s="4"/>
      <c r="N68" s="4"/>
      <c r="O68" s="74"/>
      <c r="P68" s="71" t="b">
        <f t="shared" si="20"/>
        <v>0</v>
      </c>
      <c r="Q68" s="70">
        <v>0</v>
      </c>
      <c r="R68" s="72" t="b">
        <f t="shared" si="31"/>
        <v>0</v>
      </c>
      <c r="S68" s="70">
        <v>0</v>
      </c>
      <c r="U68" s="73">
        <v>0</v>
      </c>
      <c r="V68" s="4"/>
      <c r="W68" s="4"/>
      <c r="X68" s="74"/>
      <c r="Y68" s="71" t="b">
        <f t="shared" si="21"/>
        <v>0</v>
      </c>
      <c r="Z68" s="70">
        <v>0</v>
      </c>
      <c r="AA68" s="72" t="b">
        <f t="shared" si="32"/>
        <v>0</v>
      </c>
      <c r="AB68" s="70">
        <v>0</v>
      </c>
      <c r="AD68" s="73">
        <v>1</v>
      </c>
      <c r="AE68" s="4">
        <v>0.5444444444444444</v>
      </c>
      <c r="AF68" s="4">
        <v>0.89027777777777783</v>
      </c>
      <c r="AG68" s="74">
        <v>2</v>
      </c>
      <c r="AH68" s="71">
        <f t="shared" si="22"/>
        <v>-1.8055555555555602E-2</v>
      </c>
      <c r="AI68" s="70">
        <v>0</v>
      </c>
      <c r="AJ68" s="72">
        <f t="shared" si="33"/>
        <v>-4.7222222222222165E-2</v>
      </c>
      <c r="AK68" s="70">
        <v>0</v>
      </c>
      <c r="AM68" s="73">
        <v>1</v>
      </c>
      <c r="AN68" s="4">
        <v>0.30972222222222223</v>
      </c>
      <c r="AO68" s="4">
        <v>0.72291666666666676</v>
      </c>
      <c r="AP68" s="74"/>
      <c r="AQ68" s="71" t="b">
        <f t="shared" si="23"/>
        <v>0</v>
      </c>
      <c r="AR68" s="70">
        <v>0</v>
      </c>
      <c r="AS68" s="72" t="b">
        <f t="shared" si="34"/>
        <v>0</v>
      </c>
      <c r="AT68" s="70">
        <v>0</v>
      </c>
      <c r="AV68" s="73">
        <v>1</v>
      </c>
      <c r="AW68" s="4" t="s">
        <v>128</v>
      </c>
      <c r="AX68" s="4"/>
      <c r="AY68" s="74"/>
      <c r="AZ68" s="71" t="b">
        <f t="shared" si="24"/>
        <v>0</v>
      </c>
      <c r="BA68" s="70">
        <v>0</v>
      </c>
      <c r="BB68" s="72" t="b">
        <f t="shared" si="35"/>
        <v>0</v>
      </c>
      <c r="BC68" s="70">
        <v>0</v>
      </c>
      <c r="BE68" s="73">
        <v>1</v>
      </c>
      <c r="BF68" s="4">
        <v>0.42777777777777781</v>
      </c>
      <c r="BG68" s="4">
        <v>0.76527777777777783</v>
      </c>
      <c r="BH68" s="74"/>
      <c r="BI68" s="71" t="b">
        <f t="shared" si="25"/>
        <v>0</v>
      </c>
      <c r="BJ68" s="70">
        <v>0</v>
      </c>
      <c r="BK68" s="72" t="b">
        <f t="shared" si="36"/>
        <v>0</v>
      </c>
      <c r="BL68" s="70">
        <v>0</v>
      </c>
      <c r="BN68" s="73">
        <v>1</v>
      </c>
      <c r="BO68" s="4">
        <v>0.28333333333333333</v>
      </c>
      <c r="BP68" s="4">
        <v>0.93958333333333333</v>
      </c>
      <c r="BQ68" s="74"/>
      <c r="BR68" s="71" t="b">
        <f t="shared" si="26"/>
        <v>0</v>
      </c>
      <c r="BS68" s="70">
        <v>0</v>
      </c>
      <c r="BT68" s="72" t="b">
        <f t="shared" si="37"/>
        <v>0</v>
      </c>
      <c r="BU68" s="70">
        <v>0</v>
      </c>
      <c r="BW68" s="73">
        <v>0</v>
      </c>
      <c r="BX68" s="4"/>
      <c r="BY68" s="4"/>
      <c r="BZ68" s="74"/>
      <c r="CA68" s="71" t="b">
        <f t="shared" si="27"/>
        <v>0</v>
      </c>
      <c r="CB68" s="70">
        <v>0</v>
      </c>
      <c r="CC68" s="72" t="b">
        <f t="shared" si="38"/>
        <v>0</v>
      </c>
      <c r="CD68" s="70">
        <v>0</v>
      </c>
      <c r="CF68" s="73">
        <v>1</v>
      </c>
      <c r="CG68" s="4">
        <v>0.45833333333333331</v>
      </c>
      <c r="CH68" s="4">
        <v>0.83611111111111114</v>
      </c>
      <c r="CI68" s="74"/>
      <c r="CJ68" s="71" t="b">
        <f t="shared" si="28"/>
        <v>0</v>
      </c>
      <c r="CK68" s="70">
        <v>0</v>
      </c>
      <c r="CL68" s="72" t="b">
        <f t="shared" si="39"/>
        <v>0</v>
      </c>
      <c r="CM68" s="70">
        <v>0</v>
      </c>
    </row>
    <row r="69" spans="1:91" ht="27" customHeight="1">
      <c r="A69" s="102">
        <v>45714</v>
      </c>
      <c r="B69" s="103" t="s">
        <v>34</v>
      </c>
      <c r="C69" s="73">
        <v>1</v>
      </c>
      <c r="D69" s="4">
        <v>0.56041666666666667</v>
      </c>
      <c r="E69" s="4">
        <v>0.96458333333333324</v>
      </c>
      <c r="F69" s="74">
        <v>2</v>
      </c>
      <c r="G69" s="71">
        <f t="shared" si="29"/>
        <v>-2.0833333333333259E-3</v>
      </c>
      <c r="H69" s="70">
        <v>0</v>
      </c>
      <c r="I69" s="72">
        <f t="shared" si="30"/>
        <v>2.7083333333333237E-2</v>
      </c>
      <c r="J69" s="70">
        <v>0</v>
      </c>
      <c r="K69" s="65"/>
      <c r="L69" s="73">
        <v>1</v>
      </c>
      <c r="M69" s="4">
        <v>0.6</v>
      </c>
      <c r="N69" s="4">
        <v>0.96111111111111114</v>
      </c>
      <c r="O69" s="74">
        <v>2</v>
      </c>
      <c r="P69" s="71">
        <f t="shared" si="20"/>
        <v>3.7499999999999978E-2</v>
      </c>
      <c r="Q69" s="70">
        <v>0</v>
      </c>
      <c r="R69" s="72">
        <f t="shared" si="31"/>
        <v>2.3611111111111138E-2</v>
      </c>
      <c r="S69" s="70">
        <v>0</v>
      </c>
      <c r="U69" s="73">
        <v>1</v>
      </c>
      <c r="V69" s="4">
        <v>0.2722222222222222</v>
      </c>
      <c r="W69" s="4">
        <v>0.71111111111111114</v>
      </c>
      <c r="X69" s="74">
        <v>1</v>
      </c>
      <c r="Y69" s="71">
        <f t="shared" si="21"/>
        <v>1.388888888888884E-3</v>
      </c>
      <c r="Z69" s="70">
        <v>0</v>
      </c>
      <c r="AA69" s="72">
        <f t="shared" si="32"/>
        <v>6.5277777777777768E-2</v>
      </c>
      <c r="AB69" s="70">
        <v>0</v>
      </c>
      <c r="AD69" s="73">
        <v>1</v>
      </c>
      <c r="AE69" s="4">
        <v>0.42222222222222222</v>
      </c>
      <c r="AF69" s="4">
        <v>0.77708333333333324</v>
      </c>
      <c r="AG69" s="74">
        <v>2</v>
      </c>
      <c r="AH69" s="71">
        <f t="shared" si="22"/>
        <v>-0.14027777777777778</v>
      </c>
      <c r="AI69" s="70">
        <v>0</v>
      </c>
      <c r="AJ69" s="72">
        <f t="shared" si="33"/>
        <v>-0.16041666666666676</v>
      </c>
      <c r="AK69" s="70">
        <v>0</v>
      </c>
      <c r="AM69" s="73">
        <v>1</v>
      </c>
      <c r="AN69" s="4">
        <v>0.30624999999999997</v>
      </c>
      <c r="AO69" s="4">
        <v>0.6645833333333333</v>
      </c>
      <c r="AP69" s="74"/>
      <c r="AQ69" s="71" t="b">
        <f t="shared" si="23"/>
        <v>0</v>
      </c>
      <c r="AR69" s="70">
        <v>0</v>
      </c>
      <c r="AS69" s="72" t="b">
        <f t="shared" si="34"/>
        <v>0</v>
      </c>
      <c r="AT69" s="70">
        <v>0</v>
      </c>
      <c r="AV69" s="73">
        <v>1</v>
      </c>
      <c r="AW69" s="4" t="s">
        <v>129</v>
      </c>
      <c r="AX69" s="4"/>
      <c r="AY69" s="74"/>
      <c r="AZ69" s="71" t="b">
        <f t="shared" si="24"/>
        <v>0</v>
      </c>
      <c r="BA69" s="70">
        <v>0</v>
      </c>
      <c r="BB69" s="72" t="b">
        <f t="shared" si="35"/>
        <v>0</v>
      </c>
      <c r="BC69" s="70">
        <v>0</v>
      </c>
      <c r="BE69" s="73">
        <v>0</v>
      </c>
      <c r="BF69" s="4"/>
      <c r="BG69" s="4"/>
      <c r="BH69" s="74"/>
      <c r="BI69" s="71" t="b">
        <f t="shared" si="25"/>
        <v>0</v>
      </c>
      <c r="BJ69" s="70">
        <v>0</v>
      </c>
      <c r="BK69" s="72" t="b">
        <f t="shared" si="36"/>
        <v>0</v>
      </c>
      <c r="BL69" s="70">
        <v>0</v>
      </c>
      <c r="BN69" s="73">
        <v>1</v>
      </c>
      <c r="BO69" s="4">
        <v>0.28402777777777777</v>
      </c>
      <c r="BP69" s="4"/>
      <c r="BQ69" s="74"/>
      <c r="BR69" s="71" t="b">
        <f t="shared" si="26"/>
        <v>0</v>
      </c>
      <c r="BS69" s="70">
        <v>0</v>
      </c>
      <c r="BT69" s="72" t="b">
        <f t="shared" si="37"/>
        <v>0</v>
      </c>
      <c r="BU69" s="70">
        <v>0</v>
      </c>
      <c r="BW69" s="73">
        <v>1</v>
      </c>
      <c r="BX69" s="4">
        <v>0.26805555555555555</v>
      </c>
      <c r="BY69" s="4">
        <v>0.66805555555555562</v>
      </c>
      <c r="BZ69" s="74">
        <v>1</v>
      </c>
      <c r="CA69" s="71">
        <f t="shared" si="27"/>
        <v>-2.7777777777777679E-3</v>
      </c>
      <c r="CB69" s="70">
        <v>0</v>
      </c>
      <c r="CC69" s="72">
        <f t="shared" si="38"/>
        <v>2.2222222222222254E-2</v>
      </c>
      <c r="CD69" s="70">
        <v>0</v>
      </c>
      <c r="CF69" s="73">
        <v>0</v>
      </c>
      <c r="CG69" s="4"/>
      <c r="CH69" s="4"/>
      <c r="CI69" s="74"/>
      <c r="CJ69" s="71" t="b">
        <f t="shared" si="28"/>
        <v>0</v>
      </c>
      <c r="CK69" s="70">
        <v>0</v>
      </c>
      <c r="CL69" s="72" t="b">
        <f t="shared" si="39"/>
        <v>0</v>
      </c>
      <c r="CM69" s="70">
        <v>0</v>
      </c>
    </row>
    <row r="70" spans="1:91" ht="27" customHeight="1">
      <c r="A70" s="102">
        <v>45715</v>
      </c>
      <c r="B70" s="103" t="s">
        <v>30</v>
      </c>
      <c r="C70" s="73">
        <v>0</v>
      </c>
      <c r="D70" s="4"/>
      <c r="E70" s="4"/>
      <c r="F70" s="74"/>
      <c r="G70" s="71" t="b">
        <f t="shared" si="29"/>
        <v>0</v>
      </c>
      <c r="H70" s="70">
        <v>0</v>
      </c>
      <c r="I70" s="72" t="b">
        <f t="shared" si="30"/>
        <v>0</v>
      </c>
      <c r="J70" s="70">
        <v>0</v>
      </c>
      <c r="K70" s="65"/>
      <c r="L70" s="73">
        <v>1</v>
      </c>
      <c r="M70" s="4">
        <v>0.55972222222222223</v>
      </c>
      <c r="N70" s="4">
        <v>0.93333333333333324</v>
      </c>
      <c r="O70" s="74">
        <v>2</v>
      </c>
      <c r="P70" s="71">
        <f t="shared" si="20"/>
        <v>-2.7777777777777679E-3</v>
      </c>
      <c r="Q70" s="70">
        <v>0</v>
      </c>
      <c r="R70" s="72">
        <f t="shared" si="31"/>
        <v>-4.1666666666667629E-3</v>
      </c>
      <c r="S70" s="70">
        <v>0</v>
      </c>
      <c r="U70" s="73">
        <v>1</v>
      </c>
      <c r="V70" s="4">
        <v>0.27013888888888887</v>
      </c>
      <c r="W70" s="4">
        <v>0.97013888888888899</v>
      </c>
      <c r="X70" s="74">
        <v>1</v>
      </c>
      <c r="Y70" s="71">
        <f t="shared" si="21"/>
        <v>-6.9444444444444198E-4</v>
      </c>
      <c r="Z70" s="70">
        <v>0</v>
      </c>
      <c r="AA70" s="72">
        <f t="shared" si="32"/>
        <v>0.32430555555555562</v>
      </c>
      <c r="AB70" s="70">
        <v>7</v>
      </c>
      <c r="AD70" s="73">
        <v>0</v>
      </c>
      <c r="AE70" s="4"/>
      <c r="AF70" s="4"/>
      <c r="AG70" s="74"/>
      <c r="AH70" s="71" t="b">
        <f t="shared" si="22"/>
        <v>0</v>
      </c>
      <c r="AI70" s="70">
        <v>0</v>
      </c>
      <c r="AJ70" s="72" t="b">
        <f t="shared" si="33"/>
        <v>0</v>
      </c>
      <c r="AK70" s="70">
        <v>0</v>
      </c>
      <c r="AM70" s="73">
        <v>1</v>
      </c>
      <c r="AN70" s="4">
        <v>0.30763888888888891</v>
      </c>
      <c r="AO70" s="4">
        <v>0.71875</v>
      </c>
      <c r="AP70" s="74"/>
      <c r="AQ70" s="71" t="b">
        <f t="shared" si="23"/>
        <v>0</v>
      </c>
      <c r="AR70" s="70">
        <v>0</v>
      </c>
      <c r="AS70" s="72" t="b">
        <f t="shared" si="34"/>
        <v>0</v>
      </c>
      <c r="AT70" s="70">
        <v>0</v>
      </c>
      <c r="AV70" s="73">
        <v>1</v>
      </c>
      <c r="AW70" s="4">
        <v>0.53194444444444444</v>
      </c>
      <c r="AX70" s="4"/>
      <c r="AY70" s="74"/>
      <c r="AZ70" s="71" t="b">
        <f t="shared" si="24"/>
        <v>0</v>
      </c>
      <c r="BA70" s="70">
        <v>0</v>
      </c>
      <c r="BB70" s="72" t="b">
        <f t="shared" si="35"/>
        <v>0</v>
      </c>
      <c r="BC70" s="70">
        <v>0</v>
      </c>
      <c r="BE70" s="73">
        <v>1</v>
      </c>
      <c r="BF70" s="4">
        <v>0.29444444444444445</v>
      </c>
      <c r="BG70" s="4">
        <v>0.67638888888888893</v>
      </c>
      <c r="BH70" s="74"/>
      <c r="BI70" s="71" t="b">
        <f t="shared" si="25"/>
        <v>0</v>
      </c>
      <c r="BJ70" s="70">
        <v>0</v>
      </c>
      <c r="BK70" s="72" t="b">
        <f t="shared" si="36"/>
        <v>0</v>
      </c>
      <c r="BL70" s="70">
        <v>0</v>
      </c>
      <c r="BN70" s="73">
        <v>1</v>
      </c>
      <c r="BO70" s="4">
        <v>1.0416666666666666E-2</v>
      </c>
      <c r="BP70" s="4">
        <v>0.28611111111111115</v>
      </c>
      <c r="BQ70" s="74"/>
      <c r="BR70" s="71" t="b">
        <f t="shared" si="26"/>
        <v>0</v>
      </c>
      <c r="BS70" s="70">
        <v>0</v>
      </c>
      <c r="BT70" s="72" t="b">
        <f t="shared" si="37"/>
        <v>0</v>
      </c>
      <c r="BU70" s="70">
        <v>0</v>
      </c>
      <c r="BW70" s="73">
        <v>1</v>
      </c>
      <c r="BX70" s="4">
        <v>0.26458333333333334</v>
      </c>
      <c r="BY70" s="4">
        <v>0.875</v>
      </c>
      <c r="BZ70" s="74">
        <v>1</v>
      </c>
      <c r="CA70" s="71">
        <f t="shared" si="27"/>
        <v>-6.2499999999999778E-3</v>
      </c>
      <c r="CB70" s="70">
        <v>0</v>
      </c>
      <c r="CC70" s="72">
        <f t="shared" si="38"/>
        <v>0.22916666666666663</v>
      </c>
      <c r="CD70" s="70">
        <v>5</v>
      </c>
      <c r="CF70" s="73">
        <v>1</v>
      </c>
      <c r="CG70" s="4">
        <v>0.46458333333333335</v>
      </c>
      <c r="CH70" s="4">
        <v>0.8833333333333333</v>
      </c>
      <c r="CI70" s="74"/>
      <c r="CJ70" s="71" t="b">
        <f t="shared" si="28"/>
        <v>0</v>
      </c>
      <c r="CK70" s="70">
        <v>0</v>
      </c>
      <c r="CL70" s="72" t="b">
        <f t="shared" si="39"/>
        <v>0</v>
      </c>
      <c r="CM70" s="70">
        <v>0</v>
      </c>
    </row>
    <row r="71" spans="1:91" ht="27" customHeight="1">
      <c r="A71" s="102">
        <v>45716</v>
      </c>
      <c r="B71" s="59" t="s">
        <v>31</v>
      </c>
      <c r="C71" s="73">
        <v>1</v>
      </c>
      <c r="D71" s="4">
        <v>0.57291666666666663</v>
      </c>
      <c r="E71" s="4">
        <v>8.3333333333333329E-2</v>
      </c>
      <c r="F71" s="74">
        <v>2</v>
      </c>
      <c r="G71" s="71">
        <f t="shared" si="29"/>
        <v>1.041666666666663E-2</v>
      </c>
      <c r="H71" s="70">
        <v>0</v>
      </c>
      <c r="I71" s="72">
        <f t="shared" si="30"/>
        <v>-0.85416666666666663</v>
      </c>
      <c r="J71" s="70">
        <v>4</v>
      </c>
      <c r="K71" s="65"/>
      <c r="L71" s="73">
        <v>1</v>
      </c>
      <c r="M71" s="4">
        <v>0.58194444444444449</v>
      </c>
      <c r="N71" s="4">
        <v>0.96111111111111114</v>
      </c>
      <c r="O71" s="74">
        <v>2</v>
      </c>
      <c r="P71" s="71">
        <f t="shared" si="20"/>
        <v>1.9444444444444486E-2</v>
      </c>
      <c r="Q71" s="70">
        <v>0</v>
      </c>
      <c r="R71" s="72">
        <f t="shared" si="31"/>
        <v>2.3611111111111138E-2</v>
      </c>
      <c r="S71" s="70">
        <v>0</v>
      </c>
      <c r="U71" s="73">
        <v>1</v>
      </c>
      <c r="V71" s="4">
        <v>0.26944444444444443</v>
      </c>
      <c r="W71" s="4">
        <v>8.3333333333333329E-2</v>
      </c>
      <c r="X71" s="74">
        <v>1</v>
      </c>
      <c r="Y71" s="71">
        <f t="shared" si="21"/>
        <v>-1.388888888888884E-3</v>
      </c>
      <c r="Z71" s="70">
        <v>0</v>
      </c>
      <c r="AA71" s="72">
        <f t="shared" si="32"/>
        <v>-0.5625</v>
      </c>
      <c r="AB71" s="70">
        <v>10</v>
      </c>
      <c r="AD71" s="73">
        <v>1</v>
      </c>
      <c r="AE71" s="4">
        <v>0.44930555555555557</v>
      </c>
      <c r="AF71" s="4">
        <v>0.875</v>
      </c>
      <c r="AG71" s="74">
        <v>1</v>
      </c>
      <c r="AH71" s="71">
        <f t="shared" si="22"/>
        <v>0.17847222222222225</v>
      </c>
      <c r="AI71" s="70">
        <v>0</v>
      </c>
      <c r="AJ71" s="72">
        <f t="shared" si="33"/>
        <v>0.22916666666666663</v>
      </c>
      <c r="AK71" s="70">
        <v>5</v>
      </c>
      <c r="AM71" s="73">
        <v>1</v>
      </c>
      <c r="AN71" s="4">
        <v>0.3</v>
      </c>
      <c r="AO71" s="4">
        <v>0.6430555555555556</v>
      </c>
      <c r="AP71" s="74"/>
      <c r="AQ71" s="71" t="b">
        <f t="shared" si="23"/>
        <v>0</v>
      </c>
      <c r="AR71" s="70">
        <v>0</v>
      </c>
      <c r="AS71" s="72" t="b">
        <f t="shared" si="34"/>
        <v>0</v>
      </c>
      <c r="AT71" s="70">
        <v>0</v>
      </c>
      <c r="AV71" s="73">
        <v>1</v>
      </c>
      <c r="AW71" s="4" t="s">
        <v>130</v>
      </c>
      <c r="AX71" s="4"/>
      <c r="AY71" s="74"/>
      <c r="AZ71" s="71" t="b">
        <f t="shared" si="24"/>
        <v>0</v>
      </c>
      <c r="BA71" s="70">
        <v>0</v>
      </c>
      <c r="BB71" s="72" t="b">
        <f t="shared" si="35"/>
        <v>0</v>
      </c>
      <c r="BC71" s="70">
        <v>0</v>
      </c>
      <c r="BE71" s="73">
        <v>0</v>
      </c>
      <c r="BF71" s="4"/>
      <c r="BG71" s="4"/>
      <c r="BH71" s="74"/>
      <c r="BI71" s="71" t="b">
        <f t="shared" si="25"/>
        <v>0</v>
      </c>
      <c r="BJ71" s="70">
        <v>0</v>
      </c>
      <c r="BK71" s="72" t="b">
        <f t="shared" si="36"/>
        <v>0</v>
      </c>
      <c r="BL71" s="70">
        <v>0</v>
      </c>
      <c r="BN71" s="73">
        <v>1</v>
      </c>
      <c r="BO71" s="4">
        <v>0.29791666666666666</v>
      </c>
      <c r="BP71" s="4"/>
      <c r="BQ71" s="74"/>
      <c r="BR71" s="71" t="b">
        <f t="shared" si="26"/>
        <v>0</v>
      </c>
      <c r="BS71" s="70">
        <v>0</v>
      </c>
      <c r="BT71" s="72" t="b">
        <f t="shared" si="37"/>
        <v>0</v>
      </c>
      <c r="BU71" s="70">
        <v>0</v>
      </c>
      <c r="BW71" s="73">
        <v>1</v>
      </c>
      <c r="BX71" s="4">
        <v>0.2673611111111111</v>
      </c>
      <c r="BY71" s="4">
        <v>0.6430555555555556</v>
      </c>
      <c r="BZ71" s="74">
        <v>1</v>
      </c>
      <c r="CA71" s="71">
        <f t="shared" si="27"/>
        <v>-3.4722222222222099E-3</v>
      </c>
      <c r="CB71" s="70">
        <v>0</v>
      </c>
      <c r="CC71" s="72">
        <f t="shared" si="38"/>
        <v>-2.7777777777777679E-3</v>
      </c>
      <c r="CD71" s="70">
        <v>0</v>
      </c>
      <c r="CF71" s="73">
        <v>1</v>
      </c>
      <c r="CG71" s="4">
        <v>0.46111111111111108</v>
      </c>
      <c r="CH71" s="4"/>
      <c r="CI71" s="74"/>
      <c r="CJ71" s="71" t="b">
        <f t="shared" si="28"/>
        <v>0</v>
      </c>
      <c r="CK71" s="70">
        <v>0</v>
      </c>
      <c r="CL71" s="72" t="b">
        <f t="shared" si="39"/>
        <v>0</v>
      </c>
      <c r="CM71" s="70">
        <v>0</v>
      </c>
    </row>
    <row r="72" spans="1:91" ht="27" customHeight="1">
      <c r="A72" s="66"/>
      <c r="B72" s="66"/>
      <c r="C72" s="75">
        <f>SUM(C44:C71)</f>
        <v>24</v>
      </c>
      <c r="D72" s="154" t="s">
        <v>90</v>
      </c>
      <c r="E72" s="154"/>
      <c r="F72" s="154"/>
      <c r="G72" s="154"/>
      <c r="H72" s="69">
        <f>SUM(H44:H71)</f>
        <v>0</v>
      </c>
      <c r="I72" s="88"/>
      <c r="J72" s="67">
        <f>SUM(J44:J71)</f>
        <v>39</v>
      </c>
      <c r="K72" s="65"/>
      <c r="L72" s="75">
        <f>SUM(L44:L71)</f>
        <v>24</v>
      </c>
      <c r="M72" s="154" t="s">
        <v>90</v>
      </c>
      <c r="N72" s="154"/>
      <c r="O72" s="154"/>
      <c r="P72" s="154"/>
      <c r="Q72" s="69">
        <f>SUM(Q44:Q71)</f>
        <v>0</v>
      </c>
      <c r="R72" s="88"/>
      <c r="S72" s="67">
        <f>SUM(S44:S71)</f>
        <v>7</v>
      </c>
      <c r="U72" s="75">
        <f>SUM(U44:U71)</f>
        <v>24</v>
      </c>
      <c r="V72" s="154" t="s">
        <v>90</v>
      </c>
      <c r="W72" s="154"/>
      <c r="X72" s="154"/>
      <c r="Y72" s="154"/>
      <c r="Z72" s="69">
        <f>SUM(Z44:Z71)</f>
        <v>0</v>
      </c>
      <c r="AA72" s="88"/>
      <c r="AB72" s="67">
        <f>SUM(AB44:AB71)</f>
        <v>58</v>
      </c>
      <c r="AD72" s="75">
        <f>SUM(AD44:AD71)</f>
        <v>23</v>
      </c>
      <c r="AE72" s="154" t="s">
        <v>90</v>
      </c>
      <c r="AF72" s="154"/>
      <c r="AG72" s="154"/>
      <c r="AH72" s="154"/>
      <c r="AI72" s="69">
        <f>SUM(AI44:AI71)</f>
        <v>0</v>
      </c>
      <c r="AJ72" s="88"/>
      <c r="AK72" s="67">
        <f>SUM(AK44:AK71)</f>
        <v>15</v>
      </c>
      <c r="AM72" s="75">
        <f>SUM(AM44:AM71)</f>
        <v>27</v>
      </c>
      <c r="AN72" s="154" t="s">
        <v>90</v>
      </c>
      <c r="AO72" s="154"/>
      <c r="AP72" s="154"/>
      <c r="AQ72" s="154"/>
      <c r="AR72" s="69">
        <f>SUM(AR44:AR71)</f>
        <v>0</v>
      </c>
      <c r="AS72" s="88"/>
      <c r="AT72" s="67">
        <f>SUM(AT44:AT71)</f>
        <v>0</v>
      </c>
      <c r="AV72" s="75">
        <f>SUM(AV44:AV71)</f>
        <v>23</v>
      </c>
      <c r="AW72" s="154" t="s">
        <v>90</v>
      </c>
      <c r="AX72" s="154"/>
      <c r="AY72" s="154"/>
      <c r="AZ72" s="154"/>
      <c r="BA72" s="69">
        <f>SUM(BA44:BA71)</f>
        <v>0</v>
      </c>
      <c r="BB72" s="88"/>
      <c r="BC72" s="67">
        <f>SUM(BC44:BC71)</f>
        <v>0</v>
      </c>
      <c r="BE72" s="75">
        <f>SUM(BE44:BE71)</f>
        <v>16</v>
      </c>
      <c r="BF72" s="154" t="s">
        <v>90</v>
      </c>
      <c r="BG72" s="154"/>
      <c r="BH72" s="154"/>
      <c r="BI72" s="154"/>
      <c r="BJ72" s="69">
        <f>SUM(BJ44:BJ71)</f>
        <v>0</v>
      </c>
      <c r="BK72" s="88"/>
      <c r="BL72" s="67">
        <f>SUM(BL44:BL71)</f>
        <v>0</v>
      </c>
      <c r="BN72" s="75">
        <f>SUM(BN44:BN71)</f>
        <v>25</v>
      </c>
      <c r="BO72" s="154" t="s">
        <v>90</v>
      </c>
      <c r="BP72" s="154"/>
      <c r="BQ72" s="154"/>
      <c r="BR72" s="154"/>
      <c r="BS72" s="69">
        <f>SUM(BS44:BS71)</f>
        <v>0</v>
      </c>
      <c r="BT72" s="88"/>
      <c r="BU72" s="67">
        <f>SUM(BU44:BU71)</f>
        <v>0</v>
      </c>
      <c r="BW72" s="75">
        <f>SUM(BW44:BW71)</f>
        <v>24</v>
      </c>
      <c r="BX72" s="154" t="s">
        <v>90</v>
      </c>
      <c r="BY72" s="154"/>
      <c r="BZ72" s="154"/>
      <c r="CA72" s="154"/>
      <c r="CB72" s="69">
        <f>SUM(CB44:CB71)</f>
        <v>0</v>
      </c>
      <c r="CC72" s="88"/>
      <c r="CD72" s="67">
        <f>SUM(CD44:CD71)</f>
        <v>29</v>
      </c>
      <c r="CF72" s="75">
        <f>SUM(CF44:CF71)</f>
        <v>23</v>
      </c>
      <c r="CG72" s="154" t="s">
        <v>90</v>
      </c>
      <c r="CH72" s="154"/>
      <c r="CI72" s="154"/>
      <c r="CJ72" s="154"/>
      <c r="CK72" s="69">
        <f>SUM(CK44:CK71)</f>
        <v>0</v>
      </c>
      <c r="CL72" s="88"/>
      <c r="CM72" s="67">
        <f>SUM(CM44:CM71)</f>
        <v>3</v>
      </c>
    </row>
    <row r="75" spans="1:91" ht="27" customHeight="1">
      <c r="C75" s="111">
        <f>C104</f>
        <v>0</v>
      </c>
      <c r="D75" s="155" t="s">
        <v>89</v>
      </c>
      <c r="E75" s="155"/>
      <c r="F75" s="155"/>
      <c r="G75" s="155"/>
      <c r="H75" s="111">
        <f>H104</f>
        <v>0</v>
      </c>
      <c r="I75" s="112"/>
      <c r="J75" s="111">
        <f>J104</f>
        <v>0</v>
      </c>
      <c r="K75" s="65"/>
      <c r="L75" s="111">
        <f>L104</f>
        <v>0</v>
      </c>
      <c r="M75" s="155" t="s">
        <v>89</v>
      </c>
      <c r="N75" s="155"/>
      <c r="O75" s="155"/>
      <c r="P75" s="155"/>
      <c r="Q75" s="111">
        <f>Q104</f>
        <v>0</v>
      </c>
      <c r="R75" s="112"/>
      <c r="S75" s="111">
        <f>S104</f>
        <v>0</v>
      </c>
      <c r="U75" s="111">
        <f>U104</f>
        <v>0</v>
      </c>
      <c r="V75" s="155" t="s">
        <v>89</v>
      </c>
      <c r="W75" s="155"/>
      <c r="X75" s="155"/>
      <c r="Y75" s="155"/>
      <c r="Z75" s="111">
        <f>Z104</f>
        <v>0</v>
      </c>
      <c r="AA75" s="112"/>
      <c r="AB75" s="111">
        <f>AB104</f>
        <v>0</v>
      </c>
      <c r="AD75" s="111">
        <f>AD104</f>
        <v>0</v>
      </c>
      <c r="AE75" s="155" t="s">
        <v>89</v>
      </c>
      <c r="AF75" s="155"/>
      <c r="AG75" s="155"/>
      <c r="AH75" s="155"/>
      <c r="AI75" s="111">
        <f>AI104</f>
        <v>0</v>
      </c>
      <c r="AJ75" s="112"/>
      <c r="AK75" s="111">
        <f>AK104</f>
        <v>0</v>
      </c>
      <c r="AM75" s="111">
        <f>AM104</f>
        <v>0</v>
      </c>
      <c r="AN75" s="155" t="s">
        <v>89</v>
      </c>
      <c r="AO75" s="155"/>
      <c r="AP75" s="155"/>
      <c r="AQ75" s="155"/>
      <c r="AR75" s="111">
        <f>AR104</f>
        <v>0</v>
      </c>
      <c r="AS75" s="112"/>
      <c r="AT75" s="111">
        <f>AT104</f>
        <v>0</v>
      </c>
      <c r="AV75" s="111">
        <f>AV104</f>
        <v>0</v>
      </c>
      <c r="AW75" s="155" t="s">
        <v>89</v>
      </c>
      <c r="AX75" s="155"/>
      <c r="AY75" s="155"/>
      <c r="AZ75" s="155"/>
      <c r="BA75" s="111">
        <f>BA104</f>
        <v>0</v>
      </c>
      <c r="BB75" s="112"/>
      <c r="BC75" s="111">
        <f>BC104</f>
        <v>0</v>
      </c>
      <c r="BE75" s="111">
        <f>BE104</f>
        <v>0</v>
      </c>
      <c r="BF75" s="155" t="s">
        <v>89</v>
      </c>
      <c r="BG75" s="155"/>
      <c r="BH75" s="155"/>
      <c r="BI75" s="155"/>
      <c r="BJ75" s="111">
        <f>BJ104</f>
        <v>0</v>
      </c>
      <c r="BK75" s="112"/>
      <c r="BL75" s="111">
        <f>BL104</f>
        <v>0</v>
      </c>
      <c r="BN75" s="111">
        <f>BN104</f>
        <v>0</v>
      </c>
      <c r="BO75" s="155" t="s">
        <v>89</v>
      </c>
      <c r="BP75" s="155"/>
      <c r="BQ75" s="155"/>
      <c r="BR75" s="155"/>
      <c r="BS75" s="111">
        <f>BS104</f>
        <v>0</v>
      </c>
      <c r="BT75" s="112"/>
      <c r="BU75" s="111">
        <f>BU104</f>
        <v>0</v>
      </c>
      <c r="BW75" s="111">
        <f>BW104</f>
        <v>0</v>
      </c>
      <c r="BX75" s="155" t="s">
        <v>89</v>
      </c>
      <c r="BY75" s="155"/>
      <c r="BZ75" s="155"/>
      <c r="CA75" s="155"/>
      <c r="CB75" s="111">
        <f>CB104</f>
        <v>0</v>
      </c>
      <c r="CC75" s="112"/>
      <c r="CD75" s="111">
        <f>CD104</f>
        <v>0</v>
      </c>
      <c r="CF75" s="111">
        <f>CF104</f>
        <v>0</v>
      </c>
      <c r="CG75" s="155" t="s">
        <v>89</v>
      </c>
      <c r="CH75" s="155"/>
      <c r="CI75" s="155"/>
      <c r="CJ75" s="155"/>
      <c r="CK75" s="111">
        <f>CK104</f>
        <v>0</v>
      </c>
      <c r="CL75" s="112"/>
      <c r="CM75" s="111">
        <f>CM104</f>
        <v>0</v>
      </c>
    </row>
    <row r="76" spans="1:91" ht="27" customHeight="1">
      <c r="A76" s="102">
        <v>45717</v>
      </c>
      <c r="B76" s="59" t="s">
        <v>32</v>
      </c>
      <c r="C76" s="73">
        <v>1</v>
      </c>
      <c r="D76" s="4">
        <v>0.4861111111111111</v>
      </c>
      <c r="E76" s="4">
        <v>0.17569444444444446</v>
      </c>
      <c r="F76" s="74">
        <v>1</v>
      </c>
      <c r="G76" s="71">
        <f>IF(F76=1,D76-TIME(14,0,0),IF(F76=2,D76-TIME(21,0,0),IF(F76=3,D76-TIME(14,30,0))))</f>
        <v>-9.7222222222222265E-2</v>
      </c>
      <c r="H76" s="70">
        <v>0</v>
      </c>
      <c r="I76" s="114"/>
      <c r="J76" s="70">
        <v>8</v>
      </c>
      <c r="K76" s="65"/>
      <c r="L76" s="73">
        <v>1</v>
      </c>
      <c r="M76" s="4">
        <v>0.85486111111111107</v>
      </c>
      <c r="N76" s="4">
        <v>0.17916666666666667</v>
      </c>
      <c r="O76" s="74">
        <v>2</v>
      </c>
      <c r="P76" s="71">
        <f>IF(O76=1,M76-TIME(14,0,0),IF(O76=2,M76-TIME(21,0,0),IF(O76=3,M76-TIME(14,30,0))))</f>
        <v>-2.0138888888888928E-2</v>
      </c>
      <c r="Q76" s="70">
        <v>0</v>
      </c>
      <c r="R76" s="72">
        <f>IF(O76=1,N76-TIME(15,30,0),IF(O76=2,N76-TIME(22,30,0),IF(O76=3,N76-TIME(23,30,0))))</f>
        <v>-0.7583333333333333</v>
      </c>
      <c r="S76" s="70">
        <v>0</v>
      </c>
      <c r="U76" s="73">
        <v>1</v>
      </c>
      <c r="V76" s="4">
        <v>0.50347222222222221</v>
      </c>
      <c r="W76" s="4">
        <v>0.89374999999999993</v>
      </c>
      <c r="X76" s="74">
        <v>1</v>
      </c>
      <c r="Y76" s="71">
        <f t="shared" ref="Y76:Y77" si="40">IF(X76=1,V76-TIME(14,0,0),IF(X76=2,V76-TIME(21,0,0),IF(X76=3,V76-TIME(14,30,0))))</f>
        <v>-7.986111111111116E-2</v>
      </c>
      <c r="Z76" s="70">
        <v>0</v>
      </c>
      <c r="AA76" s="72">
        <f>IF(X76=1,W76-TIME(15,30,0),IF(X76=2,W76-TIME(22,30,0),IF(X76=3,W76-TIME(23,30,0))))</f>
        <v>0.24791666666666656</v>
      </c>
      <c r="AB76" s="70">
        <v>2</v>
      </c>
      <c r="AD76" s="73">
        <v>1</v>
      </c>
      <c r="AE76" s="4">
        <v>0.875</v>
      </c>
      <c r="AF76" s="4">
        <v>0.16874999999999998</v>
      </c>
      <c r="AG76" s="74">
        <v>0</v>
      </c>
      <c r="AH76" s="71" t="b">
        <f>IF(AG76=1,AE76-TIME(12,0,0),IF(AG76=2,AE76-TIME(19,0,0),IF(AG76=3,AE76-TIME(2,0,0))))</f>
        <v>0</v>
      </c>
      <c r="AI76" s="70">
        <v>0</v>
      </c>
      <c r="AJ76" s="72" t="b">
        <f>IF(AG76=1,AF76-TIME(15,30,0),IF(AG76=2,AF76-TIME(22,30,0),IF(AG76=3,AF76-TIME(23,30,0))))</f>
        <v>0</v>
      </c>
      <c r="AK76" s="70">
        <v>0</v>
      </c>
      <c r="AM76" s="73">
        <v>1</v>
      </c>
      <c r="AN76" s="4">
        <v>0.55347222222222225</v>
      </c>
      <c r="AO76" s="4">
        <v>0.88611111111111107</v>
      </c>
      <c r="AP76" s="74">
        <v>0</v>
      </c>
      <c r="AQ76" s="71" t="b">
        <f>IF(AP76=1,AN76-TIME(12,0,0),IF(AP76=2,AN76-TIME(19,0,0),IF(AP76=3,AN76-TIME(2,0,0))))</f>
        <v>0</v>
      </c>
      <c r="AR76" s="70">
        <v>0</v>
      </c>
      <c r="AS76" s="72" t="b">
        <f>IF(AP76=1,AO76-TIME(15,30,0),IF(AP76=2,AO76-TIME(22,30,0),IF(AP76=3,AO76-TIME(23,30,0))))</f>
        <v>0</v>
      </c>
      <c r="AT76" s="70">
        <v>0</v>
      </c>
      <c r="AV76" s="73">
        <v>1</v>
      </c>
      <c r="AW76" s="4">
        <v>0.81666666666666676</v>
      </c>
      <c r="AX76" s="4">
        <v>0.17013888888888887</v>
      </c>
      <c r="AY76" s="74">
        <v>0</v>
      </c>
      <c r="AZ76" s="71" t="b">
        <f>IF(AY76=1,AW76-TIME(12,0,0),IF(AY76=2,AW76-TIME(19,0,0),IF(AY76=3,AW76-TIME(2,0,0))))</f>
        <v>0</v>
      </c>
      <c r="BA76" s="70">
        <v>0</v>
      </c>
      <c r="BB76" s="72" t="b">
        <f>IF(AY76=1,AX76-TIME(15,30,0),IF(AY76=2,AX76-TIME(22,30,0),IF(AY76=3,AX76-TIME(23,30,0))))</f>
        <v>0</v>
      </c>
      <c r="BC76" s="70">
        <v>0</v>
      </c>
      <c r="BE76" s="73">
        <v>1</v>
      </c>
      <c r="BF76" s="4">
        <v>0.56805555555555554</v>
      </c>
      <c r="BG76" s="4">
        <v>0.88611111111111107</v>
      </c>
      <c r="BH76" s="74">
        <v>0</v>
      </c>
      <c r="BI76" s="71" t="b">
        <f>IF(BH76=1,BF76-TIME(12,0,0),IF(BH76=2,BF76-TIME(19,0,0),IF(BH76=3,BF76-TIME(2,0,0))))</f>
        <v>0</v>
      </c>
      <c r="BJ76" s="70">
        <v>0</v>
      </c>
      <c r="BK76" s="72" t="b">
        <f>IF(BH76=1,BG76-TIME(15,30,0),IF(BH76=2,BG76-TIME(22,30,0),IF(BH76=3,BG76-TIME(23,30,0))))</f>
        <v>0</v>
      </c>
      <c r="BL76" s="70">
        <v>0</v>
      </c>
      <c r="BN76" s="73">
        <v>1</v>
      </c>
      <c r="BO76" s="4">
        <v>7.9166666666666663E-2</v>
      </c>
      <c r="BP76" s="4">
        <v>0.53194444444444444</v>
      </c>
      <c r="BQ76" s="74">
        <v>0</v>
      </c>
      <c r="BR76" s="71" t="b">
        <f>IF(BQ76=1,BO76-TIME(12,0,0),IF(BQ76=2,BO76-TIME(19,0,0),IF(BQ76=3,BO76-TIME(2,0,0))))</f>
        <v>0</v>
      </c>
      <c r="BS76" s="70">
        <v>0</v>
      </c>
      <c r="BT76" s="72" t="b">
        <f>IF(BQ76=1,BP76-TIME(15,30,0),IF(BQ76=2,BP76-TIME(22,30,0),IF(BQ76=3,BP76-TIME(23,30,0))))</f>
        <v>0</v>
      </c>
      <c r="BU76" s="70">
        <v>0</v>
      </c>
      <c r="BW76" s="73">
        <v>1</v>
      </c>
      <c r="BX76" s="4">
        <v>0.56458333333333333</v>
      </c>
      <c r="BY76" s="4">
        <v>0.88611111111111107</v>
      </c>
      <c r="BZ76" s="74">
        <v>0</v>
      </c>
      <c r="CA76" s="71" t="b">
        <f>IF(BZ76=1,BX76-TIME(12,0,0),IF(BZ76=2,BX76-TIME(19,0,0),IF(BZ76=3,BX76-TIME(2,0,0))))</f>
        <v>0</v>
      </c>
      <c r="CB76" s="70">
        <v>0</v>
      </c>
      <c r="CC76" s="72" t="b">
        <f>IF(BZ76=1,BY76-TIME(15,30,0),IF(BZ76=2,BY76-TIME(22,30,0),IF(BZ76=3,BY76-TIME(23,30,0))))</f>
        <v>0</v>
      </c>
      <c r="CD76" s="70">
        <v>0</v>
      </c>
      <c r="CF76" s="73">
        <v>1</v>
      </c>
      <c r="CG76" s="4">
        <v>0.7090277777777777</v>
      </c>
      <c r="CH76" s="4">
        <v>2.2222222222222223E-2</v>
      </c>
      <c r="CI76" s="74">
        <v>0</v>
      </c>
      <c r="CJ76" s="71" t="b">
        <f>IF(CI76=1,CG76-TIME(12,0,0),IF(CI76=2,CG76-TIME(19,0,0),IF(CI76=3,CG76-TIME(2,0,0))))</f>
        <v>0</v>
      </c>
      <c r="CK76" s="70">
        <v>0</v>
      </c>
      <c r="CL76" s="72" t="b">
        <f>IF(CI76=1,CH76-TIME(15,30,0),IF(CI76=2,CH76-TIME(22,30,0),IF(CI76=3,CH76-TIME(23,30,0))))</f>
        <v>0</v>
      </c>
      <c r="CM76" s="70">
        <v>0</v>
      </c>
    </row>
    <row r="77" spans="1:91" ht="27" customHeight="1">
      <c r="A77" s="102">
        <v>45718</v>
      </c>
      <c r="B77" s="13" t="s">
        <v>33</v>
      </c>
      <c r="C77" s="73">
        <v>1</v>
      </c>
      <c r="D77" s="4">
        <v>0.58124999999999993</v>
      </c>
      <c r="E77" s="4">
        <v>0.875</v>
      </c>
      <c r="F77" s="74">
        <v>1</v>
      </c>
      <c r="G77" s="71">
        <f t="shared" ref="G77:G79" si="41">IF(F77=1,D77-TIME(14,0,0),IF(F77=2,D77-TIME(21,0,0),IF(F77=3,D77-TIME(14,30,0))))</f>
        <v>-2.083333333333437E-3</v>
      </c>
      <c r="H77" s="70">
        <v>0</v>
      </c>
      <c r="I77" s="114"/>
      <c r="J77" s="70">
        <v>0</v>
      </c>
      <c r="K77" s="65"/>
      <c r="L77" s="73">
        <v>1</v>
      </c>
      <c r="M77" s="4">
        <v>0.58472222222222225</v>
      </c>
      <c r="N77" s="4">
        <v>0.88194444444444453</v>
      </c>
      <c r="O77" s="74">
        <v>1</v>
      </c>
      <c r="P77" s="71">
        <f t="shared" ref="P77:P79" si="42">IF(O77=1,M77-TIME(14,0,0),IF(O77=2,M77-TIME(21,0,0),IF(O77=3,M77-TIME(14,30,0))))</f>
        <v>1.388888888888884E-3</v>
      </c>
      <c r="Q77" s="70">
        <v>0</v>
      </c>
      <c r="R77" s="72">
        <f t="shared" ref="R77:R106" si="43">IF(O77=1,N77-TIME(15,30,0),IF(O77=2,N77-TIME(22,30,0),IF(O77=3,N77-TIME(23,30,0))))</f>
        <v>0.23611111111111116</v>
      </c>
      <c r="S77" s="70">
        <v>0</v>
      </c>
      <c r="U77" s="73">
        <v>1</v>
      </c>
      <c r="V77" s="4">
        <v>0.87430555555555556</v>
      </c>
      <c r="W77" s="4">
        <v>0.17083333333333331</v>
      </c>
      <c r="X77" s="74">
        <v>2</v>
      </c>
      <c r="Y77" s="71">
        <f t="shared" si="40"/>
        <v>-6.9444444444444198E-4</v>
      </c>
      <c r="Z77" s="70">
        <v>0</v>
      </c>
      <c r="AA77" s="72">
        <f t="shared" ref="AA77:AA106" si="44">IF(X77=1,W77-TIME(15,30,0),IF(X77=2,W77-TIME(22,30,0),IF(X77=3,W77-TIME(23,30,0))))</f>
        <v>-0.76666666666666672</v>
      </c>
      <c r="AB77" s="70">
        <v>0</v>
      </c>
      <c r="AD77" s="73">
        <v>1</v>
      </c>
      <c r="AE77" s="4">
        <v>0.57222222222222219</v>
      </c>
      <c r="AF77" s="4">
        <v>0.90347222222222223</v>
      </c>
      <c r="AG77" s="74">
        <v>0</v>
      </c>
      <c r="AH77" s="71" t="b">
        <f t="shared" ref="AH77:AH106" si="45">IF(AG77=1,AE77-TIME(6,30,0),IF(AG77=2,AE77-TIME(13,30,0),IF(AG77=3,AE77-TIME(14,30,0))))</f>
        <v>0</v>
      </c>
      <c r="AI77" s="70">
        <v>0</v>
      </c>
      <c r="AJ77" s="72" t="b">
        <f t="shared" ref="AJ77:AJ106" si="46">IF(AG77=1,AF77-TIME(15,30,0),IF(AG77=2,AF77-TIME(22,30,0),IF(AG77=3,AF77-TIME(23,30,0))))</f>
        <v>0</v>
      </c>
      <c r="AK77" s="70">
        <v>0</v>
      </c>
      <c r="AM77" s="73">
        <v>1</v>
      </c>
      <c r="AN77" s="4">
        <v>0.51944444444444449</v>
      </c>
      <c r="AO77" s="4">
        <v>0.14305555555555557</v>
      </c>
      <c r="AP77" s="74">
        <v>0</v>
      </c>
      <c r="AQ77" s="71" t="b">
        <f t="shared" ref="AQ77:AQ106" si="47">IF(AP77=1,AN77-TIME(6,30,0),IF(AP77=2,AN77-TIME(13,30,0),IF(AP77=3,AN77-TIME(14,30,0))))</f>
        <v>0</v>
      </c>
      <c r="AR77" s="70">
        <v>0</v>
      </c>
      <c r="AS77" s="72" t="b">
        <f t="shared" ref="AS77:AS106" si="48">IF(AP77=1,AO77-TIME(15,30,0),IF(AP77=2,AO77-TIME(22,30,0),IF(AP77=3,AO77-TIME(23,30,0))))</f>
        <v>0</v>
      </c>
      <c r="AT77" s="70">
        <v>0</v>
      </c>
      <c r="AV77" s="73">
        <v>1</v>
      </c>
      <c r="AW77" s="4"/>
      <c r="AX77" s="4">
        <v>0.88541666666666663</v>
      </c>
      <c r="AY77" s="74">
        <v>0</v>
      </c>
      <c r="AZ77" s="71" t="b">
        <f t="shared" ref="AZ77:AZ106" si="49">IF(AY77=1,AW77-TIME(6,30,0),IF(AY77=2,AW77-TIME(13,30,0),IF(AY77=3,AW77-TIME(14,30,0))))</f>
        <v>0</v>
      </c>
      <c r="BA77" s="70">
        <v>0</v>
      </c>
      <c r="BB77" s="72" t="b">
        <f t="shared" ref="BB77:BB106" si="50">IF(AY77=1,AX77-TIME(15,30,0),IF(AY77=2,AX77-TIME(22,30,0),IF(AY77=3,AX77-TIME(23,30,0))))</f>
        <v>0</v>
      </c>
      <c r="BC77" s="70">
        <v>0</v>
      </c>
      <c r="BE77" s="73">
        <v>0</v>
      </c>
      <c r="BF77" s="4"/>
      <c r="BG77" s="4"/>
      <c r="BH77" s="74">
        <v>0</v>
      </c>
      <c r="BI77" s="71" t="b">
        <f t="shared" ref="BI77:BI106" si="51">IF(BH77=1,BF77-TIME(6,30,0),IF(BH77=2,BF77-TIME(13,30,0),IF(BH77=3,BF77-TIME(14,30,0))))</f>
        <v>0</v>
      </c>
      <c r="BJ77" s="70">
        <v>0</v>
      </c>
      <c r="BK77" s="72" t="b">
        <f t="shared" ref="BK77:BK106" si="52">IF(BH77=1,BG77-TIME(15,30,0),IF(BH77=2,BG77-TIME(22,30,0),IF(BH77=3,BG77-TIME(23,30,0))))</f>
        <v>0</v>
      </c>
      <c r="BL77" s="70">
        <v>0</v>
      </c>
      <c r="BN77" s="73">
        <v>1</v>
      </c>
      <c r="BO77" s="4">
        <v>0.13680555555555554</v>
      </c>
      <c r="BP77" s="4">
        <v>0.54375000000000007</v>
      </c>
      <c r="BQ77" s="74">
        <v>0</v>
      </c>
      <c r="BR77" s="71" t="b">
        <f t="shared" ref="BR77:BR106" si="53">IF(BQ77=1,BO77-TIME(6,30,0),IF(BQ77=2,BO77-TIME(13,30,0),IF(BQ77=3,BO77-TIME(14,30,0))))</f>
        <v>0</v>
      </c>
      <c r="BS77" s="70">
        <v>0</v>
      </c>
      <c r="BT77" s="72" t="b">
        <f t="shared" ref="BT77:BT106" si="54">IF(BQ77=1,BP77-TIME(15,30,0),IF(BQ77=2,BP77-TIME(22,30,0),IF(BQ77=3,BP77-TIME(23,30,0))))</f>
        <v>0</v>
      </c>
      <c r="BU77" s="70">
        <v>0</v>
      </c>
      <c r="BW77" s="73">
        <v>1</v>
      </c>
      <c r="BX77" s="4">
        <v>0.8569444444444444</v>
      </c>
      <c r="BY77" s="4">
        <v>0.1673611111111111</v>
      </c>
      <c r="BZ77" s="74">
        <v>0</v>
      </c>
      <c r="CA77" s="71" t="b">
        <f t="shared" ref="CA77:CA106" si="55">IF(BZ77=1,BX77-TIME(6,30,0),IF(BZ77=2,BX77-TIME(13,30,0),IF(BZ77=3,BX77-TIME(14,30,0))))</f>
        <v>0</v>
      </c>
      <c r="CB77" s="70">
        <v>0</v>
      </c>
      <c r="CC77" s="72" t="b">
        <f t="shared" ref="CC77:CC106" si="56">IF(BZ77=1,BY77-TIME(15,30,0),IF(BZ77=2,BY77-TIME(22,30,0),IF(BZ77=3,BY77-TIME(23,30,0))))</f>
        <v>0</v>
      </c>
      <c r="CD77" s="70">
        <v>0</v>
      </c>
      <c r="CF77" s="73">
        <v>1</v>
      </c>
      <c r="CG77" s="4">
        <v>0.70694444444444438</v>
      </c>
      <c r="CH77" s="4">
        <v>1.3888888888888889E-3</v>
      </c>
      <c r="CI77" s="74">
        <v>0</v>
      </c>
      <c r="CJ77" s="71" t="b">
        <f t="shared" ref="CJ77:CJ106" si="57">IF(CI77=1,CG77-TIME(6,30,0),IF(CI77=2,CG77-TIME(13,30,0),IF(CI77=3,CG77-TIME(14,30,0))))</f>
        <v>0</v>
      </c>
      <c r="CK77" s="70">
        <v>0</v>
      </c>
      <c r="CL77" s="72" t="b">
        <f t="shared" ref="CL77:CL106" si="58">IF(CI77=1,CH77-TIME(15,30,0),IF(CI77=2,CH77-TIME(22,30,0),IF(CI77=3,CH77-TIME(23,30,0))))</f>
        <v>0</v>
      </c>
      <c r="CM77" s="70">
        <v>0</v>
      </c>
    </row>
    <row r="78" spans="1:91" ht="27" customHeight="1">
      <c r="A78" s="102">
        <v>45719</v>
      </c>
      <c r="B78" s="107" t="s">
        <v>24</v>
      </c>
      <c r="C78" s="73">
        <v>0</v>
      </c>
      <c r="D78" s="4"/>
      <c r="E78" s="4"/>
      <c r="F78" s="74">
        <v>0</v>
      </c>
      <c r="G78" s="71" t="b">
        <f t="shared" si="41"/>
        <v>0</v>
      </c>
      <c r="H78" s="70">
        <v>0</v>
      </c>
      <c r="I78" s="114"/>
      <c r="J78" s="70">
        <v>0</v>
      </c>
      <c r="K78" s="65"/>
      <c r="L78" s="73">
        <v>1</v>
      </c>
      <c r="M78" s="4">
        <v>0.58263888888888882</v>
      </c>
      <c r="N78" s="4">
        <v>0.88124999999999998</v>
      </c>
      <c r="O78" s="74">
        <v>1</v>
      </c>
      <c r="P78" s="71">
        <f t="shared" si="42"/>
        <v>-6.94444444444553E-4</v>
      </c>
      <c r="Q78" s="70">
        <v>0</v>
      </c>
      <c r="R78" s="72">
        <f t="shared" si="43"/>
        <v>0.23541666666666661</v>
      </c>
      <c r="S78" s="70">
        <v>0</v>
      </c>
      <c r="U78" s="73">
        <v>1</v>
      </c>
      <c r="V78" s="4">
        <v>0.5854166666666667</v>
      </c>
      <c r="W78" s="4">
        <v>0.17569444444444446</v>
      </c>
      <c r="X78" s="74">
        <v>1</v>
      </c>
      <c r="Y78" s="71">
        <f>IF(X78=1,V78-TIME(12,0,0),IF(X78=2,V78-TIME(19,0,0),IF(X78=3,V78-TIME(14,30,0))))</f>
        <v>8.5416666666666696E-2</v>
      </c>
      <c r="Z78" s="70">
        <v>0</v>
      </c>
      <c r="AA78" s="72">
        <f t="shared" si="44"/>
        <v>-0.47013888888888888</v>
      </c>
      <c r="AB78" s="70">
        <v>7</v>
      </c>
      <c r="AD78" s="73">
        <v>1</v>
      </c>
      <c r="AE78" s="4">
        <v>0.84097222222222223</v>
      </c>
      <c r="AF78" s="4">
        <v>0.17083333333333331</v>
      </c>
      <c r="AG78" s="74">
        <v>0</v>
      </c>
      <c r="AH78" s="71" t="b">
        <f t="shared" si="45"/>
        <v>0</v>
      </c>
      <c r="AI78" s="70">
        <v>0</v>
      </c>
      <c r="AJ78" s="72" t="b">
        <f t="shared" si="46"/>
        <v>0</v>
      </c>
      <c r="AK78" s="70">
        <v>0</v>
      </c>
      <c r="AM78" s="73">
        <v>1</v>
      </c>
      <c r="AN78" s="4">
        <v>0.51388888888888895</v>
      </c>
      <c r="AO78" s="4">
        <v>0.93819444444444444</v>
      </c>
      <c r="AP78" s="74">
        <v>0</v>
      </c>
      <c r="AQ78" s="71" t="b">
        <f t="shared" si="47"/>
        <v>0</v>
      </c>
      <c r="AR78" s="70">
        <v>0</v>
      </c>
      <c r="AS78" s="72" t="b">
        <f t="shared" si="48"/>
        <v>0</v>
      </c>
      <c r="AT78" s="70">
        <v>0</v>
      </c>
      <c r="AV78" s="73">
        <v>0</v>
      </c>
      <c r="AW78" s="4"/>
      <c r="AX78" s="4"/>
      <c r="AY78" s="74">
        <v>0</v>
      </c>
      <c r="AZ78" s="71" t="b">
        <f t="shared" si="49"/>
        <v>0</v>
      </c>
      <c r="BA78" s="70">
        <v>0</v>
      </c>
      <c r="BB78" s="72" t="b">
        <f t="shared" si="50"/>
        <v>0</v>
      </c>
      <c r="BC78" s="70">
        <v>0</v>
      </c>
      <c r="BE78" s="73">
        <v>1</v>
      </c>
      <c r="BF78" s="4">
        <v>0.62638888888888888</v>
      </c>
      <c r="BG78" s="4">
        <v>0.88680555555555562</v>
      </c>
      <c r="BH78" s="74">
        <v>0</v>
      </c>
      <c r="BI78" s="71" t="b">
        <f t="shared" si="51"/>
        <v>0</v>
      </c>
      <c r="BJ78" s="70">
        <v>0</v>
      </c>
      <c r="BK78" s="72" t="b">
        <f t="shared" si="52"/>
        <v>0</v>
      </c>
      <c r="BL78" s="70">
        <v>0</v>
      </c>
      <c r="BN78" s="73">
        <v>0</v>
      </c>
      <c r="BO78" s="4"/>
      <c r="BP78" s="4"/>
      <c r="BQ78" s="74">
        <v>0</v>
      </c>
      <c r="BR78" s="71" t="b">
        <f t="shared" si="53"/>
        <v>0</v>
      </c>
      <c r="BS78" s="70">
        <v>0</v>
      </c>
      <c r="BT78" s="72" t="b">
        <f t="shared" si="54"/>
        <v>0</v>
      </c>
      <c r="BU78" s="70">
        <v>0</v>
      </c>
      <c r="BW78" s="73">
        <v>1</v>
      </c>
      <c r="BX78" s="4">
        <v>0.85277777777777775</v>
      </c>
      <c r="BY78" s="4">
        <v>0.16874999999999998</v>
      </c>
      <c r="BZ78" s="74">
        <v>0</v>
      </c>
      <c r="CA78" s="71" t="b">
        <f t="shared" si="55"/>
        <v>0</v>
      </c>
      <c r="CB78" s="70">
        <v>0</v>
      </c>
      <c r="CC78" s="72" t="b">
        <f t="shared" si="56"/>
        <v>0</v>
      </c>
      <c r="CD78" s="70">
        <v>0</v>
      </c>
      <c r="CF78" s="73">
        <v>1</v>
      </c>
      <c r="CG78" s="4">
        <v>0.7090277777777777</v>
      </c>
      <c r="CH78" s="4">
        <v>1.3888888888888889E-3</v>
      </c>
      <c r="CI78" s="74">
        <v>0</v>
      </c>
      <c r="CJ78" s="71" t="b">
        <f t="shared" si="57"/>
        <v>0</v>
      </c>
      <c r="CK78" s="70">
        <v>0</v>
      </c>
      <c r="CL78" s="72" t="b">
        <f t="shared" si="58"/>
        <v>0</v>
      </c>
      <c r="CM78" s="70">
        <v>0</v>
      </c>
    </row>
    <row r="79" spans="1:91" ht="27" customHeight="1">
      <c r="A79" s="102">
        <v>45720</v>
      </c>
      <c r="B79" s="107" t="s">
        <v>25</v>
      </c>
      <c r="C79" s="73">
        <v>1</v>
      </c>
      <c r="D79" s="4">
        <v>0.87986111111111109</v>
      </c>
      <c r="E79" s="4">
        <v>0.21805555555555556</v>
      </c>
      <c r="F79" s="74">
        <v>2</v>
      </c>
      <c r="G79" s="71">
        <f t="shared" si="41"/>
        <v>4.8611111111110938E-3</v>
      </c>
      <c r="H79" s="70">
        <v>0</v>
      </c>
      <c r="I79" s="114"/>
      <c r="J79" s="70">
        <v>0</v>
      </c>
      <c r="K79" s="65"/>
      <c r="L79" s="73">
        <v>1</v>
      </c>
      <c r="M79" s="4">
        <v>0.84930555555555554</v>
      </c>
      <c r="N79" s="4">
        <v>0.16805555555555554</v>
      </c>
      <c r="O79" s="74">
        <v>2</v>
      </c>
      <c r="P79" s="71">
        <f t="shared" si="42"/>
        <v>-2.5694444444444464E-2</v>
      </c>
      <c r="Q79" s="70">
        <v>0</v>
      </c>
      <c r="R79" s="72">
        <f t="shared" si="43"/>
        <v>-0.76944444444444449</v>
      </c>
      <c r="S79" s="70">
        <v>0</v>
      </c>
      <c r="U79" s="73">
        <v>1</v>
      </c>
      <c r="V79" s="4">
        <v>0.56319444444444444</v>
      </c>
      <c r="W79" s="4">
        <v>0.89236111111111116</v>
      </c>
      <c r="X79" s="74">
        <v>1</v>
      </c>
      <c r="Y79" s="71">
        <f t="shared" ref="Y79:Y104" si="59">IF(X79=1,V79-TIME(12,0,0),IF(X79=2,V79-TIME(19,0,0),IF(X79=3,V79-TIME(14,30,0))))</f>
        <v>6.3194444444444442E-2</v>
      </c>
      <c r="Z79" s="70">
        <v>0</v>
      </c>
      <c r="AA79" s="72">
        <f t="shared" si="44"/>
        <v>0.24652777777777779</v>
      </c>
      <c r="AB79" s="70">
        <v>0</v>
      </c>
      <c r="AD79" s="73">
        <v>1</v>
      </c>
      <c r="AE79" s="4">
        <v>0.57430555555555551</v>
      </c>
      <c r="AF79" s="4">
        <v>0.83888888888888891</v>
      </c>
      <c r="AG79" s="74">
        <v>0</v>
      </c>
      <c r="AH79" s="71" t="b">
        <f t="shared" si="45"/>
        <v>0</v>
      </c>
      <c r="AI79" s="70">
        <v>0</v>
      </c>
      <c r="AJ79" s="72" t="b">
        <f t="shared" si="46"/>
        <v>0</v>
      </c>
      <c r="AK79" s="70">
        <v>0</v>
      </c>
      <c r="AM79" s="73">
        <v>1</v>
      </c>
      <c r="AN79" s="4">
        <v>0.57152777777777775</v>
      </c>
      <c r="AO79" s="4">
        <v>0.92083333333333339</v>
      </c>
      <c r="AP79" s="74">
        <v>0</v>
      </c>
      <c r="AQ79" s="71" t="b">
        <f t="shared" si="47"/>
        <v>0</v>
      </c>
      <c r="AR79" s="70">
        <v>0</v>
      </c>
      <c r="AS79" s="72" t="b">
        <f t="shared" si="48"/>
        <v>0</v>
      </c>
      <c r="AT79" s="70">
        <v>0</v>
      </c>
      <c r="AV79" s="73">
        <v>1</v>
      </c>
      <c r="AW79" s="4">
        <v>0.64236111111111105</v>
      </c>
      <c r="AX79" s="4"/>
      <c r="AY79" s="74">
        <v>0</v>
      </c>
      <c r="AZ79" s="71" t="b">
        <f t="shared" si="49"/>
        <v>0</v>
      </c>
      <c r="BA79" s="70">
        <v>0</v>
      </c>
      <c r="BB79" s="72" t="b">
        <f t="shared" si="50"/>
        <v>0</v>
      </c>
      <c r="BC79" s="70">
        <v>0</v>
      </c>
      <c r="BE79" s="73">
        <v>1</v>
      </c>
      <c r="BF79" s="4">
        <v>0.59861111111111109</v>
      </c>
      <c r="BG79" s="4">
        <v>0.90347222222222223</v>
      </c>
      <c r="BH79" s="74">
        <v>0</v>
      </c>
      <c r="BI79" s="71" t="b">
        <f t="shared" si="51"/>
        <v>0</v>
      </c>
      <c r="BJ79" s="70">
        <v>0</v>
      </c>
      <c r="BK79" s="72" t="b">
        <f t="shared" si="52"/>
        <v>0</v>
      </c>
      <c r="BL79" s="70">
        <v>0</v>
      </c>
      <c r="BN79" s="73">
        <v>1</v>
      </c>
      <c r="BO79" s="4">
        <v>0.16944444444444443</v>
      </c>
      <c r="BP79" s="4">
        <v>0.55347222222222225</v>
      </c>
      <c r="BQ79" s="74">
        <v>0</v>
      </c>
      <c r="BR79" s="71" t="b">
        <f t="shared" si="53"/>
        <v>0</v>
      </c>
      <c r="BS79" s="70">
        <v>0</v>
      </c>
      <c r="BT79" s="72" t="b">
        <f t="shared" si="54"/>
        <v>0</v>
      </c>
      <c r="BU79" s="70">
        <v>0</v>
      </c>
      <c r="BW79" s="73">
        <v>0</v>
      </c>
      <c r="BX79" s="4"/>
      <c r="BY79" s="4"/>
      <c r="BZ79" s="74">
        <v>0</v>
      </c>
      <c r="CA79" s="71" t="b">
        <f t="shared" si="55"/>
        <v>0</v>
      </c>
      <c r="CB79" s="70">
        <v>0</v>
      </c>
      <c r="CC79" s="72" t="b">
        <f t="shared" si="56"/>
        <v>0</v>
      </c>
      <c r="CD79" s="70">
        <v>0</v>
      </c>
      <c r="CF79" s="73">
        <v>0</v>
      </c>
      <c r="CG79" s="4"/>
      <c r="CH79" s="4"/>
      <c r="CI79" s="74">
        <v>0</v>
      </c>
      <c r="CJ79" s="71" t="b">
        <f t="shared" si="57"/>
        <v>0</v>
      </c>
      <c r="CK79" s="70">
        <v>0</v>
      </c>
      <c r="CL79" s="72" t="b">
        <f t="shared" si="58"/>
        <v>0</v>
      </c>
      <c r="CM79" s="70">
        <v>0</v>
      </c>
    </row>
    <row r="80" spans="1:91" ht="27" customHeight="1">
      <c r="A80" s="102">
        <v>45721</v>
      </c>
      <c r="B80" s="107" t="s">
        <v>34</v>
      </c>
      <c r="C80" s="73">
        <v>1</v>
      </c>
      <c r="D80" s="4">
        <v>0.61875000000000002</v>
      </c>
      <c r="E80" s="4">
        <v>0.16874999999999998</v>
      </c>
      <c r="F80" s="74">
        <v>2</v>
      </c>
      <c r="G80" s="71">
        <f>IF(F80=1,D80-TIME(12,0,0),IF(F80=2,D80-TIME(19,0,0),IF(F80=3,D80-TIME(14,30,0))))</f>
        <v>-0.17291666666666661</v>
      </c>
      <c r="H80" s="70">
        <v>0</v>
      </c>
      <c r="I80" s="114"/>
      <c r="J80" s="70">
        <v>7</v>
      </c>
      <c r="K80" s="65"/>
      <c r="L80" s="73">
        <v>1</v>
      </c>
      <c r="M80" s="4">
        <v>0.86249999999999993</v>
      </c>
      <c r="N80" s="4">
        <v>0.18402777777777779</v>
      </c>
      <c r="O80" s="74">
        <v>2</v>
      </c>
      <c r="P80" s="71">
        <f>IF(O80=1,M80-TIME(12,0,0),IF(O80=2,M80-TIME(19,0,0),IF(O80=3,M80-TIME(14,30,0))))</f>
        <v>7.0833333333333304E-2</v>
      </c>
      <c r="Q80" s="70">
        <v>0</v>
      </c>
      <c r="R80" s="72">
        <f t="shared" si="43"/>
        <v>-0.75347222222222221</v>
      </c>
      <c r="S80" s="70">
        <v>0</v>
      </c>
      <c r="U80" s="73">
        <v>0</v>
      </c>
      <c r="V80" s="4"/>
      <c r="W80" s="4"/>
      <c r="X80" s="74">
        <v>0</v>
      </c>
      <c r="Y80" s="71" t="b">
        <f t="shared" si="59"/>
        <v>0</v>
      </c>
      <c r="Z80" s="70">
        <v>0</v>
      </c>
      <c r="AA80" s="72" t="b">
        <f t="shared" si="44"/>
        <v>0</v>
      </c>
      <c r="AB80" s="70">
        <v>0</v>
      </c>
      <c r="AD80" s="73">
        <v>1</v>
      </c>
      <c r="AE80" s="4">
        <v>0.88611111111111107</v>
      </c>
      <c r="AF80" s="4"/>
      <c r="AG80" s="74">
        <v>0</v>
      </c>
      <c r="AH80" s="71" t="b">
        <f t="shared" si="45"/>
        <v>0</v>
      </c>
      <c r="AI80" s="70">
        <v>0</v>
      </c>
      <c r="AJ80" s="72" t="b">
        <f t="shared" si="46"/>
        <v>0</v>
      </c>
      <c r="AK80" s="70">
        <v>0</v>
      </c>
      <c r="AM80" s="73">
        <v>1</v>
      </c>
      <c r="AN80" s="4">
        <v>0.59930555555555554</v>
      </c>
      <c r="AO80" s="4">
        <v>2.8472222222222222E-2</v>
      </c>
      <c r="AP80" s="74">
        <v>0</v>
      </c>
      <c r="AQ80" s="71" t="b">
        <f t="shared" si="47"/>
        <v>0</v>
      </c>
      <c r="AR80" s="70">
        <v>0</v>
      </c>
      <c r="AS80" s="72" t="b">
        <f t="shared" si="48"/>
        <v>0</v>
      </c>
      <c r="AT80" s="70">
        <v>0</v>
      </c>
      <c r="AV80" s="73">
        <v>0</v>
      </c>
      <c r="AW80" s="4"/>
      <c r="AX80" s="4"/>
      <c r="AY80" s="74">
        <v>0</v>
      </c>
      <c r="AZ80" s="71" t="b">
        <f t="shared" si="49"/>
        <v>0</v>
      </c>
      <c r="BA80" s="70">
        <v>0</v>
      </c>
      <c r="BB80" s="72" t="b">
        <f t="shared" si="50"/>
        <v>0</v>
      </c>
      <c r="BC80" s="70">
        <v>0</v>
      </c>
      <c r="BE80" s="73">
        <v>1</v>
      </c>
      <c r="BF80" s="4">
        <v>0.86805555555555547</v>
      </c>
      <c r="BG80" s="4">
        <v>0.16874999999999998</v>
      </c>
      <c r="BH80" s="74">
        <v>0</v>
      </c>
      <c r="BI80" s="71" t="b">
        <f t="shared" si="51"/>
        <v>0</v>
      </c>
      <c r="BJ80" s="70">
        <v>0</v>
      </c>
      <c r="BK80" s="72" t="b">
        <f t="shared" si="52"/>
        <v>0</v>
      </c>
      <c r="BL80" s="70">
        <v>0</v>
      </c>
      <c r="BN80" s="73">
        <v>1</v>
      </c>
      <c r="BO80" s="4">
        <v>0.21944444444444444</v>
      </c>
      <c r="BP80" s="4">
        <v>0.59236111111111112</v>
      </c>
      <c r="BQ80" s="74">
        <v>0</v>
      </c>
      <c r="BR80" s="71" t="b">
        <f t="shared" si="53"/>
        <v>0</v>
      </c>
      <c r="BS80" s="70">
        <v>0</v>
      </c>
      <c r="BT80" s="72" t="b">
        <f t="shared" si="54"/>
        <v>0</v>
      </c>
      <c r="BU80" s="70">
        <v>0</v>
      </c>
      <c r="BW80" s="73">
        <v>1</v>
      </c>
      <c r="BX80" s="4">
        <v>0.59236111111111112</v>
      </c>
      <c r="BY80" s="4">
        <v>0.8847222222222223</v>
      </c>
      <c r="BZ80" s="74">
        <v>0</v>
      </c>
      <c r="CA80" s="71" t="b">
        <f t="shared" si="55"/>
        <v>0</v>
      </c>
      <c r="CB80" s="70">
        <v>0</v>
      </c>
      <c r="CC80" s="72" t="b">
        <f t="shared" si="56"/>
        <v>0</v>
      </c>
      <c r="CD80" s="70">
        <v>2</v>
      </c>
      <c r="CF80" s="73">
        <v>1</v>
      </c>
      <c r="CG80" s="4">
        <v>0.70972222222222225</v>
      </c>
      <c r="CH80" s="4">
        <v>2.0833333333333333E-3</v>
      </c>
      <c r="CI80" s="74">
        <v>0</v>
      </c>
      <c r="CJ80" s="71" t="b">
        <f t="shared" si="57"/>
        <v>0</v>
      </c>
      <c r="CK80" s="70">
        <v>0</v>
      </c>
      <c r="CL80" s="72" t="b">
        <f t="shared" si="58"/>
        <v>0</v>
      </c>
      <c r="CM80" s="70">
        <v>0</v>
      </c>
    </row>
    <row r="81" spans="1:91" ht="27" customHeight="1">
      <c r="A81" s="102">
        <v>45722</v>
      </c>
      <c r="B81" s="107" t="s">
        <v>30</v>
      </c>
      <c r="C81" s="73">
        <v>1</v>
      </c>
      <c r="D81" s="4">
        <v>0.78194444444444444</v>
      </c>
      <c r="E81" s="4">
        <v>8.0555555555555561E-2</v>
      </c>
      <c r="F81" s="74">
        <v>2</v>
      </c>
      <c r="G81" s="71">
        <f t="shared" ref="G81:G106" si="60">IF(F81=1,D81-TIME(12,0,0),IF(F81=2,D81-TIME(19,0,0),IF(F81=3,D81-TIME(14,30,0))))</f>
        <v>-9.7222222222221877E-3</v>
      </c>
      <c r="H81" s="70">
        <v>0</v>
      </c>
      <c r="I81" s="114"/>
      <c r="J81" s="70">
        <v>0</v>
      </c>
      <c r="K81" s="65"/>
      <c r="L81" s="73">
        <v>1</v>
      </c>
      <c r="M81" s="4">
        <v>0.49861111111111112</v>
      </c>
      <c r="N81" s="4">
        <v>0.9458333333333333</v>
      </c>
      <c r="O81" s="74">
        <v>1</v>
      </c>
      <c r="P81" s="71">
        <f t="shared" ref="P81:P106" si="61">IF(O81=1,M81-TIME(12,0,0),IF(O81=2,M81-TIME(19,0,0),IF(O81=3,M81-TIME(14,30,0))))</f>
        <v>-1.388888888888884E-3</v>
      </c>
      <c r="Q81" s="70">
        <v>0</v>
      </c>
      <c r="R81" s="72">
        <f t="shared" si="43"/>
        <v>0.29999999999999993</v>
      </c>
      <c r="S81" s="70">
        <v>2</v>
      </c>
      <c r="U81" s="73">
        <v>1</v>
      </c>
      <c r="V81" s="4">
        <v>0.48472222222222222</v>
      </c>
      <c r="W81" s="4">
        <v>0.8256944444444444</v>
      </c>
      <c r="X81" s="74">
        <v>1</v>
      </c>
      <c r="Y81" s="71">
        <f t="shared" si="59"/>
        <v>-1.5277777777777779E-2</v>
      </c>
      <c r="Z81" s="70">
        <v>0</v>
      </c>
      <c r="AA81" s="72">
        <f t="shared" si="44"/>
        <v>0.17986111111111103</v>
      </c>
      <c r="AB81" s="70">
        <v>1</v>
      </c>
      <c r="AD81" s="73">
        <v>0</v>
      </c>
      <c r="AE81" s="4"/>
      <c r="AF81" s="4"/>
      <c r="AG81" s="74">
        <v>0</v>
      </c>
      <c r="AH81" s="71" t="b">
        <f t="shared" si="45"/>
        <v>0</v>
      </c>
      <c r="AI81" s="70">
        <v>0</v>
      </c>
      <c r="AJ81" s="72" t="b">
        <f t="shared" si="46"/>
        <v>0</v>
      </c>
      <c r="AK81" s="70">
        <v>0</v>
      </c>
      <c r="AM81" s="73">
        <v>1</v>
      </c>
      <c r="AN81" s="4">
        <v>0.47291666666666665</v>
      </c>
      <c r="AO81" s="4">
        <v>0.82638888888888884</v>
      </c>
      <c r="AP81" s="74">
        <v>0</v>
      </c>
      <c r="AQ81" s="71" t="b">
        <f t="shared" si="47"/>
        <v>0</v>
      </c>
      <c r="AR81" s="70">
        <v>0</v>
      </c>
      <c r="AS81" s="72" t="b">
        <f t="shared" si="48"/>
        <v>0</v>
      </c>
      <c r="AT81" s="70">
        <v>0</v>
      </c>
      <c r="AV81" s="73">
        <v>1</v>
      </c>
      <c r="AW81" s="4">
        <v>0.94027777777777777</v>
      </c>
      <c r="AX81" s="4"/>
      <c r="AY81" s="74">
        <v>0</v>
      </c>
      <c r="AZ81" s="71" t="b">
        <f t="shared" si="49"/>
        <v>0</v>
      </c>
      <c r="BA81" s="70">
        <v>0</v>
      </c>
      <c r="BB81" s="72" t="b">
        <f t="shared" si="50"/>
        <v>0</v>
      </c>
      <c r="BC81" s="70">
        <v>0</v>
      </c>
      <c r="BE81" s="73">
        <v>1</v>
      </c>
      <c r="BF81" s="4">
        <v>0.51736111111111105</v>
      </c>
      <c r="BG81" s="4">
        <v>0.82916666666666661</v>
      </c>
      <c r="BH81" s="74">
        <v>0</v>
      </c>
      <c r="BI81" s="71" t="b">
        <f t="shared" si="51"/>
        <v>0</v>
      </c>
      <c r="BJ81" s="70">
        <v>0</v>
      </c>
      <c r="BK81" s="72" t="b">
        <f t="shared" si="52"/>
        <v>0</v>
      </c>
      <c r="BL81" s="70">
        <v>0</v>
      </c>
      <c r="BN81" s="73">
        <v>1</v>
      </c>
      <c r="BO81" s="4">
        <v>0.18541666666666667</v>
      </c>
      <c r="BP81" s="4">
        <v>0.4770833333333333</v>
      </c>
      <c r="BQ81" s="74">
        <v>0</v>
      </c>
      <c r="BR81" s="71" t="b">
        <f t="shared" si="53"/>
        <v>0</v>
      </c>
      <c r="BS81" s="70">
        <v>0</v>
      </c>
      <c r="BT81" s="72" t="b">
        <f t="shared" si="54"/>
        <v>0</v>
      </c>
      <c r="BU81" s="70">
        <v>0</v>
      </c>
      <c r="BW81" s="73">
        <v>1</v>
      </c>
      <c r="BX81" s="4">
        <v>0.80069444444444438</v>
      </c>
      <c r="BY81" s="4">
        <v>8.3333333333333329E-2</v>
      </c>
      <c r="BZ81" s="74">
        <v>0</v>
      </c>
      <c r="CA81" s="71" t="b">
        <f t="shared" si="55"/>
        <v>0</v>
      </c>
      <c r="CB81" s="70">
        <v>0</v>
      </c>
      <c r="CC81" s="72" t="b">
        <f t="shared" si="56"/>
        <v>0</v>
      </c>
      <c r="CD81" s="70">
        <v>0</v>
      </c>
      <c r="CF81" s="73">
        <v>1</v>
      </c>
      <c r="CG81" s="4">
        <v>0.64444444444444449</v>
      </c>
      <c r="CH81" s="4">
        <v>0.95972222222222225</v>
      </c>
      <c r="CI81" s="74">
        <v>0</v>
      </c>
      <c r="CJ81" s="71" t="b">
        <f t="shared" si="57"/>
        <v>0</v>
      </c>
      <c r="CK81" s="70">
        <v>0</v>
      </c>
      <c r="CL81" s="72" t="b">
        <f t="shared" si="58"/>
        <v>0</v>
      </c>
      <c r="CM81" s="70">
        <v>0</v>
      </c>
    </row>
    <row r="82" spans="1:91" ht="27" customHeight="1">
      <c r="A82" s="102">
        <v>45723</v>
      </c>
      <c r="B82" s="59" t="s">
        <v>31</v>
      </c>
      <c r="C82" s="73">
        <v>1</v>
      </c>
      <c r="D82" s="4">
        <v>0.45624999999999999</v>
      </c>
      <c r="E82" s="4">
        <v>1.8749999999999999E-2</v>
      </c>
      <c r="F82" s="74">
        <v>1</v>
      </c>
      <c r="G82" s="71">
        <f t="shared" si="60"/>
        <v>-4.3750000000000011E-2</v>
      </c>
      <c r="H82" s="70">
        <v>0</v>
      </c>
      <c r="I82" s="114"/>
      <c r="J82" s="70">
        <v>5</v>
      </c>
      <c r="K82" s="65"/>
      <c r="L82" s="73">
        <v>1</v>
      </c>
      <c r="M82" s="4">
        <v>0.78611111111111109</v>
      </c>
      <c r="N82" s="4">
        <v>8.4722222222222213E-2</v>
      </c>
      <c r="O82" s="74">
        <v>2</v>
      </c>
      <c r="P82" s="71">
        <f t="shared" si="61"/>
        <v>-5.5555555555555358E-3</v>
      </c>
      <c r="Q82" s="70">
        <v>0</v>
      </c>
      <c r="R82" s="72">
        <f t="shared" si="43"/>
        <v>-0.85277777777777775</v>
      </c>
      <c r="S82" s="70">
        <v>0</v>
      </c>
      <c r="U82" s="73">
        <v>1</v>
      </c>
      <c r="V82" s="4">
        <v>0.4597222222222222</v>
      </c>
      <c r="W82" s="4">
        <v>8.3333333333333329E-2</v>
      </c>
      <c r="X82" s="74">
        <v>1</v>
      </c>
      <c r="Y82" s="71">
        <f t="shared" si="59"/>
        <v>-4.0277777777777801E-2</v>
      </c>
      <c r="Z82" s="70">
        <v>0</v>
      </c>
      <c r="AA82" s="72">
        <f t="shared" si="44"/>
        <v>-0.5625</v>
      </c>
      <c r="AB82" s="70">
        <v>7</v>
      </c>
      <c r="AD82" s="73">
        <v>1</v>
      </c>
      <c r="AE82" s="4">
        <v>0.82708333333333339</v>
      </c>
      <c r="AF82" s="4"/>
      <c r="AG82" s="74">
        <v>0</v>
      </c>
      <c r="AH82" s="71" t="b">
        <f t="shared" si="45"/>
        <v>0</v>
      </c>
      <c r="AI82" s="70">
        <v>0</v>
      </c>
      <c r="AJ82" s="72" t="b">
        <f t="shared" si="46"/>
        <v>0</v>
      </c>
      <c r="AK82" s="70">
        <v>0</v>
      </c>
      <c r="AM82" s="73">
        <v>1</v>
      </c>
      <c r="AN82" s="4">
        <v>0.43958333333333338</v>
      </c>
      <c r="AO82" s="4">
        <v>0.80138888888888893</v>
      </c>
      <c r="AP82" s="74">
        <v>0</v>
      </c>
      <c r="AQ82" s="71" t="b">
        <f t="shared" si="47"/>
        <v>0</v>
      </c>
      <c r="AR82" s="70">
        <v>0</v>
      </c>
      <c r="AS82" s="72" t="b">
        <f t="shared" si="48"/>
        <v>0</v>
      </c>
      <c r="AT82" s="70">
        <v>0</v>
      </c>
      <c r="AV82" s="73">
        <v>1</v>
      </c>
      <c r="AW82" s="4">
        <v>0.84097222222222223</v>
      </c>
      <c r="AX82" s="4"/>
      <c r="AY82" s="74">
        <v>0</v>
      </c>
      <c r="AZ82" s="71" t="b">
        <f t="shared" si="49"/>
        <v>0</v>
      </c>
      <c r="BA82" s="70">
        <v>0</v>
      </c>
      <c r="BB82" s="72" t="b">
        <f t="shared" si="50"/>
        <v>0</v>
      </c>
      <c r="BC82" s="70">
        <v>0</v>
      </c>
      <c r="BE82" s="73">
        <v>0</v>
      </c>
      <c r="BF82" s="4"/>
      <c r="BG82" s="4"/>
      <c r="BH82" s="74">
        <v>0</v>
      </c>
      <c r="BI82" s="71" t="b">
        <f t="shared" si="51"/>
        <v>0</v>
      </c>
      <c r="BJ82" s="70">
        <v>0</v>
      </c>
      <c r="BK82" s="72" t="b">
        <f t="shared" si="52"/>
        <v>0</v>
      </c>
      <c r="BL82" s="70">
        <v>0</v>
      </c>
      <c r="BN82" s="73">
        <v>1</v>
      </c>
      <c r="BO82" s="4">
        <v>0.1125</v>
      </c>
      <c r="BP82" s="4">
        <v>0.46666666666666662</v>
      </c>
      <c r="BQ82" s="74">
        <v>0</v>
      </c>
      <c r="BR82" s="71" t="b">
        <f t="shared" si="53"/>
        <v>0</v>
      </c>
      <c r="BS82" s="70">
        <v>0</v>
      </c>
      <c r="BT82" s="72" t="b">
        <f t="shared" si="54"/>
        <v>0</v>
      </c>
      <c r="BU82" s="70">
        <v>0</v>
      </c>
      <c r="BW82" s="73">
        <v>1</v>
      </c>
      <c r="BX82" s="4">
        <v>0.4909722222222222</v>
      </c>
      <c r="BY82" s="4">
        <v>0.84166666666666667</v>
      </c>
      <c r="BZ82" s="74">
        <v>0</v>
      </c>
      <c r="CA82" s="71" t="b">
        <f t="shared" si="55"/>
        <v>0</v>
      </c>
      <c r="CB82" s="70">
        <v>0</v>
      </c>
      <c r="CC82" s="72" t="b">
        <f t="shared" si="56"/>
        <v>0</v>
      </c>
      <c r="CD82" s="70">
        <v>2</v>
      </c>
      <c r="CF82" s="73">
        <v>1</v>
      </c>
      <c r="CG82" s="4">
        <v>0.65277777777777779</v>
      </c>
      <c r="CH82" s="4">
        <v>0.97638888888888886</v>
      </c>
      <c r="CI82" s="74">
        <v>0</v>
      </c>
      <c r="CJ82" s="71" t="b">
        <f t="shared" si="57"/>
        <v>0</v>
      </c>
      <c r="CK82" s="70">
        <v>0</v>
      </c>
      <c r="CL82" s="72" t="b">
        <f t="shared" si="58"/>
        <v>0</v>
      </c>
      <c r="CM82" s="70">
        <v>0</v>
      </c>
    </row>
    <row r="83" spans="1:91" ht="27" customHeight="1">
      <c r="A83" s="102">
        <v>45724</v>
      </c>
      <c r="B83" s="59" t="s">
        <v>32</v>
      </c>
      <c r="C83" s="73">
        <v>1</v>
      </c>
      <c r="D83" s="4">
        <v>0.49027777777777781</v>
      </c>
      <c r="E83" s="4">
        <v>0.95833333333333337</v>
      </c>
      <c r="F83" s="74">
        <v>1</v>
      </c>
      <c r="G83" s="71">
        <f t="shared" si="60"/>
        <v>-9.7222222222221877E-3</v>
      </c>
      <c r="H83" s="70">
        <v>0</v>
      </c>
      <c r="I83" s="114"/>
      <c r="J83" s="70">
        <v>5</v>
      </c>
      <c r="K83" s="65"/>
      <c r="L83" s="73">
        <v>1</v>
      </c>
      <c r="M83" s="4">
        <v>0.71666666666666667</v>
      </c>
      <c r="N83" s="4">
        <v>9.7222222222222224E-2</v>
      </c>
      <c r="O83" s="74">
        <v>2</v>
      </c>
      <c r="P83" s="71">
        <f t="shared" si="61"/>
        <v>-7.4999999999999956E-2</v>
      </c>
      <c r="Q83" s="70">
        <v>0</v>
      </c>
      <c r="R83" s="72">
        <f t="shared" si="43"/>
        <v>-0.84027777777777779</v>
      </c>
      <c r="S83" s="70">
        <v>0</v>
      </c>
      <c r="U83" s="73">
        <v>1</v>
      </c>
      <c r="V83" s="4">
        <v>0.5</v>
      </c>
      <c r="W83" s="4">
        <v>0.91666666666666663</v>
      </c>
      <c r="X83" s="74">
        <v>1</v>
      </c>
      <c r="Y83" s="71">
        <f t="shared" si="59"/>
        <v>0</v>
      </c>
      <c r="Z83" s="70">
        <v>0</v>
      </c>
      <c r="AA83" s="72">
        <f t="shared" si="44"/>
        <v>0.27083333333333326</v>
      </c>
      <c r="AB83" s="70">
        <v>3</v>
      </c>
      <c r="AD83" s="73">
        <v>1</v>
      </c>
      <c r="AE83" s="4">
        <v>0.66736111111111107</v>
      </c>
      <c r="AF83" s="4">
        <v>8.4027777777777771E-2</v>
      </c>
      <c r="AG83" s="74">
        <v>0</v>
      </c>
      <c r="AH83" s="71" t="b">
        <f t="shared" si="45"/>
        <v>0</v>
      </c>
      <c r="AI83" s="70">
        <v>0</v>
      </c>
      <c r="AJ83" s="72" t="b">
        <f t="shared" si="46"/>
        <v>0</v>
      </c>
      <c r="AK83" s="70">
        <v>0</v>
      </c>
      <c r="AM83" s="73">
        <v>0</v>
      </c>
      <c r="AN83" s="4"/>
      <c r="AO83" s="4"/>
      <c r="AP83" s="74">
        <v>0</v>
      </c>
      <c r="AQ83" s="71" t="b">
        <f t="shared" si="47"/>
        <v>0</v>
      </c>
      <c r="AR83" s="70">
        <v>0</v>
      </c>
      <c r="AS83" s="72" t="b">
        <f t="shared" si="48"/>
        <v>0</v>
      </c>
      <c r="AT83" s="70">
        <v>0</v>
      </c>
      <c r="AV83" s="73">
        <v>1</v>
      </c>
      <c r="AW83" s="4">
        <v>0.54097222222222219</v>
      </c>
      <c r="AX83" s="4"/>
      <c r="AY83" s="74">
        <v>0</v>
      </c>
      <c r="AZ83" s="71" t="b">
        <f t="shared" si="49"/>
        <v>0</v>
      </c>
      <c r="BA83" s="70">
        <v>0</v>
      </c>
      <c r="BB83" s="72" t="b">
        <f t="shared" si="50"/>
        <v>0</v>
      </c>
      <c r="BC83" s="70">
        <v>0</v>
      </c>
      <c r="BE83" s="73">
        <v>1</v>
      </c>
      <c r="BF83" s="4">
        <v>0.51527777777777783</v>
      </c>
      <c r="BG83" s="4">
        <v>0.85416666666666663</v>
      </c>
      <c r="BH83" s="74">
        <v>0</v>
      </c>
      <c r="BI83" s="71" t="b">
        <f t="shared" si="51"/>
        <v>0</v>
      </c>
      <c r="BJ83" s="70">
        <v>0</v>
      </c>
      <c r="BK83" s="72" t="b">
        <f t="shared" si="52"/>
        <v>0</v>
      </c>
      <c r="BL83" s="70">
        <v>0</v>
      </c>
      <c r="BN83" s="73">
        <v>1</v>
      </c>
      <c r="BO83" s="4">
        <v>0.10833333333333334</v>
      </c>
      <c r="BP83" s="4">
        <v>0.42083333333333334</v>
      </c>
      <c r="BQ83" s="74">
        <v>0</v>
      </c>
      <c r="BR83" s="71" t="b">
        <f t="shared" si="53"/>
        <v>0</v>
      </c>
      <c r="BS83" s="70">
        <v>0</v>
      </c>
      <c r="BT83" s="72" t="b">
        <f t="shared" si="54"/>
        <v>0</v>
      </c>
      <c r="BU83" s="70">
        <v>0</v>
      </c>
      <c r="BW83" s="73">
        <v>0</v>
      </c>
      <c r="BX83" s="4"/>
      <c r="BY83" s="4"/>
      <c r="BZ83" s="74">
        <v>0</v>
      </c>
      <c r="CA83" s="71" t="b">
        <f t="shared" si="55"/>
        <v>0</v>
      </c>
      <c r="CB83" s="70">
        <v>0</v>
      </c>
      <c r="CC83" s="72" t="b">
        <f t="shared" si="56"/>
        <v>0</v>
      </c>
      <c r="CD83" s="70">
        <v>0</v>
      </c>
      <c r="CF83" s="73">
        <v>1</v>
      </c>
      <c r="CG83" s="4">
        <v>0.64930555555555558</v>
      </c>
      <c r="CH83" s="4">
        <v>8.4027777777777771E-2</v>
      </c>
      <c r="CI83" s="74">
        <v>0</v>
      </c>
      <c r="CJ83" s="71" t="b">
        <f t="shared" si="57"/>
        <v>0</v>
      </c>
      <c r="CK83" s="70"/>
      <c r="CL83" s="72" t="b">
        <f t="shared" si="58"/>
        <v>0</v>
      </c>
      <c r="CM83" s="70">
        <v>3</v>
      </c>
    </row>
    <row r="84" spans="1:91" ht="27" customHeight="1">
      <c r="A84" s="102">
        <v>45725</v>
      </c>
      <c r="B84" s="13" t="s">
        <v>33</v>
      </c>
      <c r="C84" s="73">
        <v>1</v>
      </c>
      <c r="D84" s="4">
        <v>0.50555555555555554</v>
      </c>
      <c r="E84" s="4">
        <v>0.81180555555555556</v>
      </c>
      <c r="F84" s="74">
        <v>1</v>
      </c>
      <c r="G84" s="71">
        <f t="shared" si="60"/>
        <v>5.5555555555555358E-3</v>
      </c>
      <c r="H84" s="70">
        <v>0</v>
      </c>
      <c r="I84" s="114"/>
      <c r="J84" s="70">
        <v>1</v>
      </c>
      <c r="K84" s="65"/>
      <c r="L84" s="73">
        <v>1</v>
      </c>
      <c r="M84" s="4">
        <v>0.52986111111111112</v>
      </c>
      <c r="N84" s="4">
        <v>0.8208333333333333</v>
      </c>
      <c r="O84" s="74">
        <v>1</v>
      </c>
      <c r="P84" s="71">
        <f t="shared" si="61"/>
        <v>2.9861111111111116E-2</v>
      </c>
      <c r="Q84" s="70">
        <v>0</v>
      </c>
      <c r="R84" s="72">
        <f t="shared" si="43"/>
        <v>0.17499999999999993</v>
      </c>
      <c r="S84" s="70">
        <v>1</v>
      </c>
      <c r="U84" s="73">
        <v>1</v>
      </c>
      <c r="V84" s="4">
        <v>0.76458333333333339</v>
      </c>
      <c r="W84" s="4">
        <v>8.6805555555555566E-2</v>
      </c>
      <c r="X84" s="74">
        <v>2</v>
      </c>
      <c r="Y84" s="71">
        <f t="shared" si="59"/>
        <v>-2.7083333333333237E-2</v>
      </c>
      <c r="Z84" s="70">
        <v>0</v>
      </c>
      <c r="AA84" s="72">
        <f t="shared" si="44"/>
        <v>-0.85069444444444442</v>
      </c>
      <c r="AB84" s="70">
        <v>0</v>
      </c>
      <c r="AD84" s="73">
        <v>1</v>
      </c>
      <c r="AE84" s="4">
        <v>0.48333333333333334</v>
      </c>
      <c r="AF84" s="4">
        <v>0.8125</v>
      </c>
      <c r="AG84" s="74">
        <v>0</v>
      </c>
      <c r="AH84" s="71" t="b">
        <f t="shared" si="45"/>
        <v>0</v>
      </c>
      <c r="AI84" s="70">
        <v>0</v>
      </c>
      <c r="AJ84" s="72" t="b">
        <f t="shared" si="46"/>
        <v>0</v>
      </c>
      <c r="AK84" s="70">
        <v>0</v>
      </c>
      <c r="AM84" s="73">
        <v>1</v>
      </c>
      <c r="AN84" s="4">
        <v>0.52152777777777781</v>
      </c>
      <c r="AO84" s="4">
        <v>0.81388888888888899</v>
      </c>
      <c r="AP84" s="74">
        <v>0</v>
      </c>
      <c r="AQ84" s="71" t="b">
        <f t="shared" si="47"/>
        <v>0</v>
      </c>
      <c r="AR84" s="70">
        <v>0</v>
      </c>
      <c r="AS84" s="72" t="b">
        <f t="shared" si="48"/>
        <v>0</v>
      </c>
      <c r="AT84" s="70">
        <v>0</v>
      </c>
      <c r="AV84" s="73">
        <v>1</v>
      </c>
      <c r="AW84" s="4">
        <v>0.8208333333333333</v>
      </c>
      <c r="AX84" s="4"/>
      <c r="AY84" s="74">
        <v>0</v>
      </c>
      <c r="AZ84" s="71" t="b">
        <f t="shared" si="49"/>
        <v>0</v>
      </c>
      <c r="BA84" s="70">
        <v>0</v>
      </c>
      <c r="BB84" s="72" t="b">
        <f t="shared" si="50"/>
        <v>0</v>
      </c>
      <c r="BC84" s="70">
        <v>0</v>
      </c>
      <c r="BE84" s="73">
        <v>0</v>
      </c>
      <c r="BF84" s="4"/>
      <c r="BG84" s="4"/>
      <c r="BH84" s="74">
        <v>0</v>
      </c>
      <c r="BI84" s="71" t="b">
        <f t="shared" si="51"/>
        <v>0</v>
      </c>
      <c r="BJ84" s="70">
        <v>0</v>
      </c>
      <c r="BK84" s="72" t="b">
        <f t="shared" si="52"/>
        <v>0</v>
      </c>
      <c r="BL84" s="70">
        <v>0</v>
      </c>
      <c r="BN84" s="73">
        <v>1</v>
      </c>
      <c r="BO84" s="4">
        <v>0.4826388888888889</v>
      </c>
      <c r="BP84" s="4"/>
      <c r="BQ84" s="74">
        <v>0</v>
      </c>
      <c r="BR84" s="71" t="b">
        <f t="shared" si="53"/>
        <v>0</v>
      </c>
      <c r="BS84" s="70">
        <v>0</v>
      </c>
      <c r="BT84" s="72" t="b">
        <f t="shared" si="54"/>
        <v>0</v>
      </c>
      <c r="BU84" s="70">
        <v>0</v>
      </c>
      <c r="BW84" s="73">
        <v>1</v>
      </c>
      <c r="BX84" s="4">
        <v>0.78888888888888886</v>
      </c>
      <c r="BY84" s="4">
        <v>8.1250000000000003E-2</v>
      </c>
      <c r="BZ84" s="74">
        <v>0</v>
      </c>
      <c r="CA84" s="71" t="b">
        <f t="shared" si="55"/>
        <v>0</v>
      </c>
      <c r="CB84" s="70">
        <v>0</v>
      </c>
      <c r="CC84" s="72" t="b">
        <f t="shared" si="56"/>
        <v>0</v>
      </c>
      <c r="CD84" s="70">
        <v>0</v>
      </c>
      <c r="CF84" s="73">
        <v>1</v>
      </c>
      <c r="CG84" s="4">
        <v>0.65069444444444446</v>
      </c>
      <c r="CH84" s="4">
        <v>0.95972222222222225</v>
      </c>
      <c r="CI84" s="74">
        <v>0</v>
      </c>
      <c r="CJ84" s="71" t="b">
        <f t="shared" si="57"/>
        <v>0</v>
      </c>
      <c r="CK84" s="70">
        <v>0</v>
      </c>
      <c r="CL84" s="72" t="b">
        <f t="shared" si="58"/>
        <v>0</v>
      </c>
      <c r="CM84" s="70">
        <v>0</v>
      </c>
    </row>
    <row r="85" spans="1:91" ht="27" customHeight="1">
      <c r="A85" s="102">
        <v>45726</v>
      </c>
      <c r="B85" s="107" t="s">
        <v>24</v>
      </c>
      <c r="C85" s="73">
        <v>0</v>
      </c>
      <c r="D85" s="4"/>
      <c r="E85" s="4"/>
      <c r="F85" s="74">
        <v>0</v>
      </c>
      <c r="G85" s="71" t="b">
        <f t="shared" si="60"/>
        <v>0</v>
      </c>
      <c r="H85" s="70">
        <v>0</v>
      </c>
      <c r="I85" s="114"/>
      <c r="J85" s="70">
        <v>0</v>
      </c>
      <c r="K85" s="65"/>
      <c r="L85" s="73">
        <v>1</v>
      </c>
      <c r="M85" s="4">
        <v>0.51388888888888895</v>
      </c>
      <c r="N85" s="4">
        <v>0.8125</v>
      </c>
      <c r="O85" s="74">
        <v>1</v>
      </c>
      <c r="P85" s="71">
        <f t="shared" si="61"/>
        <v>1.3888888888888951E-2</v>
      </c>
      <c r="Q85" s="70">
        <v>0</v>
      </c>
      <c r="R85" s="72">
        <f t="shared" si="43"/>
        <v>0.16666666666666663</v>
      </c>
      <c r="S85" s="70">
        <v>1</v>
      </c>
      <c r="U85" s="73">
        <v>1</v>
      </c>
      <c r="V85" s="4">
        <v>0.47847222222222219</v>
      </c>
      <c r="W85" s="4">
        <v>0.1763888888888889</v>
      </c>
      <c r="X85" s="74">
        <v>1</v>
      </c>
      <c r="Y85" s="71">
        <f t="shared" si="59"/>
        <v>-2.1527777777777812E-2</v>
      </c>
      <c r="Z85" s="70">
        <v>0</v>
      </c>
      <c r="AA85" s="72">
        <f t="shared" si="44"/>
        <v>-0.46944444444444444</v>
      </c>
      <c r="AB85" s="70">
        <v>7</v>
      </c>
      <c r="AD85" s="73">
        <v>1</v>
      </c>
      <c r="AE85" s="4">
        <v>0.81458333333333333</v>
      </c>
      <c r="AF85" s="4"/>
      <c r="AG85" s="74">
        <v>0</v>
      </c>
      <c r="AH85" s="71" t="b">
        <f t="shared" si="45"/>
        <v>0</v>
      </c>
      <c r="AI85" s="70">
        <v>0</v>
      </c>
      <c r="AJ85" s="72" t="b">
        <f t="shared" si="46"/>
        <v>0</v>
      </c>
      <c r="AK85" s="70">
        <v>0</v>
      </c>
      <c r="AM85" s="73">
        <v>1</v>
      </c>
      <c r="AN85" s="4">
        <v>0.48888888888888887</v>
      </c>
      <c r="AO85" s="4">
        <v>0.77013888888888893</v>
      </c>
      <c r="AP85" s="74">
        <v>0</v>
      </c>
      <c r="AQ85" s="71" t="b">
        <f t="shared" si="47"/>
        <v>0</v>
      </c>
      <c r="AR85" s="70">
        <v>0</v>
      </c>
      <c r="AS85" s="72" t="b">
        <f t="shared" si="48"/>
        <v>0</v>
      </c>
      <c r="AT85" s="70">
        <v>0</v>
      </c>
      <c r="AV85" s="73">
        <v>0</v>
      </c>
      <c r="AW85" s="4"/>
      <c r="AX85" s="4"/>
      <c r="AY85" s="74">
        <v>0</v>
      </c>
      <c r="AZ85" s="71" t="b">
        <f t="shared" si="49"/>
        <v>0</v>
      </c>
      <c r="BA85" s="70">
        <v>0</v>
      </c>
      <c r="BB85" s="72" t="b">
        <f t="shared" si="50"/>
        <v>0</v>
      </c>
      <c r="BC85" s="70">
        <v>0</v>
      </c>
      <c r="BE85" s="73">
        <v>1</v>
      </c>
      <c r="BF85" s="4">
        <v>0.44930555555555557</v>
      </c>
      <c r="BG85" s="4">
        <v>0.81319444444444444</v>
      </c>
      <c r="BH85" s="74">
        <v>0</v>
      </c>
      <c r="BI85" s="71" t="b">
        <f t="shared" si="51"/>
        <v>0</v>
      </c>
      <c r="BJ85" s="70">
        <v>0</v>
      </c>
      <c r="BK85" s="72" t="b">
        <f t="shared" si="52"/>
        <v>0</v>
      </c>
      <c r="BL85" s="70">
        <v>0</v>
      </c>
      <c r="BN85" s="73">
        <v>1</v>
      </c>
      <c r="BO85" s="4">
        <v>8.1250000000000003E-2</v>
      </c>
      <c r="BP85" s="4">
        <v>0.51041666666666663</v>
      </c>
      <c r="BQ85" s="74">
        <v>0</v>
      </c>
      <c r="BR85" s="71" t="b">
        <f t="shared" si="53"/>
        <v>0</v>
      </c>
      <c r="BS85" s="70">
        <v>0</v>
      </c>
      <c r="BT85" s="72" t="b">
        <f t="shared" si="54"/>
        <v>0</v>
      </c>
      <c r="BU85" s="70">
        <v>0</v>
      </c>
      <c r="BW85" s="73">
        <v>1</v>
      </c>
      <c r="BX85" s="4">
        <v>0.79722222222222217</v>
      </c>
      <c r="BY85" s="4">
        <v>8.4027777777777771E-2</v>
      </c>
      <c r="BZ85" s="74">
        <v>0</v>
      </c>
      <c r="CA85" s="71" t="b">
        <f t="shared" si="55"/>
        <v>0</v>
      </c>
      <c r="CB85" s="70">
        <v>0</v>
      </c>
      <c r="CC85" s="72" t="b">
        <f t="shared" si="56"/>
        <v>0</v>
      </c>
      <c r="CD85" s="70">
        <v>0</v>
      </c>
      <c r="CF85" s="73">
        <v>1</v>
      </c>
      <c r="CG85" s="4">
        <v>0.65138888888888891</v>
      </c>
      <c r="CH85" s="4">
        <v>0.97013888888888899</v>
      </c>
      <c r="CI85" s="74">
        <v>0</v>
      </c>
      <c r="CJ85" s="71" t="b">
        <f t="shared" si="57"/>
        <v>0</v>
      </c>
      <c r="CK85" s="70">
        <v>0</v>
      </c>
      <c r="CL85" s="72" t="b">
        <f t="shared" si="58"/>
        <v>0</v>
      </c>
      <c r="CM85" s="70">
        <v>0</v>
      </c>
    </row>
    <row r="86" spans="1:91" ht="27" customHeight="1">
      <c r="A86" s="102">
        <v>45727</v>
      </c>
      <c r="B86" s="107" t="s">
        <v>25</v>
      </c>
      <c r="C86" s="73">
        <v>1</v>
      </c>
      <c r="D86" s="4">
        <v>0.77847222222222223</v>
      </c>
      <c r="E86" s="4">
        <v>5.6250000000000001E-2</v>
      </c>
      <c r="F86" s="74">
        <v>2</v>
      </c>
      <c r="G86" s="71">
        <f t="shared" si="60"/>
        <v>-1.3194444444444398E-2</v>
      </c>
      <c r="H86" s="70">
        <v>0</v>
      </c>
      <c r="I86" s="114"/>
      <c r="J86" s="70">
        <v>0</v>
      </c>
      <c r="K86" s="65"/>
      <c r="L86" s="73">
        <v>0</v>
      </c>
      <c r="M86" s="4"/>
      <c r="N86" s="4"/>
      <c r="O86" s="74">
        <v>0</v>
      </c>
      <c r="P86" s="71" t="b">
        <f t="shared" si="61"/>
        <v>0</v>
      </c>
      <c r="Q86" s="70">
        <v>0</v>
      </c>
      <c r="R86" s="72" t="b">
        <f t="shared" si="43"/>
        <v>0</v>
      </c>
      <c r="S86" s="70">
        <v>0</v>
      </c>
      <c r="U86" s="73">
        <v>1</v>
      </c>
      <c r="V86" s="4">
        <v>0.48194444444444445</v>
      </c>
      <c r="W86" s="4">
        <v>0.91875000000000007</v>
      </c>
      <c r="X86" s="74">
        <v>1</v>
      </c>
      <c r="Y86" s="71">
        <f t="shared" si="59"/>
        <v>-1.8055555555555547E-2</v>
      </c>
      <c r="Z86" s="70">
        <v>0</v>
      </c>
      <c r="AA86" s="72">
        <f t="shared" si="44"/>
        <v>0.2729166666666667</v>
      </c>
      <c r="AB86" s="70">
        <v>0</v>
      </c>
      <c r="AD86" s="73">
        <v>1</v>
      </c>
      <c r="AE86" s="4">
        <v>0.5</v>
      </c>
      <c r="AF86" s="4">
        <v>3.4027777777777775E-2</v>
      </c>
      <c r="AG86" s="74">
        <v>0</v>
      </c>
      <c r="AH86" s="71" t="b">
        <f t="shared" si="45"/>
        <v>0</v>
      </c>
      <c r="AI86" s="70">
        <v>0</v>
      </c>
      <c r="AJ86" s="72" t="b">
        <f t="shared" si="46"/>
        <v>0</v>
      </c>
      <c r="AK86" s="70">
        <v>2</v>
      </c>
      <c r="AM86" s="73">
        <v>1</v>
      </c>
      <c r="AN86" s="4">
        <v>0.48333333333333334</v>
      </c>
      <c r="AO86" s="4">
        <v>0.79236111111111107</v>
      </c>
      <c r="AP86" s="74">
        <v>0</v>
      </c>
      <c r="AQ86" s="71" t="b">
        <f t="shared" si="47"/>
        <v>0</v>
      </c>
      <c r="AR86" s="70">
        <v>0</v>
      </c>
      <c r="AS86" s="72" t="b">
        <f t="shared" si="48"/>
        <v>0</v>
      </c>
      <c r="AT86" s="70">
        <v>0</v>
      </c>
      <c r="AV86" s="73">
        <v>1</v>
      </c>
      <c r="AW86" s="4">
        <v>0.66597222222222219</v>
      </c>
      <c r="AX86" s="4"/>
      <c r="AY86" s="74">
        <v>0</v>
      </c>
      <c r="AZ86" s="71" t="b">
        <f t="shared" si="49"/>
        <v>0</v>
      </c>
      <c r="BA86" s="70">
        <v>0</v>
      </c>
      <c r="BB86" s="72" t="b">
        <f t="shared" si="50"/>
        <v>0</v>
      </c>
      <c r="BC86" s="70">
        <v>0</v>
      </c>
      <c r="BE86" s="73">
        <v>1</v>
      </c>
      <c r="BF86" s="4">
        <v>0.52430555555555558</v>
      </c>
      <c r="BG86" s="4">
        <v>0.81597222222222221</v>
      </c>
      <c r="BH86" s="74">
        <v>0</v>
      </c>
      <c r="BI86" s="71" t="b">
        <f t="shared" si="51"/>
        <v>0</v>
      </c>
      <c r="BJ86" s="70">
        <v>0</v>
      </c>
      <c r="BK86" s="72" t="b">
        <f t="shared" si="52"/>
        <v>0</v>
      </c>
      <c r="BL86" s="70">
        <v>0</v>
      </c>
      <c r="BN86" s="73">
        <v>1</v>
      </c>
      <c r="BO86" s="4">
        <v>6.8749999999999992E-2</v>
      </c>
      <c r="BP86" s="4">
        <v>0.4861111111111111</v>
      </c>
      <c r="BQ86" s="74">
        <v>0</v>
      </c>
      <c r="BR86" s="71" t="b">
        <f t="shared" si="53"/>
        <v>0</v>
      </c>
      <c r="BS86" s="70">
        <v>0</v>
      </c>
      <c r="BT86" s="72" t="b">
        <f t="shared" si="54"/>
        <v>0</v>
      </c>
      <c r="BU86" s="70">
        <v>0</v>
      </c>
      <c r="BW86" s="73">
        <v>0</v>
      </c>
      <c r="BX86" s="4"/>
      <c r="BY86" s="4"/>
      <c r="BZ86" s="74">
        <v>0</v>
      </c>
      <c r="CA86" s="71" t="b">
        <f t="shared" si="55"/>
        <v>0</v>
      </c>
      <c r="CB86" s="70">
        <v>0</v>
      </c>
      <c r="CC86" s="72" t="b">
        <f t="shared" si="56"/>
        <v>0</v>
      </c>
      <c r="CD86" s="70">
        <v>0</v>
      </c>
      <c r="CF86" s="73">
        <v>0</v>
      </c>
      <c r="CG86" s="4"/>
      <c r="CH86" s="4"/>
      <c r="CI86" s="74">
        <v>0</v>
      </c>
      <c r="CJ86" s="71" t="b">
        <f t="shared" si="57"/>
        <v>0</v>
      </c>
      <c r="CK86" s="70">
        <v>0</v>
      </c>
      <c r="CL86" s="72" t="b">
        <f t="shared" si="58"/>
        <v>0</v>
      </c>
      <c r="CM86" s="70">
        <v>0</v>
      </c>
    </row>
    <row r="87" spans="1:91" ht="27" customHeight="1">
      <c r="A87" s="102">
        <v>45728</v>
      </c>
      <c r="B87" s="107" t="s">
        <v>34</v>
      </c>
      <c r="C87" s="73">
        <v>1</v>
      </c>
      <c r="D87" s="4">
        <v>0.49513888888888885</v>
      </c>
      <c r="E87" s="4">
        <v>9.0972222222222218E-2</v>
      </c>
      <c r="F87" s="74">
        <v>1</v>
      </c>
      <c r="G87" s="71">
        <f t="shared" si="60"/>
        <v>-4.8611111111111494E-3</v>
      </c>
      <c r="H87" s="70">
        <v>0</v>
      </c>
      <c r="I87" s="114"/>
      <c r="J87" s="70">
        <v>7</v>
      </c>
      <c r="K87" s="65"/>
      <c r="L87" s="73">
        <v>1</v>
      </c>
      <c r="M87" s="4">
        <v>0.78888888888888886</v>
      </c>
      <c r="N87" s="4">
        <v>0.10486111111111111</v>
      </c>
      <c r="O87" s="74">
        <v>2</v>
      </c>
      <c r="P87" s="71">
        <f t="shared" si="61"/>
        <v>-2.7777777777777679E-3</v>
      </c>
      <c r="Q87" s="70">
        <v>0</v>
      </c>
      <c r="R87" s="72">
        <f t="shared" si="43"/>
        <v>-0.83263888888888893</v>
      </c>
      <c r="S87" s="70">
        <v>0</v>
      </c>
      <c r="U87" s="73">
        <v>0</v>
      </c>
      <c r="V87" s="4"/>
      <c r="W87" s="4"/>
      <c r="X87" s="74">
        <v>0</v>
      </c>
      <c r="Y87" s="71" t="b">
        <f t="shared" si="59"/>
        <v>0</v>
      </c>
      <c r="Z87" s="70">
        <v>0</v>
      </c>
      <c r="AA87" s="72" t="b">
        <f t="shared" si="44"/>
        <v>0</v>
      </c>
      <c r="AB87" s="70">
        <v>7</v>
      </c>
      <c r="AD87" s="73">
        <v>1</v>
      </c>
      <c r="AE87" s="4">
        <v>0.4680555555555555</v>
      </c>
      <c r="AF87" s="4">
        <v>0.80208333333333337</v>
      </c>
      <c r="AG87" s="74">
        <v>0</v>
      </c>
      <c r="AH87" s="71" t="b">
        <f t="shared" si="45"/>
        <v>0</v>
      </c>
      <c r="AI87" s="70">
        <v>0</v>
      </c>
      <c r="AJ87" s="72" t="b">
        <f t="shared" si="46"/>
        <v>0</v>
      </c>
      <c r="AK87" s="70">
        <v>0</v>
      </c>
      <c r="AM87" s="73">
        <v>0</v>
      </c>
      <c r="AN87" s="4"/>
      <c r="AO87" s="4"/>
      <c r="AP87" s="74">
        <v>0</v>
      </c>
      <c r="AQ87" s="71" t="b">
        <f t="shared" si="47"/>
        <v>0</v>
      </c>
      <c r="AR87" s="70">
        <v>0</v>
      </c>
      <c r="AS87" s="72" t="b">
        <f t="shared" si="48"/>
        <v>0</v>
      </c>
      <c r="AT87" s="70">
        <v>0</v>
      </c>
      <c r="AV87" s="73">
        <v>1</v>
      </c>
      <c r="AW87" s="4">
        <v>0.4465277777777778</v>
      </c>
      <c r="AX87" s="4"/>
      <c r="AY87" s="74">
        <v>0</v>
      </c>
      <c r="AZ87" s="71" t="b">
        <f t="shared" si="49"/>
        <v>0</v>
      </c>
      <c r="BA87" s="70">
        <v>0</v>
      </c>
      <c r="BB87" s="72" t="b">
        <f t="shared" si="50"/>
        <v>0</v>
      </c>
      <c r="BC87" s="70">
        <v>0</v>
      </c>
      <c r="BE87" s="73">
        <v>1</v>
      </c>
      <c r="BF87" s="4">
        <v>0.78819444444444453</v>
      </c>
      <c r="BG87" s="4">
        <v>9.0277777777777776E-2</v>
      </c>
      <c r="BH87" s="74">
        <v>0</v>
      </c>
      <c r="BI87" s="71" t="b">
        <f t="shared" si="51"/>
        <v>0</v>
      </c>
      <c r="BJ87" s="70">
        <v>0</v>
      </c>
      <c r="BK87" s="72" t="b">
        <f t="shared" si="52"/>
        <v>0</v>
      </c>
      <c r="BL87" s="70">
        <v>0</v>
      </c>
      <c r="BN87" s="73">
        <v>1</v>
      </c>
      <c r="BO87" s="4">
        <v>8.8888888888888892E-2</v>
      </c>
      <c r="BP87" s="4">
        <v>0.47361111111111115</v>
      </c>
      <c r="BQ87" s="74">
        <v>0</v>
      </c>
      <c r="BR87" s="71" t="b">
        <f t="shared" si="53"/>
        <v>0</v>
      </c>
      <c r="BS87" s="70">
        <v>0</v>
      </c>
      <c r="BT87" s="72" t="b">
        <f t="shared" si="54"/>
        <v>0</v>
      </c>
      <c r="BU87" s="70">
        <v>0</v>
      </c>
      <c r="BW87" s="73">
        <v>1</v>
      </c>
      <c r="BX87" s="4">
        <v>0.51041666666666663</v>
      </c>
      <c r="BY87" s="4">
        <v>0.82013888888888886</v>
      </c>
      <c r="BZ87" s="74">
        <v>0</v>
      </c>
      <c r="CA87" s="71" t="b">
        <f t="shared" si="55"/>
        <v>0</v>
      </c>
      <c r="CB87" s="70">
        <v>0</v>
      </c>
      <c r="CC87" s="72" t="b">
        <f t="shared" si="56"/>
        <v>0</v>
      </c>
      <c r="CD87" s="70">
        <v>0</v>
      </c>
      <c r="CF87" s="73">
        <v>1</v>
      </c>
      <c r="CG87" s="4">
        <v>0.65208333333333335</v>
      </c>
      <c r="CH87" s="4">
        <v>0.97430555555555554</v>
      </c>
      <c r="CI87" s="74">
        <v>0</v>
      </c>
      <c r="CJ87" s="71" t="b">
        <f t="shared" si="57"/>
        <v>0</v>
      </c>
      <c r="CK87" s="70">
        <v>0</v>
      </c>
      <c r="CL87" s="72" t="b">
        <f t="shared" si="58"/>
        <v>0</v>
      </c>
      <c r="CM87" s="70">
        <v>0</v>
      </c>
    </row>
    <row r="88" spans="1:91" ht="27" customHeight="1">
      <c r="A88" s="102">
        <v>45729</v>
      </c>
      <c r="B88" s="107" t="s">
        <v>30</v>
      </c>
      <c r="C88" s="73">
        <v>1</v>
      </c>
      <c r="D88" s="4">
        <v>0.77430555555555547</v>
      </c>
      <c r="E88" s="4">
        <v>9.375E-2</v>
      </c>
      <c r="F88" s="74">
        <v>2</v>
      </c>
      <c r="G88" s="71">
        <f t="shared" si="60"/>
        <v>-1.736111111111116E-2</v>
      </c>
      <c r="H88" s="70">
        <v>0</v>
      </c>
      <c r="I88" s="114"/>
      <c r="J88" s="70">
        <v>0</v>
      </c>
      <c r="K88" s="65"/>
      <c r="L88" s="73">
        <v>1</v>
      </c>
      <c r="M88" s="4">
        <v>0.78749999999999998</v>
      </c>
      <c r="N88" s="4">
        <v>0.10208333333333335</v>
      </c>
      <c r="O88" s="74">
        <v>2</v>
      </c>
      <c r="P88" s="71">
        <f t="shared" si="61"/>
        <v>-4.1666666666666519E-3</v>
      </c>
      <c r="Q88" s="70">
        <v>0</v>
      </c>
      <c r="R88" s="72">
        <f t="shared" si="43"/>
        <v>-0.8354166666666667</v>
      </c>
      <c r="S88" s="70">
        <v>0</v>
      </c>
      <c r="U88" s="73">
        <v>1</v>
      </c>
      <c r="V88" s="4">
        <v>0.47916666666666669</v>
      </c>
      <c r="W88" s="4">
        <v>0.83611111111111114</v>
      </c>
      <c r="X88" s="74">
        <v>1</v>
      </c>
      <c r="Y88" s="71">
        <f t="shared" si="59"/>
        <v>-2.0833333333333315E-2</v>
      </c>
      <c r="Z88" s="70">
        <v>0</v>
      </c>
      <c r="AA88" s="72">
        <f t="shared" si="44"/>
        <v>0.19027777777777777</v>
      </c>
      <c r="AB88" s="70">
        <v>0</v>
      </c>
      <c r="AD88" s="73">
        <v>0</v>
      </c>
      <c r="AE88" s="4"/>
      <c r="AF88" s="4"/>
      <c r="AG88" s="74">
        <v>0</v>
      </c>
      <c r="AH88" s="71" t="b">
        <f t="shared" si="45"/>
        <v>0</v>
      </c>
      <c r="AI88" s="70">
        <v>0</v>
      </c>
      <c r="AJ88" s="72" t="b">
        <f t="shared" si="46"/>
        <v>0</v>
      </c>
      <c r="AK88" s="70">
        <v>0</v>
      </c>
      <c r="AM88" s="73">
        <v>1</v>
      </c>
      <c r="AN88" s="4">
        <v>0.46597222222222223</v>
      </c>
      <c r="AO88" s="4">
        <v>0.56805555555555554</v>
      </c>
      <c r="AP88" s="74">
        <v>0</v>
      </c>
      <c r="AQ88" s="71" t="b">
        <f t="shared" si="47"/>
        <v>0</v>
      </c>
      <c r="AR88" s="70">
        <v>0</v>
      </c>
      <c r="AS88" s="72" t="b">
        <f t="shared" si="48"/>
        <v>0</v>
      </c>
      <c r="AT88" s="70">
        <v>0</v>
      </c>
      <c r="AV88" s="73">
        <v>1</v>
      </c>
      <c r="AW88" s="4">
        <v>0.47222222222222227</v>
      </c>
      <c r="AX88" s="4"/>
      <c r="AY88" s="74">
        <v>0</v>
      </c>
      <c r="AZ88" s="71" t="b">
        <f t="shared" si="49"/>
        <v>0</v>
      </c>
      <c r="BA88" s="70">
        <v>0</v>
      </c>
      <c r="BB88" s="72" t="b">
        <f t="shared" si="50"/>
        <v>0</v>
      </c>
      <c r="BC88" s="70">
        <v>0</v>
      </c>
      <c r="BE88" s="73">
        <v>1</v>
      </c>
      <c r="BF88" s="4">
        <v>0.53333333333333333</v>
      </c>
      <c r="BG88" s="4">
        <v>0.84513888888888899</v>
      </c>
      <c r="BH88" s="74">
        <v>0</v>
      </c>
      <c r="BI88" s="71" t="b">
        <f t="shared" si="51"/>
        <v>0</v>
      </c>
      <c r="BJ88" s="70">
        <v>0</v>
      </c>
      <c r="BK88" s="72" t="b">
        <f t="shared" si="52"/>
        <v>0</v>
      </c>
      <c r="BL88" s="70">
        <v>0</v>
      </c>
      <c r="BN88" s="73">
        <v>1</v>
      </c>
      <c r="BO88" s="4">
        <v>9.7916666666666666E-2</v>
      </c>
      <c r="BP88" s="4">
        <v>0.52152777777777781</v>
      </c>
      <c r="BQ88" s="74">
        <v>0</v>
      </c>
      <c r="BR88" s="71" t="b">
        <f t="shared" si="53"/>
        <v>0</v>
      </c>
      <c r="BS88" s="70">
        <v>0</v>
      </c>
      <c r="BT88" s="72" t="b">
        <f t="shared" si="54"/>
        <v>0</v>
      </c>
      <c r="BU88" s="70">
        <v>0</v>
      </c>
      <c r="BW88" s="73">
        <v>1</v>
      </c>
      <c r="BX88" s="4">
        <v>0.50624999999999998</v>
      </c>
      <c r="BY88" s="4">
        <v>0.80972222222222223</v>
      </c>
      <c r="BZ88" s="74">
        <v>0</v>
      </c>
      <c r="CA88" s="71" t="b">
        <f t="shared" si="55"/>
        <v>0</v>
      </c>
      <c r="CB88" s="70">
        <v>0</v>
      </c>
      <c r="CC88" s="72" t="b">
        <f t="shared" si="56"/>
        <v>0</v>
      </c>
      <c r="CD88" s="70">
        <v>0</v>
      </c>
      <c r="CF88" s="73">
        <v>1</v>
      </c>
      <c r="CG88" s="4">
        <v>0.6479166666666667</v>
      </c>
      <c r="CH88" s="4">
        <v>0.97430555555555554</v>
      </c>
      <c r="CI88" s="74">
        <v>0</v>
      </c>
      <c r="CJ88" s="71" t="b">
        <f t="shared" si="57"/>
        <v>0</v>
      </c>
      <c r="CK88" s="70">
        <v>0</v>
      </c>
      <c r="CL88" s="72" t="b">
        <f t="shared" si="58"/>
        <v>0</v>
      </c>
      <c r="CM88" s="70">
        <v>0</v>
      </c>
    </row>
    <row r="89" spans="1:91" ht="27" customHeight="1">
      <c r="A89" s="102">
        <v>45730</v>
      </c>
      <c r="B89" s="59" t="s">
        <v>31</v>
      </c>
      <c r="C89" s="73">
        <v>1</v>
      </c>
      <c r="D89" s="4">
        <v>0.50416666666666665</v>
      </c>
      <c r="E89" s="4">
        <v>0.8652777777777777</v>
      </c>
      <c r="F89" s="74">
        <v>1</v>
      </c>
      <c r="G89" s="71">
        <f t="shared" si="60"/>
        <v>4.1666666666666519E-3</v>
      </c>
      <c r="H89" s="70">
        <v>0</v>
      </c>
      <c r="I89" s="114"/>
      <c r="J89" s="70">
        <v>2</v>
      </c>
      <c r="K89" s="65"/>
      <c r="L89" s="73">
        <v>1</v>
      </c>
      <c r="M89" s="4">
        <v>0.79791666666666661</v>
      </c>
      <c r="N89" s="4">
        <v>8.2638888888888887E-2</v>
      </c>
      <c r="O89" s="74">
        <v>2</v>
      </c>
      <c r="P89" s="71">
        <f t="shared" si="61"/>
        <v>6.2499999999999778E-3</v>
      </c>
      <c r="Q89" s="70">
        <v>0</v>
      </c>
      <c r="R89" s="72">
        <f t="shared" si="43"/>
        <v>-0.85486111111111107</v>
      </c>
      <c r="S89" s="70">
        <v>0</v>
      </c>
      <c r="U89" s="73">
        <v>1</v>
      </c>
      <c r="V89" s="4">
        <v>0.85972222222222217</v>
      </c>
      <c r="W89" s="4"/>
      <c r="X89" s="74">
        <v>2</v>
      </c>
      <c r="Y89" s="71">
        <f t="shared" si="59"/>
        <v>6.8055555555555536E-2</v>
      </c>
      <c r="Z89" s="70">
        <v>2</v>
      </c>
      <c r="AA89" s="72">
        <f t="shared" si="44"/>
        <v>-0.9375</v>
      </c>
      <c r="AB89" s="70">
        <v>0</v>
      </c>
      <c r="AD89" s="73">
        <v>1</v>
      </c>
      <c r="AE89" s="4">
        <v>0.5</v>
      </c>
      <c r="AF89" s="4">
        <v>0.84305555555555556</v>
      </c>
      <c r="AG89" s="74">
        <v>0</v>
      </c>
      <c r="AH89" s="71" t="b">
        <f t="shared" si="45"/>
        <v>0</v>
      </c>
      <c r="AI89" s="70">
        <v>0</v>
      </c>
      <c r="AJ89" s="72" t="b">
        <f t="shared" si="46"/>
        <v>0</v>
      </c>
      <c r="AK89" s="70">
        <v>0</v>
      </c>
      <c r="AM89" s="73">
        <v>0</v>
      </c>
      <c r="AN89" s="4"/>
      <c r="AO89" s="4"/>
      <c r="AP89" s="74">
        <v>0</v>
      </c>
      <c r="AQ89" s="71" t="b">
        <f t="shared" si="47"/>
        <v>0</v>
      </c>
      <c r="AR89" s="70">
        <v>0</v>
      </c>
      <c r="AS89" s="72" t="b">
        <f t="shared" si="48"/>
        <v>0</v>
      </c>
      <c r="AT89" s="70">
        <v>0</v>
      </c>
      <c r="AV89" s="73">
        <v>1</v>
      </c>
      <c r="AW89" s="4">
        <v>0.5</v>
      </c>
      <c r="AX89" s="4"/>
      <c r="AY89" s="74">
        <v>0</v>
      </c>
      <c r="AZ89" s="71" t="b">
        <f t="shared" si="49"/>
        <v>0</v>
      </c>
      <c r="BA89" s="70">
        <v>0</v>
      </c>
      <c r="BB89" s="72" t="b">
        <f t="shared" si="50"/>
        <v>0</v>
      </c>
      <c r="BC89" s="70">
        <v>0</v>
      </c>
      <c r="BE89" s="73">
        <v>0</v>
      </c>
      <c r="BF89" s="4"/>
      <c r="BG89" s="4"/>
      <c r="BH89" s="74">
        <v>0</v>
      </c>
      <c r="BI89" s="71" t="b">
        <f t="shared" si="51"/>
        <v>0</v>
      </c>
      <c r="BJ89" s="70">
        <v>0</v>
      </c>
      <c r="BK89" s="72" t="b">
        <f t="shared" si="52"/>
        <v>0</v>
      </c>
      <c r="BL89" s="70">
        <v>0</v>
      </c>
      <c r="BN89" s="73">
        <v>1</v>
      </c>
      <c r="BO89" s="4">
        <v>0.10208333333333335</v>
      </c>
      <c r="BP89" s="4">
        <v>0.4993055555555555</v>
      </c>
      <c r="BQ89" s="74">
        <v>0</v>
      </c>
      <c r="BR89" s="71" t="b">
        <f t="shared" si="53"/>
        <v>0</v>
      </c>
      <c r="BS89" s="70">
        <v>0</v>
      </c>
      <c r="BT89" s="72" t="b">
        <f t="shared" si="54"/>
        <v>0</v>
      </c>
      <c r="BU89" s="70">
        <v>0</v>
      </c>
      <c r="BW89" s="73">
        <v>1</v>
      </c>
      <c r="BX89" s="4">
        <v>0.5</v>
      </c>
      <c r="BY89" s="4">
        <v>0.84444444444444444</v>
      </c>
      <c r="BZ89" s="74">
        <v>0</v>
      </c>
      <c r="CA89" s="71" t="b">
        <f t="shared" si="55"/>
        <v>0</v>
      </c>
      <c r="CB89" s="70">
        <v>0</v>
      </c>
      <c r="CC89" s="72" t="b">
        <f t="shared" si="56"/>
        <v>0</v>
      </c>
      <c r="CD89" s="70">
        <v>2</v>
      </c>
      <c r="CF89" s="73">
        <v>1</v>
      </c>
      <c r="CG89" s="4">
        <v>0.65069444444444446</v>
      </c>
      <c r="CH89" s="4">
        <v>0.9590277777777777</v>
      </c>
      <c r="CI89" s="74">
        <v>0</v>
      </c>
      <c r="CJ89" s="71" t="b">
        <f t="shared" si="57"/>
        <v>0</v>
      </c>
      <c r="CK89" s="70">
        <v>0</v>
      </c>
      <c r="CL89" s="72" t="b">
        <f t="shared" si="58"/>
        <v>0</v>
      </c>
      <c r="CM89" s="70">
        <v>0</v>
      </c>
    </row>
    <row r="90" spans="1:91" ht="27" customHeight="1">
      <c r="A90" s="102">
        <v>45731</v>
      </c>
      <c r="B90" s="59" t="s">
        <v>32</v>
      </c>
      <c r="C90" s="73">
        <v>1</v>
      </c>
      <c r="D90" s="4">
        <v>0.78333333333333333</v>
      </c>
      <c r="E90" s="4">
        <v>7.2222222222222229E-2</v>
      </c>
      <c r="F90" s="74">
        <v>2</v>
      </c>
      <c r="G90" s="71">
        <f t="shared" si="60"/>
        <v>-8.3333333333333037E-3</v>
      </c>
      <c r="H90" s="70">
        <v>0</v>
      </c>
      <c r="I90" s="114"/>
      <c r="J90" s="70">
        <v>0</v>
      </c>
      <c r="K90" s="65"/>
      <c r="L90" s="73">
        <v>1</v>
      </c>
      <c r="M90" s="4">
        <v>0.77638888888888891</v>
      </c>
      <c r="N90" s="4">
        <v>0.1173611111111111</v>
      </c>
      <c r="O90" s="74">
        <v>2</v>
      </c>
      <c r="P90" s="71">
        <f t="shared" si="61"/>
        <v>-1.5277777777777724E-2</v>
      </c>
      <c r="Q90" s="70">
        <v>0</v>
      </c>
      <c r="R90" s="72">
        <f t="shared" si="43"/>
        <v>-0.82013888888888886</v>
      </c>
      <c r="S90" s="70">
        <v>0</v>
      </c>
      <c r="U90" s="73">
        <v>1</v>
      </c>
      <c r="V90" s="4">
        <v>0.49791666666666662</v>
      </c>
      <c r="W90" s="4">
        <v>0.81527777777777777</v>
      </c>
      <c r="X90" s="74">
        <v>1</v>
      </c>
      <c r="Y90" s="71">
        <f t="shared" si="59"/>
        <v>-2.0833333333333814E-3</v>
      </c>
      <c r="Z90" s="70">
        <v>0</v>
      </c>
      <c r="AA90" s="72">
        <f t="shared" si="44"/>
        <v>0.1694444444444444</v>
      </c>
      <c r="AB90" s="70">
        <v>0</v>
      </c>
      <c r="AD90" s="73">
        <v>1</v>
      </c>
      <c r="AE90" s="4">
        <v>0.78263888888888899</v>
      </c>
      <c r="AF90" s="4">
        <v>9.4444444444444442E-2</v>
      </c>
      <c r="AG90" s="74">
        <v>0</v>
      </c>
      <c r="AH90" s="71" t="b">
        <f t="shared" si="45"/>
        <v>0</v>
      </c>
      <c r="AI90" s="70">
        <v>0</v>
      </c>
      <c r="AJ90" s="72" t="b">
        <f t="shared" si="46"/>
        <v>0</v>
      </c>
      <c r="AK90" s="70">
        <v>0</v>
      </c>
      <c r="AM90" s="73">
        <v>1</v>
      </c>
      <c r="AN90" s="4">
        <v>0.48819444444444443</v>
      </c>
      <c r="AO90" s="4">
        <v>0.7993055555555556</v>
      </c>
      <c r="AP90" s="74">
        <v>0</v>
      </c>
      <c r="AQ90" s="71" t="b">
        <f t="shared" si="47"/>
        <v>0</v>
      </c>
      <c r="AR90" s="70">
        <v>0</v>
      </c>
      <c r="AS90" s="72" t="b">
        <f t="shared" si="48"/>
        <v>0</v>
      </c>
      <c r="AT90" s="70">
        <v>0</v>
      </c>
      <c r="AV90" s="73">
        <v>1</v>
      </c>
      <c r="AW90" s="4">
        <v>0.67152777777777783</v>
      </c>
      <c r="AX90" s="4"/>
      <c r="AY90" s="74">
        <v>0</v>
      </c>
      <c r="AZ90" s="71" t="b">
        <f t="shared" si="49"/>
        <v>0</v>
      </c>
      <c r="BA90" s="70">
        <v>0</v>
      </c>
      <c r="BB90" s="72" t="b">
        <f t="shared" si="50"/>
        <v>0</v>
      </c>
      <c r="BC90" s="70">
        <v>0</v>
      </c>
      <c r="BE90" s="73">
        <v>1</v>
      </c>
      <c r="BF90" s="4">
        <v>0.50555555555555554</v>
      </c>
      <c r="BG90" s="4">
        <v>0.79999999999999993</v>
      </c>
      <c r="BH90" s="74">
        <v>0</v>
      </c>
      <c r="BI90" s="71" t="b">
        <f t="shared" si="51"/>
        <v>0</v>
      </c>
      <c r="BJ90" s="70">
        <v>0</v>
      </c>
      <c r="BK90" s="72" t="b">
        <f t="shared" si="52"/>
        <v>0</v>
      </c>
      <c r="BL90" s="70">
        <v>0</v>
      </c>
      <c r="BN90" s="73">
        <v>1</v>
      </c>
      <c r="BO90" s="4">
        <v>6.8749999999999992E-2</v>
      </c>
      <c r="BP90" s="4">
        <v>0.50138888888888888</v>
      </c>
      <c r="BQ90" s="74">
        <v>0</v>
      </c>
      <c r="BR90" s="71" t="b">
        <f t="shared" si="53"/>
        <v>0</v>
      </c>
      <c r="BS90" s="70">
        <v>0</v>
      </c>
      <c r="BT90" s="72" t="b">
        <f t="shared" si="54"/>
        <v>0</v>
      </c>
      <c r="BU90" s="70">
        <v>0</v>
      </c>
      <c r="BW90" s="73">
        <v>1</v>
      </c>
      <c r="BX90" s="4">
        <v>0.48819444444444443</v>
      </c>
      <c r="BY90" s="4">
        <v>0.79722222222222217</v>
      </c>
      <c r="BZ90" s="74">
        <v>0</v>
      </c>
      <c r="CA90" s="71" t="b">
        <f t="shared" si="55"/>
        <v>0</v>
      </c>
      <c r="CB90" s="70">
        <v>0</v>
      </c>
      <c r="CC90" s="72" t="b">
        <f t="shared" si="56"/>
        <v>0</v>
      </c>
      <c r="CD90" s="70">
        <v>0</v>
      </c>
      <c r="CF90" s="73">
        <v>1</v>
      </c>
      <c r="CG90" s="4">
        <v>0.65138888888888891</v>
      </c>
      <c r="CH90" s="4">
        <v>0.98333333333333339</v>
      </c>
      <c r="CI90" s="74">
        <v>0</v>
      </c>
      <c r="CJ90" s="71" t="b">
        <f t="shared" si="57"/>
        <v>0</v>
      </c>
      <c r="CK90" s="70">
        <v>0</v>
      </c>
      <c r="CL90" s="72" t="b">
        <f t="shared" si="58"/>
        <v>0</v>
      </c>
      <c r="CM90" s="70">
        <v>0</v>
      </c>
    </row>
    <row r="91" spans="1:91" ht="27" customHeight="1">
      <c r="A91" s="102">
        <v>45732</v>
      </c>
      <c r="B91" s="13" t="s">
        <v>33</v>
      </c>
      <c r="C91" s="73">
        <v>1</v>
      </c>
      <c r="D91" s="4">
        <v>0.49652777777777773</v>
      </c>
      <c r="E91" s="4">
        <v>0.83888888888888891</v>
      </c>
      <c r="F91" s="74">
        <v>1</v>
      </c>
      <c r="G91" s="71">
        <f t="shared" si="60"/>
        <v>-3.4722222222222654E-3</v>
      </c>
      <c r="H91" s="70">
        <v>0</v>
      </c>
      <c r="I91" s="114"/>
      <c r="J91" s="70">
        <v>1</v>
      </c>
      <c r="K91" s="65"/>
      <c r="L91" s="73">
        <v>1</v>
      </c>
      <c r="M91" s="4">
        <v>0.47291666666666665</v>
      </c>
      <c r="N91" s="4">
        <v>0.83958333333333324</v>
      </c>
      <c r="O91" s="74">
        <v>1</v>
      </c>
      <c r="P91" s="71">
        <f t="shared" si="61"/>
        <v>-2.7083333333333348E-2</v>
      </c>
      <c r="Q91" s="70">
        <v>0</v>
      </c>
      <c r="R91" s="72">
        <f t="shared" si="43"/>
        <v>0.19374999999999987</v>
      </c>
      <c r="S91" s="70">
        <v>0</v>
      </c>
      <c r="U91" s="73">
        <v>1</v>
      </c>
      <c r="V91" s="4">
        <v>0.7909722222222223</v>
      </c>
      <c r="W91" s="4">
        <v>8.4027777777777771E-2</v>
      </c>
      <c r="X91" s="74">
        <v>2</v>
      </c>
      <c r="Y91" s="71">
        <f t="shared" si="59"/>
        <v>-6.9444444444433095E-4</v>
      </c>
      <c r="Z91" s="70">
        <v>0</v>
      </c>
      <c r="AA91" s="72">
        <f t="shared" si="44"/>
        <v>-0.85347222222222219</v>
      </c>
      <c r="AB91" s="70">
        <v>0</v>
      </c>
      <c r="AD91" s="73">
        <v>1</v>
      </c>
      <c r="AE91" s="4">
        <v>0.48958333333333331</v>
      </c>
      <c r="AF91" s="4">
        <v>0.81736111111111109</v>
      </c>
      <c r="AG91" s="74">
        <v>0</v>
      </c>
      <c r="AH91" s="71" t="b">
        <f t="shared" si="45"/>
        <v>0</v>
      </c>
      <c r="AI91" s="70">
        <v>0</v>
      </c>
      <c r="AJ91" s="72" t="b">
        <f t="shared" si="46"/>
        <v>0</v>
      </c>
      <c r="AK91" s="70">
        <v>0</v>
      </c>
      <c r="AM91" s="73">
        <v>1</v>
      </c>
      <c r="AN91" s="4">
        <v>0.43611111111111112</v>
      </c>
      <c r="AO91" s="4">
        <v>0.6430555555555556</v>
      </c>
      <c r="AP91" s="74">
        <v>0</v>
      </c>
      <c r="AQ91" s="71" t="b">
        <f t="shared" si="47"/>
        <v>0</v>
      </c>
      <c r="AR91" s="70">
        <v>0</v>
      </c>
      <c r="AS91" s="72" t="b">
        <f t="shared" si="48"/>
        <v>0</v>
      </c>
      <c r="AT91" s="70">
        <v>0</v>
      </c>
      <c r="AV91" s="73">
        <v>1</v>
      </c>
      <c r="AW91" s="4">
        <v>0.62638888888888888</v>
      </c>
      <c r="AX91" s="4"/>
      <c r="AY91" s="74">
        <v>0</v>
      </c>
      <c r="AZ91" s="71" t="b">
        <f t="shared" si="49"/>
        <v>0</v>
      </c>
      <c r="BA91" s="70">
        <v>0</v>
      </c>
      <c r="BB91" s="72" t="b">
        <f t="shared" si="50"/>
        <v>0</v>
      </c>
      <c r="BC91" s="70">
        <v>0</v>
      </c>
      <c r="BE91" s="73">
        <v>0</v>
      </c>
      <c r="BF91" s="4"/>
      <c r="BG91" s="4"/>
      <c r="BH91" s="74">
        <v>0</v>
      </c>
      <c r="BI91" s="71" t="b">
        <f t="shared" si="51"/>
        <v>0</v>
      </c>
      <c r="BJ91" s="70">
        <v>0</v>
      </c>
      <c r="BK91" s="72" t="b">
        <f t="shared" si="52"/>
        <v>0</v>
      </c>
      <c r="BL91" s="70">
        <v>0</v>
      </c>
      <c r="BN91" s="73">
        <v>1</v>
      </c>
      <c r="BO91" s="4">
        <v>0.11805555555555557</v>
      </c>
      <c r="BP91" s="4">
        <v>0.57847222222222217</v>
      </c>
      <c r="BQ91" s="74">
        <v>0</v>
      </c>
      <c r="BR91" s="71" t="b">
        <f t="shared" si="53"/>
        <v>0</v>
      </c>
      <c r="BS91" s="70">
        <v>0</v>
      </c>
      <c r="BT91" s="72" t="b">
        <f t="shared" si="54"/>
        <v>0</v>
      </c>
      <c r="BU91" s="70">
        <v>0</v>
      </c>
      <c r="BW91" s="73">
        <v>1</v>
      </c>
      <c r="BX91" s="4">
        <v>0.79027777777777775</v>
      </c>
      <c r="BY91" s="4">
        <v>8.6805555555555566E-2</v>
      </c>
      <c r="BZ91" s="74">
        <v>0</v>
      </c>
      <c r="CA91" s="71" t="b">
        <f t="shared" si="55"/>
        <v>0</v>
      </c>
      <c r="CB91" s="70">
        <v>0</v>
      </c>
      <c r="CC91" s="72" t="b">
        <f t="shared" si="56"/>
        <v>0</v>
      </c>
      <c r="CD91" s="70">
        <v>0</v>
      </c>
      <c r="CF91" s="73">
        <v>1</v>
      </c>
      <c r="CG91" s="4">
        <v>0.64930555555555558</v>
      </c>
      <c r="CH91" s="4">
        <v>0.96527777777777779</v>
      </c>
      <c r="CI91" s="74">
        <v>0</v>
      </c>
      <c r="CJ91" s="71" t="b">
        <f t="shared" si="57"/>
        <v>0</v>
      </c>
      <c r="CK91" s="70">
        <v>0</v>
      </c>
      <c r="CL91" s="72" t="b">
        <f t="shared" si="58"/>
        <v>0</v>
      </c>
      <c r="CM91" s="70">
        <v>0</v>
      </c>
    </row>
    <row r="92" spans="1:91" ht="27" customHeight="1">
      <c r="A92" s="102">
        <v>45733</v>
      </c>
      <c r="B92" s="107" t="s">
        <v>24</v>
      </c>
      <c r="C92" s="73">
        <v>0</v>
      </c>
      <c r="D92" s="4"/>
      <c r="E92" s="4"/>
      <c r="F92" s="74">
        <v>0</v>
      </c>
      <c r="G92" s="71" t="b">
        <f t="shared" si="60"/>
        <v>0</v>
      </c>
      <c r="H92" s="70">
        <v>0</v>
      </c>
      <c r="I92" s="114"/>
      <c r="J92" s="70">
        <v>0</v>
      </c>
      <c r="K92" s="65"/>
      <c r="L92" s="73">
        <v>1</v>
      </c>
      <c r="M92" s="4">
        <v>0.50416666666666665</v>
      </c>
      <c r="N92" s="4">
        <v>0.80902777777777779</v>
      </c>
      <c r="O92" s="74">
        <v>1</v>
      </c>
      <c r="P92" s="71">
        <f t="shared" si="61"/>
        <v>4.1666666666666519E-3</v>
      </c>
      <c r="Q92" s="70">
        <v>0</v>
      </c>
      <c r="R92" s="72">
        <f t="shared" si="43"/>
        <v>0.16319444444444442</v>
      </c>
      <c r="S92" s="70">
        <v>0</v>
      </c>
      <c r="U92" s="73">
        <v>1</v>
      </c>
      <c r="V92" s="4">
        <v>0.46597222222222223</v>
      </c>
      <c r="W92" s="4">
        <v>9.3055555555555558E-2</v>
      </c>
      <c r="X92" s="74">
        <v>1</v>
      </c>
      <c r="Y92" s="71">
        <f t="shared" si="59"/>
        <v>-3.4027777777777768E-2</v>
      </c>
      <c r="Z92" s="70">
        <v>0</v>
      </c>
      <c r="AA92" s="72">
        <f t="shared" si="44"/>
        <v>-0.55277777777777781</v>
      </c>
      <c r="AB92" s="70">
        <v>7</v>
      </c>
      <c r="AD92" s="73">
        <v>1</v>
      </c>
      <c r="AE92" s="4">
        <v>0.81111111111111101</v>
      </c>
      <c r="AF92" s="4"/>
      <c r="AG92" s="74">
        <v>0</v>
      </c>
      <c r="AH92" s="71" t="b">
        <f t="shared" si="45"/>
        <v>0</v>
      </c>
      <c r="AI92" s="70">
        <v>0</v>
      </c>
      <c r="AJ92" s="72" t="b">
        <f t="shared" si="46"/>
        <v>0</v>
      </c>
      <c r="AK92" s="70">
        <v>0</v>
      </c>
      <c r="AM92" s="73">
        <v>1</v>
      </c>
      <c r="AN92" s="4">
        <v>0.50138888888888888</v>
      </c>
      <c r="AO92" s="4">
        <v>0.79861111111111116</v>
      </c>
      <c r="AP92" s="74">
        <v>0</v>
      </c>
      <c r="AQ92" s="71" t="b">
        <f t="shared" si="47"/>
        <v>0</v>
      </c>
      <c r="AR92" s="70">
        <v>0</v>
      </c>
      <c r="AS92" s="72" t="b">
        <f t="shared" si="48"/>
        <v>0</v>
      </c>
      <c r="AT92" s="70">
        <v>0</v>
      </c>
      <c r="AV92" s="73">
        <v>0</v>
      </c>
      <c r="AW92" s="4"/>
      <c r="AX92" s="4"/>
      <c r="AY92" s="74">
        <v>0</v>
      </c>
      <c r="AZ92" s="71" t="b">
        <f t="shared" si="49"/>
        <v>0</v>
      </c>
      <c r="BA92" s="70">
        <v>0</v>
      </c>
      <c r="BB92" s="72" t="b">
        <f t="shared" si="50"/>
        <v>0</v>
      </c>
      <c r="BC92" s="70">
        <v>0</v>
      </c>
      <c r="BE92" s="73">
        <v>1</v>
      </c>
      <c r="BF92" s="4">
        <v>0.50763888888888886</v>
      </c>
      <c r="BG92" s="4">
        <v>0.87430555555555556</v>
      </c>
      <c r="BH92" s="74">
        <v>0</v>
      </c>
      <c r="BI92" s="71" t="b">
        <f t="shared" si="51"/>
        <v>0</v>
      </c>
      <c r="BJ92" s="70">
        <v>0</v>
      </c>
      <c r="BK92" s="72" t="b">
        <f t="shared" si="52"/>
        <v>0</v>
      </c>
      <c r="BL92" s="70">
        <v>0</v>
      </c>
      <c r="BN92" s="73">
        <v>1</v>
      </c>
      <c r="BO92" s="4">
        <v>6.5277777777777782E-2</v>
      </c>
      <c r="BP92" s="4">
        <v>0.49722222222222223</v>
      </c>
      <c r="BQ92" s="74">
        <v>0</v>
      </c>
      <c r="BR92" s="71" t="b">
        <f t="shared" si="53"/>
        <v>0</v>
      </c>
      <c r="BS92" s="70">
        <v>0</v>
      </c>
      <c r="BT92" s="72" t="b">
        <f t="shared" si="54"/>
        <v>0</v>
      </c>
      <c r="BU92" s="70">
        <v>0</v>
      </c>
      <c r="BW92" s="73">
        <v>1</v>
      </c>
      <c r="BX92" s="4">
        <v>0.79861111111111116</v>
      </c>
      <c r="BY92" s="4">
        <v>8.3333333333333329E-2</v>
      </c>
      <c r="BZ92" s="74">
        <v>0</v>
      </c>
      <c r="CA92" s="71" t="b">
        <f t="shared" si="55"/>
        <v>0</v>
      </c>
      <c r="CB92" s="70">
        <v>0</v>
      </c>
      <c r="CC92" s="72" t="b">
        <f t="shared" si="56"/>
        <v>0</v>
      </c>
      <c r="CD92" s="70">
        <v>0</v>
      </c>
      <c r="CF92" s="73">
        <v>1</v>
      </c>
      <c r="CG92" s="4">
        <v>0.64652777777777781</v>
      </c>
      <c r="CH92" s="4">
        <v>0.96250000000000002</v>
      </c>
      <c r="CI92" s="74">
        <v>0</v>
      </c>
      <c r="CJ92" s="71" t="b">
        <f t="shared" si="57"/>
        <v>0</v>
      </c>
      <c r="CK92" s="70">
        <v>0</v>
      </c>
      <c r="CL92" s="72" t="b">
        <f t="shared" si="58"/>
        <v>0</v>
      </c>
      <c r="CM92" s="70">
        <v>0</v>
      </c>
    </row>
    <row r="93" spans="1:91" ht="27" customHeight="1">
      <c r="A93" s="102">
        <v>45734</v>
      </c>
      <c r="B93" s="107" t="s">
        <v>25</v>
      </c>
      <c r="C93" s="73">
        <v>1</v>
      </c>
      <c r="D93" s="4">
        <v>0.67222222222222217</v>
      </c>
      <c r="E93" s="4">
        <v>8.5416666666666655E-2</v>
      </c>
      <c r="F93" s="74">
        <v>2</v>
      </c>
      <c r="G93" s="71">
        <f t="shared" si="60"/>
        <v>-0.11944444444444446</v>
      </c>
      <c r="H93" s="70">
        <v>0</v>
      </c>
      <c r="I93" s="114"/>
      <c r="J93" s="70">
        <v>3</v>
      </c>
      <c r="K93" s="65"/>
      <c r="L93" s="73">
        <v>0</v>
      </c>
      <c r="M93" s="4"/>
      <c r="N93" s="4"/>
      <c r="O93" s="74">
        <v>0</v>
      </c>
      <c r="P93" s="71" t="b">
        <f t="shared" si="61"/>
        <v>0</v>
      </c>
      <c r="Q93" s="70">
        <v>0</v>
      </c>
      <c r="R93" s="72" t="b">
        <f t="shared" si="43"/>
        <v>0</v>
      </c>
      <c r="S93" s="70">
        <v>0</v>
      </c>
      <c r="U93" s="73">
        <v>1</v>
      </c>
      <c r="V93" s="4">
        <v>0.49027777777777781</v>
      </c>
      <c r="W93" s="4">
        <v>0.85486111111111107</v>
      </c>
      <c r="X93" s="74">
        <v>1</v>
      </c>
      <c r="Y93" s="71">
        <f t="shared" si="59"/>
        <v>-9.7222222222221877E-3</v>
      </c>
      <c r="Z93" s="70">
        <v>0</v>
      </c>
      <c r="AA93" s="72">
        <f t="shared" si="44"/>
        <v>0.2090277777777777</v>
      </c>
      <c r="AB93" s="70">
        <v>0</v>
      </c>
      <c r="AD93" s="73">
        <v>1</v>
      </c>
      <c r="AE93" s="4">
        <v>0.68333333333333324</v>
      </c>
      <c r="AF93" s="4">
        <v>8.5416666666666655E-2</v>
      </c>
      <c r="AG93" s="74">
        <v>0</v>
      </c>
      <c r="AH93" s="71" t="b">
        <f t="shared" si="45"/>
        <v>0</v>
      </c>
      <c r="AI93" s="70">
        <v>0</v>
      </c>
      <c r="AJ93" s="72" t="b">
        <f t="shared" si="46"/>
        <v>0</v>
      </c>
      <c r="AK93" s="70">
        <v>0</v>
      </c>
      <c r="AM93" s="73">
        <v>1</v>
      </c>
      <c r="AN93" s="4">
        <v>0.48055555555555557</v>
      </c>
      <c r="AO93" s="4">
        <v>0.80833333333333324</v>
      </c>
      <c r="AP93" s="74">
        <v>0</v>
      </c>
      <c r="AQ93" s="71" t="b">
        <f t="shared" si="47"/>
        <v>0</v>
      </c>
      <c r="AR93" s="70">
        <v>0</v>
      </c>
      <c r="AS93" s="72" t="b">
        <f t="shared" si="48"/>
        <v>0</v>
      </c>
      <c r="AT93" s="70">
        <v>0</v>
      </c>
      <c r="AV93" s="73">
        <v>1</v>
      </c>
      <c r="AW93" s="4">
        <v>0.48472222222222222</v>
      </c>
      <c r="AX93" s="4"/>
      <c r="AY93" s="74">
        <v>0</v>
      </c>
      <c r="AZ93" s="71" t="b">
        <f t="shared" si="49"/>
        <v>0</v>
      </c>
      <c r="BA93" s="70">
        <v>0</v>
      </c>
      <c r="BB93" s="72" t="b">
        <f t="shared" si="50"/>
        <v>0</v>
      </c>
      <c r="BC93" s="70">
        <v>0</v>
      </c>
      <c r="BE93" s="73">
        <v>1</v>
      </c>
      <c r="BF93" s="4">
        <v>0.52361111111111114</v>
      </c>
      <c r="BG93" s="4">
        <v>0.81319444444444444</v>
      </c>
      <c r="BH93" s="74">
        <v>0</v>
      </c>
      <c r="BI93" s="71" t="b">
        <f t="shared" si="51"/>
        <v>0</v>
      </c>
      <c r="BJ93" s="70">
        <v>0</v>
      </c>
      <c r="BK93" s="72" t="b">
        <f t="shared" si="52"/>
        <v>0</v>
      </c>
      <c r="BL93" s="70">
        <v>0</v>
      </c>
      <c r="BN93" s="73">
        <v>1</v>
      </c>
      <c r="BO93" s="4">
        <v>6.1111111111111116E-2</v>
      </c>
      <c r="BP93" s="4">
        <v>0.50694444444444442</v>
      </c>
      <c r="BQ93" s="74">
        <v>0</v>
      </c>
      <c r="BR93" s="71" t="b">
        <f t="shared" si="53"/>
        <v>0</v>
      </c>
      <c r="BS93" s="70">
        <v>0</v>
      </c>
      <c r="BT93" s="72" t="b">
        <f t="shared" si="54"/>
        <v>0</v>
      </c>
      <c r="BU93" s="70">
        <v>0</v>
      </c>
      <c r="BW93" s="73">
        <v>0</v>
      </c>
      <c r="BX93" s="4"/>
      <c r="BY93" s="4"/>
      <c r="BZ93" s="74">
        <v>0</v>
      </c>
      <c r="CA93" s="71" t="b">
        <f t="shared" si="55"/>
        <v>0</v>
      </c>
      <c r="CB93" s="70">
        <v>0</v>
      </c>
      <c r="CC93" s="72" t="b">
        <f t="shared" si="56"/>
        <v>0</v>
      </c>
      <c r="CD93" s="70">
        <v>0</v>
      </c>
      <c r="CF93" s="73">
        <v>0</v>
      </c>
      <c r="CG93" s="4"/>
      <c r="CH93" s="4"/>
      <c r="CI93" s="74">
        <v>0</v>
      </c>
      <c r="CJ93" s="71" t="b">
        <f t="shared" si="57"/>
        <v>0</v>
      </c>
      <c r="CK93" s="70">
        <v>0</v>
      </c>
      <c r="CL93" s="72" t="b">
        <f t="shared" si="58"/>
        <v>0</v>
      </c>
      <c r="CM93" s="70">
        <v>0</v>
      </c>
    </row>
    <row r="94" spans="1:91" ht="27" customHeight="1">
      <c r="A94" s="102">
        <v>45735</v>
      </c>
      <c r="B94" s="107" t="s">
        <v>34</v>
      </c>
      <c r="C94" s="73">
        <v>1</v>
      </c>
      <c r="D94" s="4">
        <v>0.50347222222222221</v>
      </c>
      <c r="E94" s="4">
        <v>8.1944444444444445E-2</v>
      </c>
      <c r="F94" s="74">
        <v>1</v>
      </c>
      <c r="G94" s="71">
        <f t="shared" si="60"/>
        <v>3.4722222222222099E-3</v>
      </c>
      <c r="H94" s="70">
        <v>0</v>
      </c>
      <c r="I94" s="114"/>
      <c r="J94" s="70">
        <v>7</v>
      </c>
      <c r="K94" s="65"/>
      <c r="L94" s="73">
        <v>1</v>
      </c>
      <c r="M94" s="4">
        <v>0.69930555555555562</v>
      </c>
      <c r="N94" s="4">
        <v>0.11597222222222221</v>
      </c>
      <c r="O94" s="74">
        <v>2</v>
      </c>
      <c r="P94" s="71">
        <f t="shared" si="61"/>
        <v>-9.2361111111111005E-2</v>
      </c>
      <c r="Q94" s="70">
        <v>0</v>
      </c>
      <c r="R94" s="72">
        <f t="shared" si="43"/>
        <v>-0.82152777777777775</v>
      </c>
      <c r="S94" s="70">
        <v>0</v>
      </c>
      <c r="U94" s="73">
        <v>0</v>
      </c>
      <c r="V94" s="4"/>
      <c r="W94" s="4"/>
      <c r="X94" s="74">
        <v>0</v>
      </c>
      <c r="Y94" s="71" t="b">
        <f t="shared" si="59"/>
        <v>0</v>
      </c>
      <c r="Z94" s="70">
        <v>0</v>
      </c>
      <c r="AA94" s="72" t="b">
        <f t="shared" si="44"/>
        <v>0</v>
      </c>
      <c r="AB94" s="70">
        <v>7</v>
      </c>
      <c r="AD94" s="73">
        <v>1</v>
      </c>
      <c r="AE94" s="4">
        <v>0.46249999999999997</v>
      </c>
      <c r="AF94" s="4">
        <v>0.92222222222222217</v>
      </c>
      <c r="AG94" s="74">
        <v>0</v>
      </c>
      <c r="AH94" s="71" t="b">
        <f t="shared" si="45"/>
        <v>0</v>
      </c>
      <c r="AI94" s="70">
        <v>0</v>
      </c>
      <c r="AJ94" s="72" t="b">
        <f t="shared" si="46"/>
        <v>0</v>
      </c>
      <c r="AK94" s="70">
        <v>0</v>
      </c>
      <c r="AM94" s="73">
        <v>1</v>
      </c>
      <c r="AN94" s="4">
        <v>0.4513888888888889</v>
      </c>
      <c r="AO94" s="4">
        <v>6.2499999999999995E-3</v>
      </c>
      <c r="AP94" s="74">
        <v>0</v>
      </c>
      <c r="AQ94" s="71" t="b">
        <f t="shared" si="47"/>
        <v>0</v>
      </c>
      <c r="AR94" s="70">
        <v>0</v>
      </c>
      <c r="AS94" s="72" t="b">
        <f t="shared" si="48"/>
        <v>0</v>
      </c>
      <c r="AT94" s="70">
        <v>0</v>
      </c>
      <c r="AV94" s="73">
        <v>0</v>
      </c>
      <c r="AW94" s="4"/>
      <c r="AX94" s="4"/>
      <c r="AY94" s="74">
        <v>0</v>
      </c>
      <c r="AZ94" s="71" t="b">
        <f t="shared" si="49"/>
        <v>0</v>
      </c>
      <c r="BA94" s="70">
        <v>0</v>
      </c>
      <c r="BB94" s="72" t="b">
        <f t="shared" si="50"/>
        <v>0</v>
      </c>
      <c r="BC94" s="70">
        <v>0</v>
      </c>
      <c r="BE94" s="73">
        <v>1</v>
      </c>
      <c r="BF94" s="4">
        <v>0.78472222222222221</v>
      </c>
      <c r="BG94" s="4">
        <v>8.1250000000000003E-2</v>
      </c>
      <c r="BH94" s="74">
        <v>0</v>
      </c>
      <c r="BI94" s="71" t="b">
        <f t="shared" si="51"/>
        <v>0</v>
      </c>
      <c r="BJ94" s="70">
        <v>0</v>
      </c>
      <c r="BK94" s="72" t="b">
        <f t="shared" si="52"/>
        <v>0</v>
      </c>
      <c r="BL94" s="70">
        <v>0</v>
      </c>
      <c r="BN94" s="73">
        <v>1</v>
      </c>
      <c r="BO94" s="4">
        <v>0.10833333333333334</v>
      </c>
      <c r="BP94" s="4">
        <v>0.50347222222222221</v>
      </c>
      <c r="BQ94" s="74">
        <v>0</v>
      </c>
      <c r="BR94" s="71" t="b">
        <f t="shared" si="53"/>
        <v>0</v>
      </c>
      <c r="BS94" s="70">
        <v>0</v>
      </c>
      <c r="BT94" s="72" t="b">
        <f t="shared" si="54"/>
        <v>0</v>
      </c>
      <c r="BU94" s="70">
        <v>0</v>
      </c>
      <c r="BW94" s="73">
        <v>1</v>
      </c>
      <c r="BX94" s="4">
        <v>0.4861111111111111</v>
      </c>
      <c r="BY94" s="4">
        <v>0.79583333333333339</v>
      </c>
      <c r="BZ94" s="74">
        <v>0</v>
      </c>
      <c r="CA94" s="71" t="b">
        <f t="shared" si="55"/>
        <v>0</v>
      </c>
      <c r="CB94" s="70">
        <v>0</v>
      </c>
      <c r="CC94" s="72" t="b">
        <f t="shared" si="56"/>
        <v>0</v>
      </c>
      <c r="CD94" s="70">
        <v>0</v>
      </c>
      <c r="CF94" s="73">
        <v>1</v>
      </c>
      <c r="CG94" s="4">
        <v>0.5131944444444444</v>
      </c>
      <c r="CH94" s="4">
        <v>0.9159722222222223</v>
      </c>
      <c r="CI94" s="74">
        <v>0</v>
      </c>
      <c r="CJ94" s="71" t="b">
        <f t="shared" si="57"/>
        <v>0</v>
      </c>
      <c r="CK94" s="70">
        <v>0</v>
      </c>
      <c r="CL94" s="72" t="b">
        <f t="shared" si="58"/>
        <v>0</v>
      </c>
      <c r="CM94" s="70">
        <v>2</v>
      </c>
    </row>
    <row r="95" spans="1:91" ht="27" customHeight="1">
      <c r="A95" s="102">
        <v>45736</v>
      </c>
      <c r="B95" s="107" t="s">
        <v>30</v>
      </c>
      <c r="C95" s="73">
        <v>1</v>
      </c>
      <c r="D95" s="4">
        <v>0.78888888888888886</v>
      </c>
      <c r="E95" s="4">
        <v>0.14097222222222222</v>
      </c>
      <c r="F95" s="74">
        <v>2</v>
      </c>
      <c r="G95" s="71">
        <f t="shared" si="60"/>
        <v>-2.7777777777777679E-3</v>
      </c>
      <c r="H95" s="70">
        <v>0</v>
      </c>
      <c r="I95" s="114"/>
      <c r="J95" s="70">
        <v>0</v>
      </c>
      <c r="K95" s="65"/>
      <c r="L95" s="73">
        <v>1</v>
      </c>
      <c r="M95" s="4">
        <v>0.7597222222222223</v>
      </c>
      <c r="N95" s="4">
        <v>0.14027777777777778</v>
      </c>
      <c r="O95" s="74">
        <v>2</v>
      </c>
      <c r="P95" s="71">
        <f t="shared" si="61"/>
        <v>-3.1944444444444331E-2</v>
      </c>
      <c r="Q95" s="70">
        <v>0</v>
      </c>
      <c r="R95" s="72">
        <f t="shared" si="43"/>
        <v>-0.79722222222222228</v>
      </c>
      <c r="S95" s="70">
        <v>0</v>
      </c>
      <c r="U95" s="73">
        <v>1</v>
      </c>
      <c r="V95" s="4">
        <v>0.49861111111111112</v>
      </c>
      <c r="W95" s="4">
        <v>0.81944444444444453</v>
      </c>
      <c r="X95" s="74">
        <v>1</v>
      </c>
      <c r="Y95" s="71">
        <f t="shared" si="59"/>
        <v>-1.388888888888884E-3</v>
      </c>
      <c r="Z95" s="70">
        <v>0</v>
      </c>
      <c r="AA95" s="72">
        <f t="shared" si="44"/>
        <v>0.17361111111111116</v>
      </c>
      <c r="AB95" s="70">
        <v>1</v>
      </c>
      <c r="AD95" s="73">
        <v>0</v>
      </c>
      <c r="AE95" s="4"/>
      <c r="AF95" s="4"/>
      <c r="AG95" s="74">
        <v>0</v>
      </c>
      <c r="AH95" s="71" t="b">
        <f t="shared" si="45"/>
        <v>0</v>
      </c>
      <c r="AI95" s="70">
        <v>0</v>
      </c>
      <c r="AJ95" s="72" t="b">
        <f t="shared" si="46"/>
        <v>0</v>
      </c>
      <c r="AK95" s="70">
        <v>0</v>
      </c>
      <c r="AM95" s="73">
        <v>1</v>
      </c>
      <c r="AN95" s="4">
        <v>0.44722222222222219</v>
      </c>
      <c r="AO95" s="4">
        <v>0.79861111111111116</v>
      </c>
      <c r="AP95" s="74">
        <v>0</v>
      </c>
      <c r="AQ95" s="71" t="b">
        <f t="shared" si="47"/>
        <v>0</v>
      </c>
      <c r="AR95" s="70">
        <v>0</v>
      </c>
      <c r="AS95" s="72" t="b">
        <f t="shared" si="48"/>
        <v>0</v>
      </c>
      <c r="AT95" s="70">
        <v>0</v>
      </c>
      <c r="AV95" s="73">
        <v>1</v>
      </c>
      <c r="AW95" s="4">
        <v>0.77847222222222223</v>
      </c>
      <c r="AX95" s="4"/>
      <c r="AY95" s="74">
        <v>0</v>
      </c>
      <c r="AZ95" s="71" t="b">
        <f t="shared" si="49"/>
        <v>0</v>
      </c>
      <c r="BA95" s="70">
        <v>0</v>
      </c>
      <c r="BB95" s="72" t="b">
        <f t="shared" si="50"/>
        <v>0</v>
      </c>
      <c r="BC95" s="70">
        <v>0</v>
      </c>
      <c r="BE95" s="73">
        <v>1</v>
      </c>
      <c r="BF95" s="4">
        <v>0.52083333333333337</v>
      </c>
      <c r="BG95" s="4">
        <v>0.82152777777777775</v>
      </c>
      <c r="BH95" s="74">
        <v>0</v>
      </c>
      <c r="BI95" s="71" t="b">
        <f t="shared" si="51"/>
        <v>0</v>
      </c>
      <c r="BJ95" s="70">
        <v>0</v>
      </c>
      <c r="BK95" s="72" t="b">
        <f t="shared" si="52"/>
        <v>0</v>
      </c>
      <c r="BL95" s="70">
        <v>0</v>
      </c>
      <c r="BN95" s="73">
        <v>1</v>
      </c>
      <c r="BO95" s="4">
        <v>8.9583333333333334E-2</v>
      </c>
      <c r="BP95" s="4">
        <v>0.50208333333333333</v>
      </c>
      <c r="BQ95" s="74">
        <v>0</v>
      </c>
      <c r="BR95" s="71" t="b">
        <f t="shared" si="53"/>
        <v>0</v>
      </c>
      <c r="BS95" s="70">
        <v>0</v>
      </c>
      <c r="BT95" s="72" t="b">
        <f t="shared" si="54"/>
        <v>0</v>
      </c>
      <c r="BU95" s="70">
        <v>0</v>
      </c>
      <c r="BW95" s="73">
        <v>1</v>
      </c>
      <c r="BX95" s="4">
        <v>0.49027777777777781</v>
      </c>
      <c r="BY95" s="4">
        <v>0.79583333333333339</v>
      </c>
      <c r="BZ95" s="74">
        <v>0</v>
      </c>
      <c r="CA95" s="71" t="b">
        <f t="shared" si="55"/>
        <v>0</v>
      </c>
      <c r="CB95" s="70">
        <v>0</v>
      </c>
      <c r="CC95" s="72" t="b">
        <f t="shared" si="56"/>
        <v>0</v>
      </c>
      <c r="CD95" s="70">
        <v>0</v>
      </c>
      <c r="CF95" s="73">
        <v>1</v>
      </c>
      <c r="CG95" s="4">
        <v>0.64027777777777783</v>
      </c>
      <c r="CH95" s="4">
        <v>0.95833333333333337</v>
      </c>
      <c r="CI95" s="74">
        <v>0</v>
      </c>
      <c r="CJ95" s="71" t="b">
        <f t="shared" si="57"/>
        <v>0</v>
      </c>
      <c r="CK95" s="70">
        <v>0</v>
      </c>
      <c r="CL95" s="72" t="b">
        <f t="shared" si="58"/>
        <v>0</v>
      </c>
      <c r="CM95" s="70">
        <v>0</v>
      </c>
    </row>
    <row r="96" spans="1:91" ht="27" customHeight="1">
      <c r="A96" s="102">
        <v>45737</v>
      </c>
      <c r="B96" s="59" t="s">
        <v>31</v>
      </c>
      <c r="C96" s="73">
        <v>1</v>
      </c>
      <c r="D96" s="4">
        <v>0.53263888888888888</v>
      </c>
      <c r="E96" s="4">
        <v>0.85555555555555562</v>
      </c>
      <c r="F96" s="74">
        <v>1</v>
      </c>
      <c r="G96" s="71">
        <f t="shared" si="60"/>
        <v>3.2638888888888884E-2</v>
      </c>
      <c r="H96" s="70">
        <v>0</v>
      </c>
      <c r="I96" s="114"/>
      <c r="J96" s="70">
        <v>2</v>
      </c>
      <c r="K96" s="65"/>
      <c r="L96" s="73">
        <v>1</v>
      </c>
      <c r="M96" s="4">
        <v>0.66597222222222219</v>
      </c>
      <c r="N96" s="4">
        <v>9.930555555555555E-2</v>
      </c>
      <c r="O96" s="74">
        <v>2</v>
      </c>
      <c r="P96" s="71">
        <f t="shared" si="61"/>
        <v>-0.12569444444444444</v>
      </c>
      <c r="Q96" s="70">
        <v>0</v>
      </c>
      <c r="R96" s="72">
        <f t="shared" si="43"/>
        <v>-0.83819444444444446</v>
      </c>
      <c r="S96" s="70">
        <v>2</v>
      </c>
      <c r="U96" s="73">
        <v>1</v>
      </c>
      <c r="V96" s="4">
        <v>0.76597222222222217</v>
      </c>
      <c r="W96" s="4">
        <v>8.7500000000000008E-2</v>
      </c>
      <c r="X96" s="74">
        <v>2</v>
      </c>
      <c r="Y96" s="71">
        <f t="shared" si="59"/>
        <v>-2.5694444444444464E-2</v>
      </c>
      <c r="Z96" s="70">
        <v>0</v>
      </c>
      <c r="AA96" s="72">
        <f t="shared" si="44"/>
        <v>-0.85</v>
      </c>
      <c r="AB96" s="70">
        <v>0</v>
      </c>
      <c r="AD96" s="73">
        <v>1</v>
      </c>
      <c r="AE96" s="4">
        <v>0.55555555555555558</v>
      </c>
      <c r="AF96" s="4">
        <v>0.85069444444444453</v>
      </c>
      <c r="AG96" s="74">
        <v>0</v>
      </c>
      <c r="AH96" s="71" t="b">
        <f t="shared" si="45"/>
        <v>0</v>
      </c>
      <c r="AI96" s="70">
        <v>0</v>
      </c>
      <c r="AJ96" s="72" t="b">
        <f t="shared" si="46"/>
        <v>0</v>
      </c>
      <c r="AK96" s="70">
        <v>0</v>
      </c>
      <c r="AM96" s="73">
        <v>1</v>
      </c>
      <c r="AN96" s="4">
        <v>0.45902777777777781</v>
      </c>
      <c r="AO96" s="4">
        <v>0.86319444444444438</v>
      </c>
      <c r="AP96" s="74">
        <v>0</v>
      </c>
      <c r="AQ96" s="71" t="b">
        <f t="shared" si="47"/>
        <v>0</v>
      </c>
      <c r="AR96" s="70">
        <v>0</v>
      </c>
      <c r="AS96" s="72" t="b">
        <f t="shared" si="48"/>
        <v>0</v>
      </c>
      <c r="AT96" s="70">
        <v>0</v>
      </c>
      <c r="AV96" s="73">
        <v>1</v>
      </c>
      <c r="AW96" s="4">
        <v>0.5131944444444444</v>
      </c>
      <c r="AX96" s="4"/>
      <c r="AY96" s="74">
        <v>0</v>
      </c>
      <c r="AZ96" s="71" t="b">
        <f t="shared" si="49"/>
        <v>0</v>
      </c>
      <c r="BA96" s="70">
        <v>0</v>
      </c>
      <c r="BB96" s="72" t="b">
        <f t="shared" si="50"/>
        <v>0</v>
      </c>
      <c r="BC96" s="70">
        <v>0</v>
      </c>
      <c r="BE96" s="73">
        <v>0</v>
      </c>
      <c r="BF96" s="4"/>
      <c r="BG96" s="4"/>
      <c r="BH96" s="74">
        <v>0</v>
      </c>
      <c r="BI96" s="71" t="b">
        <f t="shared" si="51"/>
        <v>0</v>
      </c>
      <c r="BJ96" s="70">
        <v>0</v>
      </c>
      <c r="BK96" s="72" t="b">
        <f t="shared" si="52"/>
        <v>0</v>
      </c>
      <c r="BL96" s="70">
        <v>0</v>
      </c>
      <c r="BN96" s="73">
        <v>1</v>
      </c>
      <c r="BO96" s="4">
        <v>9.6527777777777768E-2</v>
      </c>
      <c r="BP96" s="4">
        <v>0.51388888888888895</v>
      </c>
      <c r="BQ96" s="74">
        <v>0</v>
      </c>
      <c r="BR96" s="71" t="b">
        <f t="shared" si="53"/>
        <v>0</v>
      </c>
      <c r="BS96" s="70">
        <v>0</v>
      </c>
      <c r="BT96" s="72" t="b">
        <f t="shared" si="54"/>
        <v>0</v>
      </c>
      <c r="BU96" s="70">
        <v>0</v>
      </c>
      <c r="BW96" s="73">
        <v>1</v>
      </c>
      <c r="BX96" s="4">
        <v>0.7597222222222223</v>
      </c>
      <c r="BY96" s="4">
        <v>8.0555555555555561E-2</v>
      </c>
      <c r="BZ96" s="74">
        <v>0</v>
      </c>
      <c r="CA96" s="71" t="b">
        <f t="shared" si="55"/>
        <v>0</v>
      </c>
      <c r="CB96" s="70">
        <v>0</v>
      </c>
      <c r="CC96" s="72" t="b">
        <f t="shared" si="56"/>
        <v>0</v>
      </c>
      <c r="CD96" s="70">
        <v>0</v>
      </c>
      <c r="CF96" s="73">
        <v>1</v>
      </c>
      <c r="CG96" s="4">
        <v>0.65</v>
      </c>
      <c r="CH96" s="4">
        <v>0.96250000000000002</v>
      </c>
      <c r="CI96" s="74">
        <v>0</v>
      </c>
      <c r="CJ96" s="71" t="b">
        <f t="shared" si="57"/>
        <v>0</v>
      </c>
      <c r="CK96" s="70">
        <v>0</v>
      </c>
      <c r="CL96" s="72" t="b">
        <f t="shared" si="58"/>
        <v>0</v>
      </c>
      <c r="CM96" s="70">
        <v>0</v>
      </c>
    </row>
    <row r="97" spans="1:91" ht="27" customHeight="1">
      <c r="A97" s="102">
        <v>45738</v>
      </c>
      <c r="B97" s="59" t="s">
        <v>32</v>
      </c>
      <c r="C97" s="73">
        <v>1</v>
      </c>
      <c r="D97" s="4">
        <v>0.52708333333333335</v>
      </c>
      <c r="E97" s="4">
        <v>0.81944444444444453</v>
      </c>
      <c r="F97" s="74">
        <v>1</v>
      </c>
      <c r="G97" s="71">
        <f t="shared" si="60"/>
        <v>2.7083333333333348E-2</v>
      </c>
      <c r="H97" s="70">
        <v>0</v>
      </c>
      <c r="I97" s="114"/>
      <c r="J97" s="70">
        <v>1</v>
      </c>
      <c r="K97" s="65"/>
      <c r="L97" s="73">
        <v>1</v>
      </c>
      <c r="M97" s="4">
        <v>0.77708333333333324</v>
      </c>
      <c r="N97" s="4">
        <v>5.8333333333333327E-2</v>
      </c>
      <c r="O97" s="74">
        <v>2</v>
      </c>
      <c r="P97" s="71">
        <f t="shared" si="61"/>
        <v>-1.4583333333333393E-2</v>
      </c>
      <c r="Q97" s="70">
        <v>0</v>
      </c>
      <c r="R97" s="72">
        <f t="shared" si="43"/>
        <v>-0.87916666666666665</v>
      </c>
      <c r="S97" s="70">
        <v>0</v>
      </c>
      <c r="U97" s="73">
        <v>1</v>
      </c>
      <c r="V97" s="4">
        <v>0.79513888888888884</v>
      </c>
      <c r="W97" s="4">
        <v>8.7500000000000008E-2</v>
      </c>
      <c r="X97" s="74">
        <v>2</v>
      </c>
      <c r="Y97" s="71">
        <f t="shared" si="59"/>
        <v>3.4722222222222099E-3</v>
      </c>
      <c r="Z97" s="70">
        <v>0</v>
      </c>
      <c r="AA97" s="72">
        <f t="shared" si="44"/>
        <v>-0.85</v>
      </c>
      <c r="AB97" s="70">
        <v>0</v>
      </c>
      <c r="AD97" s="73">
        <v>1</v>
      </c>
      <c r="AE97" s="4">
        <v>0.74583333333333324</v>
      </c>
      <c r="AF97" s="4">
        <v>5.9027777777777783E-2</v>
      </c>
      <c r="AG97" s="74">
        <v>0</v>
      </c>
      <c r="AH97" s="71" t="b">
        <f t="shared" si="45"/>
        <v>0</v>
      </c>
      <c r="AI97" s="70">
        <v>0</v>
      </c>
      <c r="AJ97" s="72" t="b">
        <f t="shared" si="46"/>
        <v>0</v>
      </c>
      <c r="AK97" s="70">
        <v>2</v>
      </c>
      <c r="AM97" s="73">
        <v>1</v>
      </c>
      <c r="AN97" s="4">
        <v>0.46249999999999997</v>
      </c>
      <c r="AO97" s="4">
        <v>0.81597222222222221</v>
      </c>
      <c r="AP97" s="74">
        <v>0</v>
      </c>
      <c r="AQ97" s="71" t="b">
        <f t="shared" si="47"/>
        <v>0</v>
      </c>
      <c r="AR97" s="70">
        <v>0</v>
      </c>
      <c r="AS97" s="72" t="b">
        <f t="shared" si="48"/>
        <v>0</v>
      </c>
      <c r="AT97" s="70">
        <v>0</v>
      </c>
      <c r="AV97" s="73">
        <v>1</v>
      </c>
      <c r="AW97" s="4">
        <v>0.68125000000000002</v>
      </c>
      <c r="AX97" s="4"/>
      <c r="AY97" s="74">
        <v>0</v>
      </c>
      <c r="AZ97" s="71" t="b">
        <f t="shared" si="49"/>
        <v>0</v>
      </c>
      <c r="BA97" s="70">
        <v>0</v>
      </c>
      <c r="BB97" s="72" t="b">
        <f t="shared" si="50"/>
        <v>0</v>
      </c>
      <c r="BC97" s="70">
        <v>0</v>
      </c>
      <c r="BE97" s="73">
        <v>1</v>
      </c>
      <c r="BF97" s="4">
        <v>0.56319444444444444</v>
      </c>
      <c r="BG97" s="4">
        <v>0.82708333333333339</v>
      </c>
      <c r="BH97" s="74">
        <v>0</v>
      </c>
      <c r="BI97" s="71" t="b">
        <f t="shared" si="51"/>
        <v>0</v>
      </c>
      <c r="BJ97" s="70">
        <v>0</v>
      </c>
      <c r="BK97" s="72" t="b">
        <f t="shared" si="52"/>
        <v>0</v>
      </c>
      <c r="BL97" s="70">
        <v>0</v>
      </c>
      <c r="BN97" s="73">
        <v>1</v>
      </c>
      <c r="BO97" s="4">
        <v>5.4166666666666669E-2</v>
      </c>
      <c r="BP97" s="4">
        <v>0.50624999999999998</v>
      </c>
      <c r="BQ97" s="74">
        <v>0</v>
      </c>
      <c r="BR97" s="71" t="b">
        <f t="shared" si="53"/>
        <v>0</v>
      </c>
      <c r="BS97" s="70">
        <v>0</v>
      </c>
      <c r="BT97" s="72" t="b">
        <f t="shared" si="54"/>
        <v>0</v>
      </c>
      <c r="BU97" s="70">
        <v>0</v>
      </c>
      <c r="BW97" s="73">
        <v>1</v>
      </c>
      <c r="BX97" s="4">
        <v>0.5083333333333333</v>
      </c>
      <c r="BY97" s="4">
        <v>0.79236111111111107</v>
      </c>
      <c r="BZ97" s="74">
        <v>0</v>
      </c>
      <c r="CA97" s="71" t="b">
        <f t="shared" si="55"/>
        <v>0</v>
      </c>
      <c r="CB97" s="70">
        <v>0</v>
      </c>
      <c r="CC97" s="72" t="b">
        <f t="shared" si="56"/>
        <v>0</v>
      </c>
      <c r="CD97" s="70">
        <v>0</v>
      </c>
      <c r="CF97" s="73">
        <v>1</v>
      </c>
      <c r="CG97" s="4">
        <v>0.64513888888888882</v>
      </c>
      <c r="CH97" s="4">
        <v>0.96458333333333324</v>
      </c>
      <c r="CI97" s="74">
        <v>0</v>
      </c>
      <c r="CJ97" s="71" t="b">
        <f t="shared" si="57"/>
        <v>0</v>
      </c>
      <c r="CK97" s="70">
        <v>0</v>
      </c>
      <c r="CL97" s="72" t="b">
        <f t="shared" si="58"/>
        <v>0</v>
      </c>
      <c r="CM97" s="70">
        <v>0</v>
      </c>
    </row>
    <row r="98" spans="1:91" ht="27" customHeight="1">
      <c r="A98" s="102">
        <v>45739</v>
      </c>
      <c r="B98" s="13" t="s">
        <v>33</v>
      </c>
      <c r="C98" s="73">
        <v>1</v>
      </c>
      <c r="D98" s="4">
        <v>0.49722222222222223</v>
      </c>
      <c r="E98" s="4">
        <v>0.8125</v>
      </c>
      <c r="F98" s="74">
        <v>1</v>
      </c>
      <c r="G98" s="71">
        <f t="shared" si="60"/>
        <v>-2.7777777777777679E-3</v>
      </c>
      <c r="H98" s="70">
        <v>0</v>
      </c>
      <c r="I98" s="114"/>
      <c r="J98" s="70">
        <v>1</v>
      </c>
      <c r="K98" s="65"/>
      <c r="L98" s="73">
        <v>1</v>
      </c>
      <c r="M98" s="4">
        <v>0.49722222222222223</v>
      </c>
      <c r="N98" s="4">
        <v>0.80625000000000002</v>
      </c>
      <c r="O98" s="74">
        <v>1</v>
      </c>
      <c r="P98" s="71">
        <f t="shared" si="61"/>
        <v>-2.7777777777777679E-3</v>
      </c>
      <c r="Q98" s="70">
        <v>0</v>
      </c>
      <c r="R98" s="72">
        <f t="shared" si="43"/>
        <v>0.16041666666666665</v>
      </c>
      <c r="S98" s="70">
        <v>0</v>
      </c>
      <c r="U98" s="73">
        <v>1</v>
      </c>
      <c r="V98" s="4">
        <v>0.77430555555555547</v>
      </c>
      <c r="W98" s="4">
        <v>9.2361111111111116E-2</v>
      </c>
      <c r="X98" s="74">
        <v>2</v>
      </c>
      <c r="Y98" s="71">
        <f t="shared" si="59"/>
        <v>-1.736111111111116E-2</v>
      </c>
      <c r="Z98" s="70">
        <v>0</v>
      </c>
      <c r="AA98" s="72">
        <f t="shared" si="44"/>
        <v>-0.84513888888888888</v>
      </c>
      <c r="AB98" s="70">
        <v>0</v>
      </c>
      <c r="AD98" s="73">
        <v>1</v>
      </c>
      <c r="AE98" s="4">
        <v>0.49722222222222223</v>
      </c>
      <c r="AF98" s="4">
        <v>0.81805555555555554</v>
      </c>
      <c r="AG98" s="74">
        <v>0</v>
      </c>
      <c r="AH98" s="71" t="b">
        <f t="shared" si="45"/>
        <v>0</v>
      </c>
      <c r="AI98" s="70">
        <v>0</v>
      </c>
      <c r="AJ98" s="72" t="b">
        <f t="shared" si="46"/>
        <v>0</v>
      </c>
      <c r="AK98" s="70">
        <v>0</v>
      </c>
      <c r="AM98" s="73">
        <v>0</v>
      </c>
      <c r="AN98" s="4"/>
      <c r="AO98" s="4"/>
      <c r="AP98" s="74">
        <v>0</v>
      </c>
      <c r="AQ98" s="71" t="b">
        <f t="shared" si="47"/>
        <v>0</v>
      </c>
      <c r="AR98" s="70">
        <v>0</v>
      </c>
      <c r="AS98" s="72" t="b">
        <f t="shared" si="48"/>
        <v>0</v>
      </c>
      <c r="AT98" s="70">
        <v>0</v>
      </c>
      <c r="AV98" s="73">
        <v>1</v>
      </c>
      <c r="AW98" s="4">
        <v>0.77986111111111101</v>
      </c>
      <c r="AX98" s="4"/>
      <c r="AY98" s="74">
        <v>0</v>
      </c>
      <c r="AZ98" s="71" t="b">
        <f t="shared" si="49"/>
        <v>0</v>
      </c>
      <c r="BA98" s="70">
        <v>0</v>
      </c>
      <c r="BB98" s="72" t="b">
        <f t="shared" si="50"/>
        <v>0</v>
      </c>
      <c r="BC98" s="70">
        <v>0</v>
      </c>
      <c r="BE98" s="73">
        <v>0</v>
      </c>
      <c r="BF98" s="4"/>
      <c r="BG98" s="4"/>
      <c r="BH98" s="74">
        <v>0</v>
      </c>
      <c r="BI98" s="71" t="b">
        <f t="shared" si="51"/>
        <v>0</v>
      </c>
      <c r="BJ98" s="70">
        <v>0</v>
      </c>
      <c r="BK98" s="72" t="b">
        <f t="shared" si="52"/>
        <v>0</v>
      </c>
      <c r="BL98" s="70">
        <v>0</v>
      </c>
      <c r="BN98" s="73">
        <v>1</v>
      </c>
      <c r="BO98" s="4">
        <v>7.8472222222222221E-2</v>
      </c>
      <c r="BP98" s="4">
        <v>0.50138888888888888</v>
      </c>
      <c r="BQ98" s="74">
        <v>0</v>
      </c>
      <c r="BR98" s="71" t="b">
        <f t="shared" si="53"/>
        <v>0</v>
      </c>
      <c r="BS98" s="70">
        <v>0</v>
      </c>
      <c r="BT98" s="72" t="b">
        <f t="shared" si="54"/>
        <v>0</v>
      </c>
      <c r="BU98" s="70">
        <v>0</v>
      </c>
      <c r="BW98" s="73">
        <v>1</v>
      </c>
      <c r="BX98" s="4">
        <v>0.80138888888888893</v>
      </c>
      <c r="BY98" s="4">
        <v>9.2361111111111116E-2</v>
      </c>
      <c r="BZ98" s="74">
        <v>0</v>
      </c>
      <c r="CA98" s="71" t="b">
        <f t="shared" si="55"/>
        <v>0</v>
      </c>
      <c r="CB98" s="70">
        <v>0</v>
      </c>
      <c r="CC98" s="72" t="b">
        <f t="shared" si="56"/>
        <v>0</v>
      </c>
      <c r="CD98" s="70">
        <v>0</v>
      </c>
      <c r="CF98" s="73">
        <v>1</v>
      </c>
      <c r="CG98" s="4">
        <v>0.65694444444444444</v>
      </c>
      <c r="CH98" s="4">
        <v>0.96875</v>
      </c>
      <c r="CI98" s="74">
        <v>0</v>
      </c>
      <c r="CJ98" s="71" t="b">
        <f t="shared" si="57"/>
        <v>0</v>
      </c>
      <c r="CK98" s="70">
        <v>0</v>
      </c>
      <c r="CL98" s="72" t="b">
        <f t="shared" si="58"/>
        <v>0</v>
      </c>
      <c r="CM98" s="70">
        <v>0</v>
      </c>
    </row>
    <row r="99" spans="1:91" ht="27" customHeight="1">
      <c r="A99" s="102">
        <v>45740</v>
      </c>
      <c r="B99" s="107" t="s">
        <v>24</v>
      </c>
      <c r="C99" s="73">
        <v>0</v>
      </c>
      <c r="D99" s="4"/>
      <c r="E99" s="4"/>
      <c r="F99" s="74">
        <v>0</v>
      </c>
      <c r="G99" s="71" t="b">
        <f t="shared" si="60"/>
        <v>0</v>
      </c>
      <c r="H99" s="70">
        <v>0</v>
      </c>
      <c r="I99" s="114"/>
      <c r="J99" s="70">
        <v>0</v>
      </c>
      <c r="K99" s="65"/>
      <c r="L99" s="73">
        <v>1</v>
      </c>
      <c r="M99" s="4">
        <v>0.47361111111111115</v>
      </c>
      <c r="N99" s="4">
        <v>0.81180555555555556</v>
      </c>
      <c r="O99" s="74">
        <v>1</v>
      </c>
      <c r="P99" s="71">
        <f t="shared" si="61"/>
        <v>-2.6388888888888851E-2</v>
      </c>
      <c r="Q99" s="70">
        <v>0</v>
      </c>
      <c r="R99" s="72">
        <f t="shared" si="43"/>
        <v>0.16597222222222219</v>
      </c>
      <c r="S99" s="70">
        <v>0</v>
      </c>
      <c r="U99" s="73">
        <v>1</v>
      </c>
      <c r="V99" s="4">
        <v>0.51041666666666663</v>
      </c>
      <c r="W99" s="4">
        <v>8.5416666666666655E-2</v>
      </c>
      <c r="X99" s="74">
        <v>1</v>
      </c>
      <c r="Y99" s="71">
        <f t="shared" si="59"/>
        <v>1.041666666666663E-2</v>
      </c>
      <c r="Z99" s="70">
        <v>0</v>
      </c>
      <c r="AA99" s="72">
        <f t="shared" si="44"/>
        <v>-0.56041666666666667</v>
      </c>
      <c r="AB99" s="70">
        <v>7</v>
      </c>
      <c r="AD99" s="73">
        <v>1</v>
      </c>
      <c r="AE99" s="4">
        <v>0.7895833333333333</v>
      </c>
      <c r="AF99" s="4"/>
      <c r="AG99" s="74">
        <v>0</v>
      </c>
      <c r="AH99" s="71" t="b">
        <f t="shared" si="45"/>
        <v>0</v>
      </c>
      <c r="AI99" s="70">
        <v>0</v>
      </c>
      <c r="AJ99" s="72" t="b">
        <f t="shared" si="46"/>
        <v>0</v>
      </c>
      <c r="AK99" s="70">
        <v>0</v>
      </c>
      <c r="AM99" s="73">
        <v>1</v>
      </c>
      <c r="AN99" s="4">
        <v>0.44791666666666669</v>
      </c>
      <c r="AO99" s="4">
        <v>0.81874999999999998</v>
      </c>
      <c r="AP99" s="74">
        <v>0</v>
      </c>
      <c r="AQ99" s="71" t="b">
        <f t="shared" si="47"/>
        <v>0</v>
      </c>
      <c r="AR99" s="70">
        <v>0</v>
      </c>
      <c r="AS99" s="72" t="b">
        <f t="shared" si="48"/>
        <v>0</v>
      </c>
      <c r="AT99" s="70">
        <v>0</v>
      </c>
      <c r="AV99" s="73">
        <v>0</v>
      </c>
      <c r="AW99" s="4"/>
      <c r="AX99" s="4"/>
      <c r="AY99" s="74">
        <v>0</v>
      </c>
      <c r="AZ99" s="71" t="b">
        <f t="shared" si="49"/>
        <v>0</v>
      </c>
      <c r="BA99" s="70">
        <v>0</v>
      </c>
      <c r="BB99" s="72" t="b">
        <f t="shared" si="50"/>
        <v>0</v>
      </c>
      <c r="BC99" s="70">
        <v>0</v>
      </c>
      <c r="BE99" s="73">
        <v>1</v>
      </c>
      <c r="BF99" s="4">
        <v>0.52916666666666667</v>
      </c>
      <c r="BG99" s="4">
        <v>0.82430555555555562</v>
      </c>
      <c r="BH99" s="74">
        <v>0</v>
      </c>
      <c r="BI99" s="71" t="b">
        <f t="shared" si="51"/>
        <v>0</v>
      </c>
      <c r="BJ99" s="70">
        <v>0</v>
      </c>
      <c r="BK99" s="72" t="b">
        <f t="shared" si="52"/>
        <v>0</v>
      </c>
      <c r="BL99" s="70">
        <v>0</v>
      </c>
      <c r="BN99" s="73">
        <v>1</v>
      </c>
      <c r="BO99" s="4">
        <v>9.8611111111111108E-2</v>
      </c>
      <c r="BP99" s="4"/>
      <c r="BQ99" s="74">
        <v>0</v>
      </c>
      <c r="BR99" s="71" t="b">
        <f t="shared" si="53"/>
        <v>0</v>
      </c>
      <c r="BS99" s="70">
        <v>0</v>
      </c>
      <c r="BT99" s="72" t="b">
        <f t="shared" si="54"/>
        <v>0</v>
      </c>
      <c r="BU99" s="70">
        <v>0</v>
      </c>
      <c r="BW99" s="73">
        <v>1</v>
      </c>
      <c r="BX99" s="4">
        <v>0.79166666666666663</v>
      </c>
      <c r="BY99" s="4">
        <v>8.1944444444444445E-2</v>
      </c>
      <c r="BZ99" s="74">
        <v>0</v>
      </c>
      <c r="CA99" s="71" t="b">
        <f t="shared" si="55"/>
        <v>0</v>
      </c>
      <c r="CB99" s="70">
        <v>0</v>
      </c>
      <c r="CC99" s="72" t="b">
        <f t="shared" si="56"/>
        <v>0</v>
      </c>
      <c r="CD99" s="70">
        <v>0</v>
      </c>
      <c r="CF99" s="73">
        <v>1</v>
      </c>
      <c r="CG99" s="4">
        <v>0.65694444444444444</v>
      </c>
      <c r="CH99" s="4">
        <v>0.96736111111111101</v>
      </c>
      <c r="CI99" s="74">
        <v>0</v>
      </c>
      <c r="CJ99" s="71" t="b">
        <f t="shared" si="57"/>
        <v>0</v>
      </c>
      <c r="CK99" s="70">
        <v>0</v>
      </c>
      <c r="CL99" s="72" t="b">
        <f t="shared" si="58"/>
        <v>0</v>
      </c>
      <c r="CM99" s="70">
        <v>0</v>
      </c>
    </row>
    <row r="100" spans="1:91" ht="27" customHeight="1">
      <c r="A100" s="102">
        <v>45741</v>
      </c>
      <c r="B100" s="107" t="s">
        <v>25</v>
      </c>
      <c r="C100" s="73">
        <v>1</v>
      </c>
      <c r="D100" s="4">
        <v>0.67986111111111114</v>
      </c>
      <c r="E100" s="4">
        <v>7.7777777777777779E-2</v>
      </c>
      <c r="F100" s="74">
        <v>2</v>
      </c>
      <c r="G100" s="71">
        <f t="shared" si="60"/>
        <v>-0.11180555555555549</v>
      </c>
      <c r="H100" s="70">
        <v>0</v>
      </c>
      <c r="I100" s="114"/>
      <c r="J100" s="70">
        <v>3</v>
      </c>
      <c r="K100" s="65"/>
      <c r="L100" s="73">
        <v>1</v>
      </c>
      <c r="M100" s="4">
        <v>0.68194444444444446</v>
      </c>
      <c r="N100" s="4">
        <v>0.99513888888888891</v>
      </c>
      <c r="O100" s="74">
        <v>2</v>
      </c>
      <c r="P100" s="71">
        <f t="shared" si="61"/>
        <v>-0.10972222222222217</v>
      </c>
      <c r="Q100" s="70">
        <v>0</v>
      </c>
      <c r="R100" s="72">
        <f t="shared" si="43"/>
        <v>5.7638888888888906E-2</v>
      </c>
      <c r="S100" s="70">
        <v>2</v>
      </c>
      <c r="U100" s="73">
        <v>1</v>
      </c>
      <c r="V100" s="4">
        <v>0.4826388888888889</v>
      </c>
      <c r="W100" s="4">
        <v>1.8749999999999999E-2</v>
      </c>
      <c r="X100" s="74">
        <v>1</v>
      </c>
      <c r="Y100" s="71">
        <f t="shared" si="59"/>
        <v>-1.7361111111111105E-2</v>
      </c>
      <c r="Z100" s="70">
        <v>0</v>
      </c>
      <c r="AA100" s="72">
        <f t="shared" si="44"/>
        <v>-0.62708333333333333</v>
      </c>
      <c r="AB100" s="70">
        <v>3</v>
      </c>
      <c r="AD100" s="73">
        <v>1</v>
      </c>
      <c r="AE100" s="4">
        <v>0.56388888888888888</v>
      </c>
      <c r="AF100" s="4">
        <v>0.96666666666666667</v>
      </c>
      <c r="AG100" s="74">
        <v>0</v>
      </c>
      <c r="AH100" s="71" t="b">
        <f t="shared" si="45"/>
        <v>0</v>
      </c>
      <c r="AI100" s="70">
        <v>0</v>
      </c>
      <c r="AJ100" s="72" t="b">
        <f t="shared" si="46"/>
        <v>0</v>
      </c>
      <c r="AK100" s="70">
        <v>0</v>
      </c>
      <c r="AM100" s="73">
        <v>1</v>
      </c>
      <c r="AN100" s="4">
        <v>0.45</v>
      </c>
      <c r="AO100" s="4">
        <v>0.85069444444444453</v>
      </c>
      <c r="AP100" s="74">
        <v>0</v>
      </c>
      <c r="AQ100" s="71" t="b">
        <f t="shared" si="47"/>
        <v>0</v>
      </c>
      <c r="AR100" s="70">
        <v>0</v>
      </c>
      <c r="AS100" s="72" t="b">
        <f t="shared" si="48"/>
        <v>0</v>
      </c>
      <c r="AT100" s="70">
        <v>0</v>
      </c>
      <c r="AV100" s="73">
        <v>1</v>
      </c>
      <c r="AW100" s="4">
        <v>0.6875</v>
      </c>
      <c r="AX100" s="4"/>
      <c r="AY100" s="74">
        <v>0</v>
      </c>
      <c r="AZ100" s="71" t="b">
        <f t="shared" si="49"/>
        <v>0</v>
      </c>
      <c r="BA100" s="70">
        <v>0</v>
      </c>
      <c r="BB100" s="72" t="b">
        <f t="shared" si="50"/>
        <v>0</v>
      </c>
      <c r="BC100" s="70">
        <v>0</v>
      </c>
      <c r="BE100" s="73">
        <v>1</v>
      </c>
      <c r="BF100" s="4">
        <v>0.50555555555555554</v>
      </c>
      <c r="BG100" s="4">
        <v>0.85069444444444453</v>
      </c>
      <c r="BH100" s="74">
        <v>0</v>
      </c>
      <c r="BI100" s="71" t="b">
        <f t="shared" si="51"/>
        <v>0</v>
      </c>
      <c r="BJ100" s="70">
        <v>0</v>
      </c>
      <c r="BK100" s="72" t="b">
        <f t="shared" si="52"/>
        <v>0</v>
      </c>
      <c r="BL100" s="70">
        <v>0</v>
      </c>
      <c r="BN100" s="73">
        <v>1</v>
      </c>
      <c r="BO100" s="4">
        <v>4.5833333333333337E-2</v>
      </c>
      <c r="BP100" s="4">
        <v>0.50624999999999998</v>
      </c>
      <c r="BQ100" s="74">
        <v>0</v>
      </c>
      <c r="BR100" s="71" t="b">
        <f t="shared" si="53"/>
        <v>0</v>
      </c>
      <c r="BS100" s="70">
        <v>0</v>
      </c>
      <c r="BT100" s="72" t="b">
        <f t="shared" si="54"/>
        <v>0</v>
      </c>
      <c r="BU100" s="70">
        <v>0</v>
      </c>
      <c r="BW100" s="73">
        <v>1</v>
      </c>
      <c r="BX100" s="4">
        <v>0.80208333333333337</v>
      </c>
      <c r="BY100" s="4">
        <v>7.3611111111111113E-2</v>
      </c>
      <c r="BZ100" s="74">
        <v>0</v>
      </c>
      <c r="CA100" s="71" t="b">
        <f t="shared" si="55"/>
        <v>0</v>
      </c>
      <c r="CB100" s="70">
        <v>0</v>
      </c>
      <c r="CC100" s="72" t="b">
        <f t="shared" si="56"/>
        <v>0</v>
      </c>
      <c r="CD100" s="70">
        <v>0</v>
      </c>
      <c r="CF100" s="73">
        <v>0</v>
      </c>
      <c r="CG100" s="4"/>
      <c r="CH100" s="4"/>
      <c r="CI100" s="74">
        <v>0</v>
      </c>
      <c r="CJ100" s="71" t="b">
        <f t="shared" si="57"/>
        <v>0</v>
      </c>
      <c r="CK100" s="70">
        <v>0</v>
      </c>
      <c r="CL100" s="72" t="b">
        <f t="shared" si="58"/>
        <v>0</v>
      </c>
      <c r="CM100" s="70">
        <v>0</v>
      </c>
    </row>
    <row r="101" spans="1:91" ht="27" customHeight="1">
      <c r="A101" s="102">
        <v>45742</v>
      </c>
      <c r="B101" s="107" t="s">
        <v>34</v>
      </c>
      <c r="C101" s="73">
        <v>1</v>
      </c>
      <c r="D101" s="4">
        <v>0.51597222222222217</v>
      </c>
      <c r="E101" s="4">
        <v>0.8125</v>
      </c>
      <c r="F101" s="74">
        <v>1</v>
      </c>
      <c r="G101" s="71">
        <f t="shared" si="60"/>
        <v>1.5972222222222165E-2</v>
      </c>
      <c r="H101" s="70">
        <v>0</v>
      </c>
      <c r="I101" s="114"/>
      <c r="J101" s="70">
        <v>7</v>
      </c>
      <c r="K101" s="65"/>
      <c r="L101" s="73">
        <v>0</v>
      </c>
      <c r="M101" s="4"/>
      <c r="N101" s="4"/>
      <c r="O101" s="74">
        <v>0</v>
      </c>
      <c r="P101" s="71" t="b">
        <f t="shared" si="61"/>
        <v>0</v>
      </c>
      <c r="Q101" s="70">
        <v>0</v>
      </c>
      <c r="R101" s="72" t="b">
        <f t="shared" si="43"/>
        <v>0</v>
      </c>
      <c r="S101" s="70">
        <v>0</v>
      </c>
      <c r="U101" s="73">
        <v>0</v>
      </c>
      <c r="V101" s="4"/>
      <c r="W101" s="4"/>
      <c r="X101" s="74">
        <v>0</v>
      </c>
      <c r="Y101" s="71" t="b">
        <f t="shared" si="59"/>
        <v>0</v>
      </c>
      <c r="Z101" s="70">
        <v>0</v>
      </c>
      <c r="AA101" s="72" t="b">
        <f t="shared" si="44"/>
        <v>0</v>
      </c>
      <c r="AB101" s="70">
        <v>0</v>
      </c>
      <c r="AD101" s="73">
        <v>1</v>
      </c>
      <c r="AE101" s="4">
        <v>0.50763888888888886</v>
      </c>
      <c r="AF101" s="4">
        <v>0.83819444444444446</v>
      </c>
      <c r="AG101" s="74">
        <v>0</v>
      </c>
      <c r="AH101" s="71" t="b">
        <f t="shared" si="45"/>
        <v>0</v>
      </c>
      <c r="AI101" s="70">
        <v>0</v>
      </c>
      <c r="AJ101" s="72" t="b">
        <f t="shared" si="46"/>
        <v>0</v>
      </c>
      <c r="AK101" s="70">
        <v>0</v>
      </c>
      <c r="AM101" s="73">
        <v>1</v>
      </c>
      <c r="AN101" s="4">
        <v>0.4284722222222222</v>
      </c>
      <c r="AO101" s="4">
        <v>0.79375000000000007</v>
      </c>
      <c r="AP101" s="74">
        <v>0</v>
      </c>
      <c r="AQ101" s="71" t="b">
        <f t="shared" si="47"/>
        <v>0</v>
      </c>
      <c r="AR101" s="70">
        <v>0</v>
      </c>
      <c r="AS101" s="72" t="b">
        <f t="shared" si="48"/>
        <v>0</v>
      </c>
      <c r="AT101" s="70">
        <v>2</v>
      </c>
      <c r="AV101" s="73">
        <v>1</v>
      </c>
      <c r="AW101" s="4">
        <v>0.75277777777777777</v>
      </c>
      <c r="AX101" s="4"/>
      <c r="AY101" s="74">
        <v>0</v>
      </c>
      <c r="AZ101" s="71" t="b">
        <f t="shared" si="49"/>
        <v>0</v>
      </c>
      <c r="BA101" s="70">
        <v>0</v>
      </c>
      <c r="BB101" s="72" t="b">
        <f t="shared" si="50"/>
        <v>0</v>
      </c>
      <c r="BC101" s="70">
        <v>0</v>
      </c>
      <c r="BE101" s="73">
        <v>1</v>
      </c>
      <c r="BF101" s="4">
        <v>0.79652777777777783</v>
      </c>
      <c r="BG101" s="4">
        <v>8.1250000000000003E-2</v>
      </c>
      <c r="BH101" s="74">
        <v>0</v>
      </c>
      <c r="BI101" s="71" t="b">
        <f t="shared" si="51"/>
        <v>0</v>
      </c>
      <c r="BJ101" s="70">
        <v>0</v>
      </c>
      <c r="BK101" s="72" t="b">
        <f t="shared" si="52"/>
        <v>0</v>
      </c>
      <c r="BL101" s="70">
        <v>0</v>
      </c>
      <c r="BN101" s="73">
        <v>1</v>
      </c>
      <c r="BO101" s="4">
        <v>8.7500000000000008E-2</v>
      </c>
      <c r="BP101" s="4">
        <v>0.50694444444444442</v>
      </c>
      <c r="BQ101" s="74">
        <v>0</v>
      </c>
      <c r="BR101" s="71" t="b">
        <f t="shared" si="53"/>
        <v>0</v>
      </c>
      <c r="BS101" s="70">
        <v>0</v>
      </c>
      <c r="BT101" s="72" t="b">
        <f t="shared" si="54"/>
        <v>0</v>
      </c>
      <c r="BU101" s="70">
        <v>0</v>
      </c>
      <c r="BW101" s="73">
        <v>1</v>
      </c>
      <c r="BX101" s="4">
        <v>0.4916666666666667</v>
      </c>
      <c r="BY101" s="4">
        <v>0.79166666666666663</v>
      </c>
      <c r="BZ101" s="74">
        <v>0</v>
      </c>
      <c r="CA101" s="71" t="b">
        <f t="shared" si="55"/>
        <v>0</v>
      </c>
      <c r="CB101" s="70">
        <v>0</v>
      </c>
      <c r="CC101" s="72" t="b">
        <f t="shared" si="56"/>
        <v>0</v>
      </c>
      <c r="CD101" s="70">
        <v>0</v>
      </c>
      <c r="CF101" s="73">
        <v>1</v>
      </c>
      <c r="CG101" s="4">
        <v>0.64444444444444449</v>
      </c>
      <c r="CH101" s="4">
        <v>0.97569444444444453</v>
      </c>
      <c r="CI101" s="74">
        <v>0</v>
      </c>
      <c r="CJ101" s="71" t="b">
        <f t="shared" si="57"/>
        <v>0</v>
      </c>
      <c r="CK101" s="70">
        <v>0</v>
      </c>
      <c r="CL101" s="72" t="b">
        <f t="shared" si="58"/>
        <v>0</v>
      </c>
      <c r="CM101" s="70">
        <v>0</v>
      </c>
    </row>
    <row r="102" spans="1:91" ht="27" customHeight="1">
      <c r="A102" s="102">
        <v>45743</v>
      </c>
      <c r="B102" s="107" t="s">
        <v>30</v>
      </c>
      <c r="C102" s="73">
        <v>1</v>
      </c>
      <c r="D102" s="4">
        <v>0.70833333333333337</v>
      </c>
      <c r="E102" s="4">
        <v>8.3333333333333329E-2</v>
      </c>
      <c r="F102" s="74">
        <v>2</v>
      </c>
      <c r="G102" s="71">
        <f t="shared" si="60"/>
        <v>-8.3333333333333259E-2</v>
      </c>
      <c r="H102" s="70">
        <v>0</v>
      </c>
      <c r="I102" s="114"/>
      <c r="J102" s="70">
        <v>1</v>
      </c>
      <c r="K102" s="65"/>
      <c r="L102" s="73">
        <v>1</v>
      </c>
      <c r="M102" s="4">
        <v>0.79375000000000007</v>
      </c>
      <c r="N102" s="4">
        <v>8.9583333333333334E-2</v>
      </c>
      <c r="O102" s="74">
        <v>2</v>
      </c>
      <c r="P102" s="71">
        <f t="shared" si="61"/>
        <v>2.083333333333437E-3</v>
      </c>
      <c r="Q102" s="70">
        <v>0</v>
      </c>
      <c r="R102" s="72">
        <f t="shared" si="43"/>
        <v>-0.84791666666666665</v>
      </c>
      <c r="S102" s="70">
        <v>0</v>
      </c>
      <c r="U102" s="73">
        <v>1</v>
      </c>
      <c r="V102" s="4">
        <v>0.50694444444444442</v>
      </c>
      <c r="W102" s="4">
        <v>0.84861111111111109</v>
      </c>
      <c r="X102" s="74">
        <v>1</v>
      </c>
      <c r="Y102" s="71">
        <f t="shared" si="59"/>
        <v>6.9444444444444198E-3</v>
      </c>
      <c r="Z102" s="70">
        <v>0</v>
      </c>
      <c r="AA102" s="72">
        <f t="shared" si="44"/>
        <v>0.20277777777777772</v>
      </c>
      <c r="AB102" s="70">
        <v>2</v>
      </c>
      <c r="AD102" s="73">
        <v>1</v>
      </c>
      <c r="AE102" s="4">
        <v>0.63263888888888886</v>
      </c>
      <c r="AF102" s="4">
        <v>0.875</v>
      </c>
      <c r="AG102" s="74">
        <v>0</v>
      </c>
      <c r="AH102" s="71" t="b">
        <f t="shared" si="45"/>
        <v>0</v>
      </c>
      <c r="AI102" s="70">
        <v>0</v>
      </c>
      <c r="AJ102" s="72" t="b">
        <f t="shared" si="46"/>
        <v>0</v>
      </c>
      <c r="AK102" s="70">
        <v>2</v>
      </c>
      <c r="AM102" s="73">
        <v>1</v>
      </c>
      <c r="AN102" s="4">
        <v>0.4548611111111111</v>
      </c>
      <c r="AO102" s="4">
        <v>0.87361111111111101</v>
      </c>
      <c r="AP102" s="74">
        <v>0</v>
      </c>
      <c r="AQ102" s="71" t="b">
        <f t="shared" si="47"/>
        <v>0</v>
      </c>
      <c r="AR102" s="70">
        <v>0</v>
      </c>
      <c r="AS102" s="72" t="b">
        <f t="shared" si="48"/>
        <v>0</v>
      </c>
      <c r="AT102" s="70">
        <v>2</v>
      </c>
      <c r="AV102" s="73">
        <v>1</v>
      </c>
      <c r="AW102" s="4">
        <v>0.69861111111111107</v>
      </c>
      <c r="AX102" s="4"/>
      <c r="AY102" s="74">
        <v>0</v>
      </c>
      <c r="AZ102" s="71" t="b">
        <f t="shared" si="49"/>
        <v>0</v>
      </c>
      <c r="BA102" s="70">
        <v>0</v>
      </c>
      <c r="BB102" s="72" t="b">
        <f t="shared" si="50"/>
        <v>0</v>
      </c>
      <c r="BC102" s="70">
        <v>0</v>
      </c>
      <c r="BE102" s="73">
        <v>1</v>
      </c>
      <c r="BF102" s="4">
        <v>0.5229166666666667</v>
      </c>
      <c r="BG102" s="4">
        <v>0.84305555555555556</v>
      </c>
      <c r="BH102" s="74">
        <v>0</v>
      </c>
      <c r="BI102" s="71" t="b">
        <f t="shared" si="51"/>
        <v>0</v>
      </c>
      <c r="BJ102" s="70">
        <v>0</v>
      </c>
      <c r="BK102" s="72" t="b">
        <f t="shared" si="52"/>
        <v>0</v>
      </c>
      <c r="BL102" s="70">
        <v>0</v>
      </c>
      <c r="BN102" s="73">
        <v>1</v>
      </c>
      <c r="BO102" s="4">
        <v>9.3055555555555558E-2</v>
      </c>
      <c r="BP102" s="4"/>
      <c r="BQ102" s="74">
        <v>0</v>
      </c>
      <c r="BR102" s="71" t="b">
        <f t="shared" si="53"/>
        <v>0</v>
      </c>
      <c r="BS102" s="70">
        <v>0</v>
      </c>
      <c r="BT102" s="72" t="b">
        <f t="shared" si="54"/>
        <v>0</v>
      </c>
      <c r="BU102" s="70">
        <v>0</v>
      </c>
      <c r="BW102" s="73">
        <v>1</v>
      </c>
      <c r="BX102" s="4">
        <v>0.51041666666666663</v>
      </c>
      <c r="BY102" s="4">
        <v>0.79583333333333339</v>
      </c>
      <c r="BZ102" s="74">
        <v>0</v>
      </c>
      <c r="CA102" s="71" t="b">
        <f t="shared" si="55"/>
        <v>0</v>
      </c>
      <c r="CB102" s="70">
        <v>0</v>
      </c>
      <c r="CC102" s="72" t="b">
        <f t="shared" si="56"/>
        <v>0</v>
      </c>
      <c r="CD102" s="70">
        <v>0</v>
      </c>
      <c r="CF102" s="73">
        <v>1</v>
      </c>
      <c r="CG102" s="4">
        <v>0.64652777777777781</v>
      </c>
      <c r="CH102" s="4">
        <v>3.472222222222222E-3</v>
      </c>
      <c r="CI102" s="74">
        <v>0</v>
      </c>
      <c r="CJ102" s="71" t="b">
        <f t="shared" si="57"/>
        <v>0</v>
      </c>
      <c r="CK102" s="70">
        <v>0</v>
      </c>
      <c r="CL102" s="72" t="b">
        <f t="shared" si="58"/>
        <v>0</v>
      </c>
      <c r="CM102" s="70">
        <v>0</v>
      </c>
    </row>
    <row r="103" spans="1:91" ht="27" customHeight="1">
      <c r="A103" s="102">
        <v>45744</v>
      </c>
      <c r="B103" s="59" t="s">
        <v>31</v>
      </c>
      <c r="C103" s="73">
        <v>1</v>
      </c>
      <c r="D103" s="4">
        <v>0.52222222222222225</v>
      </c>
      <c r="E103" s="4">
        <v>0.82430555555555562</v>
      </c>
      <c r="F103" s="74">
        <v>1</v>
      </c>
      <c r="G103" s="71">
        <f t="shared" si="60"/>
        <v>2.2222222222222254E-2</v>
      </c>
      <c r="H103" s="70">
        <v>0</v>
      </c>
      <c r="I103" s="114"/>
      <c r="J103" s="70">
        <v>3</v>
      </c>
      <c r="K103" s="65"/>
      <c r="L103" s="73">
        <v>1</v>
      </c>
      <c r="M103" s="4">
        <v>0.70277777777777783</v>
      </c>
      <c r="N103" s="4">
        <v>8.3333333333333329E-2</v>
      </c>
      <c r="O103" s="74">
        <v>2</v>
      </c>
      <c r="P103" s="71">
        <f t="shared" si="61"/>
        <v>-8.8888888888888795E-2</v>
      </c>
      <c r="Q103" s="70">
        <v>0</v>
      </c>
      <c r="R103" s="72">
        <f t="shared" si="43"/>
        <v>-0.85416666666666663</v>
      </c>
      <c r="S103" s="70">
        <v>2</v>
      </c>
      <c r="U103" s="73">
        <v>1</v>
      </c>
      <c r="V103" s="4">
        <v>0.64374999999999993</v>
      </c>
      <c r="W103" s="4">
        <v>8.3333333333333329E-2</v>
      </c>
      <c r="X103" s="74">
        <v>2</v>
      </c>
      <c r="Y103" s="71">
        <f t="shared" si="59"/>
        <v>-0.1479166666666667</v>
      </c>
      <c r="Z103" s="70">
        <v>0</v>
      </c>
      <c r="AA103" s="72">
        <f t="shared" si="44"/>
        <v>-0.85416666666666663</v>
      </c>
      <c r="AB103" s="70">
        <v>2</v>
      </c>
      <c r="AD103" s="73">
        <v>1</v>
      </c>
      <c r="AE103" s="4">
        <v>0.4909722222222222</v>
      </c>
      <c r="AF103" s="4">
        <v>0.80347222222222225</v>
      </c>
      <c r="AG103" s="74">
        <v>0</v>
      </c>
      <c r="AH103" s="71" t="b">
        <f t="shared" si="45"/>
        <v>0</v>
      </c>
      <c r="AI103" s="70">
        <v>0</v>
      </c>
      <c r="AJ103" s="72" t="b">
        <f t="shared" si="46"/>
        <v>0</v>
      </c>
      <c r="AK103" s="70">
        <v>2</v>
      </c>
      <c r="AM103" s="73">
        <v>1</v>
      </c>
      <c r="AN103" s="4">
        <v>0.37847222222222227</v>
      </c>
      <c r="AO103" s="4">
        <v>0.80486111111111114</v>
      </c>
      <c r="AP103" s="74">
        <v>0</v>
      </c>
      <c r="AQ103" s="71" t="b">
        <f t="shared" si="47"/>
        <v>0</v>
      </c>
      <c r="AR103" s="70">
        <v>0</v>
      </c>
      <c r="AS103" s="72" t="b">
        <f t="shared" si="48"/>
        <v>0</v>
      </c>
      <c r="AT103" s="70">
        <v>2</v>
      </c>
      <c r="AV103" s="73">
        <v>1</v>
      </c>
      <c r="AW103" s="4">
        <v>0.68263888888888891</v>
      </c>
      <c r="AX103" s="4"/>
      <c r="AY103" s="74">
        <v>0</v>
      </c>
      <c r="AZ103" s="71" t="b">
        <f t="shared" si="49"/>
        <v>0</v>
      </c>
      <c r="BA103" s="70">
        <v>0</v>
      </c>
      <c r="BB103" s="72" t="b">
        <f t="shared" si="50"/>
        <v>0</v>
      </c>
      <c r="BC103" s="70">
        <v>0</v>
      </c>
      <c r="BE103" s="73">
        <v>0</v>
      </c>
      <c r="BF103" s="4"/>
      <c r="BG103" s="4"/>
      <c r="BH103" s="74">
        <v>0</v>
      </c>
      <c r="BI103" s="71" t="b">
        <f t="shared" si="51"/>
        <v>0</v>
      </c>
      <c r="BJ103" s="70">
        <v>0</v>
      </c>
      <c r="BK103" s="72" t="b">
        <f t="shared" si="52"/>
        <v>0</v>
      </c>
      <c r="BL103" s="70">
        <v>0</v>
      </c>
      <c r="BN103" s="73">
        <v>1</v>
      </c>
      <c r="BO103" s="4">
        <v>9.0277777777777776E-2</v>
      </c>
      <c r="BP103" s="4">
        <v>0.51527777777777783</v>
      </c>
      <c r="BQ103" s="74">
        <v>0</v>
      </c>
      <c r="BR103" s="71" t="b">
        <f t="shared" si="53"/>
        <v>0</v>
      </c>
      <c r="BS103" s="70">
        <v>0</v>
      </c>
      <c r="BT103" s="72" t="b">
        <f t="shared" si="54"/>
        <v>0</v>
      </c>
      <c r="BU103" s="70">
        <v>0</v>
      </c>
      <c r="BW103" s="73">
        <v>1</v>
      </c>
      <c r="BX103" s="4">
        <v>0.49027777777777781</v>
      </c>
      <c r="BY103" s="4">
        <v>0.80625000000000002</v>
      </c>
      <c r="BZ103" s="74">
        <v>0</v>
      </c>
      <c r="CA103" s="71" t="b">
        <f t="shared" si="55"/>
        <v>0</v>
      </c>
      <c r="CB103" s="70">
        <v>0</v>
      </c>
      <c r="CC103" s="72" t="b">
        <f t="shared" si="56"/>
        <v>0</v>
      </c>
      <c r="CD103" s="70">
        <v>0</v>
      </c>
      <c r="CF103" s="73">
        <v>1</v>
      </c>
      <c r="CG103" s="4">
        <v>0.5180555555555556</v>
      </c>
      <c r="CH103" s="4">
        <v>0.95833333333333337</v>
      </c>
      <c r="CI103" s="74">
        <v>0</v>
      </c>
      <c r="CJ103" s="71" t="b">
        <f t="shared" si="57"/>
        <v>0</v>
      </c>
      <c r="CK103" s="70">
        <v>0</v>
      </c>
      <c r="CL103" s="72" t="b">
        <f t="shared" si="58"/>
        <v>0</v>
      </c>
      <c r="CM103" s="70">
        <v>5</v>
      </c>
    </row>
    <row r="104" spans="1:91" ht="27" customHeight="1">
      <c r="A104" s="102">
        <v>45745</v>
      </c>
      <c r="B104" s="59" t="s">
        <v>32</v>
      </c>
      <c r="C104" s="73">
        <v>0</v>
      </c>
      <c r="D104" s="4"/>
      <c r="E104" s="4"/>
      <c r="F104" s="74">
        <v>0</v>
      </c>
      <c r="G104" s="71" t="b">
        <f t="shared" si="60"/>
        <v>0</v>
      </c>
      <c r="H104" s="70">
        <v>0</v>
      </c>
      <c r="I104" s="114"/>
      <c r="J104" s="70">
        <v>0</v>
      </c>
      <c r="K104" s="65"/>
      <c r="L104" s="73">
        <v>0</v>
      </c>
      <c r="M104" s="4"/>
      <c r="N104" s="4"/>
      <c r="O104" s="74">
        <v>0</v>
      </c>
      <c r="P104" s="71" t="b">
        <f t="shared" si="61"/>
        <v>0</v>
      </c>
      <c r="Q104" s="70">
        <v>0</v>
      </c>
      <c r="R104" s="72" t="b">
        <f t="shared" si="43"/>
        <v>0</v>
      </c>
      <c r="S104" s="70">
        <v>0</v>
      </c>
      <c r="U104" s="73">
        <v>0</v>
      </c>
      <c r="V104" s="4"/>
      <c r="W104" s="4"/>
      <c r="X104" s="74">
        <v>0</v>
      </c>
      <c r="Y104" s="71" t="b">
        <f t="shared" si="59"/>
        <v>0</v>
      </c>
      <c r="Z104" s="70">
        <v>0</v>
      </c>
      <c r="AA104" s="72" t="b">
        <f t="shared" si="44"/>
        <v>0</v>
      </c>
      <c r="AB104" s="70">
        <v>0</v>
      </c>
      <c r="AD104" s="73">
        <v>0</v>
      </c>
      <c r="AE104" s="4"/>
      <c r="AF104" s="4"/>
      <c r="AG104" s="74">
        <v>0</v>
      </c>
      <c r="AH104" s="71" t="b">
        <f t="shared" si="45"/>
        <v>0</v>
      </c>
      <c r="AI104" s="70">
        <v>0</v>
      </c>
      <c r="AJ104" s="72" t="b">
        <f t="shared" si="46"/>
        <v>0</v>
      </c>
      <c r="AK104" s="70">
        <v>0</v>
      </c>
      <c r="AM104" s="73">
        <v>0</v>
      </c>
      <c r="AN104" s="4"/>
      <c r="AO104" s="4"/>
      <c r="AP104" s="74">
        <v>0</v>
      </c>
      <c r="AQ104" s="71" t="b">
        <f t="shared" si="47"/>
        <v>0</v>
      </c>
      <c r="AR104" s="70">
        <v>0</v>
      </c>
      <c r="AS104" s="72" t="b">
        <f t="shared" si="48"/>
        <v>0</v>
      </c>
      <c r="AT104" s="70">
        <v>0</v>
      </c>
      <c r="AV104" s="73">
        <v>0</v>
      </c>
      <c r="AW104" s="4"/>
      <c r="AX104" s="4"/>
      <c r="AY104" s="74">
        <v>0</v>
      </c>
      <c r="AZ104" s="71" t="b">
        <f t="shared" si="49"/>
        <v>0</v>
      </c>
      <c r="BA104" s="70">
        <v>0</v>
      </c>
      <c r="BB104" s="72" t="b">
        <f t="shared" si="50"/>
        <v>0</v>
      </c>
      <c r="BC104" s="70">
        <v>0</v>
      </c>
      <c r="BE104" s="73">
        <v>0</v>
      </c>
      <c r="BF104" s="4"/>
      <c r="BG104" s="4"/>
      <c r="BH104" s="74">
        <v>0</v>
      </c>
      <c r="BI104" s="71" t="b">
        <f t="shared" si="51"/>
        <v>0</v>
      </c>
      <c r="BJ104" s="70">
        <v>0</v>
      </c>
      <c r="BK104" s="72" t="b">
        <f t="shared" si="52"/>
        <v>0</v>
      </c>
      <c r="BL104" s="70">
        <v>0</v>
      </c>
      <c r="BN104" s="73">
        <v>0</v>
      </c>
      <c r="BO104" s="4"/>
      <c r="BP104" s="4"/>
      <c r="BQ104" s="74">
        <v>0</v>
      </c>
      <c r="BR104" s="71" t="b">
        <f t="shared" si="53"/>
        <v>0</v>
      </c>
      <c r="BS104" s="70">
        <v>0</v>
      </c>
      <c r="BT104" s="72" t="b">
        <f t="shared" si="54"/>
        <v>0</v>
      </c>
      <c r="BU104" s="70">
        <v>0</v>
      </c>
      <c r="BW104" s="73">
        <v>0</v>
      </c>
      <c r="BX104" s="4"/>
      <c r="BY104" s="4"/>
      <c r="BZ104" s="74">
        <v>0</v>
      </c>
      <c r="CA104" s="71" t="b">
        <f t="shared" si="55"/>
        <v>0</v>
      </c>
      <c r="CB104" s="70">
        <v>0</v>
      </c>
      <c r="CC104" s="72" t="b">
        <f t="shared" si="56"/>
        <v>0</v>
      </c>
      <c r="CD104" s="70">
        <v>0</v>
      </c>
      <c r="CF104" s="73">
        <v>0</v>
      </c>
      <c r="CG104" s="4"/>
      <c r="CH104" s="4"/>
      <c r="CI104" s="74">
        <v>0</v>
      </c>
      <c r="CJ104" s="71" t="b">
        <f t="shared" si="57"/>
        <v>0</v>
      </c>
      <c r="CK104" s="70">
        <v>0</v>
      </c>
      <c r="CL104" s="72" t="b">
        <f t="shared" si="58"/>
        <v>0</v>
      </c>
      <c r="CM104" s="70">
        <v>0</v>
      </c>
    </row>
    <row r="105" spans="1:91" ht="27" customHeight="1">
      <c r="A105" s="102">
        <v>45746</v>
      </c>
      <c r="B105" s="13" t="s">
        <v>33</v>
      </c>
      <c r="C105" s="73">
        <v>0</v>
      </c>
      <c r="D105" s="4"/>
      <c r="E105" s="4"/>
      <c r="F105" s="74">
        <v>0</v>
      </c>
      <c r="G105" s="71" t="b">
        <f t="shared" si="60"/>
        <v>0</v>
      </c>
      <c r="H105" s="70">
        <v>0</v>
      </c>
      <c r="I105" s="114"/>
      <c r="J105" s="70">
        <v>0</v>
      </c>
      <c r="K105" s="65"/>
      <c r="L105" s="73">
        <v>0</v>
      </c>
      <c r="M105" s="4"/>
      <c r="N105" s="4"/>
      <c r="O105" s="74">
        <v>0</v>
      </c>
      <c r="P105" s="71" t="b">
        <f t="shared" si="61"/>
        <v>0</v>
      </c>
      <c r="Q105" s="70">
        <v>0</v>
      </c>
      <c r="R105" s="72" t="b">
        <f t="shared" si="43"/>
        <v>0</v>
      </c>
      <c r="S105" s="70">
        <v>0</v>
      </c>
      <c r="U105" s="73">
        <v>0</v>
      </c>
      <c r="V105" s="4"/>
      <c r="W105" s="4"/>
      <c r="X105" s="74">
        <v>0</v>
      </c>
      <c r="Y105" s="71" t="b">
        <f t="shared" ref="Y105:Y106" si="62">IF(X105=1,V105-TIME(6,30,0),IF(X105=2,V105-TIME(13,30,0),IF(X105=3,V105-TIME(14,30,0))))</f>
        <v>0</v>
      </c>
      <c r="Z105" s="70">
        <v>0</v>
      </c>
      <c r="AA105" s="72" t="b">
        <f t="shared" si="44"/>
        <v>0</v>
      </c>
      <c r="AB105" s="70">
        <v>0</v>
      </c>
      <c r="AD105" s="73">
        <v>0</v>
      </c>
      <c r="AE105" s="4"/>
      <c r="AF105" s="4"/>
      <c r="AG105" s="74">
        <v>0</v>
      </c>
      <c r="AH105" s="71" t="b">
        <f t="shared" si="45"/>
        <v>0</v>
      </c>
      <c r="AI105" s="70">
        <v>0</v>
      </c>
      <c r="AJ105" s="72" t="b">
        <f t="shared" si="46"/>
        <v>0</v>
      </c>
      <c r="AK105" s="70">
        <v>0</v>
      </c>
      <c r="AM105" s="73">
        <v>0</v>
      </c>
      <c r="AN105" s="4"/>
      <c r="AO105" s="4"/>
      <c r="AP105" s="74">
        <v>0</v>
      </c>
      <c r="AQ105" s="71" t="b">
        <f t="shared" si="47"/>
        <v>0</v>
      </c>
      <c r="AR105" s="70">
        <v>0</v>
      </c>
      <c r="AS105" s="72" t="b">
        <f t="shared" si="48"/>
        <v>0</v>
      </c>
      <c r="AT105" s="70">
        <v>0</v>
      </c>
      <c r="AV105" s="73">
        <v>0</v>
      </c>
      <c r="AW105" s="4"/>
      <c r="AX105" s="4"/>
      <c r="AY105" s="74">
        <v>0</v>
      </c>
      <c r="AZ105" s="71" t="b">
        <f t="shared" si="49"/>
        <v>0</v>
      </c>
      <c r="BA105" s="70">
        <v>0</v>
      </c>
      <c r="BB105" s="72" t="b">
        <f t="shared" si="50"/>
        <v>0</v>
      </c>
      <c r="BC105" s="70">
        <v>0</v>
      </c>
      <c r="BE105" s="73">
        <v>0</v>
      </c>
      <c r="BF105" s="4"/>
      <c r="BG105" s="4"/>
      <c r="BH105" s="74">
        <v>0</v>
      </c>
      <c r="BI105" s="71" t="b">
        <f t="shared" si="51"/>
        <v>0</v>
      </c>
      <c r="BJ105" s="70">
        <v>0</v>
      </c>
      <c r="BK105" s="72" t="b">
        <f t="shared" si="52"/>
        <v>0</v>
      </c>
      <c r="BL105" s="70">
        <v>0</v>
      </c>
      <c r="BN105" s="73">
        <v>0</v>
      </c>
      <c r="BO105" s="4"/>
      <c r="BP105" s="4"/>
      <c r="BQ105" s="74">
        <v>0</v>
      </c>
      <c r="BR105" s="71" t="b">
        <f t="shared" si="53"/>
        <v>0</v>
      </c>
      <c r="BS105" s="70">
        <v>0</v>
      </c>
      <c r="BT105" s="72" t="b">
        <f t="shared" si="54"/>
        <v>0</v>
      </c>
      <c r="BU105" s="70">
        <v>0</v>
      </c>
      <c r="BW105" s="73">
        <v>0</v>
      </c>
      <c r="BX105" s="4"/>
      <c r="BY105" s="4"/>
      <c r="BZ105" s="74">
        <v>0</v>
      </c>
      <c r="CA105" s="71" t="b">
        <f t="shared" si="55"/>
        <v>0</v>
      </c>
      <c r="CB105" s="70">
        <v>0</v>
      </c>
      <c r="CC105" s="72" t="b">
        <f t="shared" si="56"/>
        <v>0</v>
      </c>
      <c r="CD105" s="70">
        <v>0</v>
      </c>
      <c r="CF105" s="73">
        <v>0</v>
      </c>
      <c r="CG105" s="4"/>
      <c r="CH105" s="4"/>
      <c r="CI105" s="74">
        <v>0</v>
      </c>
      <c r="CJ105" s="71" t="b">
        <f t="shared" si="57"/>
        <v>0</v>
      </c>
      <c r="CK105" s="70">
        <v>0</v>
      </c>
      <c r="CL105" s="72" t="b">
        <f t="shared" si="58"/>
        <v>0</v>
      </c>
      <c r="CM105" s="70">
        <v>0</v>
      </c>
    </row>
    <row r="106" spans="1:91" ht="27" customHeight="1">
      <c r="A106" s="102">
        <v>45747</v>
      </c>
      <c r="B106" s="107" t="s">
        <v>24</v>
      </c>
      <c r="C106" s="73">
        <v>0</v>
      </c>
      <c r="D106" s="4"/>
      <c r="E106" s="4"/>
      <c r="F106" s="74">
        <v>0</v>
      </c>
      <c r="G106" s="71" t="b">
        <f t="shared" si="60"/>
        <v>0</v>
      </c>
      <c r="H106" s="70">
        <v>0</v>
      </c>
      <c r="I106" s="114"/>
      <c r="J106" s="70">
        <v>0</v>
      </c>
      <c r="K106" s="65"/>
      <c r="L106" s="73">
        <v>0</v>
      </c>
      <c r="M106" s="4"/>
      <c r="N106" s="4"/>
      <c r="O106" s="74">
        <v>0</v>
      </c>
      <c r="P106" s="71" t="b">
        <f t="shared" si="61"/>
        <v>0</v>
      </c>
      <c r="Q106" s="70">
        <v>0</v>
      </c>
      <c r="R106" s="72" t="b">
        <f t="shared" si="43"/>
        <v>0</v>
      </c>
      <c r="S106" s="70">
        <v>0</v>
      </c>
      <c r="U106" s="73">
        <v>0</v>
      </c>
      <c r="V106" s="4"/>
      <c r="W106" s="4"/>
      <c r="X106" s="74">
        <v>0</v>
      </c>
      <c r="Y106" s="71" t="b">
        <f t="shared" si="62"/>
        <v>0</v>
      </c>
      <c r="Z106" s="70">
        <v>0</v>
      </c>
      <c r="AA106" s="72" t="b">
        <f t="shared" si="44"/>
        <v>0</v>
      </c>
      <c r="AB106" s="70">
        <v>0</v>
      </c>
      <c r="AD106" s="73">
        <v>0</v>
      </c>
      <c r="AE106" s="4"/>
      <c r="AF106" s="4"/>
      <c r="AG106" s="74">
        <v>0</v>
      </c>
      <c r="AH106" s="71" t="b">
        <f t="shared" si="45"/>
        <v>0</v>
      </c>
      <c r="AI106" s="70">
        <v>0</v>
      </c>
      <c r="AJ106" s="72" t="b">
        <f t="shared" si="46"/>
        <v>0</v>
      </c>
      <c r="AK106" s="70">
        <v>0</v>
      </c>
      <c r="AM106" s="73">
        <v>0</v>
      </c>
      <c r="AN106" s="4"/>
      <c r="AO106" s="4"/>
      <c r="AP106" s="74">
        <v>0</v>
      </c>
      <c r="AQ106" s="71" t="b">
        <f t="shared" si="47"/>
        <v>0</v>
      </c>
      <c r="AR106" s="70">
        <v>0</v>
      </c>
      <c r="AS106" s="72" t="b">
        <f t="shared" si="48"/>
        <v>0</v>
      </c>
      <c r="AT106" s="70">
        <v>0</v>
      </c>
      <c r="AV106" s="73">
        <v>0</v>
      </c>
      <c r="AW106" s="4"/>
      <c r="AX106" s="4"/>
      <c r="AY106" s="74">
        <v>0</v>
      </c>
      <c r="AZ106" s="71" t="b">
        <f t="shared" si="49"/>
        <v>0</v>
      </c>
      <c r="BA106" s="70">
        <v>0</v>
      </c>
      <c r="BB106" s="72" t="b">
        <f t="shared" si="50"/>
        <v>0</v>
      </c>
      <c r="BC106" s="70">
        <v>0</v>
      </c>
      <c r="BE106" s="73">
        <v>0</v>
      </c>
      <c r="BF106" s="4"/>
      <c r="BG106" s="4"/>
      <c r="BH106" s="74">
        <v>0</v>
      </c>
      <c r="BI106" s="71" t="b">
        <f t="shared" si="51"/>
        <v>0</v>
      </c>
      <c r="BJ106" s="70">
        <v>0</v>
      </c>
      <c r="BK106" s="72" t="b">
        <f t="shared" si="52"/>
        <v>0</v>
      </c>
      <c r="BL106" s="70">
        <v>0</v>
      </c>
      <c r="BN106" s="73">
        <v>0</v>
      </c>
      <c r="BO106" s="4"/>
      <c r="BP106" s="4"/>
      <c r="BQ106" s="74">
        <v>0</v>
      </c>
      <c r="BR106" s="71" t="b">
        <f t="shared" si="53"/>
        <v>0</v>
      </c>
      <c r="BS106" s="70">
        <v>0</v>
      </c>
      <c r="BT106" s="72" t="b">
        <f t="shared" si="54"/>
        <v>0</v>
      </c>
      <c r="BU106" s="70">
        <v>0</v>
      </c>
      <c r="BW106" s="73">
        <v>0</v>
      </c>
      <c r="BX106" s="4"/>
      <c r="BY106" s="4"/>
      <c r="BZ106" s="74">
        <v>0</v>
      </c>
      <c r="CA106" s="71" t="b">
        <f t="shared" si="55"/>
        <v>0</v>
      </c>
      <c r="CB106" s="70">
        <v>0</v>
      </c>
      <c r="CC106" s="72" t="b">
        <f t="shared" si="56"/>
        <v>0</v>
      </c>
      <c r="CD106" s="70">
        <v>0</v>
      </c>
      <c r="CF106" s="73">
        <v>0</v>
      </c>
      <c r="CG106" s="4"/>
      <c r="CH106" s="4"/>
      <c r="CI106" s="74">
        <v>0</v>
      </c>
      <c r="CJ106" s="71" t="b">
        <f t="shared" si="57"/>
        <v>0</v>
      </c>
      <c r="CK106" s="70">
        <v>0</v>
      </c>
      <c r="CL106" s="72" t="b">
        <f t="shared" si="58"/>
        <v>0</v>
      </c>
      <c r="CM106" s="70">
        <v>0</v>
      </c>
    </row>
    <row r="107" spans="1:91" ht="27" customHeight="1">
      <c r="C107" s="113">
        <f>SUM(C76:C106)</f>
        <v>24</v>
      </c>
      <c r="D107" s="154" t="s">
        <v>90</v>
      </c>
      <c r="E107" s="154"/>
      <c r="F107" s="154"/>
      <c r="G107" s="154"/>
      <c r="H107" s="113">
        <f>SUM(H76:H106)</f>
        <v>0</v>
      </c>
      <c r="I107" s="108"/>
      <c r="J107" s="113">
        <f>SUM(J75:J106)</f>
        <v>64</v>
      </c>
      <c r="K107" s="65"/>
      <c r="L107" s="113">
        <f>SUM(L76:L106)</f>
        <v>25</v>
      </c>
      <c r="M107" s="154" t="s">
        <v>90</v>
      </c>
      <c r="N107" s="154"/>
      <c r="O107" s="154"/>
      <c r="P107" s="154"/>
      <c r="Q107" s="113">
        <f>SUM(Q76:Q106)</f>
        <v>0</v>
      </c>
      <c r="R107" s="108"/>
      <c r="S107" s="113">
        <f>SUM(S76:S106)</f>
        <v>10</v>
      </c>
      <c r="U107" s="113">
        <f>SUM(U76:U106)</f>
        <v>24</v>
      </c>
      <c r="V107" s="154" t="s">
        <v>90</v>
      </c>
      <c r="W107" s="154"/>
      <c r="X107" s="154"/>
      <c r="Y107" s="154"/>
      <c r="Z107" s="113">
        <f>SUM(Z76:Z106)</f>
        <v>2</v>
      </c>
      <c r="AA107" s="108"/>
      <c r="AB107" s="113">
        <f>SUM(AB76:AB106)</f>
        <v>63</v>
      </c>
      <c r="AD107" s="113">
        <f>SUM(AD76:AD106)</f>
        <v>25</v>
      </c>
      <c r="AE107" s="154" t="s">
        <v>90</v>
      </c>
      <c r="AF107" s="154"/>
      <c r="AG107" s="154"/>
      <c r="AH107" s="154"/>
      <c r="AI107" s="113">
        <f>SUM(AI76:AI106)</f>
        <v>0</v>
      </c>
      <c r="AJ107" s="108"/>
      <c r="AK107" s="113">
        <f>SUM(AK76:AK106)</f>
        <v>8</v>
      </c>
      <c r="AM107" s="113">
        <f>SUM(AM76:AM106)</f>
        <v>24</v>
      </c>
      <c r="AN107" s="154" t="s">
        <v>90</v>
      </c>
      <c r="AO107" s="154"/>
      <c r="AP107" s="154"/>
      <c r="AQ107" s="154"/>
      <c r="AR107" s="113">
        <f>SUM(AR76:AR106)</f>
        <v>0</v>
      </c>
      <c r="AS107" s="108"/>
      <c r="AT107" s="113">
        <f>SUM(AT76:AT106)</f>
        <v>6</v>
      </c>
      <c r="AV107" s="113">
        <f>SUM(AV76:AV106)</f>
        <v>22</v>
      </c>
      <c r="AW107" s="154" t="s">
        <v>90</v>
      </c>
      <c r="AX107" s="154"/>
      <c r="AY107" s="154"/>
      <c r="AZ107" s="154"/>
      <c r="BA107" s="113">
        <f>SUM(BA76:BA106)</f>
        <v>0</v>
      </c>
      <c r="BB107" s="108"/>
      <c r="BC107" s="113">
        <f>SUM(BC76:BC106)</f>
        <v>0</v>
      </c>
      <c r="BE107" s="113">
        <f>SUM(BE76:BE106)</f>
        <v>20</v>
      </c>
      <c r="BF107" s="154" t="s">
        <v>90</v>
      </c>
      <c r="BG107" s="154"/>
      <c r="BH107" s="154"/>
      <c r="BI107" s="154"/>
      <c r="BJ107" s="113">
        <f>SUM(BJ76:BJ106)</f>
        <v>0</v>
      </c>
      <c r="BK107" s="108"/>
      <c r="BL107" s="113">
        <f>SUM(BL76:BL106)</f>
        <v>0</v>
      </c>
      <c r="BN107" s="113">
        <f>SUM(BN76:BN106)</f>
        <v>27</v>
      </c>
      <c r="BO107" s="154" t="s">
        <v>90</v>
      </c>
      <c r="BP107" s="154"/>
      <c r="BQ107" s="154"/>
      <c r="BR107" s="154"/>
      <c r="BS107" s="113">
        <f>SUM(BS76:BS106)</f>
        <v>0</v>
      </c>
      <c r="BT107" s="108"/>
      <c r="BU107" s="113">
        <f>SUM(BU76:BU106)</f>
        <v>0</v>
      </c>
      <c r="BW107" s="113">
        <f>SUM(BW76:BW106)</f>
        <v>24</v>
      </c>
      <c r="BX107" s="154" t="s">
        <v>90</v>
      </c>
      <c r="BY107" s="154"/>
      <c r="BZ107" s="154"/>
      <c r="CA107" s="154"/>
      <c r="CB107" s="113">
        <f>SUM(CB76:CB106)</f>
        <v>0</v>
      </c>
      <c r="CC107" s="108"/>
      <c r="CD107" s="113">
        <f>SUM(CD76:CD106)</f>
        <v>6</v>
      </c>
      <c r="CF107" s="113">
        <f>SUM(CF76:CF106)</f>
        <v>24</v>
      </c>
      <c r="CG107" s="154" t="s">
        <v>90</v>
      </c>
      <c r="CH107" s="154"/>
      <c r="CI107" s="154"/>
      <c r="CJ107" s="154"/>
      <c r="CK107" s="113">
        <f>SUM(CK76:CK106)</f>
        <v>0</v>
      </c>
      <c r="CL107" s="108"/>
      <c r="CM107" s="113">
        <f>SUM(CM76:CM106)</f>
        <v>10</v>
      </c>
    </row>
    <row r="109" spans="1:91" ht="27" customHeight="1">
      <c r="C109" s="111">
        <f>C138</f>
        <v>1</v>
      </c>
      <c r="D109" s="155" t="s">
        <v>89</v>
      </c>
      <c r="E109" s="155"/>
      <c r="F109" s="155"/>
      <c r="G109" s="155"/>
      <c r="H109" s="111">
        <f>H138</f>
        <v>0</v>
      </c>
      <c r="I109" s="123"/>
      <c r="J109" s="111">
        <f>J138</f>
        <v>0</v>
      </c>
      <c r="K109" s="65"/>
      <c r="L109" s="111">
        <f>L138</f>
        <v>0</v>
      </c>
      <c r="M109" s="155" t="s">
        <v>89</v>
      </c>
      <c r="N109" s="155"/>
      <c r="O109" s="155"/>
      <c r="P109" s="155"/>
      <c r="Q109" s="111">
        <f>Q138</f>
        <v>0</v>
      </c>
      <c r="R109" s="123"/>
      <c r="S109" s="111">
        <f>S138</f>
        <v>0</v>
      </c>
      <c r="U109" s="111">
        <f>U138</f>
        <v>1</v>
      </c>
      <c r="V109" s="155" t="s">
        <v>89</v>
      </c>
      <c r="W109" s="155"/>
      <c r="X109" s="155"/>
      <c r="Y109" s="155"/>
      <c r="Z109" s="111">
        <f>Z138</f>
        <v>0</v>
      </c>
      <c r="AA109" s="123"/>
      <c r="AB109" s="111">
        <f>AB138</f>
        <v>0</v>
      </c>
      <c r="AD109" s="111">
        <f>AD138</f>
        <v>1</v>
      </c>
      <c r="AE109" s="155" t="s">
        <v>89</v>
      </c>
      <c r="AF109" s="155"/>
      <c r="AG109" s="155"/>
      <c r="AH109" s="155"/>
      <c r="AI109" s="111">
        <f>AI138</f>
        <v>0</v>
      </c>
      <c r="AJ109" s="123"/>
      <c r="AK109" s="111">
        <f>AK138</f>
        <v>0</v>
      </c>
      <c r="AM109" s="111">
        <f>AM138</f>
        <v>1</v>
      </c>
      <c r="AN109" s="155" t="s">
        <v>89</v>
      </c>
      <c r="AO109" s="155"/>
      <c r="AP109" s="155"/>
      <c r="AQ109" s="155"/>
      <c r="AR109" s="111">
        <f>AR138</f>
        <v>0</v>
      </c>
      <c r="AS109" s="123"/>
      <c r="AT109" s="111">
        <f>AT138</f>
        <v>0</v>
      </c>
      <c r="AV109" s="111">
        <f>AV138</f>
        <v>1</v>
      </c>
      <c r="AW109" s="155" t="s">
        <v>89</v>
      </c>
      <c r="AX109" s="155"/>
      <c r="AY109" s="155"/>
      <c r="AZ109" s="155"/>
      <c r="BA109" s="111">
        <f>BA138</f>
        <v>0</v>
      </c>
      <c r="BB109" s="123"/>
      <c r="BC109" s="111">
        <f>BC138</f>
        <v>0</v>
      </c>
      <c r="BE109" s="111">
        <f>BE138</f>
        <v>1</v>
      </c>
      <c r="BF109" s="155" t="s">
        <v>89</v>
      </c>
      <c r="BG109" s="155"/>
      <c r="BH109" s="155"/>
      <c r="BI109" s="155"/>
      <c r="BJ109" s="111">
        <f>BJ138</f>
        <v>0</v>
      </c>
      <c r="BK109" s="123"/>
      <c r="BL109" s="111">
        <f>BL138</f>
        <v>0</v>
      </c>
      <c r="BN109" s="111">
        <f>BN138</f>
        <v>1</v>
      </c>
      <c r="BO109" s="155" t="s">
        <v>89</v>
      </c>
      <c r="BP109" s="155"/>
      <c r="BQ109" s="155"/>
      <c r="BR109" s="155"/>
      <c r="BS109" s="111">
        <f>BS138</f>
        <v>0</v>
      </c>
      <c r="BT109" s="123"/>
      <c r="BU109" s="111">
        <f>BU138</f>
        <v>0</v>
      </c>
      <c r="BW109" s="111">
        <f>BW138</f>
        <v>1</v>
      </c>
      <c r="BX109" s="155" t="s">
        <v>89</v>
      </c>
      <c r="BY109" s="155"/>
      <c r="BZ109" s="155"/>
      <c r="CA109" s="155"/>
      <c r="CB109" s="111">
        <f>CB138</f>
        <v>0</v>
      </c>
      <c r="CC109" s="123"/>
      <c r="CD109" s="111">
        <f>CD138</f>
        <v>0</v>
      </c>
      <c r="CF109" s="111">
        <f>CF138</f>
        <v>0</v>
      </c>
      <c r="CG109" s="155" t="s">
        <v>89</v>
      </c>
      <c r="CH109" s="155"/>
      <c r="CI109" s="155"/>
      <c r="CJ109" s="155"/>
      <c r="CK109" s="111">
        <f>CK138</f>
        <v>0</v>
      </c>
      <c r="CL109" s="123"/>
      <c r="CM109" s="111">
        <f>CM138</f>
        <v>0</v>
      </c>
    </row>
    <row r="110" spans="1:91" ht="27" customHeight="1">
      <c r="A110" s="102">
        <v>45748</v>
      </c>
      <c r="B110" s="121" t="s">
        <v>25</v>
      </c>
      <c r="C110" s="73">
        <v>0</v>
      </c>
      <c r="D110" s="4"/>
      <c r="E110" s="4"/>
      <c r="F110" s="74"/>
      <c r="G110" s="71" t="b">
        <f>IF(F110=1,D110-TIME(7,0,0),IF(F110=2,D110-TIME(14,30,0),IF(F110=3,D110-TIME(15,0,0))))</f>
        <v>0</v>
      </c>
      <c r="H110" s="70">
        <v>0</v>
      </c>
      <c r="I110" s="72" t="b">
        <f>IF(F110=1,E110-TIME(14,30,0),IF(F110=2,E110-TIME(23,0,0),IF(F110=3,E110-TIME(23,0,0))))</f>
        <v>0</v>
      </c>
      <c r="J110" s="70">
        <v>0</v>
      </c>
      <c r="K110" s="65"/>
      <c r="L110" s="73">
        <v>0</v>
      </c>
      <c r="M110" s="4"/>
      <c r="N110" s="4"/>
      <c r="O110" s="74"/>
      <c r="P110" s="71" t="b">
        <f>IF(O110=1,M110-TIME(7,0,0),IF(O110=2,M110-TIME(14,30,0),IF(O110=3,M110-TIME(15,0,0))))</f>
        <v>0</v>
      </c>
      <c r="Q110" s="70">
        <v>0</v>
      </c>
      <c r="R110" s="72" t="b">
        <f>IF(O110=1,N110-TIME(14,30,0),IF(O110=2,N110-TIME(23,0,0),IF(O110=3,N110-TIME(23,0,0))))</f>
        <v>0</v>
      </c>
      <c r="S110" s="70">
        <v>0</v>
      </c>
      <c r="U110" s="73">
        <v>0</v>
      </c>
      <c r="V110" s="4"/>
      <c r="W110" s="4"/>
      <c r="X110" s="74"/>
      <c r="Y110" s="71" t="b">
        <f>IF(X110=1,V110-TIME(7,0,0),IF(X110=2,V110-TIME(14,30,0),IF(X110=3,V110-TIME(15,0,0))))</f>
        <v>0</v>
      </c>
      <c r="Z110" s="70">
        <v>0</v>
      </c>
      <c r="AA110" s="72" t="b">
        <f>IF(X110=1,W110-TIME(14,30,0),IF(X110=2,W110-TIME(23,0,0),IF(X110=3,W110-TIME(23,0,0))))</f>
        <v>0</v>
      </c>
      <c r="AB110" s="70">
        <v>0</v>
      </c>
      <c r="AD110" s="73">
        <v>0</v>
      </c>
      <c r="AE110" s="4"/>
      <c r="AF110" s="4"/>
      <c r="AG110" s="74"/>
      <c r="AH110" s="71" t="b">
        <f>IF(AG110=1,AE110-TIME(7,0,0),IF(AG110=2,AE110-TIME(14,30,0),IF(AG110=3,AE110-TIME(15,0,0))))</f>
        <v>0</v>
      </c>
      <c r="AI110" s="70">
        <v>0</v>
      </c>
      <c r="AJ110" s="72" t="b">
        <f>IF(AG110=1,AF110-TIME(14,30,0),IF(AG110=2,AF110-TIME(23,0,0),IF(AG110=3,AF110-TIME(23,0,0))))</f>
        <v>0</v>
      </c>
      <c r="AK110" s="70">
        <v>0</v>
      </c>
      <c r="AM110" s="73">
        <v>0</v>
      </c>
      <c r="AN110" s="4"/>
      <c r="AO110" s="4"/>
      <c r="AP110" s="74"/>
      <c r="AQ110" s="71" t="b">
        <f>IF(AP110=1,AN110-TIME(7,0,0),IF(AP110=2,AN110-TIME(14,30,0),IF(AP110=3,AN110-TIME(15,0,0))))</f>
        <v>0</v>
      </c>
      <c r="AR110" s="70">
        <v>0</v>
      </c>
      <c r="AS110" s="72" t="b">
        <f>IF(AP110=1,AO110-TIME(14,30,0),IF(AP110=2,AO110-TIME(23,0,0),IF(AP110=3,AO110-TIME(23,0,0))))</f>
        <v>0</v>
      </c>
      <c r="AT110" s="70">
        <v>0</v>
      </c>
      <c r="AV110" s="73">
        <v>0</v>
      </c>
      <c r="AW110" s="4"/>
      <c r="AX110" s="4"/>
      <c r="AY110" s="74">
        <v>0</v>
      </c>
      <c r="AZ110" s="71" t="b">
        <f>IF(AY110=1,AW110-TIME(7,0,0),IF(AY110=2,AW110-TIME(14,30,0),IF(AY110=3,AW110-TIME(15,0,0))))</f>
        <v>0</v>
      </c>
      <c r="BA110" s="70">
        <v>0</v>
      </c>
      <c r="BB110" s="72" t="b">
        <f>IF(AY110=1,AX110-TIME(14,30,0),IF(AY110=2,AX110-TIME(23,0,0),IF(AY110=3,AX110-TIME(23,0,0))))</f>
        <v>0</v>
      </c>
      <c r="BC110" s="70">
        <v>0</v>
      </c>
      <c r="BE110" s="73">
        <v>0</v>
      </c>
      <c r="BF110" s="4"/>
      <c r="BG110" s="4"/>
      <c r="BH110" s="74">
        <v>0</v>
      </c>
      <c r="BI110" s="71" t="b">
        <f>IF(BH110=1,BF110-TIME(7,0,0),IF(BH110=2,BF110-TIME(14,30,0),IF(BH110=3,BF110-TIME(15,0,0))))</f>
        <v>0</v>
      </c>
      <c r="BJ110" s="70">
        <v>0</v>
      </c>
      <c r="BK110" s="72" t="b">
        <f>IF(BH110=1,BG110-TIME(14,30,0),IF(BH110=2,BG110-TIME(23,0,0),IF(BH110=3,BG110-TIME(23,0,0))))</f>
        <v>0</v>
      </c>
      <c r="BL110" s="70">
        <v>0</v>
      </c>
      <c r="BN110" s="73">
        <v>0</v>
      </c>
      <c r="BO110" s="4"/>
      <c r="BP110" s="4"/>
      <c r="BQ110" s="74">
        <v>0</v>
      </c>
      <c r="BR110" s="71" t="b">
        <f>IF(BQ110=1,BO110-TIME(7,0,0),IF(BQ110=2,BO110-TIME(14,30,0),IF(BQ110=3,BO110-TIME(15,0,0))))</f>
        <v>0</v>
      </c>
      <c r="BS110" s="70">
        <v>0</v>
      </c>
      <c r="BT110" s="72" t="b">
        <f>IF(BQ110=1,BP110-TIME(14,30,0),IF(BQ110=2,BP110-TIME(23,0,0),IF(BQ110=3,BP110-TIME(23,0,0))))</f>
        <v>0</v>
      </c>
      <c r="BU110" s="70">
        <v>0</v>
      </c>
      <c r="BW110" s="73">
        <v>0</v>
      </c>
      <c r="BX110" s="4"/>
      <c r="BY110" s="4"/>
      <c r="BZ110" s="74">
        <v>0</v>
      </c>
      <c r="CA110" s="71" t="b">
        <f>IF(BZ110=1,BX110-TIME(7,0,0),IF(BZ110=2,BX110-TIME(14,30,0),IF(BZ110=3,BX110-TIME(15,0,0))))</f>
        <v>0</v>
      </c>
      <c r="CB110" s="70">
        <v>0</v>
      </c>
      <c r="CC110" s="72" t="b">
        <f>IF(BZ110=1,BY110-TIME(14,30,0),IF(BZ110=2,BY110-TIME(23,0,0),IF(BZ110=3,BY110-TIME(23,0,0))))</f>
        <v>0</v>
      </c>
      <c r="CD110" s="70">
        <v>0</v>
      </c>
      <c r="CF110" s="73">
        <v>0</v>
      </c>
      <c r="CG110" s="4"/>
      <c r="CH110" s="4"/>
      <c r="CI110" s="74">
        <v>0</v>
      </c>
      <c r="CJ110" s="71" t="b">
        <f>IF(CI110=1,CG110-TIME(7,0,0),IF(CI110=2,CG110-TIME(14,30,0),IF(CI110=3,CG110-TIME(15,0,0))))</f>
        <v>0</v>
      </c>
      <c r="CK110" s="70">
        <v>0</v>
      </c>
      <c r="CL110" s="72" t="b">
        <f>IF(CI110=1,CH110-TIME(14,30,0),IF(CI110=2,CH110-TIME(23,0,0),IF(CI110=3,CH110-TIME(23,0,0))))</f>
        <v>0</v>
      </c>
      <c r="CM110" s="70">
        <v>0</v>
      </c>
    </row>
    <row r="111" spans="1:91" ht="27" customHeight="1">
      <c r="A111" s="102">
        <v>45749</v>
      </c>
      <c r="B111" s="121" t="s">
        <v>34</v>
      </c>
      <c r="C111" s="73">
        <v>0</v>
      </c>
      <c r="D111" s="4"/>
      <c r="E111" s="4"/>
      <c r="F111" s="74"/>
      <c r="G111" s="71" t="b">
        <f t="shared" ref="G111:G139" si="63">IF(F111=1,D111-TIME(7,0,0),IF(F111=2,D111-TIME(14,30,0),IF(F111=3,D111-TIME(15,0,0))))</f>
        <v>0</v>
      </c>
      <c r="H111" s="70">
        <v>0</v>
      </c>
      <c r="I111" s="72" t="b">
        <f t="shared" ref="I111:I139" si="64">IF(F111=1,E111-TIME(14,30,0),IF(F111=2,E111-TIME(23,0,0),IF(F111=3,E111-TIME(23,0,0))))</f>
        <v>0</v>
      </c>
      <c r="J111" s="70">
        <v>0</v>
      </c>
      <c r="K111" s="65"/>
      <c r="L111" s="73">
        <v>0</v>
      </c>
      <c r="M111" s="4"/>
      <c r="N111" s="4"/>
      <c r="O111" s="74"/>
      <c r="P111" s="71" t="b">
        <f t="shared" ref="P111:P139" si="65">IF(O111=1,M111-TIME(7,0,0),IF(O111=2,M111-TIME(14,30,0),IF(O111=3,M111-TIME(15,0,0))))</f>
        <v>0</v>
      </c>
      <c r="Q111" s="70">
        <v>0</v>
      </c>
      <c r="R111" s="72" t="b">
        <f t="shared" ref="R111:R139" si="66">IF(O111=1,N111-TIME(14,30,0),IF(O111=2,N111-TIME(23,0,0),IF(O111=3,N111-TIME(23,0,0))))</f>
        <v>0</v>
      </c>
      <c r="S111" s="70">
        <v>0</v>
      </c>
      <c r="U111" s="73">
        <v>0</v>
      </c>
      <c r="V111" s="4"/>
      <c r="W111" s="4"/>
      <c r="X111" s="74"/>
      <c r="Y111" s="71" t="b">
        <f t="shared" ref="Y111:Y139" si="67">IF(X111=1,V111-TIME(7,0,0),IF(X111=2,V111-TIME(14,30,0),IF(X111=3,V111-TIME(15,0,0))))</f>
        <v>0</v>
      </c>
      <c r="Z111" s="70">
        <v>0</v>
      </c>
      <c r="AA111" s="72" t="b">
        <f t="shared" ref="AA111:AA139" si="68">IF(X111=1,W111-TIME(14,30,0),IF(X111=2,W111-TIME(23,0,0),IF(X111=3,W111-TIME(23,0,0))))</f>
        <v>0</v>
      </c>
      <c r="AB111" s="70">
        <v>0</v>
      </c>
      <c r="AD111" s="73">
        <v>0</v>
      </c>
      <c r="AE111" s="4"/>
      <c r="AF111" s="4"/>
      <c r="AG111" s="74"/>
      <c r="AH111" s="71" t="b">
        <f t="shared" ref="AH111:AH139" si="69">IF(AG111=1,AE111-TIME(7,0,0),IF(AG111=2,AE111-TIME(14,30,0),IF(AG111=3,AE111-TIME(15,0,0))))</f>
        <v>0</v>
      </c>
      <c r="AI111" s="70">
        <v>0</v>
      </c>
      <c r="AJ111" s="72" t="b">
        <f t="shared" ref="AJ111:AJ139" si="70">IF(AG111=1,AF111-TIME(14,30,0),IF(AG111=2,AF111-TIME(23,0,0),IF(AG111=3,AF111-TIME(23,0,0))))</f>
        <v>0</v>
      </c>
      <c r="AK111" s="70">
        <v>0</v>
      </c>
      <c r="AM111" s="73">
        <v>0</v>
      </c>
      <c r="AN111" s="4"/>
      <c r="AO111" s="4"/>
      <c r="AP111" s="74"/>
      <c r="AQ111" s="71" t="b">
        <f t="shared" ref="AQ111:AQ139" si="71">IF(AP111=1,AN111-TIME(7,0,0),IF(AP111=2,AN111-TIME(14,30,0),IF(AP111=3,AN111-TIME(15,0,0))))</f>
        <v>0</v>
      </c>
      <c r="AR111" s="70">
        <v>0</v>
      </c>
      <c r="AS111" s="72" t="b">
        <f t="shared" ref="AS111:AS139" si="72">IF(AP111=1,AO111-TIME(14,30,0),IF(AP111=2,AO111-TIME(23,0,0),IF(AP111=3,AO111-TIME(23,0,0))))</f>
        <v>0</v>
      </c>
      <c r="AT111" s="70">
        <v>0</v>
      </c>
      <c r="AV111" s="73">
        <v>0</v>
      </c>
      <c r="AW111" s="4"/>
      <c r="AX111" s="4"/>
      <c r="AY111" s="74">
        <v>0</v>
      </c>
      <c r="AZ111" s="71" t="b">
        <f t="shared" ref="AZ111:AZ139" si="73">IF(AY111=1,AW111-TIME(7,0,0),IF(AY111=2,AW111-TIME(14,30,0),IF(AY111=3,AW111-TIME(15,0,0))))</f>
        <v>0</v>
      </c>
      <c r="BA111" s="70">
        <v>0</v>
      </c>
      <c r="BB111" s="72" t="b">
        <f t="shared" ref="BB111:BB139" si="74">IF(AY111=1,AX111-TIME(14,30,0),IF(AY111=2,AX111-TIME(23,0,0),IF(AY111=3,AX111-TIME(23,0,0))))</f>
        <v>0</v>
      </c>
      <c r="BC111" s="70">
        <v>0</v>
      </c>
      <c r="BE111" s="73">
        <v>0</v>
      </c>
      <c r="BF111" s="4"/>
      <c r="BG111" s="4"/>
      <c r="BH111" s="74">
        <v>0</v>
      </c>
      <c r="BI111" s="71" t="b">
        <f t="shared" ref="BI111:BI139" si="75">IF(BH111=1,BF111-TIME(7,0,0),IF(BH111=2,BF111-TIME(14,30,0),IF(BH111=3,BF111-TIME(15,0,0))))</f>
        <v>0</v>
      </c>
      <c r="BJ111" s="70">
        <v>0</v>
      </c>
      <c r="BK111" s="72" t="b">
        <f t="shared" ref="BK111:BK139" si="76">IF(BH111=1,BG111-TIME(14,30,0),IF(BH111=2,BG111-TIME(23,0,0),IF(BH111=3,BG111-TIME(23,0,0))))</f>
        <v>0</v>
      </c>
      <c r="BL111" s="70">
        <v>0</v>
      </c>
      <c r="BN111" s="73">
        <v>0</v>
      </c>
      <c r="BO111" s="4"/>
      <c r="BP111" s="4"/>
      <c r="BQ111" s="74">
        <v>0</v>
      </c>
      <c r="BR111" s="71" t="b">
        <f t="shared" ref="BR111:BR139" si="77">IF(BQ111=1,BO111-TIME(7,0,0),IF(BQ111=2,BO111-TIME(14,30,0),IF(BQ111=3,BO111-TIME(15,0,0))))</f>
        <v>0</v>
      </c>
      <c r="BS111" s="70">
        <v>0</v>
      </c>
      <c r="BT111" s="72" t="b">
        <f t="shared" ref="BT111:BT139" si="78">IF(BQ111=1,BP111-TIME(14,30,0),IF(BQ111=2,BP111-TIME(23,0,0),IF(BQ111=3,BP111-TIME(23,0,0))))</f>
        <v>0</v>
      </c>
      <c r="BU111" s="70">
        <v>0</v>
      </c>
      <c r="BW111" s="73">
        <v>0</v>
      </c>
      <c r="BX111" s="4"/>
      <c r="BY111" s="4"/>
      <c r="BZ111" s="74">
        <v>0</v>
      </c>
      <c r="CA111" s="71" t="b">
        <f t="shared" ref="CA111:CA139" si="79">IF(BZ111=1,BX111-TIME(7,0,0),IF(BZ111=2,BX111-TIME(14,30,0),IF(BZ111=3,BX111-TIME(15,0,0))))</f>
        <v>0</v>
      </c>
      <c r="CB111" s="70">
        <v>0</v>
      </c>
      <c r="CC111" s="72" t="b">
        <f t="shared" ref="CC111:CC139" si="80">IF(BZ111=1,BY111-TIME(14,30,0),IF(BZ111=2,BY111-TIME(23,0,0),IF(BZ111=3,BY111-TIME(23,0,0))))</f>
        <v>0</v>
      </c>
      <c r="CD111" s="70">
        <v>0</v>
      </c>
      <c r="CF111" s="73">
        <v>0</v>
      </c>
      <c r="CG111" s="4"/>
      <c r="CH111" s="4"/>
      <c r="CI111" s="74">
        <v>0</v>
      </c>
      <c r="CJ111" s="71" t="b">
        <f t="shared" ref="CJ111:CJ139" si="81">IF(CI111=1,CG111-TIME(7,0,0),IF(CI111=2,CG111-TIME(14,30,0),IF(CI111=3,CG111-TIME(15,0,0))))</f>
        <v>0</v>
      </c>
      <c r="CK111" s="70">
        <v>0</v>
      </c>
      <c r="CL111" s="72" t="b">
        <f t="shared" ref="CL111:CL139" si="82">IF(CI111=1,CH111-TIME(14,30,0),IF(CI111=2,CH111-TIME(23,0,0),IF(CI111=3,CH111-TIME(23,0,0))))</f>
        <v>0</v>
      </c>
      <c r="CM111" s="70">
        <v>0</v>
      </c>
    </row>
    <row r="112" spans="1:91" ht="27" customHeight="1">
      <c r="A112" s="102">
        <v>45750</v>
      </c>
      <c r="B112" s="121" t="s">
        <v>30</v>
      </c>
      <c r="C112" s="73">
        <v>0</v>
      </c>
      <c r="D112" s="4"/>
      <c r="E112" s="4"/>
      <c r="F112" s="74"/>
      <c r="G112" s="71" t="b">
        <f t="shared" si="63"/>
        <v>0</v>
      </c>
      <c r="H112" s="70">
        <v>0</v>
      </c>
      <c r="I112" s="72" t="b">
        <f t="shared" si="64"/>
        <v>0</v>
      </c>
      <c r="J112" s="70">
        <v>0</v>
      </c>
      <c r="K112" s="65"/>
      <c r="L112" s="73">
        <v>0</v>
      </c>
      <c r="M112" s="4"/>
      <c r="N112" s="4"/>
      <c r="O112" s="74"/>
      <c r="P112" s="71" t="b">
        <f t="shared" si="65"/>
        <v>0</v>
      </c>
      <c r="Q112" s="70">
        <v>0</v>
      </c>
      <c r="R112" s="72" t="b">
        <f t="shared" si="66"/>
        <v>0</v>
      </c>
      <c r="S112" s="70">
        <v>0</v>
      </c>
      <c r="U112" s="73">
        <v>0</v>
      </c>
      <c r="V112" s="4"/>
      <c r="W112" s="4"/>
      <c r="X112" s="74"/>
      <c r="Y112" s="71" t="b">
        <f t="shared" si="67"/>
        <v>0</v>
      </c>
      <c r="Z112" s="70">
        <v>0</v>
      </c>
      <c r="AA112" s="72" t="b">
        <f t="shared" si="68"/>
        <v>0</v>
      </c>
      <c r="AB112" s="70">
        <v>0</v>
      </c>
      <c r="AD112" s="73">
        <v>0</v>
      </c>
      <c r="AE112" s="4"/>
      <c r="AF112" s="4"/>
      <c r="AG112" s="74"/>
      <c r="AH112" s="71" t="b">
        <f t="shared" si="69"/>
        <v>0</v>
      </c>
      <c r="AI112" s="70">
        <v>0</v>
      </c>
      <c r="AJ112" s="72" t="b">
        <f t="shared" si="70"/>
        <v>0</v>
      </c>
      <c r="AK112" s="70">
        <v>0</v>
      </c>
      <c r="AM112" s="73">
        <v>0</v>
      </c>
      <c r="AN112" s="4"/>
      <c r="AO112" s="4"/>
      <c r="AP112" s="74"/>
      <c r="AQ112" s="71" t="b">
        <f t="shared" si="71"/>
        <v>0</v>
      </c>
      <c r="AR112" s="70">
        <v>0</v>
      </c>
      <c r="AS112" s="72" t="b">
        <f t="shared" si="72"/>
        <v>0</v>
      </c>
      <c r="AT112" s="70">
        <v>0</v>
      </c>
      <c r="AV112" s="73">
        <v>0</v>
      </c>
      <c r="AW112" s="4"/>
      <c r="AX112" s="4"/>
      <c r="AY112" s="74">
        <v>0</v>
      </c>
      <c r="AZ112" s="71" t="b">
        <f t="shared" si="73"/>
        <v>0</v>
      </c>
      <c r="BA112" s="70">
        <v>0</v>
      </c>
      <c r="BB112" s="72" t="b">
        <f t="shared" si="74"/>
        <v>0</v>
      </c>
      <c r="BC112" s="70">
        <v>0</v>
      </c>
      <c r="BE112" s="73">
        <v>0</v>
      </c>
      <c r="BF112" s="4"/>
      <c r="BG112" s="4"/>
      <c r="BH112" s="74">
        <v>0</v>
      </c>
      <c r="BI112" s="71" t="b">
        <f t="shared" si="75"/>
        <v>0</v>
      </c>
      <c r="BJ112" s="70">
        <v>0</v>
      </c>
      <c r="BK112" s="72" t="b">
        <f t="shared" si="76"/>
        <v>0</v>
      </c>
      <c r="BL112" s="70">
        <v>0</v>
      </c>
      <c r="BN112" s="73">
        <v>0</v>
      </c>
      <c r="BO112" s="4"/>
      <c r="BP112" s="4"/>
      <c r="BQ112" s="74">
        <v>0</v>
      </c>
      <c r="BR112" s="71" t="b">
        <f t="shared" si="77"/>
        <v>0</v>
      </c>
      <c r="BS112" s="70">
        <v>0</v>
      </c>
      <c r="BT112" s="72" t="b">
        <f t="shared" si="78"/>
        <v>0</v>
      </c>
      <c r="BU112" s="70">
        <v>0</v>
      </c>
      <c r="BW112" s="73">
        <v>0</v>
      </c>
      <c r="BX112" s="4"/>
      <c r="BY112" s="4"/>
      <c r="BZ112" s="74">
        <v>0</v>
      </c>
      <c r="CA112" s="71" t="b">
        <f t="shared" si="79"/>
        <v>0</v>
      </c>
      <c r="CB112" s="70">
        <v>0</v>
      </c>
      <c r="CC112" s="72" t="b">
        <f t="shared" si="80"/>
        <v>0</v>
      </c>
      <c r="CD112" s="70">
        <v>0</v>
      </c>
      <c r="CF112" s="73">
        <v>0</v>
      </c>
      <c r="CG112" s="4"/>
      <c r="CH112" s="4"/>
      <c r="CI112" s="74">
        <v>0</v>
      </c>
      <c r="CJ112" s="71" t="b">
        <f t="shared" si="81"/>
        <v>0</v>
      </c>
      <c r="CK112" s="70">
        <v>0</v>
      </c>
      <c r="CL112" s="72" t="b">
        <f t="shared" si="82"/>
        <v>0</v>
      </c>
      <c r="CM112" s="70">
        <v>0</v>
      </c>
    </row>
    <row r="113" spans="1:91" ht="27" customHeight="1">
      <c r="A113" s="102">
        <v>45751</v>
      </c>
      <c r="B113" s="59" t="s">
        <v>31</v>
      </c>
      <c r="C113" s="73">
        <v>0</v>
      </c>
      <c r="D113" s="4"/>
      <c r="E113" s="4"/>
      <c r="F113" s="74"/>
      <c r="G113" s="71" t="b">
        <f t="shared" si="63"/>
        <v>0</v>
      </c>
      <c r="H113" s="70">
        <v>0</v>
      </c>
      <c r="I113" s="72" t="b">
        <f t="shared" si="64"/>
        <v>0</v>
      </c>
      <c r="J113" s="70">
        <v>0</v>
      </c>
      <c r="K113" s="65"/>
      <c r="L113" s="73">
        <v>0</v>
      </c>
      <c r="M113" s="4"/>
      <c r="N113" s="4"/>
      <c r="O113" s="74"/>
      <c r="P113" s="71" t="b">
        <f t="shared" si="65"/>
        <v>0</v>
      </c>
      <c r="Q113" s="70">
        <v>0</v>
      </c>
      <c r="R113" s="72" t="b">
        <f t="shared" si="66"/>
        <v>0</v>
      </c>
      <c r="S113" s="70">
        <v>0</v>
      </c>
      <c r="U113" s="73">
        <v>0</v>
      </c>
      <c r="V113" s="4"/>
      <c r="W113" s="4"/>
      <c r="X113" s="74"/>
      <c r="Y113" s="71" t="b">
        <f t="shared" si="67"/>
        <v>0</v>
      </c>
      <c r="Z113" s="70">
        <v>0</v>
      </c>
      <c r="AA113" s="72" t="b">
        <f t="shared" si="68"/>
        <v>0</v>
      </c>
      <c r="AB113" s="70">
        <v>0</v>
      </c>
      <c r="AD113" s="73">
        <v>0</v>
      </c>
      <c r="AE113" s="4"/>
      <c r="AF113" s="4"/>
      <c r="AG113" s="74"/>
      <c r="AH113" s="71" t="b">
        <f t="shared" si="69"/>
        <v>0</v>
      </c>
      <c r="AI113" s="70">
        <v>0</v>
      </c>
      <c r="AJ113" s="72" t="b">
        <f t="shared" si="70"/>
        <v>0</v>
      </c>
      <c r="AK113" s="70">
        <v>0</v>
      </c>
      <c r="AM113" s="73">
        <v>0</v>
      </c>
      <c r="AN113" s="4"/>
      <c r="AO113" s="4"/>
      <c r="AP113" s="74"/>
      <c r="AQ113" s="71" t="b">
        <f t="shared" si="71"/>
        <v>0</v>
      </c>
      <c r="AR113" s="70">
        <v>0</v>
      </c>
      <c r="AS113" s="72" t="b">
        <f t="shared" si="72"/>
        <v>0</v>
      </c>
      <c r="AT113" s="70">
        <v>0</v>
      </c>
      <c r="AV113" s="73">
        <v>0</v>
      </c>
      <c r="AW113" s="4"/>
      <c r="AX113" s="4"/>
      <c r="AY113" s="74">
        <v>0</v>
      </c>
      <c r="AZ113" s="71" t="b">
        <f t="shared" si="73"/>
        <v>0</v>
      </c>
      <c r="BA113" s="70">
        <v>0</v>
      </c>
      <c r="BB113" s="72" t="b">
        <f t="shared" si="74"/>
        <v>0</v>
      </c>
      <c r="BC113" s="70">
        <v>0</v>
      </c>
      <c r="BE113" s="73">
        <v>0</v>
      </c>
      <c r="BF113" s="4"/>
      <c r="BG113" s="4"/>
      <c r="BH113" s="74">
        <v>0</v>
      </c>
      <c r="BI113" s="71" t="b">
        <f t="shared" si="75"/>
        <v>0</v>
      </c>
      <c r="BJ113" s="70">
        <v>0</v>
      </c>
      <c r="BK113" s="72" t="b">
        <f t="shared" si="76"/>
        <v>0</v>
      </c>
      <c r="BL113" s="70">
        <v>0</v>
      </c>
      <c r="BN113" s="73">
        <v>0</v>
      </c>
      <c r="BO113" s="4"/>
      <c r="BP113" s="4"/>
      <c r="BQ113" s="74">
        <v>0</v>
      </c>
      <c r="BR113" s="71" t="b">
        <f t="shared" si="77"/>
        <v>0</v>
      </c>
      <c r="BS113" s="70">
        <v>0</v>
      </c>
      <c r="BT113" s="72" t="b">
        <f t="shared" si="78"/>
        <v>0</v>
      </c>
      <c r="BU113" s="70">
        <v>0</v>
      </c>
      <c r="BW113" s="73">
        <v>0</v>
      </c>
      <c r="BX113" s="4"/>
      <c r="BY113" s="4"/>
      <c r="BZ113" s="74">
        <v>0</v>
      </c>
      <c r="CA113" s="71" t="b">
        <f t="shared" si="79"/>
        <v>0</v>
      </c>
      <c r="CB113" s="70">
        <v>0</v>
      </c>
      <c r="CC113" s="72" t="b">
        <f t="shared" si="80"/>
        <v>0</v>
      </c>
      <c r="CD113" s="70">
        <v>0</v>
      </c>
      <c r="CF113" s="73">
        <v>1</v>
      </c>
      <c r="CG113" s="4">
        <v>0.33402777777777781</v>
      </c>
      <c r="CH113" s="4">
        <v>0.67638888888888893</v>
      </c>
      <c r="CI113" s="74">
        <v>1</v>
      </c>
      <c r="CJ113" s="71">
        <f t="shared" si="81"/>
        <v>4.2361111111111127E-2</v>
      </c>
      <c r="CK113" s="70">
        <v>0</v>
      </c>
      <c r="CL113" s="72">
        <f t="shared" si="82"/>
        <v>7.2222222222222299E-2</v>
      </c>
      <c r="CM113" s="70">
        <v>0</v>
      </c>
    </row>
    <row r="114" spans="1:91" ht="27" customHeight="1">
      <c r="A114" s="102">
        <v>45752</v>
      </c>
      <c r="B114" s="59" t="s">
        <v>32</v>
      </c>
      <c r="C114" s="73">
        <v>0</v>
      </c>
      <c r="D114" s="4"/>
      <c r="E114" s="4"/>
      <c r="F114" s="74"/>
      <c r="G114" s="71" t="b">
        <f t="shared" si="63"/>
        <v>0</v>
      </c>
      <c r="H114" s="70">
        <v>0</v>
      </c>
      <c r="I114" s="72" t="b">
        <f t="shared" si="64"/>
        <v>0</v>
      </c>
      <c r="J114" s="70">
        <v>0</v>
      </c>
      <c r="K114" s="65"/>
      <c r="L114" s="73">
        <v>1</v>
      </c>
      <c r="M114" s="4">
        <v>0.60416666666666663</v>
      </c>
      <c r="N114" s="4">
        <v>0.95763888888888893</v>
      </c>
      <c r="O114" s="74">
        <v>2</v>
      </c>
      <c r="P114" s="71">
        <f t="shared" si="65"/>
        <v>0</v>
      </c>
      <c r="Q114" s="70">
        <v>0</v>
      </c>
      <c r="R114" s="72">
        <f t="shared" si="66"/>
        <v>-6.9444444444444198E-4</v>
      </c>
      <c r="S114" s="70">
        <v>0</v>
      </c>
      <c r="U114" s="73">
        <v>1</v>
      </c>
      <c r="V114" s="4">
        <v>0.61597222222222225</v>
      </c>
      <c r="W114" s="4">
        <v>0.9902777777777777</v>
      </c>
      <c r="X114" s="74">
        <v>2</v>
      </c>
      <c r="Y114" s="71">
        <f t="shared" si="67"/>
        <v>1.1805555555555625E-2</v>
      </c>
      <c r="Z114" s="70">
        <v>0</v>
      </c>
      <c r="AA114" s="72">
        <f t="shared" si="68"/>
        <v>3.1944444444444331E-2</v>
      </c>
      <c r="AB114" s="70">
        <v>0</v>
      </c>
      <c r="AD114" s="73">
        <v>1</v>
      </c>
      <c r="AE114" s="4">
        <v>0.625</v>
      </c>
      <c r="AF114" s="4">
        <v>0.94930555555555562</v>
      </c>
      <c r="AG114" s="74"/>
      <c r="AH114" s="71" t="b">
        <f t="shared" si="69"/>
        <v>0</v>
      </c>
      <c r="AI114" s="70">
        <v>0</v>
      </c>
      <c r="AJ114" s="72" t="b">
        <f t="shared" si="70"/>
        <v>0</v>
      </c>
      <c r="AK114" s="70">
        <v>0</v>
      </c>
      <c r="AM114" s="73">
        <v>1</v>
      </c>
      <c r="AN114" s="4">
        <v>0.37708333333333338</v>
      </c>
      <c r="AO114" s="4">
        <v>0.61249999999999993</v>
      </c>
      <c r="AP114" s="74">
        <v>1</v>
      </c>
      <c r="AQ114" s="71">
        <f t="shared" si="71"/>
        <v>8.5416666666666696E-2</v>
      </c>
      <c r="AR114" s="70">
        <v>0</v>
      </c>
      <c r="AS114" s="72">
        <f t="shared" si="72"/>
        <v>8.3333333333333037E-3</v>
      </c>
      <c r="AT114" s="70">
        <v>0</v>
      </c>
      <c r="AV114" s="73">
        <v>1</v>
      </c>
      <c r="AW114" s="4" t="s">
        <v>127</v>
      </c>
      <c r="AX114" s="4"/>
      <c r="AY114" s="74">
        <v>0</v>
      </c>
      <c r="AZ114" s="71" t="b">
        <f t="shared" si="73"/>
        <v>0</v>
      </c>
      <c r="BA114" s="70">
        <v>0</v>
      </c>
      <c r="BB114" s="72" t="b">
        <f t="shared" si="74"/>
        <v>0</v>
      </c>
      <c r="BC114" s="70">
        <v>0</v>
      </c>
      <c r="BE114" s="73">
        <v>1</v>
      </c>
      <c r="BF114" s="4">
        <v>0.32222222222222224</v>
      </c>
      <c r="BG114" s="4">
        <v>0.68680555555555556</v>
      </c>
      <c r="BH114" s="74">
        <v>1</v>
      </c>
      <c r="BI114" s="71">
        <f t="shared" si="75"/>
        <v>3.0555555555555558E-2</v>
      </c>
      <c r="BJ114" s="70">
        <v>0</v>
      </c>
      <c r="BK114" s="72">
        <f t="shared" si="76"/>
        <v>8.2638888888888928E-2</v>
      </c>
      <c r="BL114" s="70">
        <v>0</v>
      </c>
      <c r="BN114" s="73">
        <v>0</v>
      </c>
      <c r="BO114" s="4"/>
      <c r="BP114" s="4"/>
      <c r="BQ114" s="74">
        <v>0</v>
      </c>
      <c r="BR114" s="71" t="b">
        <f t="shared" si="77"/>
        <v>0</v>
      </c>
      <c r="BS114" s="70">
        <v>0</v>
      </c>
      <c r="BT114" s="72" t="b">
        <f t="shared" si="78"/>
        <v>0</v>
      </c>
      <c r="BU114" s="70">
        <v>0</v>
      </c>
      <c r="BW114" s="73">
        <v>1</v>
      </c>
      <c r="BX114" s="4">
        <v>0.29375000000000001</v>
      </c>
      <c r="BY114" s="4">
        <v>0.66805555555555562</v>
      </c>
      <c r="BZ114" s="74">
        <v>1</v>
      </c>
      <c r="CA114" s="71">
        <f t="shared" si="79"/>
        <v>2.0833333333333259E-3</v>
      </c>
      <c r="CB114" s="70">
        <v>0</v>
      </c>
      <c r="CC114" s="72">
        <f t="shared" si="80"/>
        <v>6.3888888888888995E-2</v>
      </c>
      <c r="CD114" s="70">
        <v>0</v>
      </c>
      <c r="CF114" s="73">
        <v>1</v>
      </c>
      <c r="CG114" s="4">
        <v>0.29305555555555557</v>
      </c>
      <c r="CH114" s="4">
        <v>0.67638888888888893</v>
      </c>
      <c r="CI114" s="74">
        <v>1</v>
      </c>
      <c r="CJ114" s="71">
        <f t="shared" si="81"/>
        <v>1.388888888888884E-3</v>
      </c>
      <c r="CK114" s="70">
        <v>0</v>
      </c>
      <c r="CL114" s="72">
        <f t="shared" si="82"/>
        <v>7.2222222222222299E-2</v>
      </c>
      <c r="CM114" s="70">
        <v>0</v>
      </c>
    </row>
    <row r="115" spans="1:91" ht="27" customHeight="1">
      <c r="A115" s="102">
        <v>45753</v>
      </c>
      <c r="B115" s="13" t="s">
        <v>33</v>
      </c>
      <c r="C115" s="73">
        <v>0</v>
      </c>
      <c r="D115" s="4"/>
      <c r="E115" s="4"/>
      <c r="F115" s="74"/>
      <c r="G115" s="71" t="b">
        <f t="shared" si="63"/>
        <v>0</v>
      </c>
      <c r="H115" s="70">
        <v>0</v>
      </c>
      <c r="I115" s="72" t="b">
        <f t="shared" si="64"/>
        <v>0</v>
      </c>
      <c r="J115" s="70">
        <v>0</v>
      </c>
      <c r="K115" s="65"/>
      <c r="L115" s="73">
        <v>1</v>
      </c>
      <c r="M115" s="4">
        <v>0.60486111111111118</v>
      </c>
      <c r="N115" s="4">
        <v>0.95833333333333337</v>
      </c>
      <c r="O115" s="74">
        <v>2</v>
      </c>
      <c r="P115" s="71">
        <f t="shared" si="65"/>
        <v>6.94444444444553E-4</v>
      </c>
      <c r="Q115" s="70">
        <v>0</v>
      </c>
      <c r="R115" s="72">
        <f t="shared" si="66"/>
        <v>0</v>
      </c>
      <c r="S115" s="70">
        <v>0</v>
      </c>
      <c r="U115" s="73">
        <v>1</v>
      </c>
      <c r="V115" s="4">
        <v>0.32569444444444445</v>
      </c>
      <c r="W115" s="4">
        <v>0.76250000000000007</v>
      </c>
      <c r="X115" s="74">
        <v>1</v>
      </c>
      <c r="Y115" s="71">
        <f t="shared" si="67"/>
        <v>3.4027777777777768E-2</v>
      </c>
      <c r="Z115" s="70">
        <v>0</v>
      </c>
      <c r="AA115" s="72">
        <f t="shared" si="68"/>
        <v>0.15833333333333344</v>
      </c>
      <c r="AB115" s="70">
        <v>0</v>
      </c>
      <c r="AD115" s="73">
        <v>1</v>
      </c>
      <c r="AE115" s="4">
        <v>0.40069444444444446</v>
      </c>
      <c r="AF115" s="4">
        <v>0.71388888888888891</v>
      </c>
      <c r="AG115" s="74"/>
      <c r="AH115" s="71" t="b">
        <f t="shared" si="69"/>
        <v>0</v>
      </c>
      <c r="AI115" s="70">
        <v>0</v>
      </c>
      <c r="AJ115" s="72" t="b">
        <f t="shared" si="70"/>
        <v>0</v>
      </c>
      <c r="AK115" s="70">
        <v>0</v>
      </c>
      <c r="AM115" s="73">
        <v>0</v>
      </c>
      <c r="AN115" s="4"/>
      <c r="AO115" s="4"/>
      <c r="AP115" s="74"/>
      <c r="AQ115" s="71" t="b">
        <f t="shared" si="71"/>
        <v>0</v>
      </c>
      <c r="AR115" s="70">
        <v>0</v>
      </c>
      <c r="AS115" s="72" t="b">
        <f t="shared" si="72"/>
        <v>0</v>
      </c>
      <c r="AT115" s="70">
        <v>0</v>
      </c>
      <c r="AV115" s="73">
        <v>0</v>
      </c>
      <c r="AW115" s="4"/>
      <c r="AX115" s="4"/>
      <c r="AY115" s="74">
        <v>0</v>
      </c>
      <c r="AZ115" s="71" t="b">
        <f t="shared" si="73"/>
        <v>0</v>
      </c>
      <c r="BA115" s="70">
        <v>0</v>
      </c>
      <c r="BB115" s="72" t="b">
        <f t="shared" si="74"/>
        <v>0</v>
      </c>
      <c r="BC115" s="70">
        <v>0</v>
      </c>
      <c r="BE115" s="73">
        <v>0</v>
      </c>
      <c r="BF115" s="4"/>
      <c r="BG115" s="4"/>
      <c r="BH115" s="74">
        <v>0</v>
      </c>
      <c r="BI115" s="71" t="b">
        <f t="shared" si="75"/>
        <v>0</v>
      </c>
      <c r="BJ115" s="70">
        <v>0</v>
      </c>
      <c r="BK115" s="72" t="b">
        <f t="shared" si="76"/>
        <v>0</v>
      </c>
      <c r="BL115" s="70">
        <v>0</v>
      </c>
      <c r="BN115" s="73">
        <v>1</v>
      </c>
      <c r="BO115" s="4">
        <v>0.97638888888888886</v>
      </c>
      <c r="BP115" s="4"/>
      <c r="BQ115" s="74">
        <v>0</v>
      </c>
      <c r="BR115" s="71" t="b">
        <f t="shared" si="77"/>
        <v>0</v>
      </c>
      <c r="BS115" s="70">
        <v>0</v>
      </c>
      <c r="BT115" s="72" t="b">
        <f t="shared" si="78"/>
        <v>0</v>
      </c>
      <c r="BU115" s="70">
        <v>0</v>
      </c>
      <c r="BW115" s="73">
        <v>1</v>
      </c>
      <c r="BX115" s="4">
        <v>0.29722222222222222</v>
      </c>
      <c r="BY115" s="4">
        <v>0.95833333333333337</v>
      </c>
      <c r="BZ115" s="74">
        <v>1</v>
      </c>
      <c r="CA115" s="71">
        <f t="shared" si="79"/>
        <v>5.5555555555555358E-3</v>
      </c>
      <c r="CB115" s="70">
        <v>0</v>
      </c>
      <c r="CC115" s="72">
        <f t="shared" si="80"/>
        <v>0.35416666666666674</v>
      </c>
      <c r="CD115" s="70">
        <v>8</v>
      </c>
      <c r="CF115" s="73">
        <v>1</v>
      </c>
      <c r="CG115" s="4">
        <v>0.50902777777777775</v>
      </c>
      <c r="CH115" s="4">
        <v>0.9784722222222223</v>
      </c>
      <c r="CI115" s="74">
        <v>2</v>
      </c>
      <c r="CJ115" s="71">
        <f t="shared" si="81"/>
        <v>-9.5138888888888884E-2</v>
      </c>
      <c r="CK115" s="70">
        <v>0</v>
      </c>
      <c r="CL115" s="72">
        <f t="shared" si="82"/>
        <v>2.0138888888888928E-2</v>
      </c>
      <c r="CM115" s="70">
        <v>3</v>
      </c>
    </row>
    <row r="116" spans="1:91" ht="27" customHeight="1">
      <c r="A116" s="102">
        <v>45754</v>
      </c>
      <c r="B116" s="121" t="s">
        <v>24</v>
      </c>
      <c r="C116" s="73">
        <v>1</v>
      </c>
      <c r="D116" s="4">
        <v>0.60486111111111118</v>
      </c>
      <c r="E116" s="4">
        <v>0.9604166666666667</v>
      </c>
      <c r="F116" s="74">
        <v>2</v>
      </c>
      <c r="G116" s="71">
        <f t="shared" si="63"/>
        <v>6.94444444444553E-4</v>
      </c>
      <c r="H116" s="70">
        <v>0</v>
      </c>
      <c r="I116" s="72">
        <f t="shared" si="64"/>
        <v>2.0833333333333259E-3</v>
      </c>
      <c r="J116" s="70">
        <v>0</v>
      </c>
      <c r="K116" s="65"/>
      <c r="L116" s="73">
        <v>1</v>
      </c>
      <c r="M116" s="4">
        <v>0.28541666666666665</v>
      </c>
      <c r="N116" s="4">
        <v>0.65</v>
      </c>
      <c r="O116" s="74">
        <v>1</v>
      </c>
      <c r="P116" s="71">
        <f t="shared" si="65"/>
        <v>-6.2500000000000333E-3</v>
      </c>
      <c r="Q116" s="70">
        <v>0</v>
      </c>
      <c r="R116" s="72">
        <f t="shared" si="66"/>
        <v>4.5833333333333393E-2</v>
      </c>
      <c r="S116" s="70">
        <v>0</v>
      </c>
      <c r="U116" s="73">
        <v>1</v>
      </c>
      <c r="V116" s="4">
        <v>0.29097222222222224</v>
      </c>
      <c r="W116" s="4">
        <v>0.65416666666666667</v>
      </c>
      <c r="X116" s="74">
        <v>1</v>
      </c>
      <c r="Y116" s="71">
        <f t="shared" si="67"/>
        <v>-6.9444444444444198E-4</v>
      </c>
      <c r="Z116" s="70">
        <v>0</v>
      </c>
      <c r="AA116" s="72">
        <f t="shared" si="68"/>
        <v>5.0000000000000044E-2</v>
      </c>
      <c r="AB116" s="70">
        <v>0</v>
      </c>
      <c r="AD116" s="73">
        <v>0</v>
      </c>
      <c r="AE116" s="4"/>
      <c r="AF116" s="4"/>
      <c r="AG116" s="74"/>
      <c r="AH116" s="71" t="b">
        <f t="shared" si="69"/>
        <v>0</v>
      </c>
      <c r="AI116" s="70">
        <v>0</v>
      </c>
      <c r="AJ116" s="72" t="b">
        <f t="shared" si="70"/>
        <v>0</v>
      </c>
      <c r="AK116" s="70">
        <v>0</v>
      </c>
      <c r="AM116" s="73">
        <v>1</v>
      </c>
      <c r="AN116" s="4">
        <v>0.30208333333333331</v>
      </c>
      <c r="AO116" s="4">
        <v>0.63472222222222219</v>
      </c>
      <c r="AP116" s="74">
        <v>1</v>
      </c>
      <c r="AQ116" s="71">
        <f t="shared" si="71"/>
        <v>1.041666666666663E-2</v>
      </c>
      <c r="AR116" s="70">
        <v>0</v>
      </c>
      <c r="AS116" s="72">
        <f t="shared" si="72"/>
        <v>3.0555555555555558E-2</v>
      </c>
      <c r="AT116" s="70">
        <v>0</v>
      </c>
      <c r="AV116" s="73">
        <v>1</v>
      </c>
      <c r="AW116" s="4" t="s">
        <v>145</v>
      </c>
      <c r="AX116" s="4"/>
      <c r="AY116" s="74">
        <v>0</v>
      </c>
      <c r="AZ116" s="71" t="b">
        <f t="shared" si="73"/>
        <v>0</v>
      </c>
      <c r="BA116" s="70">
        <v>0</v>
      </c>
      <c r="BB116" s="72" t="b">
        <f t="shared" si="74"/>
        <v>0</v>
      </c>
      <c r="BC116" s="70">
        <v>0</v>
      </c>
      <c r="BE116" s="73">
        <v>1</v>
      </c>
      <c r="BF116" s="4">
        <v>0.31041666666666667</v>
      </c>
      <c r="BG116" s="4">
        <v>0.65972222222222221</v>
      </c>
      <c r="BH116" s="74">
        <v>1</v>
      </c>
      <c r="BI116" s="71">
        <f t="shared" si="75"/>
        <v>1.8749999999999989E-2</v>
      </c>
      <c r="BJ116" s="70">
        <v>0</v>
      </c>
      <c r="BK116" s="72">
        <f t="shared" si="76"/>
        <v>5.555555555555558E-2</v>
      </c>
      <c r="BL116" s="70">
        <v>0</v>
      </c>
      <c r="BN116" s="73">
        <v>1</v>
      </c>
      <c r="BO116" s="4">
        <v>0.2902777777777778</v>
      </c>
      <c r="BP116" s="4">
        <v>0.98888888888888893</v>
      </c>
      <c r="BQ116" s="74">
        <v>0</v>
      </c>
      <c r="BR116" s="71" t="b">
        <f t="shared" si="77"/>
        <v>0</v>
      </c>
      <c r="BS116" s="70">
        <v>0</v>
      </c>
      <c r="BT116" s="72" t="b">
        <f t="shared" si="78"/>
        <v>0</v>
      </c>
      <c r="BU116" s="70">
        <v>0</v>
      </c>
      <c r="BW116" s="73">
        <v>1</v>
      </c>
      <c r="BX116" s="4">
        <v>0.65</v>
      </c>
      <c r="BY116" s="4">
        <v>0.93472222222222223</v>
      </c>
      <c r="BZ116" s="74">
        <v>2</v>
      </c>
      <c r="CA116" s="71">
        <f t="shared" si="79"/>
        <v>4.5833333333333393E-2</v>
      </c>
      <c r="CB116" s="70">
        <v>0</v>
      </c>
      <c r="CC116" s="72">
        <f t="shared" si="80"/>
        <v>-2.3611111111111138E-2</v>
      </c>
      <c r="CD116" s="70">
        <v>0</v>
      </c>
      <c r="CF116" s="73">
        <v>1</v>
      </c>
      <c r="CG116" s="4">
        <v>0.60486111111111118</v>
      </c>
      <c r="CH116" s="4">
        <v>0.9590277777777777</v>
      </c>
      <c r="CI116" s="74">
        <v>2</v>
      </c>
      <c r="CJ116" s="71">
        <f t="shared" si="81"/>
        <v>6.94444444444553E-4</v>
      </c>
      <c r="CK116" s="70">
        <v>0</v>
      </c>
      <c r="CL116" s="72">
        <f t="shared" si="82"/>
        <v>6.9444444444433095E-4</v>
      </c>
      <c r="CM116" s="70">
        <v>0</v>
      </c>
    </row>
    <row r="117" spans="1:91" ht="27" customHeight="1">
      <c r="A117" s="102">
        <v>45755</v>
      </c>
      <c r="B117" s="121" t="s">
        <v>25</v>
      </c>
      <c r="C117" s="73">
        <v>1</v>
      </c>
      <c r="D117" s="4">
        <v>0.60347222222222219</v>
      </c>
      <c r="E117" s="4">
        <v>0.9770833333333333</v>
      </c>
      <c r="F117" s="74">
        <v>2</v>
      </c>
      <c r="G117" s="71">
        <f t="shared" si="63"/>
        <v>-6.9444444444444198E-4</v>
      </c>
      <c r="H117" s="70">
        <v>0</v>
      </c>
      <c r="I117" s="72">
        <f t="shared" si="64"/>
        <v>1.8749999999999933E-2</v>
      </c>
      <c r="J117" s="70">
        <v>0</v>
      </c>
      <c r="K117" s="65"/>
      <c r="L117" s="73">
        <v>0</v>
      </c>
      <c r="M117" s="4"/>
      <c r="N117" s="4"/>
      <c r="O117" s="74"/>
      <c r="P117" s="71" t="b">
        <f t="shared" si="65"/>
        <v>0</v>
      </c>
      <c r="Q117" s="70">
        <v>0</v>
      </c>
      <c r="R117" s="72" t="b">
        <f t="shared" si="66"/>
        <v>0</v>
      </c>
      <c r="S117" s="70">
        <v>0</v>
      </c>
      <c r="U117" s="73">
        <v>1</v>
      </c>
      <c r="V117" s="4">
        <v>0.29375000000000001</v>
      </c>
      <c r="W117" s="4">
        <v>0.6694444444444444</v>
      </c>
      <c r="X117" s="74">
        <v>1</v>
      </c>
      <c r="Y117" s="71">
        <f t="shared" si="67"/>
        <v>2.0833333333333259E-3</v>
      </c>
      <c r="Z117" s="70">
        <v>0</v>
      </c>
      <c r="AA117" s="72">
        <f t="shared" si="68"/>
        <v>6.5277777777777768E-2</v>
      </c>
      <c r="AB117" s="70">
        <v>0</v>
      </c>
      <c r="AD117" s="73">
        <v>0</v>
      </c>
      <c r="AE117" s="4"/>
      <c r="AF117" s="4"/>
      <c r="AG117" s="74"/>
      <c r="AH117" s="71" t="b">
        <f t="shared" si="69"/>
        <v>0</v>
      </c>
      <c r="AI117" s="70">
        <v>0</v>
      </c>
      <c r="AJ117" s="72" t="b">
        <f t="shared" si="70"/>
        <v>0</v>
      </c>
      <c r="AK117" s="70">
        <v>0</v>
      </c>
      <c r="AM117" s="73">
        <v>1</v>
      </c>
      <c r="AN117" s="4">
        <v>0.32708333333333334</v>
      </c>
      <c r="AO117" s="4">
        <v>0.65902777777777777</v>
      </c>
      <c r="AP117" s="74">
        <v>1</v>
      </c>
      <c r="AQ117" s="71">
        <f t="shared" si="71"/>
        <v>3.5416666666666652E-2</v>
      </c>
      <c r="AR117" s="70">
        <v>0</v>
      </c>
      <c r="AS117" s="72">
        <f t="shared" si="72"/>
        <v>5.4861111111111138E-2</v>
      </c>
      <c r="AT117" s="70">
        <v>0</v>
      </c>
      <c r="AV117" s="73">
        <v>1</v>
      </c>
      <c r="AW117" s="4" t="s">
        <v>115</v>
      </c>
      <c r="AX117" s="4"/>
      <c r="AY117" s="74">
        <v>0</v>
      </c>
      <c r="AZ117" s="71" t="b">
        <f t="shared" si="73"/>
        <v>0</v>
      </c>
      <c r="BA117" s="70">
        <v>0</v>
      </c>
      <c r="BB117" s="72" t="b">
        <f t="shared" si="74"/>
        <v>0</v>
      </c>
      <c r="BC117" s="70">
        <v>0</v>
      </c>
      <c r="BE117" s="73">
        <v>1</v>
      </c>
      <c r="BF117" s="4">
        <v>0.3034722222222222</v>
      </c>
      <c r="BG117" s="4">
        <v>0.95347222222222217</v>
      </c>
      <c r="BH117" s="74">
        <v>1</v>
      </c>
      <c r="BI117" s="71">
        <f t="shared" si="75"/>
        <v>1.1805555555555514E-2</v>
      </c>
      <c r="BJ117" s="70">
        <v>0</v>
      </c>
      <c r="BK117" s="72">
        <f t="shared" si="76"/>
        <v>0.34930555555555554</v>
      </c>
      <c r="BL117" s="70">
        <v>8</v>
      </c>
      <c r="BN117" s="73">
        <v>1</v>
      </c>
      <c r="BO117" s="4">
        <v>0.28750000000000003</v>
      </c>
      <c r="BP117" s="4">
        <v>0.99722222222222223</v>
      </c>
      <c r="BQ117" s="74">
        <v>0</v>
      </c>
      <c r="BR117" s="71" t="b">
        <f t="shared" si="77"/>
        <v>0</v>
      </c>
      <c r="BS117" s="70">
        <v>0</v>
      </c>
      <c r="BT117" s="72" t="b">
        <f t="shared" si="78"/>
        <v>0</v>
      </c>
      <c r="BU117" s="70">
        <v>0</v>
      </c>
      <c r="BW117" s="73">
        <v>1</v>
      </c>
      <c r="BX117" s="4">
        <v>0.2902777777777778</v>
      </c>
      <c r="BY117" s="4">
        <v>0.66736111111111107</v>
      </c>
      <c r="BZ117" s="74">
        <v>1</v>
      </c>
      <c r="CA117" s="71">
        <f t="shared" si="79"/>
        <v>-1.388888888888884E-3</v>
      </c>
      <c r="CB117" s="70">
        <v>0</v>
      </c>
      <c r="CC117" s="72">
        <f t="shared" si="80"/>
        <v>6.3194444444444442E-2</v>
      </c>
      <c r="CD117" s="70">
        <v>0</v>
      </c>
      <c r="CF117" s="73">
        <v>0</v>
      </c>
      <c r="CG117" s="4"/>
      <c r="CH117" s="4"/>
      <c r="CI117" s="74">
        <v>0</v>
      </c>
      <c r="CJ117" s="71" t="b">
        <f t="shared" si="81"/>
        <v>0</v>
      </c>
      <c r="CK117" s="70">
        <v>0</v>
      </c>
      <c r="CL117" s="72" t="b">
        <f t="shared" si="82"/>
        <v>0</v>
      </c>
      <c r="CM117" s="70">
        <v>0</v>
      </c>
    </row>
    <row r="118" spans="1:91" ht="27" customHeight="1">
      <c r="A118" s="102">
        <v>45756</v>
      </c>
      <c r="B118" s="121" t="s">
        <v>34</v>
      </c>
      <c r="C118" s="73">
        <v>1</v>
      </c>
      <c r="D118" s="4">
        <v>0.30069444444444443</v>
      </c>
      <c r="E118" s="4">
        <v>0.6694444444444444</v>
      </c>
      <c r="F118" s="74">
        <v>1</v>
      </c>
      <c r="G118" s="71">
        <f t="shared" si="63"/>
        <v>9.0277777777777457E-3</v>
      </c>
      <c r="H118" s="70">
        <v>0</v>
      </c>
      <c r="I118" s="72">
        <f t="shared" si="64"/>
        <v>6.5277777777777768E-2</v>
      </c>
      <c r="J118" s="70">
        <v>0</v>
      </c>
      <c r="K118" s="65"/>
      <c r="L118" s="73">
        <v>1</v>
      </c>
      <c r="M118" s="4">
        <v>0.57708333333333328</v>
      </c>
      <c r="N118" s="4">
        <v>0.95833333333333337</v>
      </c>
      <c r="O118" s="74">
        <v>2</v>
      </c>
      <c r="P118" s="71">
        <f t="shared" si="65"/>
        <v>-2.7083333333333348E-2</v>
      </c>
      <c r="Q118" s="70">
        <v>0</v>
      </c>
      <c r="R118" s="72">
        <f t="shared" si="66"/>
        <v>0</v>
      </c>
      <c r="S118" s="70">
        <v>0</v>
      </c>
      <c r="U118" s="73">
        <v>0</v>
      </c>
      <c r="V118" s="4"/>
      <c r="W118" s="4"/>
      <c r="X118" s="74"/>
      <c r="Y118" s="71" t="b">
        <f t="shared" si="67"/>
        <v>0</v>
      </c>
      <c r="Z118" s="70">
        <v>0</v>
      </c>
      <c r="AA118" s="72" t="b">
        <f t="shared" si="68"/>
        <v>0</v>
      </c>
      <c r="AB118" s="70">
        <v>0</v>
      </c>
      <c r="AD118" s="73">
        <v>0</v>
      </c>
      <c r="AE118" s="4"/>
      <c r="AF118" s="4"/>
      <c r="AG118" s="74"/>
      <c r="AH118" s="71" t="b">
        <f t="shared" si="69"/>
        <v>0</v>
      </c>
      <c r="AI118" s="70">
        <v>0</v>
      </c>
      <c r="AJ118" s="72" t="b">
        <f t="shared" si="70"/>
        <v>0</v>
      </c>
      <c r="AK118" s="70">
        <v>0</v>
      </c>
      <c r="AM118" s="73">
        <v>1</v>
      </c>
      <c r="AN118" s="4">
        <v>0.32500000000000001</v>
      </c>
      <c r="AO118" s="4">
        <v>0.68125000000000002</v>
      </c>
      <c r="AP118" s="74">
        <v>1</v>
      </c>
      <c r="AQ118" s="71">
        <f t="shared" si="71"/>
        <v>3.3333333333333326E-2</v>
      </c>
      <c r="AR118" s="70">
        <v>0</v>
      </c>
      <c r="AS118" s="72">
        <f t="shared" si="72"/>
        <v>7.7083333333333393E-2</v>
      </c>
      <c r="AT118" s="70">
        <v>0</v>
      </c>
      <c r="AV118" s="73">
        <v>1</v>
      </c>
      <c r="AW118" s="4" t="s">
        <v>146</v>
      </c>
      <c r="AX118" s="4"/>
      <c r="AY118" s="74">
        <v>0</v>
      </c>
      <c r="AZ118" s="71" t="b">
        <f t="shared" si="73"/>
        <v>0</v>
      </c>
      <c r="BA118" s="70">
        <v>0</v>
      </c>
      <c r="BB118" s="72" t="b">
        <f t="shared" si="74"/>
        <v>0</v>
      </c>
      <c r="BC118" s="70">
        <v>0</v>
      </c>
      <c r="BE118" s="73">
        <v>1</v>
      </c>
      <c r="BF118" s="4">
        <v>0.31180555555555556</v>
      </c>
      <c r="BG118" s="4">
        <v>0.64444444444444449</v>
      </c>
      <c r="BH118" s="74">
        <v>1</v>
      </c>
      <c r="BI118" s="71">
        <f t="shared" si="75"/>
        <v>2.0138888888888873E-2</v>
      </c>
      <c r="BJ118" s="70">
        <v>0</v>
      </c>
      <c r="BK118" s="72">
        <f t="shared" si="76"/>
        <v>4.0277777777777857E-2</v>
      </c>
      <c r="BL118" s="70">
        <v>0</v>
      </c>
      <c r="BN118" s="73">
        <v>1</v>
      </c>
      <c r="BO118" s="4">
        <v>0.2951388888888889</v>
      </c>
      <c r="BP118" s="4">
        <v>0.96458333333333324</v>
      </c>
      <c r="BQ118" s="74">
        <v>0</v>
      </c>
      <c r="BR118" s="71" t="b">
        <f t="shared" si="77"/>
        <v>0</v>
      </c>
      <c r="BS118" s="70">
        <v>0</v>
      </c>
      <c r="BT118" s="72" t="b">
        <f t="shared" si="78"/>
        <v>0</v>
      </c>
      <c r="BU118" s="70">
        <v>0</v>
      </c>
      <c r="BW118" s="73">
        <v>1</v>
      </c>
      <c r="BX118" s="4">
        <v>0.60069444444444442</v>
      </c>
      <c r="BY118" s="4">
        <v>0.95833333333333337</v>
      </c>
      <c r="BZ118" s="74">
        <v>2</v>
      </c>
      <c r="CA118" s="71">
        <f t="shared" si="79"/>
        <v>-3.4722222222222099E-3</v>
      </c>
      <c r="CB118" s="70">
        <v>0</v>
      </c>
      <c r="CC118" s="72">
        <f t="shared" si="80"/>
        <v>0</v>
      </c>
      <c r="CD118" s="70">
        <v>0</v>
      </c>
      <c r="CF118" s="73">
        <v>1</v>
      </c>
      <c r="CG118" s="4">
        <v>0.60069444444444442</v>
      </c>
      <c r="CH118" s="4">
        <v>0.95833333333333337</v>
      </c>
      <c r="CI118" s="74">
        <v>2</v>
      </c>
      <c r="CJ118" s="71">
        <f t="shared" si="81"/>
        <v>-3.4722222222222099E-3</v>
      </c>
      <c r="CK118" s="70">
        <v>0</v>
      </c>
      <c r="CL118" s="72">
        <f t="shared" si="82"/>
        <v>0</v>
      </c>
      <c r="CM118" s="70">
        <v>0</v>
      </c>
    </row>
    <row r="119" spans="1:91" ht="27" customHeight="1">
      <c r="A119" s="102">
        <v>45757</v>
      </c>
      <c r="B119" s="121" t="s">
        <v>30</v>
      </c>
      <c r="C119" s="73">
        <v>1</v>
      </c>
      <c r="D119" s="4">
        <v>0.62083333333333335</v>
      </c>
      <c r="E119" s="4">
        <v>0.9770833333333333</v>
      </c>
      <c r="F119" s="74">
        <v>2</v>
      </c>
      <c r="G119" s="71">
        <f t="shared" si="63"/>
        <v>1.6666666666666718E-2</v>
      </c>
      <c r="H119" s="70">
        <v>0</v>
      </c>
      <c r="I119" s="72">
        <f t="shared" si="64"/>
        <v>1.8749999999999933E-2</v>
      </c>
      <c r="J119" s="70">
        <v>0</v>
      </c>
      <c r="K119" s="65"/>
      <c r="L119" s="73">
        <v>1</v>
      </c>
      <c r="M119" s="4">
        <v>0.59236111111111112</v>
      </c>
      <c r="N119" s="4">
        <v>0.96111111111111114</v>
      </c>
      <c r="O119" s="74">
        <v>2</v>
      </c>
      <c r="P119" s="71">
        <f t="shared" si="65"/>
        <v>-1.1805555555555514E-2</v>
      </c>
      <c r="Q119" s="70">
        <v>0</v>
      </c>
      <c r="R119" s="72">
        <f t="shared" si="66"/>
        <v>2.7777777777777679E-3</v>
      </c>
      <c r="S119" s="70">
        <v>0</v>
      </c>
      <c r="U119" s="73">
        <v>1</v>
      </c>
      <c r="V119" s="4">
        <v>0.60416666666666663</v>
      </c>
      <c r="W119" s="4">
        <v>0.96111111111111114</v>
      </c>
      <c r="X119" s="74">
        <v>2</v>
      </c>
      <c r="Y119" s="71">
        <f t="shared" si="67"/>
        <v>0</v>
      </c>
      <c r="Z119" s="70">
        <v>0</v>
      </c>
      <c r="AA119" s="72">
        <f t="shared" si="68"/>
        <v>2.7777777777777679E-3</v>
      </c>
      <c r="AB119" s="70">
        <v>0</v>
      </c>
      <c r="AD119" s="73">
        <v>0</v>
      </c>
      <c r="AE119" s="4"/>
      <c r="AF119" s="4"/>
      <c r="AG119" s="74"/>
      <c r="AH119" s="71" t="b">
        <f t="shared" si="69"/>
        <v>0</v>
      </c>
      <c r="AI119" s="70">
        <v>0</v>
      </c>
      <c r="AJ119" s="72" t="b">
        <f t="shared" si="70"/>
        <v>0</v>
      </c>
      <c r="AK119" s="70">
        <v>0</v>
      </c>
      <c r="AM119" s="73">
        <v>1</v>
      </c>
      <c r="AN119" s="4">
        <v>0.32569444444444445</v>
      </c>
      <c r="AO119" s="4">
        <v>0.67986111111111114</v>
      </c>
      <c r="AP119" s="74">
        <v>1</v>
      </c>
      <c r="AQ119" s="71">
        <f t="shared" si="71"/>
        <v>3.4027777777777768E-2</v>
      </c>
      <c r="AR119" s="70">
        <v>0</v>
      </c>
      <c r="AS119" s="72">
        <f t="shared" si="72"/>
        <v>7.5694444444444509E-2</v>
      </c>
      <c r="AT119" s="70">
        <v>0</v>
      </c>
      <c r="AV119" s="73">
        <v>1</v>
      </c>
      <c r="AW119" s="4" t="s">
        <v>147</v>
      </c>
      <c r="AX119" s="4"/>
      <c r="AY119" s="74">
        <v>0</v>
      </c>
      <c r="AZ119" s="71" t="b">
        <f t="shared" si="73"/>
        <v>0</v>
      </c>
      <c r="BA119" s="70">
        <v>0</v>
      </c>
      <c r="BB119" s="72" t="b">
        <f t="shared" si="74"/>
        <v>0</v>
      </c>
      <c r="BC119" s="70">
        <v>0</v>
      </c>
      <c r="BE119" s="73">
        <v>1</v>
      </c>
      <c r="BF119" s="4">
        <v>0.31319444444444444</v>
      </c>
      <c r="BG119" s="4">
        <v>0.6777777777777777</v>
      </c>
      <c r="BH119" s="74">
        <v>1</v>
      </c>
      <c r="BI119" s="71">
        <f t="shared" si="75"/>
        <v>2.1527777777777757E-2</v>
      </c>
      <c r="BJ119" s="70">
        <v>0</v>
      </c>
      <c r="BK119" s="72">
        <f t="shared" si="76"/>
        <v>7.3611111111111072E-2</v>
      </c>
      <c r="BL119" s="70">
        <v>0</v>
      </c>
      <c r="BN119" s="73">
        <v>1</v>
      </c>
      <c r="BO119" s="4">
        <v>0.29166666666666669</v>
      </c>
      <c r="BP119" s="4">
        <v>0.96111111111111114</v>
      </c>
      <c r="BQ119" s="74">
        <v>0</v>
      </c>
      <c r="BR119" s="71" t="b">
        <f t="shared" si="77"/>
        <v>0</v>
      </c>
      <c r="BS119" s="70">
        <v>0</v>
      </c>
      <c r="BT119" s="72" t="b">
        <f t="shared" si="78"/>
        <v>0</v>
      </c>
      <c r="BU119" s="70">
        <v>0</v>
      </c>
      <c r="BW119" s="73">
        <v>1</v>
      </c>
      <c r="BX119" s="4">
        <v>0.29166666666666669</v>
      </c>
      <c r="BY119" s="4">
        <v>0.6791666666666667</v>
      </c>
      <c r="BZ119" s="74">
        <v>1</v>
      </c>
      <c r="CA119" s="71">
        <f t="shared" si="79"/>
        <v>0</v>
      </c>
      <c r="CB119" s="70">
        <v>0</v>
      </c>
      <c r="CC119" s="72">
        <f t="shared" si="80"/>
        <v>7.5000000000000067E-2</v>
      </c>
      <c r="CD119" s="70">
        <v>0</v>
      </c>
      <c r="CF119" s="73">
        <v>1</v>
      </c>
      <c r="CG119" s="4">
        <v>0.2902777777777778</v>
      </c>
      <c r="CH119" s="4">
        <v>0.63958333333333328</v>
      </c>
      <c r="CI119" s="74">
        <v>1</v>
      </c>
      <c r="CJ119" s="71">
        <f t="shared" si="81"/>
        <v>-1.388888888888884E-3</v>
      </c>
      <c r="CK119" s="70">
        <v>0</v>
      </c>
      <c r="CL119" s="72">
        <f t="shared" si="82"/>
        <v>3.5416666666666652E-2</v>
      </c>
      <c r="CM119" s="70">
        <v>0</v>
      </c>
    </row>
    <row r="120" spans="1:91" ht="27" customHeight="1">
      <c r="A120" s="102">
        <v>45758</v>
      </c>
      <c r="B120" s="59" t="s">
        <v>31</v>
      </c>
      <c r="C120" s="73">
        <v>1</v>
      </c>
      <c r="D120" s="4">
        <v>0.64444444444444449</v>
      </c>
      <c r="E120" s="4">
        <v>0.97083333333333333</v>
      </c>
      <c r="F120" s="74">
        <v>2</v>
      </c>
      <c r="G120" s="71">
        <f t="shared" si="63"/>
        <v>4.0277777777777857E-2</v>
      </c>
      <c r="H120" s="70">
        <v>0</v>
      </c>
      <c r="I120" s="72">
        <f t="shared" si="64"/>
        <v>1.2499999999999956E-2</v>
      </c>
      <c r="J120" s="70">
        <v>0</v>
      </c>
      <c r="K120" s="65"/>
      <c r="L120" s="73">
        <v>1</v>
      </c>
      <c r="M120" s="4">
        <v>0.28541666666666665</v>
      </c>
      <c r="N120" s="4">
        <v>0.9590277777777777</v>
      </c>
      <c r="O120" s="74">
        <v>1</v>
      </c>
      <c r="P120" s="71">
        <f t="shared" si="65"/>
        <v>-6.2500000000000333E-3</v>
      </c>
      <c r="Q120" s="70">
        <v>0</v>
      </c>
      <c r="R120" s="72">
        <f t="shared" si="66"/>
        <v>0.35486111111111107</v>
      </c>
      <c r="S120" s="70">
        <v>8</v>
      </c>
      <c r="U120" s="73">
        <v>1</v>
      </c>
      <c r="V120" s="4">
        <v>0.2986111111111111</v>
      </c>
      <c r="W120" s="4">
        <v>0.64861111111111114</v>
      </c>
      <c r="X120" s="74">
        <v>1</v>
      </c>
      <c r="Y120" s="71">
        <f t="shared" si="67"/>
        <v>6.9444444444444198E-3</v>
      </c>
      <c r="Z120" s="70">
        <v>0</v>
      </c>
      <c r="AA120" s="72">
        <f t="shared" si="68"/>
        <v>4.4444444444444509E-2</v>
      </c>
      <c r="AB120" s="70">
        <v>0</v>
      </c>
      <c r="AD120" s="73">
        <v>0</v>
      </c>
      <c r="AE120" s="4"/>
      <c r="AF120" s="4"/>
      <c r="AG120" s="74"/>
      <c r="AH120" s="71" t="b">
        <f t="shared" si="69"/>
        <v>0</v>
      </c>
      <c r="AI120" s="70">
        <v>0</v>
      </c>
      <c r="AJ120" s="72" t="b">
        <f t="shared" si="70"/>
        <v>0</v>
      </c>
      <c r="AK120" s="70">
        <v>0</v>
      </c>
      <c r="AM120" s="73">
        <v>1</v>
      </c>
      <c r="AN120" s="4">
        <v>0.32430555555555557</v>
      </c>
      <c r="AO120" s="4">
        <v>0.66249999999999998</v>
      </c>
      <c r="AP120" s="74">
        <v>1</v>
      </c>
      <c r="AQ120" s="71">
        <f t="shared" si="71"/>
        <v>3.2638888888888884E-2</v>
      </c>
      <c r="AR120" s="70">
        <v>0</v>
      </c>
      <c r="AS120" s="72">
        <f t="shared" si="72"/>
        <v>5.8333333333333348E-2</v>
      </c>
      <c r="AT120" s="70">
        <v>0</v>
      </c>
      <c r="AV120" s="73">
        <v>1</v>
      </c>
      <c r="AW120" s="4" t="s">
        <v>148</v>
      </c>
      <c r="AX120" s="4"/>
      <c r="AY120" s="74">
        <v>0</v>
      </c>
      <c r="AZ120" s="71" t="b">
        <f t="shared" si="73"/>
        <v>0</v>
      </c>
      <c r="BA120" s="70">
        <v>0</v>
      </c>
      <c r="BB120" s="72" t="b">
        <f t="shared" si="74"/>
        <v>0</v>
      </c>
      <c r="BC120" s="70">
        <v>0</v>
      </c>
      <c r="BE120" s="73">
        <v>0</v>
      </c>
      <c r="BF120" s="4"/>
      <c r="BG120" s="4"/>
      <c r="BH120" s="74">
        <v>0</v>
      </c>
      <c r="BI120" s="71" t="b">
        <f t="shared" si="75"/>
        <v>0</v>
      </c>
      <c r="BJ120" s="70">
        <v>0</v>
      </c>
      <c r="BK120" s="72" t="b">
        <f t="shared" si="76"/>
        <v>0</v>
      </c>
      <c r="BL120" s="70">
        <v>0</v>
      </c>
      <c r="BN120" s="73">
        <v>1</v>
      </c>
      <c r="BO120" s="4">
        <v>0.2986111111111111</v>
      </c>
      <c r="BP120" s="4">
        <v>0.97013888888888899</v>
      </c>
      <c r="BQ120" s="74">
        <v>0</v>
      </c>
      <c r="BR120" s="71" t="b">
        <f t="shared" si="77"/>
        <v>0</v>
      </c>
      <c r="BS120" s="70">
        <v>0</v>
      </c>
      <c r="BT120" s="72" t="b">
        <f t="shared" si="78"/>
        <v>0</v>
      </c>
      <c r="BU120" s="70">
        <v>0</v>
      </c>
      <c r="BW120" s="73">
        <v>1</v>
      </c>
      <c r="BX120" s="4">
        <v>0.29305555555555557</v>
      </c>
      <c r="BY120" s="4">
        <v>0.9590277777777777</v>
      </c>
      <c r="BZ120" s="74">
        <v>1</v>
      </c>
      <c r="CA120" s="71">
        <f t="shared" si="79"/>
        <v>1.388888888888884E-3</v>
      </c>
      <c r="CB120" s="70">
        <v>0</v>
      </c>
      <c r="CC120" s="72">
        <f t="shared" si="80"/>
        <v>0.35486111111111107</v>
      </c>
      <c r="CD120" s="70">
        <v>8</v>
      </c>
      <c r="CF120" s="73">
        <v>1</v>
      </c>
      <c r="CG120" s="4">
        <v>0.60486111111111118</v>
      </c>
      <c r="CH120" s="4">
        <v>0.95833333333333337</v>
      </c>
      <c r="CI120" s="74">
        <v>2</v>
      </c>
      <c r="CJ120" s="71">
        <f t="shared" si="81"/>
        <v>6.94444444444553E-4</v>
      </c>
      <c r="CK120" s="70">
        <v>0</v>
      </c>
      <c r="CL120" s="72">
        <f t="shared" si="82"/>
        <v>0</v>
      </c>
      <c r="CM120" s="70">
        <v>0</v>
      </c>
    </row>
    <row r="121" spans="1:91" ht="27" customHeight="1">
      <c r="A121" s="102">
        <v>45759</v>
      </c>
      <c r="B121" s="59" t="s">
        <v>32</v>
      </c>
      <c r="C121" s="73">
        <v>1</v>
      </c>
      <c r="D121" s="4">
        <v>0.30138888888888887</v>
      </c>
      <c r="E121" s="4">
        <v>0.69236111111111109</v>
      </c>
      <c r="F121" s="74">
        <v>1</v>
      </c>
      <c r="G121" s="71">
        <f t="shared" si="63"/>
        <v>9.7222222222221877E-3</v>
      </c>
      <c r="H121" s="70">
        <v>0</v>
      </c>
      <c r="I121" s="72">
        <f t="shared" si="64"/>
        <v>8.8194444444444464E-2</v>
      </c>
      <c r="J121" s="70">
        <v>0</v>
      </c>
      <c r="K121" s="65"/>
      <c r="L121" s="73">
        <v>1</v>
      </c>
      <c r="M121" s="4">
        <v>0.59722222222222221</v>
      </c>
      <c r="N121" s="4">
        <v>0.98819444444444438</v>
      </c>
      <c r="O121" s="74">
        <v>2</v>
      </c>
      <c r="P121" s="71">
        <f t="shared" si="65"/>
        <v>-6.9444444444444198E-3</v>
      </c>
      <c r="Q121" s="70">
        <v>0</v>
      </c>
      <c r="R121" s="72">
        <f t="shared" si="66"/>
        <v>2.9861111111111005E-2</v>
      </c>
      <c r="S121" s="70">
        <v>0</v>
      </c>
      <c r="U121" s="73">
        <v>1</v>
      </c>
      <c r="V121" s="4">
        <v>0.60416666666666663</v>
      </c>
      <c r="W121" s="4">
        <v>0.97013888888888899</v>
      </c>
      <c r="X121" s="74">
        <v>2</v>
      </c>
      <c r="Y121" s="71">
        <f t="shared" si="67"/>
        <v>0</v>
      </c>
      <c r="Z121" s="70">
        <v>0</v>
      </c>
      <c r="AA121" s="72">
        <f t="shared" si="68"/>
        <v>1.1805555555555625E-2</v>
      </c>
      <c r="AB121" s="70">
        <v>0</v>
      </c>
      <c r="AD121" s="73">
        <v>0</v>
      </c>
      <c r="AE121" s="4"/>
      <c r="AF121" s="4"/>
      <c r="AG121" s="74"/>
      <c r="AH121" s="71" t="b">
        <f t="shared" si="69"/>
        <v>0</v>
      </c>
      <c r="AI121" s="70">
        <v>0</v>
      </c>
      <c r="AJ121" s="72" t="b">
        <f t="shared" si="70"/>
        <v>0</v>
      </c>
      <c r="AK121" s="70">
        <v>0</v>
      </c>
      <c r="AM121" s="73">
        <v>1</v>
      </c>
      <c r="AN121" s="4">
        <v>0.32500000000000001</v>
      </c>
      <c r="AO121" s="4">
        <v>0.70972222222222225</v>
      </c>
      <c r="AP121" s="74">
        <v>1</v>
      </c>
      <c r="AQ121" s="71">
        <f t="shared" si="71"/>
        <v>3.3333333333333326E-2</v>
      </c>
      <c r="AR121" s="70">
        <v>0</v>
      </c>
      <c r="AS121" s="72">
        <f t="shared" si="72"/>
        <v>0.10555555555555562</v>
      </c>
      <c r="AT121" s="70">
        <v>0</v>
      </c>
      <c r="AV121" s="73">
        <v>1</v>
      </c>
      <c r="AW121" s="4" t="s">
        <v>149</v>
      </c>
      <c r="AX121" s="4"/>
      <c r="AY121" s="74">
        <v>0</v>
      </c>
      <c r="AZ121" s="71" t="b">
        <f t="shared" si="73"/>
        <v>0</v>
      </c>
      <c r="BA121" s="70">
        <v>0</v>
      </c>
      <c r="BB121" s="72" t="b">
        <f t="shared" si="74"/>
        <v>0</v>
      </c>
      <c r="BC121" s="70">
        <v>0</v>
      </c>
      <c r="BE121" s="73">
        <v>0</v>
      </c>
      <c r="BF121" s="4"/>
      <c r="BG121" s="4"/>
      <c r="BH121" s="74">
        <v>0</v>
      </c>
      <c r="BI121" s="71" t="b">
        <f t="shared" si="75"/>
        <v>0</v>
      </c>
      <c r="BJ121" s="70">
        <v>0</v>
      </c>
      <c r="BK121" s="72" t="b">
        <f t="shared" si="76"/>
        <v>0</v>
      </c>
      <c r="BL121" s="70">
        <v>0</v>
      </c>
      <c r="BN121" s="73">
        <v>1</v>
      </c>
      <c r="BO121" s="4">
        <v>0.29791666666666666</v>
      </c>
      <c r="BP121" s="4">
        <v>5.5555555555555558E-3</v>
      </c>
      <c r="BQ121" s="74">
        <v>0</v>
      </c>
      <c r="BR121" s="71" t="b">
        <f t="shared" si="77"/>
        <v>0</v>
      </c>
      <c r="BS121" s="70">
        <v>0</v>
      </c>
      <c r="BT121" s="72" t="b">
        <f t="shared" si="78"/>
        <v>0</v>
      </c>
      <c r="BU121" s="70">
        <v>0</v>
      </c>
      <c r="BW121" s="73">
        <v>1</v>
      </c>
      <c r="BX121" s="4">
        <v>0.29583333333333334</v>
      </c>
      <c r="BY121" s="4">
        <v>0.67222222222222217</v>
      </c>
      <c r="BZ121" s="74">
        <v>1</v>
      </c>
      <c r="CA121" s="71">
        <f t="shared" si="79"/>
        <v>4.1666666666666519E-3</v>
      </c>
      <c r="CB121" s="70">
        <v>0</v>
      </c>
      <c r="CC121" s="72">
        <f t="shared" si="80"/>
        <v>6.8055555555555536E-2</v>
      </c>
      <c r="CD121" s="70">
        <v>0</v>
      </c>
      <c r="CF121" s="73">
        <v>1</v>
      </c>
      <c r="CG121" s="4">
        <v>0.61597222222222225</v>
      </c>
      <c r="CH121" s="4">
        <v>0.96458333333333324</v>
      </c>
      <c r="CI121" s="74">
        <v>2</v>
      </c>
      <c r="CJ121" s="71">
        <f t="shared" si="81"/>
        <v>1.1805555555555625E-2</v>
      </c>
      <c r="CK121" s="70">
        <v>0</v>
      </c>
      <c r="CL121" s="72">
        <f t="shared" si="82"/>
        <v>6.2499999999998668E-3</v>
      </c>
      <c r="CM121" s="70">
        <v>0</v>
      </c>
    </row>
    <row r="122" spans="1:91" ht="27" customHeight="1">
      <c r="A122" s="102">
        <v>45760</v>
      </c>
      <c r="B122" s="13" t="s">
        <v>33</v>
      </c>
      <c r="C122" s="73">
        <v>1</v>
      </c>
      <c r="D122" s="4">
        <v>0.60763888888888895</v>
      </c>
      <c r="E122" s="4">
        <v>0.95833333333333337</v>
      </c>
      <c r="F122" s="74">
        <v>2</v>
      </c>
      <c r="G122" s="71">
        <f t="shared" si="63"/>
        <v>3.4722222222223209E-3</v>
      </c>
      <c r="H122" s="70">
        <v>0</v>
      </c>
      <c r="I122" s="72">
        <f t="shared" si="64"/>
        <v>0</v>
      </c>
      <c r="J122" s="70">
        <v>0</v>
      </c>
      <c r="K122" s="65"/>
      <c r="L122" s="73">
        <v>1</v>
      </c>
      <c r="M122" s="4">
        <v>0.57430555555555551</v>
      </c>
      <c r="N122" s="4">
        <v>0.99513888888888891</v>
      </c>
      <c r="O122" s="74">
        <v>2</v>
      </c>
      <c r="P122" s="71">
        <f t="shared" si="65"/>
        <v>-2.9861111111111116E-2</v>
      </c>
      <c r="Q122" s="70">
        <v>0</v>
      </c>
      <c r="R122" s="72">
        <f t="shared" si="66"/>
        <v>3.6805555555555536E-2</v>
      </c>
      <c r="S122" s="70">
        <v>0</v>
      </c>
      <c r="U122" s="73">
        <v>1</v>
      </c>
      <c r="V122" s="4">
        <v>0.28541666666666665</v>
      </c>
      <c r="W122" s="4">
        <v>0.65625</v>
      </c>
      <c r="X122" s="74">
        <v>1</v>
      </c>
      <c r="Y122" s="71">
        <f t="shared" si="67"/>
        <v>-6.2500000000000333E-3</v>
      </c>
      <c r="Z122" s="70">
        <v>0</v>
      </c>
      <c r="AA122" s="72">
        <f t="shared" si="68"/>
        <v>5.208333333333337E-2</v>
      </c>
      <c r="AB122" s="70">
        <v>0</v>
      </c>
      <c r="AD122" s="73">
        <v>0</v>
      </c>
      <c r="AE122" s="4"/>
      <c r="AF122" s="4"/>
      <c r="AG122" s="74"/>
      <c r="AH122" s="71" t="b">
        <f t="shared" si="69"/>
        <v>0</v>
      </c>
      <c r="AI122" s="70">
        <v>0</v>
      </c>
      <c r="AJ122" s="72" t="b">
        <f t="shared" si="70"/>
        <v>0</v>
      </c>
      <c r="AK122" s="70">
        <v>0</v>
      </c>
      <c r="AM122" s="73">
        <v>1</v>
      </c>
      <c r="AN122" s="4">
        <v>0.5444444444444444</v>
      </c>
      <c r="AO122" s="4">
        <v>0.95694444444444438</v>
      </c>
      <c r="AP122" s="74">
        <v>2</v>
      </c>
      <c r="AQ122" s="71">
        <f t="shared" si="71"/>
        <v>-5.9722222222222232E-2</v>
      </c>
      <c r="AR122" s="70">
        <v>0</v>
      </c>
      <c r="AS122" s="72">
        <f t="shared" si="72"/>
        <v>-1.388888888888995E-3</v>
      </c>
      <c r="AT122" s="70">
        <v>0</v>
      </c>
      <c r="AV122" s="73">
        <v>1</v>
      </c>
      <c r="AW122" s="4" t="s">
        <v>150</v>
      </c>
      <c r="AX122" s="4"/>
      <c r="AY122" s="74">
        <v>0</v>
      </c>
      <c r="AZ122" s="71" t="b">
        <f t="shared" si="73"/>
        <v>0</v>
      </c>
      <c r="BA122" s="70">
        <v>0</v>
      </c>
      <c r="BB122" s="72" t="b">
        <f t="shared" si="74"/>
        <v>0</v>
      </c>
      <c r="BC122" s="70">
        <v>0</v>
      </c>
      <c r="BE122" s="73">
        <v>1</v>
      </c>
      <c r="BF122" s="4">
        <v>0.30833333333333335</v>
      </c>
      <c r="BG122" s="4">
        <v>0.65069444444444446</v>
      </c>
      <c r="BH122" s="74">
        <v>1</v>
      </c>
      <c r="BI122" s="71">
        <f t="shared" si="75"/>
        <v>1.6666666666666663E-2</v>
      </c>
      <c r="BJ122" s="70">
        <v>0</v>
      </c>
      <c r="BK122" s="72">
        <f t="shared" si="76"/>
        <v>4.6527777777777835E-2</v>
      </c>
      <c r="BL122" s="70">
        <v>0</v>
      </c>
      <c r="BN122" s="73">
        <v>1</v>
      </c>
      <c r="BO122" s="4">
        <v>0.29375000000000001</v>
      </c>
      <c r="BP122" s="4">
        <v>0.94930555555555562</v>
      </c>
      <c r="BQ122" s="74">
        <v>0</v>
      </c>
      <c r="BR122" s="71" t="b">
        <f t="shared" si="77"/>
        <v>0</v>
      </c>
      <c r="BS122" s="70">
        <v>0</v>
      </c>
      <c r="BT122" s="72" t="b">
        <f t="shared" si="78"/>
        <v>0</v>
      </c>
      <c r="BU122" s="70">
        <v>0</v>
      </c>
      <c r="BW122" s="73">
        <v>0</v>
      </c>
      <c r="BX122" s="4"/>
      <c r="BY122" s="4"/>
      <c r="BZ122" s="74">
        <v>0</v>
      </c>
      <c r="CA122" s="71" t="b">
        <f t="shared" si="79"/>
        <v>0</v>
      </c>
      <c r="CB122" s="70">
        <v>0</v>
      </c>
      <c r="CC122" s="72" t="b">
        <f t="shared" si="80"/>
        <v>0</v>
      </c>
      <c r="CD122" s="70">
        <v>0</v>
      </c>
      <c r="CF122" s="73">
        <v>1</v>
      </c>
      <c r="CG122" s="4">
        <v>0.28402777777777777</v>
      </c>
      <c r="CH122" s="4">
        <v>0.64861111111111114</v>
      </c>
      <c r="CI122" s="74">
        <v>1</v>
      </c>
      <c r="CJ122" s="71">
        <f t="shared" si="81"/>
        <v>-7.6388888888889173E-3</v>
      </c>
      <c r="CK122" s="70">
        <v>0</v>
      </c>
      <c r="CL122" s="72">
        <f t="shared" si="82"/>
        <v>4.4444444444444509E-2</v>
      </c>
      <c r="CM122" s="70">
        <v>0</v>
      </c>
    </row>
    <row r="123" spans="1:91" ht="27" customHeight="1">
      <c r="A123" s="102">
        <v>45761</v>
      </c>
      <c r="B123" s="121" t="s">
        <v>24</v>
      </c>
      <c r="C123" s="73">
        <v>1</v>
      </c>
      <c r="D123" s="4">
        <v>0.61319444444444449</v>
      </c>
      <c r="E123" s="4">
        <v>0.9590277777777777</v>
      </c>
      <c r="F123" s="74">
        <v>2</v>
      </c>
      <c r="G123" s="71">
        <f t="shared" si="63"/>
        <v>9.0277777777778567E-3</v>
      </c>
      <c r="H123" s="70">
        <v>0</v>
      </c>
      <c r="I123" s="72">
        <f t="shared" si="64"/>
        <v>6.9444444444433095E-4</v>
      </c>
      <c r="J123" s="70">
        <v>0</v>
      </c>
      <c r="K123" s="65"/>
      <c r="L123" s="73">
        <v>1</v>
      </c>
      <c r="M123" s="4">
        <v>0.60555555555555551</v>
      </c>
      <c r="N123" s="4">
        <v>0.95833333333333337</v>
      </c>
      <c r="O123" s="74">
        <v>2</v>
      </c>
      <c r="P123" s="71">
        <f t="shared" si="65"/>
        <v>1.388888888888884E-3</v>
      </c>
      <c r="Q123" s="70">
        <v>0</v>
      </c>
      <c r="R123" s="72">
        <f t="shared" si="66"/>
        <v>0</v>
      </c>
      <c r="S123" s="70">
        <v>0</v>
      </c>
      <c r="U123" s="73">
        <v>1</v>
      </c>
      <c r="V123" s="4">
        <v>0.6</v>
      </c>
      <c r="W123" s="4">
        <v>0.9590277777777777</v>
      </c>
      <c r="X123" s="74">
        <v>2</v>
      </c>
      <c r="Y123" s="71">
        <f t="shared" si="67"/>
        <v>-4.1666666666666519E-3</v>
      </c>
      <c r="Z123" s="70">
        <v>0</v>
      </c>
      <c r="AA123" s="72">
        <f t="shared" si="68"/>
        <v>6.9444444444433095E-4</v>
      </c>
      <c r="AB123" s="70">
        <v>0</v>
      </c>
      <c r="AD123" s="73">
        <v>0</v>
      </c>
      <c r="AE123" s="4"/>
      <c r="AF123" s="4"/>
      <c r="AG123" s="74"/>
      <c r="AH123" s="71" t="b">
        <f t="shared" si="69"/>
        <v>0</v>
      </c>
      <c r="AI123" s="70">
        <v>0</v>
      </c>
      <c r="AJ123" s="72" t="b">
        <f t="shared" si="70"/>
        <v>0</v>
      </c>
      <c r="AK123" s="70">
        <v>0</v>
      </c>
      <c r="AM123" s="73">
        <v>1</v>
      </c>
      <c r="AN123" s="4">
        <v>0.29097222222222224</v>
      </c>
      <c r="AO123" s="4">
        <v>0.6694444444444444</v>
      </c>
      <c r="AP123" s="74">
        <v>1</v>
      </c>
      <c r="AQ123" s="71">
        <f t="shared" si="71"/>
        <v>-6.9444444444444198E-4</v>
      </c>
      <c r="AR123" s="70">
        <v>0</v>
      </c>
      <c r="AS123" s="72">
        <f t="shared" si="72"/>
        <v>6.5277777777777768E-2</v>
      </c>
      <c r="AT123" s="70">
        <v>0</v>
      </c>
      <c r="AV123" s="73">
        <v>0</v>
      </c>
      <c r="AW123" s="4"/>
      <c r="AX123" s="4"/>
      <c r="AY123" s="74">
        <v>0</v>
      </c>
      <c r="AZ123" s="71" t="b">
        <f t="shared" si="73"/>
        <v>0</v>
      </c>
      <c r="BA123" s="70">
        <v>0</v>
      </c>
      <c r="BB123" s="72" t="b">
        <f t="shared" si="74"/>
        <v>0</v>
      </c>
      <c r="BC123" s="70">
        <v>0</v>
      </c>
      <c r="BE123" s="73">
        <v>1</v>
      </c>
      <c r="BF123" s="4">
        <v>0.32708333333333334</v>
      </c>
      <c r="BG123" s="4">
        <v>0.68402777777777779</v>
      </c>
      <c r="BH123" s="74">
        <v>1</v>
      </c>
      <c r="BI123" s="71">
        <f t="shared" si="75"/>
        <v>3.5416666666666652E-2</v>
      </c>
      <c r="BJ123" s="70">
        <v>0</v>
      </c>
      <c r="BK123" s="72">
        <f t="shared" si="76"/>
        <v>7.986111111111116E-2</v>
      </c>
      <c r="BL123" s="70">
        <v>0</v>
      </c>
      <c r="BN123" s="73">
        <v>1</v>
      </c>
      <c r="BO123" s="4">
        <v>0.29444444444444445</v>
      </c>
      <c r="BP123" s="4">
        <v>6.9444444444444441E-3</v>
      </c>
      <c r="BQ123" s="74">
        <v>0</v>
      </c>
      <c r="BR123" s="71" t="b">
        <f t="shared" si="77"/>
        <v>0</v>
      </c>
      <c r="BS123" s="70">
        <v>0</v>
      </c>
      <c r="BT123" s="72" t="b">
        <f t="shared" si="78"/>
        <v>0</v>
      </c>
      <c r="BU123" s="70">
        <v>0</v>
      </c>
      <c r="BW123" s="73">
        <v>1</v>
      </c>
      <c r="BX123" s="4">
        <v>0.29097222222222224</v>
      </c>
      <c r="BY123" s="4">
        <v>0.66666666666666663</v>
      </c>
      <c r="BZ123" s="74">
        <v>1</v>
      </c>
      <c r="CA123" s="71">
        <f t="shared" si="79"/>
        <v>-6.9444444444444198E-4</v>
      </c>
      <c r="CB123" s="70">
        <v>0</v>
      </c>
      <c r="CC123" s="72">
        <f t="shared" si="80"/>
        <v>6.25E-2</v>
      </c>
      <c r="CD123" s="70">
        <v>0</v>
      </c>
      <c r="CF123" s="73">
        <v>1</v>
      </c>
      <c r="CG123" s="4">
        <v>0.28541666666666665</v>
      </c>
      <c r="CH123" s="4">
        <v>0.65347222222222223</v>
      </c>
      <c r="CI123" s="74">
        <v>1</v>
      </c>
      <c r="CJ123" s="71">
        <f t="shared" si="81"/>
        <v>-6.2500000000000333E-3</v>
      </c>
      <c r="CK123" s="70">
        <v>0</v>
      </c>
      <c r="CL123" s="72">
        <f t="shared" si="82"/>
        <v>4.9305555555555602E-2</v>
      </c>
      <c r="CM123" s="70">
        <v>0</v>
      </c>
    </row>
    <row r="124" spans="1:91" ht="27" customHeight="1">
      <c r="A124" s="102">
        <v>45762</v>
      </c>
      <c r="B124" s="121" t="s">
        <v>25</v>
      </c>
      <c r="C124" s="73">
        <v>1</v>
      </c>
      <c r="D124" s="4">
        <v>0.60486111111111118</v>
      </c>
      <c r="E124" s="4">
        <v>0.95833333333333337</v>
      </c>
      <c r="F124" s="74">
        <v>2</v>
      </c>
      <c r="G124" s="71">
        <f t="shared" si="63"/>
        <v>6.94444444444553E-4</v>
      </c>
      <c r="H124" s="70">
        <v>0</v>
      </c>
      <c r="I124" s="72">
        <f t="shared" si="64"/>
        <v>0</v>
      </c>
      <c r="J124" s="70">
        <v>0</v>
      </c>
      <c r="K124" s="65"/>
      <c r="L124" s="73">
        <v>0</v>
      </c>
      <c r="M124" s="4"/>
      <c r="N124" s="4"/>
      <c r="O124" s="74"/>
      <c r="P124" s="71" t="b">
        <f t="shared" si="65"/>
        <v>0</v>
      </c>
      <c r="Q124" s="70">
        <v>0</v>
      </c>
      <c r="R124" s="72" t="b">
        <f t="shared" si="66"/>
        <v>0</v>
      </c>
      <c r="S124" s="70">
        <v>0</v>
      </c>
      <c r="U124" s="73">
        <v>1</v>
      </c>
      <c r="V124" s="4">
        <v>0.29166666666666669</v>
      </c>
      <c r="W124" s="4">
        <v>0.65277777777777779</v>
      </c>
      <c r="X124" s="74">
        <v>1</v>
      </c>
      <c r="Y124" s="71">
        <f t="shared" si="67"/>
        <v>0</v>
      </c>
      <c r="Z124" s="70">
        <v>0</v>
      </c>
      <c r="AA124" s="72">
        <f t="shared" si="68"/>
        <v>4.861111111111116E-2</v>
      </c>
      <c r="AB124" s="70">
        <v>0</v>
      </c>
      <c r="AD124" s="73">
        <v>0</v>
      </c>
      <c r="AE124" s="4"/>
      <c r="AF124" s="4"/>
      <c r="AG124" s="74"/>
      <c r="AH124" s="71" t="b">
        <f t="shared" si="69"/>
        <v>0</v>
      </c>
      <c r="AI124" s="70">
        <v>0</v>
      </c>
      <c r="AJ124" s="72" t="b">
        <f t="shared" si="70"/>
        <v>0</v>
      </c>
      <c r="AK124" s="70">
        <v>0</v>
      </c>
      <c r="AM124" s="73">
        <v>1</v>
      </c>
      <c r="AN124" s="4">
        <v>0.60277777777777775</v>
      </c>
      <c r="AO124" s="4">
        <v>0.93541666666666667</v>
      </c>
      <c r="AP124" s="74">
        <v>2</v>
      </c>
      <c r="AQ124" s="71">
        <f t="shared" si="71"/>
        <v>-1.388888888888884E-3</v>
      </c>
      <c r="AR124" s="70">
        <v>0</v>
      </c>
      <c r="AS124" s="72">
        <f t="shared" si="72"/>
        <v>-2.2916666666666696E-2</v>
      </c>
      <c r="AT124" s="70">
        <v>0</v>
      </c>
      <c r="AV124" s="73">
        <v>1</v>
      </c>
      <c r="AW124" s="4" t="s">
        <v>151</v>
      </c>
      <c r="AX124" s="4"/>
      <c r="AY124" s="74">
        <v>0</v>
      </c>
      <c r="AZ124" s="71" t="b">
        <f t="shared" si="73"/>
        <v>0</v>
      </c>
      <c r="BA124" s="70">
        <v>0</v>
      </c>
      <c r="BB124" s="72" t="b">
        <f t="shared" si="74"/>
        <v>0</v>
      </c>
      <c r="BC124" s="70">
        <v>0</v>
      </c>
      <c r="BE124" s="73">
        <v>1</v>
      </c>
      <c r="BF124" s="4">
        <v>0.33194444444444443</v>
      </c>
      <c r="BG124" s="4">
        <v>0.67847222222222225</v>
      </c>
      <c r="BH124" s="74">
        <v>1</v>
      </c>
      <c r="BI124" s="71">
        <f t="shared" si="75"/>
        <v>4.0277777777777746E-2</v>
      </c>
      <c r="BJ124" s="70">
        <v>0</v>
      </c>
      <c r="BK124" s="72">
        <f t="shared" si="76"/>
        <v>7.4305555555555625E-2</v>
      </c>
      <c r="BL124" s="70">
        <v>0</v>
      </c>
      <c r="BN124" s="73">
        <v>1</v>
      </c>
      <c r="BO124" s="4">
        <v>0.29375000000000001</v>
      </c>
      <c r="BP124" s="4">
        <v>0.9604166666666667</v>
      </c>
      <c r="BQ124" s="74">
        <v>0</v>
      </c>
      <c r="BR124" s="71" t="b">
        <f t="shared" si="77"/>
        <v>0</v>
      </c>
      <c r="BS124" s="70">
        <v>0</v>
      </c>
      <c r="BT124" s="72" t="b">
        <f t="shared" si="78"/>
        <v>0</v>
      </c>
      <c r="BU124" s="70">
        <v>0</v>
      </c>
      <c r="BW124" s="73">
        <v>1</v>
      </c>
      <c r="BX124" s="4">
        <v>0.29722222222222222</v>
      </c>
      <c r="BY124" s="4">
        <v>0.66805555555555562</v>
      </c>
      <c r="BZ124" s="74">
        <v>1</v>
      </c>
      <c r="CA124" s="71">
        <f t="shared" si="79"/>
        <v>5.5555555555555358E-3</v>
      </c>
      <c r="CB124" s="70">
        <v>0</v>
      </c>
      <c r="CC124" s="72">
        <f t="shared" si="80"/>
        <v>6.3888888888888995E-2</v>
      </c>
      <c r="CD124" s="70">
        <v>0</v>
      </c>
      <c r="CF124" s="73">
        <v>0</v>
      </c>
      <c r="CG124" s="4"/>
      <c r="CH124" s="4"/>
      <c r="CI124" s="74">
        <v>0</v>
      </c>
      <c r="CJ124" s="71" t="b">
        <f t="shared" si="81"/>
        <v>0</v>
      </c>
      <c r="CK124" s="70">
        <v>0</v>
      </c>
      <c r="CL124" s="72" t="b">
        <f t="shared" si="82"/>
        <v>0</v>
      </c>
      <c r="CM124" s="70">
        <v>0</v>
      </c>
    </row>
    <row r="125" spans="1:91" ht="27" customHeight="1">
      <c r="A125" s="102">
        <v>45763</v>
      </c>
      <c r="B125" s="121" t="s">
        <v>34</v>
      </c>
      <c r="C125" s="73">
        <v>1</v>
      </c>
      <c r="D125" s="4">
        <v>0.31319444444444444</v>
      </c>
      <c r="E125" s="4">
        <v>0.65625</v>
      </c>
      <c r="F125" s="74">
        <v>1</v>
      </c>
      <c r="G125" s="71">
        <f t="shared" si="63"/>
        <v>2.1527777777777757E-2</v>
      </c>
      <c r="H125" s="70">
        <v>0</v>
      </c>
      <c r="I125" s="72">
        <f t="shared" si="64"/>
        <v>5.208333333333337E-2</v>
      </c>
      <c r="J125" s="70">
        <v>0</v>
      </c>
      <c r="K125" s="65"/>
      <c r="L125" s="73">
        <v>1</v>
      </c>
      <c r="M125" s="4">
        <v>0.59583333333333333</v>
      </c>
      <c r="N125" s="4">
        <v>0.9590277777777777</v>
      </c>
      <c r="O125" s="74">
        <v>2</v>
      </c>
      <c r="P125" s="71">
        <f t="shared" si="65"/>
        <v>-8.3333333333333037E-3</v>
      </c>
      <c r="Q125" s="70">
        <v>0</v>
      </c>
      <c r="R125" s="72">
        <f t="shared" si="66"/>
        <v>6.9444444444433095E-4</v>
      </c>
      <c r="S125" s="70">
        <v>0</v>
      </c>
      <c r="U125" s="73">
        <v>0</v>
      </c>
      <c r="V125" s="4"/>
      <c r="W125" s="4"/>
      <c r="X125" s="74"/>
      <c r="Y125" s="71" t="b">
        <f t="shared" si="67"/>
        <v>0</v>
      </c>
      <c r="Z125" s="70">
        <v>0</v>
      </c>
      <c r="AA125" s="72" t="b">
        <f t="shared" si="68"/>
        <v>0</v>
      </c>
      <c r="AB125" s="70">
        <v>0</v>
      </c>
      <c r="AD125" s="73">
        <v>0</v>
      </c>
      <c r="AE125" s="4"/>
      <c r="AF125" s="4"/>
      <c r="AG125" s="74"/>
      <c r="AH125" s="71" t="b">
        <f t="shared" si="69"/>
        <v>0</v>
      </c>
      <c r="AI125" s="70">
        <v>0</v>
      </c>
      <c r="AJ125" s="72" t="b">
        <f t="shared" si="70"/>
        <v>0</v>
      </c>
      <c r="AK125" s="70">
        <v>0</v>
      </c>
      <c r="AM125" s="73">
        <v>1</v>
      </c>
      <c r="AN125" s="4">
        <v>0.59097222222222223</v>
      </c>
      <c r="AO125" s="4">
        <v>0.94930555555555562</v>
      </c>
      <c r="AP125" s="74">
        <v>2</v>
      </c>
      <c r="AQ125" s="71">
        <f t="shared" si="71"/>
        <v>-1.3194444444444398E-2</v>
      </c>
      <c r="AR125" s="70">
        <v>0</v>
      </c>
      <c r="AS125" s="72">
        <f t="shared" si="72"/>
        <v>-9.0277777777777457E-3</v>
      </c>
      <c r="AT125" s="70">
        <v>0</v>
      </c>
      <c r="AV125" s="73">
        <v>0</v>
      </c>
      <c r="AW125" s="4"/>
      <c r="AX125" s="4"/>
      <c r="AY125" s="74">
        <v>0</v>
      </c>
      <c r="AZ125" s="71" t="b">
        <f t="shared" si="73"/>
        <v>0</v>
      </c>
      <c r="BA125" s="70">
        <v>0</v>
      </c>
      <c r="BB125" s="72" t="b">
        <f t="shared" si="74"/>
        <v>0</v>
      </c>
      <c r="BC125" s="70">
        <v>0</v>
      </c>
      <c r="BE125" s="73">
        <v>1</v>
      </c>
      <c r="BF125" s="4">
        <v>0.31458333333333333</v>
      </c>
      <c r="BG125" s="4">
        <v>0.67291666666666661</v>
      </c>
      <c r="BH125" s="74">
        <v>1</v>
      </c>
      <c r="BI125" s="71">
        <f t="shared" si="75"/>
        <v>2.2916666666666641E-2</v>
      </c>
      <c r="BJ125" s="70">
        <v>0</v>
      </c>
      <c r="BK125" s="72">
        <f t="shared" si="76"/>
        <v>6.8749999999999978E-2</v>
      </c>
      <c r="BL125" s="70">
        <v>0</v>
      </c>
      <c r="BN125" s="73">
        <v>1</v>
      </c>
      <c r="BO125" s="4">
        <v>0.29652777777777778</v>
      </c>
      <c r="BP125" s="4">
        <v>0.9590277777777777</v>
      </c>
      <c r="BQ125" s="74">
        <v>0</v>
      </c>
      <c r="BR125" s="71" t="b">
        <f t="shared" si="77"/>
        <v>0</v>
      </c>
      <c r="BS125" s="70">
        <v>0</v>
      </c>
      <c r="BT125" s="72" t="b">
        <f t="shared" si="78"/>
        <v>0</v>
      </c>
      <c r="BU125" s="70">
        <v>0</v>
      </c>
      <c r="BW125" s="73">
        <v>1</v>
      </c>
      <c r="BX125" s="4">
        <v>0.3034722222222222</v>
      </c>
      <c r="BY125" s="4">
        <v>0.6958333333333333</v>
      </c>
      <c r="BZ125" s="74">
        <v>1</v>
      </c>
      <c r="CA125" s="71">
        <f t="shared" si="79"/>
        <v>1.1805555555555514E-2</v>
      </c>
      <c r="CB125" s="70">
        <v>0</v>
      </c>
      <c r="CC125" s="72">
        <f t="shared" si="80"/>
        <v>9.1666666666666674E-2</v>
      </c>
      <c r="CD125" s="70">
        <v>0</v>
      </c>
      <c r="CF125" s="73">
        <v>1</v>
      </c>
      <c r="CG125" s="4">
        <v>0.60902777777777783</v>
      </c>
      <c r="CH125" s="4">
        <v>0.95833333333333337</v>
      </c>
      <c r="CI125" s="74">
        <v>2</v>
      </c>
      <c r="CJ125" s="71">
        <f t="shared" si="81"/>
        <v>4.8611111111112049E-3</v>
      </c>
      <c r="CK125" s="70">
        <v>0</v>
      </c>
      <c r="CL125" s="72">
        <f t="shared" si="82"/>
        <v>0</v>
      </c>
      <c r="CM125" s="70">
        <v>0</v>
      </c>
    </row>
    <row r="126" spans="1:91" ht="27" customHeight="1">
      <c r="A126" s="102">
        <v>45764</v>
      </c>
      <c r="B126" s="121" t="s">
        <v>30</v>
      </c>
      <c r="C126" s="73">
        <v>0</v>
      </c>
      <c r="D126" s="4"/>
      <c r="E126" s="4"/>
      <c r="F126" s="74"/>
      <c r="G126" s="71" t="b">
        <f t="shared" si="63"/>
        <v>0</v>
      </c>
      <c r="H126" s="70">
        <v>0</v>
      </c>
      <c r="I126" s="72" t="b">
        <f t="shared" si="64"/>
        <v>0</v>
      </c>
      <c r="J126" s="70">
        <v>0</v>
      </c>
      <c r="K126" s="65"/>
      <c r="L126" s="73">
        <v>1</v>
      </c>
      <c r="M126" s="4">
        <v>0.59444444444444444</v>
      </c>
      <c r="N126" s="4">
        <v>0.95833333333333337</v>
      </c>
      <c r="O126" s="74">
        <v>2</v>
      </c>
      <c r="P126" s="71">
        <f t="shared" si="65"/>
        <v>-9.7222222222221877E-3</v>
      </c>
      <c r="Q126" s="70">
        <v>0</v>
      </c>
      <c r="R126" s="72">
        <f t="shared" si="66"/>
        <v>0</v>
      </c>
      <c r="S126" s="70">
        <v>0</v>
      </c>
      <c r="U126" s="73">
        <v>1</v>
      </c>
      <c r="V126" s="4">
        <v>0.60277777777777775</v>
      </c>
      <c r="W126" s="4">
        <v>0.96458333333333324</v>
      </c>
      <c r="X126" s="74">
        <v>2</v>
      </c>
      <c r="Y126" s="71">
        <f t="shared" si="67"/>
        <v>-1.388888888888884E-3</v>
      </c>
      <c r="Z126" s="70">
        <v>0</v>
      </c>
      <c r="AA126" s="72">
        <f t="shared" si="68"/>
        <v>6.2499999999998668E-3</v>
      </c>
      <c r="AB126" s="70">
        <v>0</v>
      </c>
      <c r="AD126" s="73">
        <v>0</v>
      </c>
      <c r="AE126" s="4"/>
      <c r="AF126" s="4"/>
      <c r="AG126" s="74"/>
      <c r="AH126" s="71" t="b">
        <f t="shared" si="69"/>
        <v>0</v>
      </c>
      <c r="AI126" s="70">
        <v>0</v>
      </c>
      <c r="AJ126" s="72" t="b">
        <f t="shared" si="70"/>
        <v>0</v>
      </c>
      <c r="AK126" s="70">
        <v>0</v>
      </c>
      <c r="AM126" s="73">
        <v>1</v>
      </c>
      <c r="AN126" s="4">
        <v>0.30277777777777776</v>
      </c>
      <c r="AO126" s="4">
        <v>0.62638888888888888</v>
      </c>
      <c r="AP126" s="74">
        <v>1</v>
      </c>
      <c r="AQ126" s="71">
        <f t="shared" si="71"/>
        <v>1.1111111111111072E-2</v>
      </c>
      <c r="AR126" s="70">
        <v>0</v>
      </c>
      <c r="AS126" s="72">
        <f t="shared" si="72"/>
        <v>2.2222222222222254E-2</v>
      </c>
      <c r="AT126" s="70">
        <v>0</v>
      </c>
      <c r="AV126" s="73">
        <v>0</v>
      </c>
      <c r="AW126" s="4"/>
      <c r="AX126" s="4"/>
      <c r="AY126" s="74">
        <v>0</v>
      </c>
      <c r="AZ126" s="71" t="b">
        <f t="shared" si="73"/>
        <v>0</v>
      </c>
      <c r="BA126" s="70">
        <v>0</v>
      </c>
      <c r="BB126" s="72" t="b">
        <f t="shared" si="74"/>
        <v>0</v>
      </c>
      <c r="BC126" s="70">
        <v>0</v>
      </c>
      <c r="BE126" s="73">
        <v>1</v>
      </c>
      <c r="BF126" s="4">
        <v>0.30624999999999997</v>
      </c>
      <c r="BG126" s="4">
        <v>0.6777777777777777</v>
      </c>
      <c r="BH126" s="74">
        <v>1</v>
      </c>
      <c r="BI126" s="71">
        <f t="shared" si="75"/>
        <v>1.4583333333333282E-2</v>
      </c>
      <c r="BJ126" s="70">
        <v>0</v>
      </c>
      <c r="BK126" s="72">
        <f t="shared" si="76"/>
        <v>7.3611111111111072E-2</v>
      </c>
      <c r="BL126" s="70">
        <v>0</v>
      </c>
      <c r="BN126" s="73">
        <v>1</v>
      </c>
      <c r="BO126" s="4">
        <v>0.29583333333333334</v>
      </c>
      <c r="BP126" s="4">
        <v>0.98888888888888893</v>
      </c>
      <c r="BQ126" s="74">
        <v>0</v>
      </c>
      <c r="BR126" s="71" t="b">
        <f t="shared" si="77"/>
        <v>0</v>
      </c>
      <c r="BS126" s="70">
        <v>0</v>
      </c>
      <c r="BT126" s="72" t="b">
        <f t="shared" si="78"/>
        <v>0</v>
      </c>
      <c r="BU126" s="70">
        <v>0</v>
      </c>
      <c r="BW126" s="73">
        <v>1</v>
      </c>
      <c r="BX126" s="4">
        <v>0.59513888888888888</v>
      </c>
      <c r="BY126" s="4">
        <v>0.9590277777777777</v>
      </c>
      <c r="BZ126" s="74">
        <v>2</v>
      </c>
      <c r="CA126" s="71">
        <f t="shared" si="79"/>
        <v>-9.0277777777777457E-3</v>
      </c>
      <c r="CB126" s="70">
        <v>0</v>
      </c>
      <c r="CC126" s="72">
        <f t="shared" si="80"/>
        <v>6.9444444444433095E-4</v>
      </c>
      <c r="CD126" s="70">
        <v>0</v>
      </c>
      <c r="CF126" s="73">
        <v>1</v>
      </c>
      <c r="CG126" s="4">
        <v>0.29236111111111113</v>
      </c>
      <c r="CH126" s="4">
        <v>0.6381944444444444</v>
      </c>
      <c r="CI126" s="74">
        <v>1</v>
      </c>
      <c r="CJ126" s="71">
        <f t="shared" si="81"/>
        <v>6.9444444444444198E-4</v>
      </c>
      <c r="CK126" s="70">
        <v>0</v>
      </c>
      <c r="CL126" s="72">
        <f t="shared" si="82"/>
        <v>3.4027777777777768E-2</v>
      </c>
      <c r="CM126" s="70">
        <v>0</v>
      </c>
    </row>
    <row r="127" spans="1:91" ht="27" customHeight="1">
      <c r="A127" s="102">
        <v>45765</v>
      </c>
      <c r="B127" s="59" t="s">
        <v>31</v>
      </c>
      <c r="C127" s="73">
        <v>1</v>
      </c>
      <c r="D127" s="4">
        <v>0.61597222222222225</v>
      </c>
      <c r="E127" s="4">
        <v>0.9770833333333333</v>
      </c>
      <c r="F127" s="74">
        <v>2</v>
      </c>
      <c r="G127" s="71">
        <f t="shared" si="63"/>
        <v>1.1805555555555625E-2</v>
      </c>
      <c r="H127" s="70">
        <v>0</v>
      </c>
      <c r="I127" s="72">
        <f t="shared" si="64"/>
        <v>1.8749999999999933E-2</v>
      </c>
      <c r="J127" s="70">
        <v>0</v>
      </c>
      <c r="K127" s="65"/>
      <c r="L127" s="73">
        <v>1</v>
      </c>
      <c r="M127" s="4">
        <v>0.26041666666666669</v>
      </c>
      <c r="N127" s="4">
        <v>0.65069444444444446</v>
      </c>
      <c r="O127" s="74">
        <v>1</v>
      </c>
      <c r="P127" s="71">
        <f t="shared" si="65"/>
        <v>-3.125E-2</v>
      </c>
      <c r="Q127" s="70">
        <v>0</v>
      </c>
      <c r="R127" s="72">
        <f t="shared" si="66"/>
        <v>4.6527777777777835E-2</v>
      </c>
      <c r="S127" s="70">
        <v>0</v>
      </c>
      <c r="U127" s="73">
        <v>1</v>
      </c>
      <c r="V127" s="4">
        <v>0.29444444444444445</v>
      </c>
      <c r="W127" s="4">
        <v>0.65</v>
      </c>
      <c r="X127" s="74">
        <v>1</v>
      </c>
      <c r="Y127" s="71">
        <f t="shared" si="67"/>
        <v>2.7777777777777679E-3</v>
      </c>
      <c r="Z127" s="70">
        <v>0</v>
      </c>
      <c r="AA127" s="72">
        <f t="shared" si="68"/>
        <v>4.5833333333333393E-2</v>
      </c>
      <c r="AB127" s="70">
        <v>0</v>
      </c>
      <c r="AD127" s="73">
        <v>0</v>
      </c>
      <c r="AE127" s="4"/>
      <c r="AF127" s="4"/>
      <c r="AG127" s="74"/>
      <c r="AH127" s="71" t="b">
        <f t="shared" si="69"/>
        <v>0</v>
      </c>
      <c r="AI127" s="70">
        <v>0</v>
      </c>
      <c r="AJ127" s="72" t="b">
        <f t="shared" si="70"/>
        <v>0</v>
      </c>
      <c r="AK127" s="70">
        <v>0</v>
      </c>
      <c r="AM127" s="73">
        <v>1</v>
      </c>
      <c r="AN127" s="4">
        <v>0.59652777777777777</v>
      </c>
      <c r="AO127" s="4">
        <v>0.95833333333333337</v>
      </c>
      <c r="AP127" s="74">
        <v>2</v>
      </c>
      <c r="AQ127" s="71">
        <f t="shared" si="71"/>
        <v>-7.6388888888888618E-3</v>
      </c>
      <c r="AR127" s="70">
        <v>0</v>
      </c>
      <c r="AS127" s="72">
        <f t="shared" si="72"/>
        <v>0</v>
      </c>
      <c r="AT127" s="70">
        <v>0</v>
      </c>
      <c r="AV127" s="73">
        <v>1</v>
      </c>
      <c r="AW127" s="4" t="s">
        <v>152</v>
      </c>
      <c r="AX127" s="4"/>
      <c r="AY127" s="74">
        <v>0</v>
      </c>
      <c r="AZ127" s="71" t="b">
        <f t="shared" si="73"/>
        <v>0</v>
      </c>
      <c r="BA127" s="70">
        <v>0</v>
      </c>
      <c r="BB127" s="72" t="b">
        <f t="shared" si="74"/>
        <v>0</v>
      </c>
      <c r="BC127" s="70">
        <v>0</v>
      </c>
      <c r="BE127" s="73">
        <v>0</v>
      </c>
      <c r="BF127" s="4"/>
      <c r="BG127" s="4"/>
      <c r="BH127" s="74">
        <v>0</v>
      </c>
      <c r="BI127" s="71" t="b">
        <f t="shared" si="75"/>
        <v>0</v>
      </c>
      <c r="BJ127" s="70">
        <v>0</v>
      </c>
      <c r="BK127" s="72" t="b">
        <f t="shared" si="76"/>
        <v>0</v>
      </c>
      <c r="BL127" s="70">
        <v>0</v>
      </c>
      <c r="BN127" s="73">
        <v>1</v>
      </c>
      <c r="BO127" s="4">
        <v>0.29652777777777778</v>
      </c>
      <c r="BP127" s="4">
        <v>0.98125000000000007</v>
      </c>
      <c r="BQ127" s="74">
        <v>0</v>
      </c>
      <c r="BR127" s="71" t="b">
        <f t="shared" si="77"/>
        <v>0</v>
      </c>
      <c r="BS127" s="70">
        <v>0</v>
      </c>
      <c r="BT127" s="72" t="b">
        <f t="shared" si="78"/>
        <v>0</v>
      </c>
      <c r="BU127" s="70">
        <v>0</v>
      </c>
      <c r="BW127" s="73">
        <v>1</v>
      </c>
      <c r="BX127" s="4">
        <v>0.28194444444444444</v>
      </c>
      <c r="BY127" s="4">
        <v>0.65069444444444446</v>
      </c>
      <c r="BZ127" s="74">
        <v>1</v>
      </c>
      <c r="CA127" s="71">
        <f t="shared" si="79"/>
        <v>-9.7222222222222432E-3</v>
      </c>
      <c r="CB127" s="70">
        <v>0</v>
      </c>
      <c r="CC127" s="72">
        <f t="shared" si="80"/>
        <v>4.6527777777777835E-2</v>
      </c>
      <c r="CD127" s="70">
        <v>0</v>
      </c>
      <c r="CF127" s="73">
        <v>1</v>
      </c>
      <c r="CG127" s="4">
        <v>0.60416666666666663</v>
      </c>
      <c r="CH127" s="4">
        <v>0.95833333333333337</v>
      </c>
      <c r="CI127" s="74">
        <v>2</v>
      </c>
      <c r="CJ127" s="71">
        <f t="shared" si="81"/>
        <v>0</v>
      </c>
      <c r="CK127" s="70">
        <v>0</v>
      </c>
      <c r="CL127" s="72">
        <f t="shared" si="82"/>
        <v>0</v>
      </c>
      <c r="CM127" s="70">
        <v>0</v>
      </c>
    </row>
    <row r="128" spans="1:91" ht="27" customHeight="1">
      <c r="A128" s="102">
        <v>45766</v>
      </c>
      <c r="B128" s="59" t="s">
        <v>32</v>
      </c>
      <c r="C128" s="73">
        <v>1</v>
      </c>
      <c r="D128" s="4">
        <v>0.29930555555555555</v>
      </c>
      <c r="E128" s="4">
        <v>0.65763888888888888</v>
      </c>
      <c r="F128" s="74">
        <v>1</v>
      </c>
      <c r="G128" s="71">
        <f t="shared" si="63"/>
        <v>7.6388888888888618E-3</v>
      </c>
      <c r="H128" s="70">
        <v>0</v>
      </c>
      <c r="I128" s="72">
        <f t="shared" si="64"/>
        <v>5.3472222222222254E-2</v>
      </c>
      <c r="J128" s="70">
        <v>0</v>
      </c>
      <c r="K128" s="65"/>
      <c r="L128" s="73">
        <v>1</v>
      </c>
      <c r="M128" s="4">
        <v>0.56527777777777777</v>
      </c>
      <c r="N128" s="4">
        <v>0.96666666666666667</v>
      </c>
      <c r="O128" s="74">
        <v>2</v>
      </c>
      <c r="P128" s="71">
        <f t="shared" si="65"/>
        <v>-3.8888888888888862E-2</v>
      </c>
      <c r="Q128" s="70">
        <v>0</v>
      </c>
      <c r="R128" s="72">
        <f t="shared" si="66"/>
        <v>8.3333333333333037E-3</v>
      </c>
      <c r="S128" s="70">
        <v>0</v>
      </c>
      <c r="U128" s="73">
        <v>1</v>
      </c>
      <c r="V128" s="4">
        <v>0.61249999999999993</v>
      </c>
      <c r="W128" s="4">
        <v>0.96111111111111114</v>
      </c>
      <c r="X128" s="74">
        <v>2</v>
      </c>
      <c r="Y128" s="71">
        <f t="shared" si="67"/>
        <v>8.3333333333333037E-3</v>
      </c>
      <c r="Z128" s="70">
        <v>0</v>
      </c>
      <c r="AA128" s="72">
        <f t="shared" si="68"/>
        <v>2.7777777777777679E-3</v>
      </c>
      <c r="AB128" s="70">
        <v>0</v>
      </c>
      <c r="AD128" s="73">
        <v>1</v>
      </c>
      <c r="AE128" s="4">
        <v>0.59791666666666665</v>
      </c>
      <c r="AF128" s="4">
        <v>0.9590277777777777</v>
      </c>
      <c r="AG128" s="74"/>
      <c r="AH128" s="71" t="b">
        <f t="shared" si="69"/>
        <v>0</v>
      </c>
      <c r="AI128" s="70">
        <v>0</v>
      </c>
      <c r="AJ128" s="72" t="b">
        <f t="shared" si="70"/>
        <v>0</v>
      </c>
      <c r="AK128" s="70">
        <v>0</v>
      </c>
      <c r="AM128" s="73">
        <v>1</v>
      </c>
      <c r="AN128" s="4">
        <v>0.31319444444444444</v>
      </c>
      <c r="AO128" s="4">
        <v>0.64513888888888882</v>
      </c>
      <c r="AP128" s="74">
        <v>1</v>
      </c>
      <c r="AQ128" s="71">
        <f t="shared" si="71"/>
        <v>2.1527777777777757E-2</v>
      </c>
      <c r="AR128" s="70">
        <v>0</v>
      </c>
      <c r="AS128" s="72">
        <f t="shared" si="72"/>
        <v>4.0972222222222188E-2</v>
      </c>
      <c r="AT128" s="70">
        <v>0</v>
      </c>
      <c r="AV128" s="73">
        <v>0</v>
      </c>
      <c r="AW128" s="4"/>
      <c r="AX128" s="4"/>
      <c r="AY128" s="74">
        <v>0</v>
      </c>
      <c r="AZ128" s="71" t="b">
        <f t="shared" si="73"/>
        <v>0</v>
      </c>
      <c r="BA128" s="70">
        <v>0</v>
      </c>
      <c r="BB128" s="72" t="b">
        <f t="shared" si="74"/>
        <v>0</v>
      </c>
      <c r="BC128" s="70">
        <v>0</v>
      </c>
      <c r="BE128" s="73">
        <v>1</v>
      </c>
      <c r="BF128" s="4">
        <v>0.30624999999999997</v>
      </c>
      <c r="BG128" s="4">
        <v>0.65763888888888888</v>
      </c>
      <c r="BH128" s="74">
        <v>1</v>
      </c>
      <c r="BI128" s="71">
        <f t="shared" si="75"/>
        <v>1.4583333333333282E-2</v>
      </c>
      <c r="BJ128" s="70">
        <v>0</v>
      </c>
      <c r="BK128" s="72">
        <f t="shared" si="76"/>
        <v>5.3472222222222254E-2</v>
      </c>
      <c r="BL128" s="70">
        <v>0</v>
      </c>
      <c r="BN128" s="73">
        <v>1</v>
      </c>
      <c r="BO128" s="4">
        <v>0.2986111111111111</v>
      </c>
      <c r="BP128" s="4">
        <v>0.94930555555555562</v>
      </c>
      <c r="BQ128" s="74">
        <v>0</v>
      </c>
      <c r="BR128" s="71" t="b">
        <f t="shared" si="77"/>
        <v>0</v>
      </c>
      <c r="BS128" s="70">
        <v>0</v>
      </c>
      <c r="BT128" s="72" t="b">
        <f t="shared" si="78"/>
        <v>0</v>
      </c>
      <c r="BU128" s="70">
        <v>0</v>
      </c>
      <c r="BW128" s="73">
        <v>0</v>
      </c>
      <c r="BX128" s="4"/>
      <c r="BY128" s="4"/>
      <c r="BZ128" s="74">
        <v>0</v>
      </c>
      <c r="CA128" s="71" t="b">
        <f t="shared" si="79"/>
        <v>0</v>
      </c>
      <c r="CB128" s="70">
        <v>0</v>
      </c>
      <c r="CC128" s="72" t="b">
        <f t="shared" si="80"/>
        <v>0</v>
      </c>
      <c r="CD128" s="70">
        <v>0</v>
      </c>
      <c r="CF128" s="73">
        <v>1</v>
      </c>
      <c r="CG128" s="4">
        <v>0.60486111111111118</v>
      </c>
      <c r="CH128" s="4">
        <v>0.9590277777777777</v>
      </c>
      <c r="CI128" s="74">
        <v>2</v>
      </c>
      <c r="CJ128" s="71">
        <f t="shared" si="81"/>
        <v>6.94444444444553E-4</v>
      </c>
      <c r="CK128" s="70">
        <v>0</v>
      </c>
      <c r="CL128" s="72">
        <f t="shared" si="82"/>
        <v>6.9444444444433095E-4</v>
      </c>
      <c r="CM128" s="70">
        <v>0</v>
      </c>
    </row>
    <row r="129" spans="1:91" ht="27" customHeight="1">
      <c r="A129" s="102">
        <v>45767</v>
      </c>
      <c r="B129" s="13" t="s">
        <v>33</v>
      </c>
      <c r="C129" s="73">
        <v>1</v>
      </c>
      <c r="D129" s="4">
        <v>0.60763888888888895</v>
      </c>
      <c r="E129" s="4">
        <v>0.9770833333333333</v>
      </c>
      <c r="F129" s="74">
        <v>2</v>
      </c>
      <c r="G129" s="71">
        <f t="shared" si="63"/>
        <v>3.4722222222223209E-3</v>
      </c>
      <c r="H129" s="70">
        <v>0</v>
      </c>
      <c r="I129" s="72">
        <f t="shared" si="64"/>
        <v>1.8749999999999933E-2</v>
      </c>
      <c r="J129" s="70">
        <v>0</v>
      </c>
      <c r="K129" s="65"/>
      <c r="L129" s="73">
        <v>1</v>
      </c>
      <c r="M129" s="4">
        <v>0.61249999999999993</v>
      </c>
      <c r="N129" s="4">
        <v>0.95833333333333337</v>
      </c>
      <c r="O129" s="74">
        <v>2</v>
      </c>
      <c r="P129" s="71">
        <f t="shared" si="65"/>
        <v>8.3333333333333037E-3</v>
      </c>
      <c r="Q129" s="70">
        <v>0</v>
      </c>
      <c r="R129" s="72">
        <f t="shared" si="66"/>
        <v>0</v>
      </c>
      <c r="S129" s="70">
        <v>0</v>
      </c>
      <c r="U129" s="73">
        <v>1</v>
      </c>
      <c r="V129" s="4">
        <v>0.28263888888888888</v>
      </c>
      <c r="W129" s="4">
        <v>0.64652777777777781</v>
      </c>
      <c r="X129" s="74">
        <v>1</v>
      </c>
      <c r="Y129" s="71">
        <f t="shared" si="67"/>
        <v>-9.0277777777778012E-3</v>
      </c>
      <c r="Z129" s="70">
        <v>0</v>
      </c>
      <c r="AA129" s="72">
        <f t="shared" si="68"/>
        <v>4.2361111111111183E-2</v>
      </c>
      <c r="AB129" s="70">
        <v>0</v>
      </c>
      <c r="AD129" s="73">
        <v>1</v>
      </c>
      <c r="AE129" s="4">
        <v>0.34513888888888888</v>
      </c>
      <c r="AF129" s="4">
        <v>0.70763888888888893</v>
      </c>
      <c r="AG129" s="74"/>
      <c r="AH129" s="71" t="b">
        <f t="shared" si="69"/>
        <v>0</v>
      </c>
      <c r="AI129" s="70">
        <v>0</v>
      </c>
      <c r="AJ129" s="72" t="b">
        <f t="shared" si="70"/>
        <v>0</v>
      </c>
      <c r="AK129" s="70">
        <v>0</v>
      </c>
      <c r="AM129" s="73">
        <v>0</v>
      </c>
      <c r="AN129" s="4"/>
      <c r="AO129" s="4"/>
      <c r="AP129" s="74"/>
      <c r="AQ129" s="71" t="b">
        <f t="shared" si="71"/>
        <v>0</v>
      </c>
      <c r="AR129" s="70">
        <v>0</v>
      </c>
      <c r="AS129" s="72" t="b">
        <f t="shared" si="72"/>
        <v>0</v>
      </c>
      <c r="AT129" s="70">
        <v>0</v>
      </c>
      <c r="AV129" s="73">
        <v>1</v>
      </c>
      <c r="AW129" s="4" t="s">
        <v>153</v>
      </c>
      <c r="AX129" s="4"/>
      <c r="AY129" s="74">
        <v>0</v>
      </c>
      <c r="AZ129" s="71" t="b">
        <f t="shared" si="73"/>
        <v>0</v>
      </c>
      <c r="BA129" s="70">
        <v>0</v>
      </c>
      <c r="BB129" s="72" t="b">
        <f t="shared" si="74"/>
        <v>0</v>
      </c>
      <c r="BC129" s="70">
        <v>0</v>
      </c>
      <c r="BE129" s="73">
        <v>0</v>
      </c>
      <c r="BF129" s="4"/>
      <c r="BG129" s="4"/>
      <c r="BH129" s="74">
        <v>0</v>
      </c>
      <c r="BI129" s="71" t="b">
        <f t="shared" si="75"/>
        <v>0</v>
      </c>
      <c r="BJ129" s="70">
        <v>0</v>
      </c>
      <c r="BK129" s="72" t="b">
        <f t="shared" si="76"/>
        <v>0</v>
      </c>
      <c r="BL129" s="70">
        <v>0</v>
      </c>
      <c r="BN129" s="73">
        <v>1</v>
      </c>
      <c r="BO129" s="4">
        <v>0.29722222222222222</v>
      </c>
      <c r="BP129" s="4">
        <v>5.2083333333333336E-2</v>
      </c>
      <c r="BQ129" s="74">
        <v>0</v>
      </c>
      <c r="BR129" s="71" t="b">
        <f t="shared" si="77"/>
        <v>0</v>
      </c>
      <c r="BS129" s="70">
        <v>0</v>
      </c>
      <c r="BT129" s="72" t="b">
        <f t="shared" si="78"/>
        <v>0</v>
      </c>
      <c r="BU129" s="70">
        <v>0</v>
      </c>
      <c r="BW129" s="73">
        <v>1</v>
      </c>
      <c r="BX129" s="4">
        <v>0.2986111111111111</v>
      </c>
      <c r="BY129" s="4">
        <v>0.68125000000000002</v>
      </c>
      <c r="BZ129" s="74">
        <v>1</v>
      </c>
      <c r="CA129" s="71">
        <f t="shared" si="79"/>
        <v>6.9444444444444198E-3</v>
      </c>
      <c r="CB129" s="70">
        <v>0</v>
      </c>
      <c r="CC129" s="72">
        <f t="shared" si="80"/>
        <v>7.7083333333333393E-2</v>
      </c>
      <c r="CD129" s="70">
        <v>0</v>
      </c>
      <c r="CF129" s="73">
        <v>1</v>
      </c>
      <c r="CG129" s="4">
        <v>0.60902777777777783</v>
      </c>
      <c r="CH129" s="4">
        <v>0.96527777777777779</v>
      </c>
      <c r="CI129" s="74">
        <v>2</v>
      </c>
      <c r="CJ129" s="71">
        <f t="shared" si="81"/>
        <v>4.8611111111112049E-3</v>
      </c>
      <c r="CK129" s="70">
        <v>0</v>
      </c>
      <c r="CL129" s="72">
        <f t="shared" si="82"/>
        <v>6.9444444444444198E-3</v>
      </c>
      <c r="CM129" s="70">
        <v>0</v>
      </c>
    </row>
    <row r="130" spans="1:91" ht="27" customHeight="1">
      <c r="A130" s="102">
        <v>45768</v>
      </c>
      <c r="B130" s="121" t="s">
        <v>24</v>
      </c>
      <c r="C130" s="73">
        <v>1</v>
      </c>
      <c r="D130" s="4">
        <v>0.60555555555555551</v>
      </c>
      <c r="E130" s="4">
        <v>0.94861111111111107</v>
      </c>
      <c r="F130" s="74">
        <v>2</v>
      </c>
      <c r="G130" s="71">
        <f t="shared" si="63"/>
        <v>1.388888888888884E-3</v>
      </c>
      <c r="H130" s="70">
        <v>0</v>
      </c>
      <c r="I130" s="72">
        <f t="shared" si="64"/>
        <v>-9.7222222222222987E-3</v>
      </c>
      <c r="J130" s="70">
        <v>0</v>
      </c>
      <c r="K130" s="65"/>
      <c r="L130" s="73">
        <v>1</v>
      </c>
      <c r="M130" s="4">
        <v>0.59305555555555556</v>
      </c>
      <c r="N130" s="4">
        <v>0.95347222222222217</v>
      </c>
      <c r="O130" s="74">
        <v>2</v>
      </c>
      <c r="P130" s="71">
        <f t="shared" si="65"/>
        <v>-1.1111111111111072E-2</v>
      </c>
      <c r="Q130" s="70">
        <v>0</v>
      </c>
      <c r="R130" s="72">
        <f t="shared" si="66"/>
        <v>-4.8611111111112049E-3</v>
      </c>
      <c r="S130" s="70">
        <v>0</v>
      </c>
      <c r="U130" s="73">
        <v>1</v>
      </c>
      <c r="V130" s="4">
        <v>0.28472222222222221</v>
      </c>
      <c r="W130" s="4">
        <v>0.65555555555555556</v>
      </c>
      <c r="X130" s="74">
        <v>1</v>
      </c>
      <c r="Y130" s="71">
        <f t="shared" si="67"/>
        <v>-6.9444444444444753E-3</v>
      </c>
      <c r="Z130" s="70">
        <v>0</v>
      </c>
      <c r="AA130" s="72">
        <f t="shared" si="68"/>
        <v>5.1388888888888928E-2</v>
      </c>
      <c r="AB130" s="70">
        <v>0</v>
      </c>
      <c r="AD130" s="73">
        <v>0</v>
      </c>
      <c r="AE130" s="4"/>
      <c r="AF130" s="4"/>
      <c r="AG130" s="74"/>
      <c r="AH130" s="71" t="b">
        <f t="shared" si="69"/>
        <v>0</v>
      </c>
      <c r="AI130" s="70">
        <v>0</v>
      </c>
      <c r="AJ130" s="72" t="b">
        <f t="shared" si="70"/>
        <v>0</v>
      </c>
      <c r="AK130" s="70">
        <v>0</v>
      </c>
      <c r="AM130" s="73">
        <v>1</v>
      </c>
      <c r="AN130" s="4">
        <v>0.47500000000000003</v>
      </c>
      <c r="AO130" s="4">
        <v>0.93541666666666667</v>
      </c>
      <c r="AP130" s="74">
        <v>2</v>
      </c>
      <c r="AQ130" s="71">
        <f t="shared" si="71"/>
        <v>-0.1291666666666666</v>
      </c>
      <c r="AR130" s="70">
        <v>0</v>
      </c>
      <c r="AS130" s="72">
        <f t="shared" si="72"/>
        <v>-2.2916666666666696E-2</v>
      </c>
      <c r="AT130" s="70">
        <v>4</v>
      </c>
      <c r="AV130" s="73">
        <v>1</v>
      </c>
      <c r="AW130" s="4" t="s">
        <v>154</v>
      </c>
      <c r="AX130" s="4"/>
      <c r="AY130" s="74">
        <v>0</v>
      </c>
      <c r="AZ130" s="71" t="b">
        <f t="shared" si="73"/>
        <v>0</v>
      </c>
      <c r="BA130" s="70">
        <v>0</v>
      </c>
      <c r="BB130" s="72" t="b">
        <f t="shared" si="74"/>
        <v>0</v>
      </c>
      <c r="BC130" s="70">
        <v>0</v>
      </c>
      <c r="BE130" s="73">
        <v>1</v>
      </c>
      <c r="BF130" s="4">
        <v>0.28333333333333333</v>
      </c>
      <c r="BG130" s="4">
        <v>0.64722222222222225</v>
      </c>
      <c r="BH130" s="74">
        <v>1</v>
      </c>
      <c r="BI130" s="71">
        <f t="shared" si="75"/>
        <v>-8.3333333333333592E-3</v>
      </c>
      <c r="BJ130" s="70">
        <v>0</v>
      </c>
      <c r="BK130" s="72">
        <f t="shared" si="76"/>
        <v>4.3055555555555625E-2</v>
      </c>
      <c r="BL130" s="70">
        <v>0</v>
      </c>
      <c r="BN130" s="73">
        <v>1</v>
      </c>
      <c r="BO130" s="4">
        <v>0.29305555555555557</v>
      </c>
      <c r="BP130" s="4">
        <v>0.9555555555555556</v>
      </c>
      <c r="BQ130" s="74">
        <v>0</v>
      </c>
      <c r="BR130" s="71" t="b">
        <f t="shared" si="77"/>
        <v>0</v>
      </c>
      <c r="BS130" s="70">
        <v>0</v>
      </c>
      <c r="BT130" s="72" t="b">
        <f t="shared" si="78"/>
        <v>0</v>
      </c>
      <c r="BU130" s="70">
        <v>0</v>
      </c>
      <c r="BW130" s="73">
        <v>0</v>
      </c>
      <c r="BX130" s="4"/>
      <c r="BY130" s="4"/>
      <c r="BZ130" s="74">
        <v>0</v>
      </c>
      <c r="CA130" s="71" t="b">
        <f t="shared" si="79"/>
        <v>0</v>
      </c>
      <c r="CB130" s="70">
        <v>0</v>
      </c>
      <c r="CC130" s="72" t="b">
        <f t="shared" si="80"/>
        <v>0</v>
      </c>
      <c r="CD130" s="70">
        <v>0</v>
      </c>
      <c r="CF130" s="73">
        <v>1</v>
      </c>
      <c r="CG130" s="4">
        <v>0.60625000000000007</v>
      </c>
      <c r="CH130" s="4">
        <v>0.94930555555555562</v>
      </c>
      <c r="CI130" s="74">
        <v>2</v>
      </c>
      <c r="CJ130" s="71">
        <f t="shared" si="81"/>
        <v>2.083333333333437E-3</v>
      </c>
      <c r="CK130" s="70">
        <v>0</v>
      </c>
      <c r="CL130" s="72">
        <f t="shared" si="82"/>
        <v>-9.0277777777777457E-3</v>
      </c>
      <c r="CM130" s="70">
        <v>0</v>
      </c>
    </row>
    <row r="131" spans="1:91" ht="27" customHeight="1">
      <c r="A131" s="102">
        <v>45769</v>
      </c>
      <c r="B131" s="121" t="s">
        <v>25</v>
      </c>
      <c r="C131" s="73">
        <v>1</v>
      </c>
      <c r="D131" s="4">
        <v>0.60416666666666663</v>
      </c>
      <c r="E131" s="4">
        <v>0.96527777777777779</v>
      </c>
      <c r="F131" s="74">
        <v>2</v>
      </c>
      <c r="G131" s="71">
        <f t="shared" si="63"/>
        <v>0</v>
      </c>
      <c r="H131" s="70">
        <v>0</v>
      </c>
      <c r="I131" s="72">
        <f t="shared" si="64"/>
        <v>6.9444444444444198E-3</v>
      </c>
      <c r="J131" s="70">
        <v>0</v>
      </c>
      <c r="K131" s="65"/>
      <c r="L131" s="73">
        <v>0</v>
      </c>
      <c r="M131" s="4"/>
      <c r="N131" s="4"/>
      <c r="O131" s="74"/>
      <c r="P131" s="71" t="b">
        <f t="shared" si="65"/>
        <v>0</v>
      </c>
      <c r="Q131" s="70">
        <v>0</v>
      </c>
      <c r="R131" s="72" t="b">
        <f t="shared" si="66"/>
        <v>0</v>
      </c>
      <c r="S131" s="70">
        <v>0</v>
      </c>
      <c r="U131" s="73">
        <v>1</v>
      </c>
      <c r="V131" s="4">
        <v>0.28402777777777777</v>
      </c>
      <c r="W131" s="4">
        <v>0.6479166666666667</v>
      </c>
      <c r="X131" s="74">
        <v>1</v>
      </c>
      <c r="Y131" s="71">
        <f t="shared" si="67"/>
        <v>-7.6388888888889173E-3</v>
      </c>
      <c r="Z131" s="70">
        <v>0</v>
      </c>
      <c r="AA131" s="72">
        <f t="shared" si="68"/>
        <v>4.3750000000000067E-2</v>
      </c>
      <c r="AB131" s="70">
        <v>0</v>
      </c>
      <c r="AD131" s="73">
        <v>1</v>
      </c>
      <c r="AE131" s="4">
        <v>0.60069444444444442</v>
      </c>
      <c r="AF131" s="4">
        <v>0.95138888888888884</v>
      </c>
      <c r="AG131" s="74"/>
      <c r="AH131" s="71" t="b">
        <f t="shared" si="69"/>
        <v>0</v>
      </c>
      <c r="AI131" s="70">
        <v>0</v>
      </c>
      <c r="AJ131" s="72" t="b">
        <f t="shared" si="70"/>
        <v>0</v>
      </c>
      <c r="AK131" s="70">
        <v>0</v>
      </c>
      <c r="AM131" s="73">
        <v>1</v>
      </c>
      <c r="AN131" s="4">
        <v>0.30694444444444441</v>
      </c>
      <c r="AO131" s="4">
        <v>0.65763888888888888</v>
      </c>
      <c r="AP131" s="74">
        <v>1</v>
      </c>
      <c r="AQ131" s="71">
        <f t="shared" si="71"/>
        <v>1.5277777777777724E-2</v>
      </c>
      <c r="AR131" s="70">
        <v>0</v>
      </c>
      <c r="AS131" s="72">
        <f t="shared" si="72"/>
        <v>5.3472222222222254E-2</v>
      </c>
      <c r="AT131" s="70">
        <v>0</v>
      </c>
      <c r="AV131" s="73">
        <v>0</v>
      </c>
      <c r="AW131" s="4"/>
      <c r="AX131" s="4"/>
      <c r="AY131" s="74">
        <v>0</v>
      </c>
      <c r="AZ131" s="71" t="b">
        <f t="shared" si="73"/>
        <v>0</v>
      </c>
      <c r="BA131" s="70">
        <v>0</v>
      </c>
      <c r="BB131" s="72" t="b">
        <f t="shared" si="74"/>
        <v>0</v>
      </c>
      <c r="BC131" s="70">
        <v>0</v>
      </c>
      <c r="BE131" s="73">
        <v>1</v>
      </c>
      <c r="BF131" s="4">
        <v>0.28333333333333333</v>
      </c>
      <c r="BG131" s="4"/>
      <c r="BH131" s="74">
        <v>1</v>
      </c>
      <c r="BI131" s="71">
        <f t="shared" si="75"/>
        <v>-8.3333333333333592E-3</v>
      </c>
      <c r="BJ131" s="70">
        <v>0</v>
      </c>
      <c r="BK131" s="72">
        <f t="shared" si="76"/>
        <v>-0.60416666666666663</v>
      </c>
      <c r="BL131" s="70">
        <v>0</v>
      </c>
      <c r="BN131" s="73">
        <v>1</v>
      </c>
      <c r="BO131" s="4">
        <v>0.29722222222222222</v>
      </c>
      <c r="BP131" s="4">
        <v>0.31041666666666667</v>
      </c>
      <c r="BQ131" s="74">
        <v>0</v>
      </c>
      <c r="BR131" s="71" t="b">
        <f t="shared" si="77"/>
        <v>0</v>
      </c>
      <c r="BS131" s="70">
        <v>0</v>
      </c>
      <c r="BT131" s="72" t="b">
        <f t="shared" si="78"/>
        <v>0</v>
      </c>
      <c r="BU131" s="70">
        <v>0</v>
      </c>
      <c r="BW131" s="73">
        <v>1</v>
      </c>
      <c r="BX131" s="4">
        <v>0.59305555555555556</v>
      </c>
      <c r="BY131" s="4">
        <v>0.96736111111111101</v>
      </c>
      <c r="BZ131" s="74">
        <v>2</v>
      </c>
      <c r="CA131" s="71">
        <f t="shared" si="79"/>
        <v>-1.1111111111111072E-2</v>
      </c>
      <c r="CB131" s="70">
        <v>0</v>
      </c>
      <c r="CC131" s="72">
        <f t="shared" si="80"/>
        <v>9.0277777777776347E-3</v>
      </c>
      <c r="CD131" s="70">
        <v>0</v>
      </c>
      <c r="CF131" s="73">
        <v>0</v>
      </c>
      <c r="CG131" s="4"/>
      <c r="CH131" s="4"/>
      <c r="CI131" s="74">
        <v>0</v>
      </c>
      <c r="CJ131" s="71" t="b">
        <f t="shared" si="81"/>
        <v>0</v>
      </c>
      <c r="CK131" s="70">
        <v>0</v>
      </c>
      <c r="CL131" s="72" t="b">
        <f t="shared" si="82"/>
        <v>0</v>
      </c>
      <c r="CM131" s="70">
        <v>0</v>
      </c>
    </row>
    <row r="132" spans="1:91" ht="27" customHeight="1">
      <c r="A132" s="102">
        <v>45770</v>
      </c>
      <c r="B132" s="121" t="s">
        <v>34</v>
      </c>
      <c r="C132" s="73">
        <v>1</v>
      </c>
      <c r="D132" s="4">
        <v>0.29930555555555555</v>
      </c>
      <c r="E132" s="4">
        <v>0.65763888888888888</v>
      </c>
      <c r="F132" s="74">
        <v>1</v>
      </c>
      <c r="G132" s="71">
        <f t="shared" si="63"/>
        <v>7.6388888888888618E-3</v>
      </c>
      <c r="H132" s="70">
        <v>0</v>
      </c>
      <c r="I132" s="72">
        <f t="shared" si="64"/>
        <v>5.3472222222222254E-2</v>
      </c>
      <c r="J132" s="70">
        <v>0</v>
      </c>
      <c r="K132" s="65"/>
      <c r="L132" s="73">
        <v>1</v>
      </c>
      <c r="M132" s="4">
        <v>0.60625000000000007</v>
      </c>
      <c r="N132" s="4">
        <v>0.98333333333333339</v>
      </c>
      <c r="O132" s="74">
        <v>2</v>
      </c>
      <c r="P132" s="71">
        <f t="shared" si="65"/>
        <v>2.083333333333437E-3</v>
      </c>
      <c r="Q132" s="70">
        <v>0</v>
      </c>
      <c r="R132" s="72">
        <f t="shared" si="66"/>
        <v>2.5000000000000022E-2</v>
      </c>
      <c r="S132" s="70">
        <v>0</v>
      </c>
      <c r="U132" s="73">
        <v>0</v>
      </c>
      <c r="V132" s="4"/>
      <c r="W132" s="4"/>
      <c r="X132" s="74"/>
      <c r="Y132" s="71" t="b">
        <f t="shared" si="67"/>
        <v>0</v>
      </c>
      <c r="Z132" s="70">
        <v>0</v>
      </c>
      <c r="AA132" s="72" t="b">
        <f t="shared" si="68"/>
        <v>0</v>
      </c>
      <c r="AB132" s="70">
        <v>0</v>
      </c>
      <c r="AD132" s="73">
        <v>1</v>
      </c>
      <c r="AE132" s="4">
        <v>0.61249999999999993</v>
      </c>
      <c r="AF132" s="4">
        <v>0.94374999999999998</v>
      </c>
      <c r="AG132" s="74"/>
      <c r="AH132" s="71" t="b">
        <f t="shared" si="69"/>
        <v>0</v>
      </c>
      <c r="AI132" s="70">
        <v>0</v>
      </c>
      <c r="AJ132" s="72" t="b">
        <f t="shared" si="70"/>
        <v>0</v>
      </c>
      <c r="AK132" s="70">
        <v>0</v>
      </c>
      <c r="AM132" s="73">
        <v>1</v>
      </c>
      <c r="AN132" s="4">
        <v>0.30624999999999997</v>
      </c>
      <c r="AO132" s="4">
        <v>0.6694444444444444</v>
      </c>
      <c r="AP132" s="74">
        <v>1</v>
      </c>
      <c r="AQ132" s="71">
        <f t="shared" si="71"/>
        <v>1.4583333333333282E-2</v>
      </c>
      <c r="AR132" s="70">
        <v>0</v>
      </c>
      <c r="AS132" s="72">
        <f t="shared" si="72"/>
        <v>6.5277777777777768E-2</v>
      </c>
      <c r="AT132" s="70">
        <v>0</v>
      </c>
      <c r="AV132" s="73">
        <v>0</v>
      </c>
      <c r="AW132" s="4"/>
      <c r="AX132" s="4"/>
      <c r="AY132" s="74">
        <v>0</v>
      </c>
      <c r="AZ132" s="71" t="b">
        <f t="shared" si="73"/>
        <v>0</v>
      </c>
      <c r="BA132" s="70">
        <v>0</v>
      </c>
      <c r="BB132" s="72" t="b">
        <f t="shared" si="74"/>
        <v>0</v>
      </c>
      <c r="BC132" s="70">
        <v>0</v>
      </c>
      <c r="BE132" s="73">
        <v>1</v>
      </c>
      <c r="BF132" s="4">
        <v>0.28611111111111115</v>
      </c>
      <c r="BG132" s="4">
        <v>0.6777777777777777</v>
      </c>
      <c r="BH132" s="74">
        <v>1</v>
      </c>
      <c r="BI132" s="71">
        <f t="shared" si="75"/>
        <v>-5.5555555555555358E-3</v>
      </c>
      <c r="BJ132" s="70">
        <v>0</v>
      </c>
      <c r="BK132" s="72">
        <f t="shared" si="76"/>
        <v>7.3611111111111072E-2</v>
      </c>
      <c r="BL132" s="70">
        <v>0</v>
      </c>
      <c r="BN132" s="73">
        <v>1</v>
      </c>
      <c r="BO132" s="4">
        <v>0.29444444444444445</v>
      </c>
      <c r="BP132" s="4">
        <v>0.96458333333333324</v>
      </c>
      <c r="BQ132" s="74">
        <v>0</v>
      </c>
      <c r="BR132" s="71" t="b">
        <f t="shared" si="77"/>
        <v>0</v>
      </c>
      <c r="BS132" s="70">
        <v>0</v>
      </c>
      <c r="BT132" s="72" t="b">
        <f t="shared" si="78"/>
        <v>0</v>
      </c>
      <c r="BU132" s="70">
        <v>0</v>
      </c>
      <c r="BW132" s="73">
        <v>1</v>
      </c>
      <c r="BX132" s="4">
        <v>0.28402777777777777</v>
      </c>
      <c r="BY132" s="4">
        <v>0.6777777777777777</v>
      </c>
      <c r="BZ132" s="74">
        <v>1</v>
      </c>
      <c r="CA132" s="71">
        <f t="shared" si="79"/>
        <v>-7.6388888888889173E-3</v>
      </c>
      <c r="CB132" s="70">
        <v>0</v>
      </c>
      <c r="CC132" s="72">
        <f t="shared" si="80"/>
        <v>7.3611111111111072E-2</v>
      </c>
      <c r="CD132" s="70">
        <v>0</v>
      </c>
      <c r="CF132" s="73">
        <v>1</v>
      </c>
      <c r="CG132" s="4">
        <v>0.60763888888888895</v>
      </c>
      <c r="CH132" s="4">
        <v>0.9590277777777777</v>
      </c>
      <c r="CI132" s="74">
        <v>2</v>
      </c>
      <c r="CJ132" s="71">
        <f t="shared" si="81"/>
        <v>3.4722222222223209E-3</v>
      </c>
      <c r="CK132" s="70">
        <v>0</v>
      </c>
      <c r="CL132" s="72">
        <f t="shared" si="82"/>
        <v>6.9444444444433095E-4</v>
      </c>
      <c r="CM132" s="70">
        <v>0</v>
      </c>
    </row>
    <row r="133" spans="1:91" ht="27" customHeight="1">
      <c r="A133" s="102">
        <v>45771</v>
      </c>
      <c r="B133" s="121" t="s">
        <v>30</v>
      </c>
      <c r="C133" s="73">
        <v>0</v>
      </c>
      <c r="D133" s="4"/>
      <c r="E133" s="4"/>
      <c r="F133" s="74"/>
      <c r="G133" s="71" t="b">
        <f t="shared" si="63"/>
        <v>0</v>
      </c>
      <c r="H133" s="70">
        <v>0</v>
      </c>
      <c r="I133" s="72" t="b">
        <f t="shared" si="64"/>
        <v>0</v>
      </c>
      <c r="J133" s="70">
        <v>0</v>
      </c>
      <c r="K133" s="65"/>
      <c r="L133" s="73">
        <v>1</v>
      </c>
      <c r="M133" s="4">
        <v>0.58333333333333337</v>
      </c>
      <c r="N133" s="4">
        <v>0.95972222222222225</v>
      </c>
      <c r="O133" s="74">
        <v>2</v>
      </c>
      <c r="P133" s="71">
        <f t="shared" si="65"/>
        <v>-2.0833333333333259E-2</v>
      </c>
      <c r="Q133" s="70">
        <v>0</v>
      </c>
      <c r="R133" s="72">
        <f t="shared" si="66"/>
        <v>1.388888888888884E-3</v>
      </c>
      <c r="S133" s="70">
        <v>0</v>
      </c>
      <c r="U133" s="73">
        <v>1</v>
      </c>
      <c r="V133" s="4">
        <v>0.61041666666666672</v>
      </c>
      <c r="W133" s="4">
        <v>0.96527777777777779</v>
      </c>
      <c r="X133" s="74">
        <v>2</v>
      </c>
      <c r="Y133" s="71">
        <f t="shared" si="67"/>
        <v>6.2500000000000888E-3</v>
      </c>
      <c r="Z133" s="70">
        <v>0</v>
      </c>
      <c r="AA133" s="72">
        <f t="shared" si="68"/>
        <v>6.9444444444444198E-3</v>
      </c>
      <c r="AB133" s="70">
        <v>0</v>
      </c>
      <c r="AD133" s="73">
        <v>1</v>
      </c>
      <c r="AE133" s="4">
        <v>0.60833333333333328</v>
      </c>
      <c r="AF133" s="4">
        <v>0.9506944444444444</v>
      </c>
      <c r="AG133" s="74"/>
      <c r="AH133" s="71" t="b">
        <f t="shared" si="69"/>
        <v>0</v>
      </c>
      <c r="AI133" s="70">
        <v>0</v>
      </c>
      <c r="AJ133" s="72" t="b">
        <f t="shared" si="70"/>
        <v>0</v>
      </c>
      <c r="AK133" s="70">
        <v>0</v>
      </c>
      <c r="AM133" s="73">
        <v>1</v>
      </c>
      <c r="AN133" s="4">
        <v>0.30972222222222223</v>
      </c>
      <c r="AO133" s="4">
        <v>0.66666666666666663</v>
      </c>
      <c r="AP133" s="74">
        <v>1</v>
      </c>
      <c r="AQ133" s="71">
        <f t="shared" si="71"/>
        <v>1.8055555555555547E-2</v>
      </c>
      <c r="AR133" s="70">
        <v>0</v>
      </c>
      <c r="AS133" s="72">
        <f t="shared" si="72"/>
        <v>6.25E-2</v>
      </c>
      <c r="AT133" s="70">
        <v>0</v>
      </c>
      <c r="AV133" s="73">
        <v>0</v>
      </c>
      <c r="AW133" s="4"/>
      <c r="AX133" s="4"/>
      <c r="AY133" s="74">
        <v>0</v>
      </c>
      <c r="AZ133" s="71" t="b">
        <f t="shared" si="73"/>
        <v>0</v>
      </c>
      <c r="BA133" s="70">
        <v>0</v>
      </c>
      <c r="BB133" s="72" t="b">
        <f t="shared" si="74"/>
        <v>0</v>
      </c>
      <c r="BC133" s="70">
        <v>0</v>
      </c>
      <c r="BE133" s="73">
        <v>1</v>
      </c>
      <c r="BF133" s="4">
        <v>0.28333333333333333</v>
      </c>
      <c r="BG133" s="4">
        <v>0.67986111111111114</v>
      </c>
      <c r="BH133" s="74">
        <v>1</v>
      </c>
      <c r="BI133" s="71">
        <f t="shared" si="75"/>
        <v>-8.3333333333333592E-3</v>
      </c>
      <c r="BJ133" s="70">
        <v>0</v>
      </c>
      <c r="BK133" s="72">
        <f t="shared" si="76"/>
        <v>7.5694444444444509E-2</v>
      </c>
      <c r="BL133" s="70">
        <v>0</v>
      </c>
      <c r="BN133" s="73">
        <v>1</v>
      </c>
      <c r="BO133" s="4">
        <v>0.29444444444444445</v>
      </c>
      <c r="BP133" s="4">
        <v>0.95138888888888884</v>
      </c>
      <c r="BQ133" s="74">
        <v>0</v>
      </c>
      <c r="BR133" s="71" t="b">
        <f t="shared" si="77"/>
        <v>0</v>
      </c>
      <c r="BS133" s="70">
        <v>0</v>
      </c>
      <c r="BT133" s="72" t="b">
        <f t="shared" si="78"/>
        <v>0</v>
      </c>
      <c r="BU133" s="70">
        <v>0</v>
      </c>
      <c r="BW133" s="73">
        <v>1</v>
      </c>
      <c r="BX133" s="4">
        <v>0.28680555555555554</v>
      </c>
      <c r="BY133" s="4">
        <v>0.66666666666666663</v>
      </c>
      <c r="BZ133" s="74">
        <v>1</v>
      </c>
      <c r="CA133" s="71">
        <f t="shared" si="79"/>
        <v>-4.8611111111111494E-3</v>
      </c>
      <c r="CB133" s="70">
        <v>0</v>
      </c>
      <c r="CC133" s="72">
        <f t="shared" si="80"/>
        <v>6.25E-2</v>
      </c>
      <c r="CD133" s="70">
        <v>0</v>
      </c>
      <c r="CF133" s="73">
        <v>1</v>
      </c>
      <c r="CG133" s="4">
        <v>0.2951388888888889</v>
      </c>
      <c r="CH133" s="4">
        <v>0.6430555555555556</v>
      </c>
      <c r="CI133" s="74">
        <v>1</v>
      </c>
      <c r="CJ133" s="71">
        <f t="shared" si="81"/>
        <v>3.4722222222222099E-3</v>
      </c>
      <c r="CK133" s="70">
        <v>0</v>
      </c>
      <c r="CL133" s="72">
        <f t="shared" si="82"/>
        <v>3.8888888888888973E-2</v>
      </c>
      <c r="CM133" s="70">
        <v>0</v>
      </c>
    </row>
    <row r="134" spans="1:91" ht="27" customHeight="1">
      <c r="A134" s="102">
        <v>45772</v>
      </c>
      <c r="B134" s="59" t="s">
        <v>31</v>
      </c>
      <c r="C134" s="73">
        <v>1</v>
      </c>
      <c r="D134" s="4">
        <v>0.60833333333333328</v>
      </c>
      <c r="E134" s="4">
        <v>0.96875</v>
      </c>
      <c r="F134" s="74">
        <v>2</v>
      </c>
      <c r="G134" s="71">
        <f t="shared" si="63"/>
        <v>4.1666666666666519E-3</v>
      </c>
      <c r="H134" s="70">
        <v>0</v>
      </c>
      <c r="I134" s="72">
        <f t="shared" si="64"/>
        <v>1.041666666666663E-2</v>
      </c>
      <c r="J134" s="70">
        <v>0</v>
      </c>
      <c r="K134" s="65"/>
      <c r="L134" s="73">
        <v>1</v>
      </c>
      <c r="M134" s="4">
        <v>0.62152777777777779</v>
      </c>
      <c r="N134" s="4">
        <v>0.96875</v>
      </c>
      <c r="O134" s="74">
        <v>2</v>
      </c>
      <c r="P134" s="71">
        <f t="shared" si="65"/>
        <v>1.736111111111116E-2</v>
      </c>
      <c r="Q134" s="70">
        <v>0</v>
      </c>
      <c r="R134" s="72">
        <f t="shared" si="66"/>
        <v>1.041666666666663E-2</v>
      </c>
      <c r="S134" s="70">
        <v>0</v>
      </c>
      <c r="U134" s="73">
        <v>1</v>
      </c>
      <c r="V134" s="4">
        <v>0.30138888888888887</v>
      </c>
      <c r="W134" s="4">
        <v>0.66111111111111109</v>
      </c>
      <c r="X134" s="74">
        <v>1</v>
      </c>
      <c r="Y134" s="71">
        <f t="shared" si="67"/>
        <v>9.7222222222221877E-3</v>
      </c>
      <c r="Z134" s="70">
        <v>0</v>
      </c>
      <c r="AA134" s="72">
        <f t="shared" si="68"/>
        <v>5.6944444444444464E-2</v>
      </c>
      <c r="AB134" s="70">
        <v>0</v>
      </c>
      <c r="AD134" s="73">
        <v>1</v>
      </c>
      <c r="AE134" s="4">
        <v>0.30069444444444443</v>
      </c>
      <c r="AF134" s="4">
        <v>0.62986111111111109</v>
      </c>
      <c r="AG134" s="74"/>
      <c r="AH134" s="71" t="b">
        <f t="shared" si="69"/>
        <v>0</v>
      </c>
      <c r="AI134" s="70">
        <v>0</v>
      </c>
      <c r="AJ134" s="72" t="b">
        <f t="shared" si="70"/>
        <v>0</v>
      </c>
      <c r="AK134" s="70">
        <v>0</v>
      </c>
      <c r="AM134" s="73">
        <v>1</v>
      </c>
      <c r="AN134" s="4">
        <v>0.62361111111111112</v>
      </c>
      <c r="AO134" s="4">
        <v>0.96111111111111114</v>
      </c>
      <c r="AP134" s="74">
        <v>2</v>
      </c>
      <c r="AQ134" s="71">
        <f t="shared" si="71"/>
        <v>1.9444444444444486E-2</v>
      </c>
      <c r="AR134" s="70">
        <v>0</v>
      </c>
      <c r="AS134" s="72">
        <f t="shared" si="72"/>
        <v>2.7777777777777679E-3</v>
      </c>
      <c r="AT134" s="70">
        <v>0</v>
      </c>
      <c r="AV134" s="73">
        <v>0</v>
      </c>
      <c r="AW134" s="4"/>
      <c r="AX134" s="4"/>
      <c r="AY134" s="74">
        <v>0</v>
      </c>
      <c r="AZ134" s="71" t="b">
        <f t="shared" si="73"/>
        <v>0</v>
      </c>
      <c r="BA134" s="70">
        <v>0</v>
      </c>
      <c r="BB134" s="72" t="b">
        <f t="shared" si="74"/>
        <v>0</v>
      </c>
      <c r="BC134" s="70">
        <v>0</v>
      </c>
      <c r="BE134" s="73">
        <v>0</v>
      </c>
      <c r="BF134" s="4"/>
      <c r="BG134" s="4"/>
      <c r="BH134" s="74">
        <v>0</v>
      </c>
      <c r="BI134" s="71" t="b">
        <f t="shared" si="75"/>
        <v>0</v>
      </c>
      <c r="BJ134" s="70">
        <v>0</v>
      </c>
      <c r="BK134" s="72" t="b">
        <f t="shared" si="76"/>
        <v>0</v>
      </c>
      <c r="BL134" s="70">
        <v>0</v>
      </c>
      <c r="BN134" s="73">
        <v>1</v>
      </c>
      <c r="BO134" s="4">
        <v>0.29583333333333334</v>
      </c>
      <c r="BP134" s="4">
        <v>0.97430555555555554</v>
      </c>
      <c r="BQ134" s="74">
        <v>0</v>
      </c>
      <c r="BR134" s="71" t="b">
        <f t="shared" si="77"/>
        <v>0</v>
      </c>
      <c r="BS134" s="70">
        <v>0</v>
      </c>
      <c r="BT134" s="72" t="b">
        <f t="shared" si="78"/>
        <v>0</v>
      </c>
      <c r="BU134" s="70">
        <v>0</v>
      </c>
      <c r="BW134" s="73">
        <v>1</v>
      </c>
      <c r="BX134" s="4">
        <v>0.29652777777777778</v>
      </c>
      <c r="BY134" s="4">
        <v>0.6875</v>
      </c>
      <c r="BZ134" s="74">
        <v>1</v>
      </c>
      <c r="CA134" s="71">
        <f t="shared" si="79"/>
        <v>4.8611111111110938E-3</v>
      </c>
      <c r="CB134" s="70">
        <v>0</v>
      </c>
      <c r="CC134" s="72">
        <f t="shared" si="80"/>
        <v>8.333333333333337E-2</v>
      </c>
      <c r="CD134" s="70">
        <v>0</v>
      </c>
      <c r="CF134" s="73">
        <v>1</v>
      </c>
      <c r="CG134" s="4">
        <v>0.6069444444444444</v>
      </c>
      <c r="CH134" s="4">
        <v>0.96527777777777779</v>
      </c>
      <c r="CI134" s="74">
        <v>2</v>
      </c>
      <c r="CJ134" s="71">
        <f t="shared" si="81"/>
        <v>2.7777777777777679E-3</v>
      </c>
      <c r="CK134" s="70">
        <v>0</v>
      </c>
      <c r="CL134" s="72">
        <f t="shared" si="82"/>
        <v>6.9444444444444198E-3</v>
      </c>
      <c r="CM134" s="70">
        <v>0</v>
      </c>
    </row>
    <row r="135" spans="1:91" ht="27" customHeight="1">
      <c r="A135" s="102">
        <v>45773</v>
      </c>
      <c r="B135" s="59" t="s">
        <v>32</v>
      </c>
      <c r="C135" s="73">
        <v>1</v>
      </c>
      <c r="D135" s="4">
        <v>0.61388888888888882</v>
      </c>
      <c r="E135" s="4">
        <v>0.96180555555555547</v>
      </c>
      <c r="F135" s="74">
        <v>2</v>
      </c>
      <c r="G135" s="71">
        <f t="shared" si="63"/>
        <v>9.7222222222221877E-3</v>
      </c>
      <c r="H135" s="70">
        <v>0</v>
      </c>
      <c r="I135" s="72">
        <f t="shared" si="64"/>
        <v>3.4722222222220989E-3</v>
      </c>
      <c r="J135" s="70">
        <v>0</v>
      </c>
      <c r="K135" s="65"/>
      <c r="L135" s="73">
        <v>1</v>
      </c>
      <c r="M135" s="4">
        <v>0.625</v>
      </c>
      <c r="N135" s="4">
        <v>0.97777777777777775</v>
      </c>
      <c r="O135" s="74">
        <v>2</v>
      </c>
      <c r="P135" s="71">
        <f t="shared" si="65"/>
        <v>2.083333333333337E-2</v>
      </c>
      <c r="Q135" s="70">
        <v>0</v>
      </c>
      <c r="R135" s="72">
        <f t="shared" si="66"/>
        <v>1.9444444444444375E-2</v>
      </c>
      <c r="S135" s="70">
        <v>0</v>
      </c>
      <c r="U135" s="73">
        <v>1</v>
      </c>
      <c r="V135" s="4">
        <v>0.60347222222222219</v>
      </c>
      <c r="W135" s="4">
        <v>0.96111111111111114</v>
      </c>
      <c r="X135" s="74">
        <v>2</v>
      </c>
      <c r="Y135" s="71">
        <f t="shared" si="67"/>
        <v>-6.9444444444444198E-4</v>
      </c>
      <c r="Z135" s="70">
        <v>0</v>
      </c>
      <c r="AA135" s="72">
        <f t="shared" si="68"/>
        <v>2.7777777777777679E-3</v>
      </c>
      <c r="AB135" s="70">
        <v>0</v>
      </c>
      <c r="AD135" s="73">
        <v>1</v>
      </c>
      <c r="AE135" s="4">
        <v>0.65277777777777779</v>
      </c>
      <c r="AF135" s="4">
        <v>0.95972222222222225</v>
      </c>
      <c r="AG135" s="74"/>
      <c r="AH135" s="71" t="b">
        <f t="shared" si="69"/>
        <v>0</v>
      </c>
      <c r="AI135" s="70">
        <v>0</v>
      </c>
      <c r="AJ135" s="72" t="b">
        <f t="shared" si="70"/>
        <v>0</v>
      </c>
      <c r="AK135" s="70">
        <v>0</v>
      </c>
      <c r="AM135" s="73">
        <v>0</v>
      </c>
      <c r="AN135" s="4"/>
      <c r="AO135" s="4"/>
      <c r="AP135" s="74"/>
      <c r="AQ135" s="71" t="b">
        <f t="shared" si="71"/>
        <v>0</v>
      </c>
      <c r="AR135" s="70">
        <v>0</v>
      </c>
      <c r="AS135" s="72" t="b">
        <f t="shared" si="72"/>
        <v>0</v>
      </c>
      <c r="AT135" s="70">
        <v>0</v>
      </c>
      <c r="AV135" s="73">
        <v>0</v>
      </c>
      <c r="AW135" s="4"/>
      <c r="AX135" s="4"/>
      <c r="AY135" s="74">
        <v>0</v>
      </c>
      <c r="AZ135" s="71" t="b">
        <f t="shared" si="73"/>
        <v>0</v>
      </c>
      <c r="BA135" s="70">
        <v>0</v>
      </c>
      <c r="BB135" s="72" t="b">
        <f t="shared" si="74"/>
        <v>0</v>
      </c>
      <c r="BC135" s="70">
        <v>0</v>
      </c>
      <c r="BE135" s="73">
        <v>1</v>
      </c>
      <c r="BF135" s="4">
        <v>0.35416666666666669</v>
      </c>
      <c r="BG135" s="4">
        <v>0.67986111111111114</v>
      </c>
      <c r="BH135" s="74">
        <v>1</v>
      </c>
      <c r="BI135" s="71">
        <f t="shared" si="75"/>
        <v>6.25E-2</v>
      </c>
      <c r="BJ135" s="70">
        <v>0</v>
      </c>
      <c r="BK135" s="72">
        <f t="shared" si="76"/>
        <v>7.5694444444444509E-2</v>
      </c>
      <c r="BL135" s="70">
        <v>0</v>
      </c>
      <c r="BN135" s="73">
        <v>1</v>
      </c>
      <c r="BO135" s="4">
        <v>0.2951388888888889</v>
      </c>
      <c r="BP135" s="4">
        <v>0.97013888888888899</v>
      </c>
      <c r="BQ135" s="74">
        <v>0</v>
      </c>
      <c r="BR135" s="71" t="b">
        <f t="shared" si="77"/>
        <v>0</v>
      </c>
      <c r="BS135" s="70">
        <v>0</v>
      </c>
      <c r="BT135" s="72" t="b">
        <f t="shared" si="78"/>
        <v>0</v>
      </c>
      <c r="BU135" s="70">
        <v>0</v>
      </c>
      <c r="BW135" s="73">
        <v>1</v>
      </c>
      <c r="BX135" s="4">
        <v>0.29236111111111113</v>
      </c>
      <c r="BY135" s="4">
        <v>0.66666666666666663</v>
      </c>
      <c r="BZ135" s="74">
        <v>1</v>
      </c>
      <c r="CA135" s="71">
        <f t="shared" si="79"/>
        <v>6.9444444444444198E-4</v>
      </c>
      <c r="CB135" s="70">
        <v>0</v>
      </c>
      <c r="CC135" s="72">
        <f t="shared" si="80"/>
        <v>6.25E-2</v>
      </c>
      <c r="CD135" s="70">
        <v>0</v>
      </c>
      <c r="CF135" s="73">
        <v>1</v>
      </c>
      <c r="CG135" s="4">
        <v>0.29791666666666666</v>
      </c>
      <c r="CH135" s="4">
        <v>0.64374999999999993</v>
      </c>
      <c r="CI135" s="74">
        <v>1</v>
      </c>
      <c r="CJ135" s="71">
        <f t="shared" si="81"/>
        <v>6.2499999999999778E-3</v>
      </c>
      <c r="CK135" s="70">
        <v>0</v>
      </c>
      <c r="CL135" s="72">
        <f t="shared" si="82"/>
        <v>3.9583333333333304E-2</v>
      </c>
      <c r="CM135" s="70">
        <v>0</v>
      </c>
    </row>
    <row r="136" spans="1:91" ht="27" customHeight="1">
      <c r="A136" s="102">
        <v>45774</v>
      </c>
      <c r="B136" s="13" t="s">
        <v>33</v>
      </c>
      <c r="C136" s="73">
        <v>1</v>
      </c>
      <c r="D136" s="4">
        <v>0.60763888888888895</v>
      </c>
      <c r="E136" s="4">
        <v>0.96527777777777779</v>
      </c>
      <c r="F136" s="74">
        <v>2</v>
      </c>
      <c r="G136" s="71">
        <f t="shared" si="63"/>
        <v>3.4722222222223209E-3</v>
      </c>
      <c r="H136" s="70">
        <v>0</v>
      </c>
      <c r="I136" s="72">
        <f t="shared" si="64"/>
        <v>6.9444444444444198E-3</v>
      </c>
      <c r="J136" s="70">
        <v>0</v>
      </c>
      <c r="K136" s="65"/>
      <c r="L136" s="73">
        <v>1</v>
      </c>
      <c r="M136" s="4">
        <v>0.28819444444444448</v>
      </c>
      <c r="N136" s="4">
        <v>0.66875000000000007</v>
      </c>
      <c r="O136" s="74">
        <v>1</v>
      </c>
      <c r="P136" s="71">
        <f t="shared" si="65"/>
        <v>-3.4722222222222099E-3</v>
      </c>
      <c r="Q136" s="70">
        <v>0</v>
      </c>
      <c r="R136" s="72">
        <f t="shared" si="66"/>
        <v>6.4583333333333437E-2</v>
      </c>
      <c r="S136" s="70">
        <v>0</v>
      </c>
      <c r="U136" s="73">
        <v>1</v>
      </c>
      <c r="V136" s="4">
        <v>0.32083333333333336</v>
      </c>
      <c r="W136" s="4">
        <v>0.65</v>
      </c>
      <c r="X136" s="74">
        <v>1</v>
      </c>
      <c r="Y136" s="71">
        <f t="shared" si="67"/>
        <v>2.9166666666666674E-2</v>
      </c>
      <c r="Z136" s="70">
        <v>0</v>
      </c>
      <c r="AA136" s="72">
        <f t="shared" si="68"/>
        <v>4.5833333333333393E-2</v>
      </c>
      <c r="AB136" s="70">
        <v>0</v>
      </c>
      <c r="AD136" s="73">
        <v>1</v>
      </c>
      <c r="AE136" s="4">
        <v>0.36874999999999997</v>
      </c>
      <c r="AF136" s="4">
        <v>0.69305555555555554</v>
      </c>
      <c r="AG136" s="74"/>
      <c r="AH136" s="71" t="b">
        <f t="shared" si="69"/>
        <v>0</v>
      </c>
      <c r="AI136" s="70">
        <v>0</v>
      </c>
      <c r="AJ136" s="72" t="b">
        <f t="shared" si="70"/>
        <v>0</v>
      </c>
      <c r="AK136" s="70">
        <v>0</v>
      </c>
      <c r="AM136" s="73">
        <v>1</v>
      </c>
      <c r="AN136" s="4">
        <v>0.61041666666666672</v>
      </c>
      <c r="AO136" s="4">
        <v>0.95138888888888884</v>
      </c>
      <c r="AP136" s="74">
        <v>2</v>
      </c>
      <c r="AQ136" s="71">
        <f t="shared" si="71"/>
        <v>6.2500000000000888E-3</v>
      </c>
      <c r="AR136" s="70">
        <v>0</v>
      </c>
      <c r="AS136" s="72">
        <f t="shared" si="72"/>
        <v>-6.9444444444445308E-3</v>
      </c>
      <c r="AT136" s="70">
        <v>0</v>
      </c>
      <c r="AV136" s="73">
        <v>0</v>
      </c>
      <c r="AW136" s="4"/>
      <c r="AX136" s="4"/>
      <c r="AY136" s="74">
        <v>0</v>
      </c>
      <c r="AZ136" s="71" t="b">
        <f t="shared" si="73"/>
        <v>0</v>
      </c>
      <c r="BA136" s="70">
        <v>0</v>
      </c>
      <c r="BB136" s="72" t="b">
        <f t="shared" si="74"/>
        <v>0</v>
      </c>
      <c r="BC136" s="70">
        <v>0</v>
      </c>
      <c r="BE136" s="73">
        <v>0</v>
      </c>
      <c r="BF136" s="4"/>
      <c r="BG136" s="4"/>
      <c r="BH136" s="74">
        <v>0</v>
      </c>
      <c r="BI136" s="71" t="b">
        <f t="shared" si="75"/>
        <v>0</v>
      </c>
      <c r="BJ136" s="70">
        <v>0</v>
      </c>
      <c r="BK136" s="72" t="b">
        <f t="shared" si="76"/>
        <v>0</v>
      </c>
      <c r="BL136" s="70">
        <v>0</v>
      </c>
      <c r="BN136" s="73">
        <v>1</v>
      </c>
      <c r="BO136" s="4">
        <v>0.29652777777777778</v>
      </c>
      <c r="BP136" s="4">
        <v>0.96597222222222223</v>
      </c>
      <c r="BQ136" s="74">
        <v>0</v>
      </c>
      <c r="BR136" s="71" t="b">
        <f t="shared" si="77"/>
        <v>0</v>
      </c>
      <c r="BS136" s="70">
        <v>0</v>
      </c>
      <c r="BT136" s="72" t="b">
        <f t="shared" si="78"/>
        <v>0</v>
      </c>
      <c r="BU136" s="70">
        <v>0</v>
      </c>
      <c r="BW136" s="73">
        <v>1</v>
      </c>
      <c r="BX136" s="4">
        <v>0.60902777777777783</v>
      </c>
      <c r="BY136" s="4">
        <v>0.95486111111111116</v>
      </c>
      <c r="BZ136" s="74">
        <v>2</v>
      </c>
      <c r="CA136" s="71">
        <f t="shared" si="79"/>
        <v>4.8611111111112049E-3</v>
      </c>
      <c r="CB136" s="70">
        <v>0</v>
      </c>
      <c r="CC136" s="72">
        <f t="shared" si="80"/>
        <v>-3.4722222222222099E-3</v>
      </c>
      <c r="CD136" s="70">
        <v>0</v>
      </c>
      <c r="CF136" s="73">
        <v>0</v>
      </c>
      <c r="CG136" s="4"/>
      <c r="CH136" s="4"/>
      <c r="CI136" s="74">
        <v>0</v>
      </c>
      <c r="CJ136" s="71" t="b">
        <f t="shared" si="81"/>
        <v>0</v>
      </c>
      <c r="CK136" s="70">
        <v>0</v>
      </c>
      <c r="CL136" s="72" t="b">
        <f t="shared" si="82"/>
        <v>0</v>
      </c>
      <c r="CM136" s="70">
        <v>0</v>
      </c>
    </row>
    <row r="137" spans="1:91" ht="27" customHeight="1">
      <c r="A137" s="102">
        <v>45775</v>
      </c>
      <c r="B137" s="121" t="s">
        <v>24</v>
      </c>
      <c r="C137" s="73">
        <v>1</v>
      </c>
      <c r="D137" s="4">
        <v>0.60763888888888895</v>
      </c>
      <c r="E137" s="4">
        <v>0.9770833333333333</v>
      </c>
      <c r="F137" s="74">
        <v>2</v>
      </c>
      <c r="G137" s="71">
        <f t="shared" si="63"/>
        <v>3.4722222222223209E-3</v>
      </c>
      <c r="H137" s="70">
        <v>0</v>
      </c>
      <c r="I137" s="72">
        <f t="shared" si="64"/>
        <v>1.8749999999999933E-2</v>
      </c>
      <c r="J137" s="70">
        <v>0</v>
      </c>
      <c r="K137" s="65"/>
      <c r="L137" s="73">
        <v>1</v>
      </c>
      <c r="M137" s="4">
        <v>0.3125</v>
      </c>
      <c r="N137" s="4">
        <v>0.66597222222222219</v>
      </c>
      <c r="O137" s="74">
        <v>1</v>
      </c>
      <c r="P137" s="71">
        <f t="shared" si="65"/>
        <v>2.0833333333333315E-2</v>
      </c>
      <c r="Q137" s="70">
        <v>0</v>
      </c>
      <c r="R137" s="72">
        <f t="shared" si="66"/>
        <v>6.1805555555555558E-2</v>
      </c>
      <c r="S137" s="70">
        <v>0</v>
      </c>
      <c r="U137" s="73">
        <v>1</v>
      </c>
      <c r="V137" s="4">
        <v>0.29097222222222224</v>
      </c>
      <c r="W137" s="4">
        <v>0.65277777777777779</v>
      </c>
      <c r="X137" s="74">
        <v>1</v>
      </c>
      <c r="Y137" s="71">
        <f t="shared" si="67"/>
        <v>-6.9444444444444198E-4</v>
      </c>
      <c r="Z137" s="70">
        <v>0</v>
      </c>
      <c r="AA137" s="72">
        <f t="shared" si="68"/>
        <v>4.861111111111116E-2</v>
      </c>
      <c r="AB137" s="70">
        <v>0</v>
      </c>
      <c r="AD137" s="73">
        <v>1</v>
      </c>
      <c r="AE137" s="4">
        <v>0.58680555555555558</v>
      </c>
      <c r="AF137" s="4">
        <v>0.94861111111111107</v>
      </c>
      <c r="AG137" s="74"/>
      <c r="AH137" s="71" t="b">
        <f t="shared" si="69"/>
        <v>0</v>
      </c>
      <c r="AI137" s="70">
        <v>0</v>
      </c>
      <c r="AJ137" s="72" t="b">
        <f t="shared" si="70"/>
        <v>0</v>
      </c>
      <c r="AK137" s="70">
        <v>0</v>
      </c>
      <c r="AM137" s="73">
        <v>1</v>
      </c>
      <c r="AN137" s="4">
        <v>0.29930555555555555</v>
      </c>
      <c r="AO137" s="4">
        <v>0.70763888888888893</v>
      </c>
      <c r="AP137" s="74">
        <v>1</v>
      </c>
      <c r="AQ137" s="71">
        <f t="shared" si="71"/>
        <v>7.6388888888888618E-3</v>
      </c>
      <c r="AR137" s="70">
        <v>0</v>
      </c>
      <c r="AS137" s="72">
        <f t="shared" si="72"/>
        <v>0.1034722222222223</v>
      </c>
      <c r="AT137" s="70">
        <v>0</v>
      </c>
      <c r="AV137" s="73">
        <v>1</v>
      </c>
      <c r="AW137" s="4" t="s">
        <v>155</v>
      </c>
      <c r="AX137" s="4"/>
      <c r="AY137" s="74">
        <v>0</v>
      </c>
      <c r="AZ137" s="71" t="b">
        <f t="shared" si="73"/>
        <v>0</v>
      </c>
      <c r="BA137" s="70">
        <v>0</v>
      </c>
      <c r="BB137" s="72" t="b">
        <f t="shared" si="74"/>
        <v>0</v>
      </c>
      <c r="BC137" s="70">
        <v>0</v>
      </c>
      <c r="BE137" s="73">
        <v>1</v>
      </c>
      <c r="BF137" s="4">
        <v>0.27083333333333331</v>
      </c>
      <c r="BG137" s="4">
        <v>0.70624999999999993</v>
      </c>
      <c r="BH137" s="74">
        <v>1</v>
      </c>
      <c r="BI137" s="71">
        <f t="shared" si="75"/>
        <v>-2.083333333333337E-2</v>
      </c>
      <c r="BJ137" s="70">
        <v>0</v>
      </c>
      <c r="BK137" s="72">
        <f t="shared" si="76"/>
        <v>0.1020833333333333</v>
      </c>
      <c r="BL137" s="70">
        <v>0</v>
      </c>
      <c r="BN137" s="73">
        <v>1</v>
      </c>
      <c r="BO137" s="4">
        <v>0.29791666666666666</v>
      </c>
      <c r="BP137" s="4">
        <v>0.9868055555555556</v>
      </c>
      <c r="BQ137" s="74">
        <v>0</v>
      </c>
      <c r="BR137" s="71" t="b">
        <f t="shared" si="77"/>
        <v>0</v>
      </c>
      <c r="BS137" s="70">
        <v>0</v>
      </c>
      <c r="BT137" s="72" t="b">
        <f t="shared" si="78"/>
        <v>0</v>
      </c>
      <c r="BU137" s="70">
        <v>0</v>
      </c>
      <c r="BW137" s="73">
        <v>0</v>
      </c>
      <c r="BX137" s="4"/>
      <c r="BY137" s="4"/>
      <c r="BZ137" s="74">
        <v>0</v>
      </c>
      <c r="CA137" s="71" t="b">
        <f t="shared" si="79"/>
        <v>0</v>
      </c>
      <c r="CB137" s="70">
        <v>0</v>
      </c>
      <c r="CC137" s="72" t="b">
        <f t="shared" si="80"/>
        <v>0</v>
      </c>
      <c r="CD137" s="70">
        <v>0</v>
      </c>
      <c r="CF137" s="73">
        <v>1</v>
      </c>
      <c r="CG137" s="4">
        <v>0.60902777777777783</v>
      </c>
      <c r="CH137" s="4">
        <v>0.95833333333333337</v>
      </c>
      <c r="CI137" s="74">
        <v>2</v>
      </c>
      <c r="CJ137" s="71">
        <f t="shared" si="81"/>
        <v>4.8611111111112049E-3</v>
      </c>
      <c r="CK137" s="70">
        <v>0</v>
      </c>
      <c r="CL137" s="72">
        <f t="shared" si="82"/>
        <v>0</v>
      </c>
      <c r="CM137" s="70">
        <v>0</v>
      </c>
    </row>
    <row r="138" spans="1:91" ht="27" customHeight="1">
      <c r="A138" s="102">
        <v>45776</v>
      </c>
      <c r="B138" s="121" t="s">
        <v>25</v>
      </c>
      <c r="C138" s="73">
        <v>1</v>
      </c>
      <c r="D138" s="4">
        <v>0.61249999999999993</v>
      </c>
      <c r="E138" s="4">
        <v>0.95833333333333337</v>
      </c>
      <c r="F138" s="74">
        <v>2</v>
      </c>
      <c r="G138" s="71">
        <f t="shared" si="63"/>
        <v>8.3333333333333037E-3</v>
      </c>
      <c r="H138" s="70">
        <v>0</v>
      </c>
      <c r="I138" s="72">
        <f t="shared" si="64"/>
        <v>0</v>
      </c>
      <c r="J138" s="70">
        <v>0</v>
      </c>
      <c r="K138" s="65"/>
      <c r="L138" s="73">
        <v>0</v>
      </c>
      <c r="M138" s="4"/>
      <c r="N138" s="4"/>
      <c r="O138" s="74"/>
      <c r="P138" s="71" t="b">
        <f t="shared" si="65"/>
        <v>0</v>
      </c>
      <c r="Q138" s="70">
        <v>0</v>
      </c>
      <c r="R138" s="72" t="b">
        <f t="shared" si="66"/>
        <v>0</v>
      </c>
      <c r="S138" s="70">
        <v>0</v>
      </c>
      <c r="U138" s="73">
        <v>1</v>
      </c>
      <c r="V138" s="4">
        <v>0.28402777777777777</v>
      </c>
      <c r="W138" s="4">
        <v>0.6645833333333333</v>
      </c>
      <c r="X138" s="74">
        <v>1</v>
      </c>
      <c r="Y138" s="71">
        <f t="shared" si="67"/>
        <v>-7.6388888888889173E-3</v>
      </c>
      <c r="Z138" s="70">
        <v>0</v>
      </c>
      <c r="AA138" s="72">
        <f t="shared" si="68"/>
        <v>6.0416666666666674E-2</v>
      </c>
      <c r="AB138" s="70">
        <v>0</v>
      </c>
      <c r="AD138" s="73">
        <v>1</v>
      </c>
      <c r="AE138" s="4">
        <v>0.59166666666666667</v>
      </c>
      <c r="AF138" s="4">
        <v>0.96180555555555547</v>
      </c>
      <c r="AG138" s="74"/>
      <c r="AH138" s="71" t="b">
        <f t="shared" si="69"/>
        <v>0</v>
      </c>
      <c r="AI138" s="70">
        <v>0</v>
      </c>
      <c r="AJ138" s="72" t="b">
        <f t="shared" si="70"/>
        <v>0</v>
      </c>
      <c r="AK138" s="70">
        <v>0</v>
      </c>
      <c r="AM138" s="73">
        <v>1</v>
      </c>
      <c r="AN138" s="4">
        <v>0.29722222222222222</v>
      </c>
      <c r="AO138" s="4">
        <v>0.63958333333333328</v>
      </c>
      <c r="AP138" s="74">
        <v>1</v>
      </c>
      <c r="AQ138" s="71">
        <f t="shared" si="71"/>
        <v>5.5555555555555358E-3</v>
      </c>
      <c r="AR138" s="70">
        <v>0</v>
      </c>
      <c r="AS138" s="72">
        <f t="shared" si="72"/>
        <v>3.5416666666666652E-2</v>
      </c>
      <c r="AT138" s="70">
        <v>0</v>
      </c>
      <c r="AV138" s="73">
        <v>1</v>
      </c>
      <c r="AW138" s="4" t="s">
        <v>18</v>
      </c>
      <c r="AX138" s="4"/>
      <c r="AY138" s="74">
        <v>0</v>
      </c>
      <c r="AZ138" s="71" t="b">
        <f t="shared" si="73"/>
        <v>0</v>
      </c>
      <c r="BA138" s="70">
        <v>0</v>
      </c>
      <c r="BB138" s="72" t="b">
        <f t="shared" si="74"/>
        <v>0</v>
      </c>
      <c r="BC138" s="70">
        <v>0</v>
      </c>
      <c r="BE138" s="73">
        <v>1</v>
      </c>
      <c r="BF138" s="4">
        <v>0.27708333333333335</v>
      </c>
      <c r="BG138" s="4">
        <v>0.6777777777777777</v>
      </c>
      <c r="BH138" s="74">
        <v>1</v>
      </c>
      <c r="BI138" s="71">
        <f t="shared" si="75"/>
        <v>-1.4583333333333337E-2</v>
      </c>
      <c r="BJ138" s="70">
        <v>0</v>
      </c>
      <c r="BK138" s="72">
        <f t="shared" si="76"/>
        <v>7.3611111111111072E-2</v>
      </c>
      <c r="BL138" s="70">
        <v>0</v>
      </c>
      <c r="BN138" s="73">
        <v>1</v>
      </c>
      <c r="BO138" s="4">
        <v>0.2951388888888889</v>
      </c>
      <c r="BP138" s="4">
        <v>0.95277777777777783</v>
      </c>
      <c r="BQ138" s="74">
        <v>0</v>
      </c>
      <c r="BR138" s="71" t="b">
        <f t="shared" si="77"/>
        <v>0</v>
      </c>
      <c r="BS138" s="70">
        <v>0</v>
      </c>
      <c r="BT138" s="72" t="b">
        <f t="shared" si="78"/>
        <v>0</v>
      </c>
      <c r="BU138" s="70">
        <v>0</v>
      </c>
      <c r="BW138" s="73">
        <v>1</v>
      </c>
      <c r="BX138" s="4">
        <v>0.29791666666666666</v>
      </c>
      <c r="BY138" s="4">
        <v>0.66319444444444442</v>
      </c>
      <c r="BZ138" s="74">
        <v>1</v>
      </c>
      <c r="CA138" s="71">
        <f t="shared" si="79"/>
        <v>6.2499999999999778E-3</v>
      </c>
      <c r="CB138" s="70">
        <v>0</v>
      </c>
      <c r="CC138" s="72">
        <f t="shared" si="80"/>
        <v>5.902777777777779E-2</v>
      </c>
      <c r="CD138" s="70">
        <v>0</v>
      </c>
      <c r="CF138" s="73">
        <v>0</v>
      </c>
      <c r="CG138" s="4"/>
      <c r="CH138" s="4"/>
      <c r="CI138" s="74">
        <v>0</v>
      </c>
      <c r="CJ138" s="71" t="b">
        <f t="shared" si="81"/>
        <v>0</v>
      </c>
      <c r="CK138" s="70">
        <v>0</v>
      </c>
      <c r="CL138" s="72" t="b">
        <f t="shared" si="82"/>
        <v>0</v>
      </c>
      <c r="CM138" s="70">
        <v>0</v>
      </c>
    </row>
    <row r="139" spans="1:91" ht="27" customHeight="1">
      <c r="A139" s="102">
        <v>45777</v>
      </c>
      <c r="B139" s="121" t="s">
        <v>34</v>
      </c>
      <c r="C139" s="73">
        <v>1</v>
      </c>
      <c r="D139" s="4">
        <v>0.30486111111111108</v>
      </c>
      <c r="E139" s="4">
        <v>0.65277777777777779</v>
      </c>
      <c r="F139" s="74">
        <v>1</v>
      </c>
      <c r="G139" s="71">
        <f t="shared" si="63"/>
        <v>1.3194444444444398E-2</v>
      </c>
      <c r="H139" s="70">
        <v>0</v>
      </c>
      <c r="I139" s="72">
        <f t="shared" si="64"/>
        <v>4.861111111111116E-2</v>
      </c>
      <c r="J139" s="70">
        <v>0</v>
      </c>
      <c r="K139" s="65"/>
      <c r="L139" s="73">
        <v>1</v>
      </c>
      <c r="M139" s="4">
        <v>0.61319444444444449</v>
      </c>
      <c r="N139" s="4">
        <v>0.95833333333333337</v>
      </c>
      <c r="O139" s="74">
        <v>2</v>
      </c>
      <c r="P139" s="71">
        <f t="shared" si="65"/>
        <v>9.0277777777778567E-3</v>
      </c>
      <c r="Q139" s="70">
        <v>0</v>
      </c>
      <c r="R139" s="72">
        <f t="shared" si="66"/>
        <v>0</v>
      </c>
      <c r="S139" s="70">
        <v>0</v>
      </c>
      <c r="U139" s="73">
        <v>0</v>
      </c>
      <c r="V139" s="4"/>
      <c r="W139" s="4"/>
      <c r="X139" s="74"/>
      <c r="Y139" s="71" t="b">
        <f t="shared" si="67"/>
        <v>0</v>
      </c>
      <c r="Z139" s="70">
        <v>0</v>
      </c>
      <c r="AA139" s="72" t="b">
        <f t="shared" si="68"/>
        <v>0</v>
      </c>
      <c r="AB139" s="70">
        <v>0</v>
      </c>
      <c r="AD139" s="73">
        <v>1</v>
      </c>
      <c r="AE139" s="4">
        <v>0.59444444444444444</v>
      </c>
      <c r="AF139" s="4">
        <v>0.96180555555555547</v>
      </c>
      <c r="AG139" s="74"/>
      <c r="AH139" s="71" t="b">
        <f t="shared" si="69"/>
        <v>0</v>
      </c>
      <c r="AI139" s="70">
        <v>0</v>
      </c>
      <c r="AJ139" s="72" t="b">
        <f t="shared" si="70"/>
        <v>0</v>
      </c>
      <c r="AK139" s="70">
        <v>0</v>
      </c>
      <c r="AM139" s="73">
        <v>1</v>
      </c>
      <c r="AN139" s="4">
        <v>0.48055555555555557</v>
      </c>
      <c r="AO139" s="4">
        <v>0.82847222222222217</v>
      </c>
      <c r="AP139" s="74">
        <v>2</v>
      </c>
      <c r="AQ139" s="71">
        <f t="shared" si="71"/>
        <v>-0.12361111111111106</v>
      </c>
      <c r="AR139" s="70">
        <v>0</v>
      </c>
      <c r="AS139" s="72">
        <f t="shared" si="72"/>
        <v>-0.1298611111111112</v>
      </c>
      <c r="AT139" s="70">
        <v>0</v>
      </c>
      <c r="AV139" s="73">
        <v>0</v>
      </c>
      <c r="AW139" s="4"/>
      <c r="AX139" s="4"/>
      <c r="AY139" s="74">
        <v>0</v>
      </c>
      <c r="AZ139" s="71" t="b">
        <f t="shared" si="73"/>
        <v>0</v>
      </c>
      <c r="BA139" s="70">
        <v>0</v>
      </c>
      <c r="BB139" s="72" t="b">
        <f t="shared" si="74"/>
        <v>0</v>
      </c>
      <c r="BC139" s="70">
        <v>0</v>
      </c>
      <c r="BE139" s="73">
        <v>1</v>
      </c>
      <c r="BF139" s="4">
        <v>0.28472222222222221</v>
      </c>
      <c r="BG139" s="4">
        <v>0.67569444444444438</v>
      </c>
      <c r="BH139" s="74">
        <v>1</v>
      </c>
      <c r="BI139" s="71">
        <f t="shared" si="75"/>
        <v>-6.9444444444444753E-3</v>
      </c>
      <c r="BJ139" s="70">
        <v>0</v>
      </c>
      <c r="BK139" s="72">
        <f t="shared" si="76"/>
        <v>7.1527777777777746E-2</v>
      </c>
      <c r="BL139" s="70">
        <v>0</v>
      </c>
      <c r="BN139" s="73">
        <v>1</v>
      </c>
      <c r="BO139" s="4">
        <v>0.29652777777777778</v>
      </c>
      <c r="BP139" s="4">
        <v>0.95277777777777783</v>
      </c>
      <c r="BQ139" s="74">
        <v>0</v>
      </c>
      <c r="BR139" s="71" t="b">
        <f t="shared" si="77"/>
        <v>0</v>
      </c>
      <c r="BS139" s="70">
        <v>0</v>
      </c>
      <c r="BT139" s="72" t="b">
        <f t="shared" si="78"/>
        <v>0</v>
      </c>
      <c r="BU139" s="70">
        <v>0</v>
      </c>
      <c r="BW139" s="73">
        <v>1</v>
      </c>
      <c r="BX139" s="4">
        <v>0.28819444444444448</v>
      </c>
      <c r="BY139" s="4">
        <v>0.6645833333333333</v>
      </c>
      <c r="BZ139" s="74">
        <v>1</v>
      </c>
      <c r="CA139" s="71">
        <f t="shared" si="79"/>
        <v>-3.4722222222222099E-3</v>
      </c>
      <c r="CB139" s="70">
        <v>0</v>
      </c>
      <c r="CC139" s="72">
        <f t="shared" si="80"/>
        <v>6.0416666666666674E-2</v>
      </c>
      <c r="CD139" s="70">
        <v>0</v>
      </c>
      <c r="CF139" s="73">
        <v>1</v>
      </c>
      <c r="CG139" s="4">
        <v>0.60347222222222219</v>
      </c>
      <c r="CH139" s="4">
        <v>0.95833333333333337</v>
      </c>
      <c r="CI139" s="74">
        <v>2</v>
      </c>
      <c r="CJ139" s="71">
        <f t="shared" si="81"/>
        <v>-6.9444444444444198E-4</v>
      </c>
      <c r="CK139" s="70">
        <v>0</v>
      </c>
      <c r="CL139" s="72">
        <f t="shared" si="82"/>
        <v>0</v>
      </c>
      <c r="CM139" s="70">
        <v>0</v>
      </c>
    </row>
    <row r="140" spans="1:91" ht="27" customHeight="1">
      <c r="C140" s="113">
        <f>SUM(C110:C139)</f>
        <v>22</v>
      </c>
      <c r="D140" s="154" t="s">
        <v>90</v>
      </c>
      <c r="E140" s="154"/>
      <c r="F140" s="154"/>
      <c r="G140" s="154"/>
      <c r="H140" s="113">
        <f>SUM(H110:H139)</f>
        <v>0</v>
      </c>
      <c r="I140" s="122"/>
      <c r="J140" s="113">
        <f>SUM(J109:J139)</f>
        <v>0</v>
      </c>
      <c r="K140" s="65"/>
      <c r="L140" s="113">
        <f>SUM(L110:L139)</f>
        <v>22</v>
      </c>
      <c r="M140" s="154" t="s">
        <v>90</v>
      </c>
      <c r="N140" s="154"/>
      <c r="O140" s="154"/>
      <c r="P140" s="154"/>
      <c r="Q140" s="113">
        <f>SUM(Q110:Q139)</f>
        <v>0</v>
      </c>
      <c r="R140" s="122"/>
      <c r="S140" s="113">
        <f>SUM(S110:S139)</f>
        <v>8</v>
      </c>
      <c r="U140" s="113">
        <f>SUM(U110:U139)</f>
        <v>22</v>
      </c>
      <c r="V140" s="154" t="s">
        <v>90</v>
      </c>
      <c r="W140" s="154"/>
      <c r="X140" s="154"/>
      <c r="Y140" s="154"/>
      <c r="Z140" s="113">
        <f>SUM(Z110:Z139)</f>
        <v>0</v>
      </c>
      <c r="AA140" s="122"/>
      <c r="AB140" s="113">
        <f>SUM(AB110:AB139)</f>
        <v>0</v>
      </c>
      <c r="AD140" s="113">
        <f>SUM(AD110:AD139)</f>
        <v>13</v>
      </c>
      <c r="AE140" s="154" t="s">
        <v>90</v>
      </c>
      <c r="AF140" s="154"/>
      <c r="AG140" s="154"/>
      <c r="AH140" s="154"/>
      <c r="AI140" s="113">
        <f>SUM(AI110:AI139)</f>
        <v>0</v>
      </c>
      <c r="AJ140" s="122"/>
      <c r="AK140" s="113">
        <f>SUM(AK110:AK139)</f>
        <v>0</v>
      </c>
      <c r="AM140" s="113">
        <f>SUM(AM110:AM139)</f>
        <v>23</v>
      </c>
      <c r="AN140" s="154" t="s">
        <v>90</v>
      </c>
      <c r="AO140" s="154"/>
      <c r="AP140" s="154"/>
      <c r="AQ140" s="154"/>
      <c r="AR140" s="113">
        <f>SUM(AR110:AR139)</f>
        <v>0</v>
      </c>
      <c r="AS140" s="122"/>
      <c r="AT140" s="113">
        <f>SUM(AT110:AT139)</f>
        <v>4</v>
      </c>
      <c r="AV140" s="113">
        <f>SUM(AV110:AV139)</f>
        <v>14</v>
      </c>
      <c r="AW140" s="154" t="s">
        <v>90</v>
      </c>
      <c r="AX140" s="154"/>
      <c r="AY140" s="154"/>
      <c r="AZ140" s="154"/>
      <c r="BA140" s="113">
        <f>SUM(BA110:BA139)</f>
        <v>0</v>
      </c>
      <c r="BB140" s="122"/>
      <c r="BC140" s="113">
        <f>SUM(BC110:BC139)</f>
        <v>0</v>
      </c>
      <c r="BE140" s="113">
        <f>SUM(BE110:BE139)</f>
        <v>19</v>
      </c>
      <c r="BF140" s="154" t="s">
        <v>90</v>
      </c>
      <c r="BG140" s="154"/>
      <c r="BH140" s="154"/>
      <c r="BI140" s="154"/>
      <c r="BJ140" s="113">
        <f>SUM(BJ110:BJ139)</f>
        <v>0</v>
      </c>
      <c r="BK140" s="122"/>
      <c r="BL140" s="113">
        <f>SUM(BL110:BL139)</f>
        <v>8</v>
      </c>
      <c r="BN140" s="113">
        <f>SUM(BN110:BN139)</f>
        <v>25</v>
      </c>
      <c r="BO140" s="154" t="s">
        <v>90</v>
      </c>
      <c r="BP140" s="154"/>
      <c r="BQ140" s="154"/>
      <c r="BR140" s="154"/>
      <c r="BS140" s="113">
        <f>SUM(BS110:BS139)</f>
        <v>0</v>
      </c>
      <c r="BT140" s="122"/>
      <c r="BU140" s="113">
        <f>SUM(BU110:BU139)</f>
        <v>0</v>
      </c>
      <c r="BW140" s="113">
        <f>SUM(BW110:BW139)</f>
        <v>22</v>
      </c>
      <c r="BX140" s="154" t="s">
        <v>90</v>
      </c>
      <c r="BY140" s="154"/>
      <c r="BZ140" s="154"/>
      <c r="CA140" s="154"/>
      <c r="CB140" s="113">
        <f>SUM(CB110:CB139)</f>
        <v>0</v>
      </c>
      <c r="CC140" s="122"/>
      <c r="CD140" s="113">
        <f>SUM(CD110:CD139)</f>
        <v>16</v>
      </c>
      <c r="CF140" s="113">
        <f>SUM(CF110:CF139)</f>
        <v>22</v>
      </c>
      <c r="CG140" s="154" t="s">
        <v>90</v>
      </c>
      <c r="CH140" s="154"/>
      <c r="CI140" s="154"/>
      <c r="CJ140" s="154"/>
      <c r="CK140" s="113">
        <f>SUM(CK110:CK139)</f>
        <v>0</v>
      </c>
      <c r="CL140" s="122"/>
      <c r="CM140" s="113">
        <f>SUM(CM110:CM139)</f>
        <v>3</v>
      </c>
    </row>
    <row r="142" spans="1:91" ht="27" customHeight="1">
      <c r="C142" s="111">
        <f>C174</f>
        <v>26</v>
      </c>
      <c r="D142" s="155" t="s">
        <v>89</v>
      </c>
      <c r="E142" s="155"/>
      <c r="F142" s="155"/>
      <c r="G142" s="155"/>
      <c r="H142" s="111">
        <f>H171</f>
        <v>0</v>
      </c>
      <c r="I142" s="131"/>
      <c r="J142" s="111">
        <f>J171</f>
        <v>0</v>
      </c>
      <c r="K142" s="65"/>
      <c r="L142" s="111">
        <f>L174</f>
        <v>28</v>
      </c>
      <c r="M142" s="155" t="s">
        <v>89</v>
      </c>
      <c r="N142" s="155"/>
      <c r="O142" s="155"/>
      <c r="P142" s="155"/>
      <c r="Q142" s="111">
        <f>Q171</f>
        <v>0</v>
      </c>
      <c r="R142" s="131"/>
      <c r="S142" s="111">
        <f>S171</f>
        <v>0</v>
      </c>
      <c r="U142" s="111">
        <f>U174</f>
        <v>27</v>
      </c>
      <c r="V142" s="155" t="s">
        <v>89</v>
      </c>
      <c r="W142" s="155"/>
      <c r="X142" s="155"/>
      <c r="Y142" s="155"/>
      <c r="Z142" s="111">
        <f>Z171</f>
        <v>0</v>
      </c>
      <c r="AA142" s="131"/>
      <c r="AB142" s="111">
        <f>AB171</f>
        <v>0</v>
      </c>
      <c r="AD142" s="111">
        <f>AD171</f>
        <v>1</v>
      </c>
      <c r="AE142" s="155" t="s">
        <v>89</v>
      </c>
      <c r="AF142" s="155"/>
      <c r="AG142" s="155"/>
      <c r="AH142" s="155"/>
      <c r="AI142" s="111">
        <f>AI171</f>
        <v>0</v>
      </c>
      <c r="AJ142" s="131"/>
      <c r="AK142" s="111">
        <f>AK171</f>
        <v>0</v>
      </c>
      <c r="AM142" s="111">
        <f>AM171</f>
        <v>1</v>
      </c>
      <c r="AN142" s="155" t="s">
        <v>89</v>
      </c>
      <c r="AO142" s="155"/>
      <c r="AP142" s="155"/>
      <c r="AQ142" s="155"/>
      <c r="AR142" s="111">
        <f>AR171</f>
        <v>0</v>
      </c>
      <c r="AS142" s="131"/>
      <c r="AT142" s="111">
        <f>AT171</f>
        <v>0</v>
      </c>
      <c r="AV142" s="111">
        <f>AV171</f>
        <v>0</v>
      </c>
      <c r="AW142" s="155" t="s">
        <v>89</v>
      </c>
      <c r="AX142" s="155"/>
      <c r="AY142" s="155"/>
      <c r="AZ142" s="155"/>
      <c r="BA142" s="111">
        <f>BA171</f>
        <v>0</v>
      </c>
      <c r="BB142" s="131"/>
      <c r="BC142" s="111">
        <f>BC171</f>
        <v>0</v>
      </c>
      <c r="BE142" s="111">
        <f>BE171</f>
        <v>0</v>
      </c>
      <c r="BF142" s="155" t="s">
        <v>89</v>
      </c>
      <c r="BG142" s="155"/>
      <c r="BH142" s="155"/>
      <c r="BI142" s="155"/>
      <c r="BJ142" s="111">
        <f>BJ171</f>
        <v>0</v>
      </c>
      <c r="BK142" s="131"/>
      <c r="BL142" s="111">
        <f>BL171</f>
        <v>0</v>
      </c>
      <c r="BN142" s="111">
        <f>BN171</f>
        <v>1</v>
      </c>
      <c r="BO142" s="155" t="s">
        <v>89</v>
      </c>
      <c r="BP142" s="155"/>
      <c r="BQ142" s="155"/>
      <c r="BR142" s="155"/>
      <c r="BS142" s="111">
        <f>BS171</f>
        <v>0</v>
      </c>
      <c r="BT142" s="131"/>
      <c r="BU142" s="111">
        <f>BU171</f>
        <v>0</v>
      </c>
      <c r="BW142" s="111">
        <f>BW171</f>
        <v>1</v>
      </c>
      <c r="BX142" s="155" t="s">
        <v>89</v>
      </c>
      <c r="BY142" s="155"/>
      <c r="BZ142" s="155"/>
      <c r="CA142" s="155"/>
      <c r="CB142" s="111">
        <f>CB171</f>
        <v>0</v>
      </c>
      <c r="CC142" s="131"/>
      <c r="CD142" s="111">
        <f>CD171</f>
        <v>0</v>
      </c>
      <c r="CF142" s="111">
        <f>CF171</f>
        <v>1</v>
      </c>
      <c r="CG142" s="155" t="s">
        <v>89</v>
      </c>
      <c r="CH142" s="155"/>
      <c r="CI142" s="155"/>
      <c r="CJ142" s="155"/>
      <c r="CK142" s="111">
        <f>CK171</f>
        <v>0</v>
      </c>
      <c r="CL142" s="131"/>
      <c r="CM142" s="111">
        <f>CM171</f>
        <v>0</v>
      </c>
    </row>
    <row r="143" spans="1:91" ht="27" customHeight="1">
      <c r="A143" s="102">
        <v>45778</v>
      </c>
      <c r="B143" s="129" t="s">
        <v>30</v>
      </c>
      <c r="C143" s="73">
        <v>0</v>
      </c>
      <c r="D143" s="4"/>
      <c r="E143" s="4"/>
      <c r="F143" s="74"/>
      <c r="G143" s="71" t="b">
        <f>IF(F143=1,D143-TIME(7,0,0),IF(F143=2,D143-TIME(14,30,0),IF(F143=3,D143-TIME(15,0,0))))</f>
        <v>0</v>
      </c>
      <c r="H143" s="70">
        <v>0</v>
      </c>
      <c r="I143" s="72" t="b">
        <f>IF(F143=1,E143-TIME(14,30,0),IF(F143=2,E143-TIME(23,0,0),IF(F143=3,E143-TIME(23,0,0))))</f>
        <v>0</v>
      </c>
      <c r="J143" s="70">
        <v>0</v>
      </c>
      <c r="K143" s="65"/>
      <c r="L143" s="73">
        <v>1</v>
      </c>
      <c r="M143" s="4">
        <v>0.30277777777777776</v>
      </c>
      <c r="N143" s="4">
        <v>0.66805555555555562</v>
      </c>
      <c r="O143" s="74"/>
      <c r="P143" s="71" t="b">
        <f>IF(O143=1,M143-TIME(7,0,0),IF(O143=2,M143-TIME(14,30,0),IF(O143=3,M143-TIME(15,0,0))))</f>
        <v>0</v>
      </c>
      <c r="Q143" s="70">
        <v>0</v>
      </c>
      <c r="R143" s="72" t="b">
        <f>IF(O143=1,N143-TIME(14,30,0),IF(O143=2,N143-TIME(23,0,0),IF(O143=3,N143-TIME(23,0,0))))</f>
        <v>0</v>
      </c>
      <c r="S143" s="70">
        <v>0</v>
      </c>
      <c r="U143" s="73">
        <v>1</v>
      </c>
      <c r="V143" s="4">
        <v>0.60486111111111118</v>
      </c>
      <c r="W143" s="4">
        <v>0.9590277777777777</v>
      </c>
      <c r="X143" s="74"/>
      <c r="Y143" s="71" t="b">
        <f>IF(X143=1,V143-TIME(7,0,0),IF(X143=2,V143-TIME(14,30,0),IF(X143=3,V143-TIME(15,0,0))))</f>
        <v>0</v>
      </c>
      <c r="Z143" s="70">
        <v>0</v>
      </c>
      <c r="AA143" s="72" t="b">
        <f>IF(X143=1,W143-TIME(14,30,0),IF(X143=2,W143-TIME(23,0,0),IF(X143=3,W143-TIME(23,0,0))))</f>
        <v>0</v>
      </c>
      <c r="AB143" s="70">
        <v>0</v>
      </c>
      <c r="AD143" s="73">
        <v>0</v>
      </c>
      <c r="AE143" s="4"/>
      <c r="AF143" s="4"/>
      <c r="AG143" s="74"/>
      <c r="AH143" s="71" t="b">
        <f>IF(AG143=1,AE143-TIME(7,0,0),IF(AG143=2,AE143-TIME(14,30,0),IF(AG143=3,AE143-TIME(15,0,0))))</f>
        <v>0</v>
      </c>
      <c r="AI143" s="70">
        <v>0</v>
      </c>
      <c r="AJ143" s="72" t="b">
        <f>IF(AG143=1,AF143-TIME(14,30,0),IF(AG143=2,AF143-TIME(23,0,0),IF(AG143=3,AF143-TIME(23,0,0))))</f>
        <v>0</v>
      </c>
      <c r="AK143" s="70">
        <v>0</v>
      </c>
      <c r="AM143" s="73">
        <v>1</v>
      </c>
      <c r="AN143" s="4">
        <v>0.28263888888888888</v>
      </c>
      <c r="AO143" s="4">
        <v>0.63263888888888886</v>
      </c>
      <c r="AP143" s="74"/>
      <c r="AQ143" s="71" t="b">
        <f>IF(AP143=1,AN143-TIME(7,0,0),IF(AP143=2,AN143-TIME(14,30,0),IF(AP143=3,AN143-TIME(15,0,0))))</f>
        <v>0</v>
      </c>
      <c r="AR143" s="70">
        <v>0</v>
      </c>
      <c r="AS143" s="72" t="b">
        <f>IF(AP143=1,AO143-TIME(14,30,0),IF(AP143=2,AO143-TIME(23,0,0),IF(AP143=3,AO143-TIME(23,0,0))))</f>
        <v>0</v>
      </c>
      <c r="AT143" s="70">
        <v>0</v>
      </c>
      <c r="AV143" s="73">
        <v>1</v>
      </c>
      <c r="AW143" s="4" t="s">
        <v>166</v>
      </c>
      <c r="AX143" s="4"/>
      <c r="AY143" s="74"/>
      <c r="AZ143" s="71" t="b">
        <f>IF(AY143=1,AW143-TIME(7,0,0),IF(AY143=2,AW143-TIME(14,30,0),IF(AY143=3,AW143-TIME(15,0,0))))</f>
        <v>0</v>
      </c>
      <c r="BA143" s="70">
        <v>0</v>
      </c>
      <c r="BB143" s="72" t="b">
        <f>IF(AY143=1,AX143-TIME(14,30,0),IF(AY143=2,AX143-TIME(23,0,0),IF(AY143=3,AX143-TIME(23,0,0))))</f>
        <v>0</v>
      </c>
      <c r="BC143" s="70">
        <v>0</v>
      </c>
      <c r="BE143" s="73">
        <v>0</v>
      </c>
      <c r="BF143" s="4"/>
      <c r="BG143" s="4"/>
      <c r="BH143" s="74"/>
      <c r="BI143" s="71" t="b">
        <f>IF(BH143=1,BF143-TIME(7,0,0),IF(BH143=2,BF143-TIME(14,30,0),IF(BH143=3,BF143-TIME(15,0,0))))</f>
        <v>0</v>
      </c>
      <c r="BJ143" s="70">
        <v>0</v>
      </c>
      <c r="BK143" s="72" t="b">
        <f>IF(BH143=1,BG143-TIME(14,30,0),IF(BH143=2,BG143-TIME(23,0,0),IF(BH143=3,BG143-TIME(23,0,0))))</f>
        <v>0</v>
      </c>
      <c r="BL143" s="70">
        <v>0</v>
      </c>
      <c r="BN143" s="73">
        <v>1</v>
      </c>
      <c r="BO143" s="4">
        <v>0.3034722222222222</v>
      </c>
      <c r="BP143" s="4">
        <v>0.96597222222222223</v>
      </c>
      <c r="BQ143" s="74"/>
      <c r="BR143" s="71" t="b">
        <f>IF(BQ143=1,BO143-TIME(7,0,0),IF(BQ143=2,BO143-TIME(14,30,0),IF(BQ143=3,BO143-TIME(15,0,0))))</f>
        <v>0</v>
      </c>
      <c r="BS143" s="70">
        <v>0</v>
      </c>
      <c r="BT143" s="72" t="b">
        <f>IF(BQ143=1,BP143-TIME(14,30,0),IF(BQ143=2,BP143-TIME(23,0,0),IF(BQ143=3,BP143-TIME(23,0,0))))</f>
        <v>0</v>
      </c>
      <c r="BU143" s="70">
        <v>0</v>
      </c>
      <c r="BW143" s="73">
        <v>1</v>
      </c>
      <c r="BX143" s="4">
        <v>0.60277777777777775</v>
      </c>
      <c r="BY143" s="4">
        <v>0.95833333333333337</v>
      </c>
      <c r="BZ143" s="74"/>
      <c r="CA143" s="71" t="b">
        <f>IF(BZ143=1,BX143-TIME(7,0,0),IF(BZ143=2,BX143-TIME(14,30,0),IF(BZ143=3,BX143-TIME(15,0,0))))</f>
        <v>0</v>
      </c>
      <c r="CB143" s="70">
        <v>0</v>
      </c>
      <c r="CC143" s="72" t="b">
        <f>IF(BZ143=1,BY143-TIME(14,30,0),IF(BZ143=2,BY143-TIME(23,0,0),IF(BZ143=3,BY143-TIME(23,0,0))))</f>
        <v>0</v>
      </c>
      <c r="CD143" s="70">
        <v>0</v>
      </c>
      <c r="CF143" s="73">
        <v>1</v>
      </c>
      <c r="CG143" s="4">
        <v>0.30416666666666664</v>
      </c>
      <c r="CH143" s="4">
        <v>0.66527777777777775</v>
      </c>
      <c r="CI143" s="74"/>
      <c r="CJ143" s="71" t="b">
        <f>IF(CI143=1,CG143-TIME(7,0,0),IF(CI143=2,CG143-TIME(14,30,0),IF(CI143=3,CG143-TIME(15,0,0))))</f>
        <v>0</v>
      </c>
      <c r="CK143" s="70">
        <v>0</v>
      </c>
      <c r="CL143" s="72" t="b">
        <f>IF(CI143=1,CH143-TIME(14,30,0),IF(CI143=2,CH143-TIME(23,0,0),IF(CI143=3,CH143-TIME(23,0,0))))</f>
        <v>0</v>
      </c>
      <c r="CM143" s="70">
        <v>0</v>
      </c>
    </row>
    <row r="144" spans="1:91" ht="27" customHeight="1">
      <c r="A144" s="102">
        <v>45779</v>
      </c>
      <c r="B144" s="59" t="s">
        <v>31</v>
      </c>
      <c r="C144" s="73">
        <v>1</v>
      </c>
      <c r="D144" s="4">
        <v>0.62430555555555556</v>
      </c>
      <c r="E144" s="4">
        <v>2.7777777777777779E-3</v>
      </c>
      <c r="F144" s="74">
        <v>3</v>
      </c>
      <c r="G144" s="71">
        <f t="shared" ref="G144:G172" si="83">IF(F144=1,D144-TIME(7,0,0),IF(F144=2,D144-TIME(14,30,0),IF(F144=3,D144-TIME(15,0,0))))</f>
        <v>-6.9444444444444198E-4</v>
      </c>
      <c r="H144" s="70">
        <v>0</v>
      </c>
      <c r="I144" s="72">
        <f t="shared" ref="I144:I172" si="84">IF(F144=1,E144-TIME(14,30,0),IF(F144=2,E144-TIME(23,0,0),IF(F144=3,E144-TIME(23,0,0))))</f>
        <v>-0.9555555555555556</v>
      </c>
      <c r="J144" s="70">
        <v>0</v>
      </c>
      <c r="K144" s="65"/>
      <c r="L144" s="73">
        <v>1</v>
      </c>
      <c r="M144" s="4">
        <v>0.62708333333333333</v>
      </c>
      <c r="N144" s="4">
        <v>0.96875</v>
      </c>
      <c r="O144" s="74"/>
      <c r="P144" s="71" t="b">
        <f t="shared" ref="P144:P171" si="85">IF(O144=1,M144-TIME(7,0,0),IF(O144=2,M144-TIME(14,30,0),IF(O144=3,M144-TIME(15,0,0))))</f>
        <v>0</v>
      </c>
      <c r="Q144" s="70">
        <v>0</v>
      </c>
      <c r="R144" s="72" t="b">
        <f t="shared" ref="R144:R171" si="86">IF(O144=1,N144-TIME(14,30,0),IF(O144=2,N144-TIME(23,0,0),IF(O144=3,N144-TIME(23,0,0))))</f>
        <v>0</v>
      </c>
      <c r="S144" s="70">
        <v>0</v>
      </c>
      <c r="U144" s="73">
        <v>1</v>
      </c>
      <c r="V144" s="4">
        <v>0.28541666666666665</v>
      </c>
      <c r="W144" s="4">
        <v>0.65138888888888891</v>
      </c>
      <c r="X144" s="74"/>
      <c r="Y144" s="71" t="b">
        <f t="shared" ref="Y144:Y172" si="87">IF(X144=1,V144-TIME(7,0,0),IF(X144=2,V144-TIME(14,30,0),IF(X144=3,V144-TIME(15,0,0))))</f>
        <v>0</v>
      </c>
      <c r="Z144" s="70">
        <v>0</v>
      </c>
      <c r="AA144" s="72" t="b">
        <f t="shared" ref="AA144:AA172" si="88">IF(X144=1,W144-TIME(14,30,0),IF(X144=2,W144-TIME(23,0,0),IF(X144=3,W144-TIME(23,0,0))))</f>
        <v>0</v>
      </c>
      <c r="AB144" s="70">
        <v>0</v>
      </c>
      <c r="AD144" s="73">
        <v>1</v>
      </c>
      <c r="AE144" s="4">
        <v>0.60486111111111118</v>
      </c>
      <c r="AF144" s="4">
        <v>0.94791666666666663</v>
      </c>
      <c r="AG144" s="74"/>
      <c r="AH144" s="71" t="b">
        <f t="shared" ref="AH144:AH172" si="89">IF(AG144=1,AE144-TIME(7,0,0),IF(AG144=2,AE144-TIME(14,30,0),IF(AG144=3,AE144-TIME(15,0,0))))</f>
        <v>0</v>
      </c>
      <c r="AI144" s="70">
        <v>0</v>
      </c>
      <c r="AJ144" s="72" t="b">
        <f t="shared" ref="AJ144:AJ172" si="90">IF(AG144=1,AF144-TIME(14,30,0),IF(AG144=2,AF144-TIME(23,0,0),IF(AG144=3,AF144-TIME(23,0,0))))</f>
        <v>0</v>
      </c>
      <c r="AK144" s="70">
        <v>0</v>
      </c>
      <c r="AM144" s="73">
        <v>0</v>
      </c>
      <c r="AN144" s="4"/>
      <c r="AO144" s="4"/>
      <c r="AP144" s="74"/>
      <c r="AQ144" s="71" t="b">
        <f t="shared" ref="AQ144:AQ172" si="91">IF(AP144=1,AN144-TIME(7,0,0),IF(AP144=2,AN144-TIME(14,30,0),IF(AP144=3,AN144-TIME(15,0,0))))</f>
        <v>0</v>
      </c>
      <c r="AR144" s="70">
        <v>0</v>
      </c>
      <c r="AS144" s="72" t="b">
        <f t="shared" ref="AS144:AS172" si="92">IF(AP144=1,AO144-TIME(14,30,0),IF(AP144=2,AO144-TIME(23,0,0),IF(AP144=3,AO144-TIME(23,0,0))))</f>
        <v>0</v>
      </c>
      <c r="AT144" s="70">
        <v>0</v>
      </c>
      <c r="AV144" s="73">
        <v>0</v>
      </c>
      <c r="AW144" s="4"/>
      <c r="AX144" s="4"/>
      <c r="AY144" s="74"/>
      <c r="AZ144" s="71" t="b">
        <f t="shared" ref="AZ144:AZ172" si="93">IF(AY144=1,AW144-TIME(7,0,0),IF(AY144=2,AW144-TIME(14,30,0),IF(AY144=3,AW144-TIME(15,0,0))))</f>
        <v>0</v>
      </c>
      <c r="BA144" s="70">
        <v>0</v>
      </c>
      <c r="BB144" s="72" t="b">
        <f t="shared" ref="BB144:BB172" si="94">IF(AY144=1,AX144-TIME(14,30,0),IF(AY144=2,AX144-TIME(23,0,0),IF(AY144=3,AX144-TIME(23,0,0))))</f>
        <v>0</v>
      </c>
      <c r="BC144" s="70">
        <v>0</v>
      </c>
      <c r="BE144" s="73">
        <v>1</v>
      </c>
      <c r="BF144" s="4">
        <v>0.28402777777777777</v>
      </c>
      <c r="BG144" s="4">
        <v>0.64444444444444449</v>
      </c>
      <c r="BH144" s="74"/>
      <c r="BI144" s="71" t="b">
        <f t="shared" ref="BI144:BI172" si="95">IF(BH144=1,BF144-TIME(7,0,0),IF(BH144=2,BF144-TIME(14,30,0),IF(BH144=3,BF144-TIME(15,0,0))))</f>
        <v>0</v>
      </c>
      <c r="BJ144" s="70">
        <v>0</v>
      </c>
      <c r="BK144" s="72" t="b">
        <f t="shared" ref="BK144:BK172" si="96">IF(BH144=1,BG144-TIME(14,30,0),IF(BH144=2,BG144-TIME(23,0,0),IF(BH144=3,BG144-TIME(23,0,0))))</f>
        <v>0</v>
      </c>
      <c r="BL144" s="70">
        <v>0</v>
      </c>
      <c r="BN144" s="73">
        <v>1</v>
      </c>
      <c r="BO144" s="4">
        <v>0.3034722222222222</v>
      </c>
      <c r="BP144" s="4">
        <v>0.9458333333333333</v>
      </c>
      <c r="BQ144" s="74"/>
      <c r="BR144" s="71" t="b">
        <f t="shared" ref="BR144:BR172" si="97">IF(BQ144=1,BO144-TIME(7,0,0),IF(BQ144=2,BO144-TIME(14,30,0),IF(BQ144=3,BO144-TIME(15,0,0))))</f>
        <v>0</v>
      </c>
      <c r="BS144" s="70">
        <v>0</v>
      </c>
      <c r="BT144" s="72" t="b">
        <f t="shared" ref="BT144:BT172" si="98">IF(BQ144=1,BP144-TIME(14,30,0),IF(BQ144=2,BP144-TIME(23,0,0),IF(BQ144=3,BP144-TIME(23,0,0))))</f>
        <v>0</v>
      </c>
      <c r="BU144" s="70">
        <v>0</v>
      </c>
      <c r="BW144" s="73">
        <v>1</v>
      </c>
      <c r="BX144" s="4">
        <v>0.28194444444444444</v>
      </c>
      <c r="BY144" s="4">
        <v>0.65069444444444446</v>
      </c>
      <c r="BZ144" s="74"/>
      <c r="CA144" s="71" t="b">
        <f t="shared" ref="CA144:CA172" si="99">IF(BZ144=1,BX144-TIME(7,0,0),IF(BZ144=2,BX144-TIME(14,30,0),IF(BZ144=3,BX144-TIME(15,0,0))))</f>
        <v>0</v>
      </c>
      <c r="CB144" s="70">
        <v>0</v>
      </c>
      <c r="CC144" s="72" t="b">
        <f t="shared" ref="CC144:CC172" si="100">IF(BZ144=1,BY144-TIME(14,30,0),IF(BZ144=2,BY144-TIME(23,0,0),IF(BZ144=3,BY144-TIME(23,0,0))))</f>
        <v>0</v>
      </c>
      <c r="CD144" s="70">
        <v>0</v>
      </c>
      <c r="CF144" s="73">
        <v>1</v>
      </c>
      <c r="CG144" s="4">
        <v>0.6069444444444444</v>
      </c>
      <c r="CH144" s="4">
        <v>0.96388888888888891</v>
      </c>
      <c r="CI144" s="74"/>
      <c r="CJ144" s="71" t="b">
        <f t="shared" ref="CJ144:CJ172" si="101">IF(CI144=1,CG144-TIME(7,0,0),IF(CI144=2,CG144-TIME(14,30,0),IF(CI144=3,CG144-TIME(15,0,0))))</f>
        <v>0</v>
      </c>
      <c r="CK144" s="70">
        <v>0</v>
      </c>
      <c r="CL144" s="72" t="b">
        <f t="shared" ref="CL144:CL172" si="102">IF(CI144=1,CH144-TIME(14,30,0),IF(CI144=2,CH144-TIME(23,0,0),IF(CI144=3,CH144-TIME(23,0,0))))</f>
        <v>0</v>
      </c>
      <c r="CM144" s="70">
        <v>0</v>
      </c>
    </row>
    <row r="145" spans="1:91" ht="27" customHeight="1">
      <c r="A145" s="102">
        <v>45780</v>
      </c>
      <c r="B145" s="59" t="s">
        <v>32</v>
      </c>
      <c r="C145" s="73">
        <v>1</v>
      </c>
      <c r="D145" s="4">
        <v>0.61249999999999993</v>
      </c>
      <c r="E145" s="4">
        <v>0.96319444444444446</v>
      </c>
      <c r="F145" s="74">
        <v>3</v>
      </c>
      <c r="G145" s="71">
        <f t="shared" si="83"/>
        <v>-1.2500000000000067E-2</v>
      </c>
      <c r="H145" s="70">
        <v>0</v>
      </c>
      <c r="I145" s="72">
        <f t="shared" si="84"/>
        <v>4.8611111111110938E-3</v>
      </c>
      <c r="J145" s="70">
        <v>0</v>
      </c>
      <c r="K145" s="65"/>
      <c r="L145" s="73">
        <v>1</v>
      </c>
      <c r="M145" s="4">
        <v>0.2388888888888889</v>
      </c>
      <c r="N145" s="4">
        <v>0.64722222222222225</v>
      </c>
      <c r="O145" s="74"/>
      <c r="P145" s="71" t="b">
        <f t="shared" si="85"/>
        <v>0</v>
      </c>
      <c r="Q145" s="70">
        <v>0</v>
      </c>
      <c r="R145" s="72" t="b">
        <f t="shared" si="86"/>
        <v>0</v>
      </c>
      <c r="S145" s="70">
        <v>0</v>
      </c>
      <c r="U145" s="73">
        <v>1</v>
      </c>
      <c r="V145" s="4">
        <v>0.32847222222222222</v>
      </c>
      <c r="W145" s="4">
        <v>0.6479166666666667</v>
      </c>
      <c r="X145" s="74"/>
      <c r="Y145" s="71" t="b">
        <f t="shared" si="87"/>
        <v>0</v>
      </c>
      <c r="Z145" s="70">
        <v>0</v>
      </c>
      <c r="AA145" s="72" t="b">
        <f t="shared" si="88"/>
        <v>0</v>
      </c>
      <c r="AB145" s="70">
        <v>0</v>
      </c>
      <c r="AD145" s="73">
        <v>1</v>
      </c>
      <c r="AE145" s="4">
        <v>0.3444444444444445</v>
      </c>
      <c r="AF145" s="4">
        <v>0.86319444444444438</v>
      </c>
      <c r="AG145" s="74"/>
      <c r="AH145" s="71" t="b">
        <f t="shared" si="89"/>
        <v>0</v>
      </c>
      <c r="AI145" s="70">
        <v>0</v>
      </c>
      <c r="AJ145" s="72" t="b">
        <f t="shared" si="90"/>
        <v>0</v>
      </c>
      <c r="AK145" s="70">
        <v>0</v>
      </c>
      <c r="AM145" s="73">
        <v>1</v>
      </c>
      <c r="AN145" s="4">
        <v>0.61597222222222225</v>
      </c>
      <c r="AO145" s="4">
        <v>0.95972222222222225</v>
      </c>
      <c r="AP145" s="74"/>
      <c r="AQ145" s="71" t="b">
        <f t="shared" si="91"/>
        <v>0</v>
      </c>
      <c r="AR145" s="70">
        <v>0</v>
      </c>
      <c r="AS145" s="72" t="b">
        <f t="shared" si="92"/>
        <v>0</v>
      </c>
      <c r="AT145" s="70">
        <v>0</v>
      </c>
      <c r="AV145" s="73">
        <v>0</v>
      </c>
      <c r="AW145" s="4"/>
      <c r="AX145" s="4"/>
      <c r="AY145" s="74"/>
      <c r="AZ145" s="71" t="b">
        <f t="shared" si="93"/>
        <v>0</v>
      </c>
      <c r="BA145" s="70">
        <v>0</v>
      </c>
      <c r="BB145" s="72" t="b">
        <f t="shared" si="94"/>
        <v>0</v>
      </c>
      <c r="BC145" s="70">
        <v>0</v>
      </c>
      <c r="BE145" s="73">
        <v>0</v>
      </c>
      <c r="BF145" s="4"/>
      <c r="BG145" s="4"/>
      <c r="BH145" s="74"/>
      <c r="BI145" s="71" t="b">
        <f t="shared" si="95"/>
        <v>0</v>
      </c>
      <c r="BJ145" s="70">
        <v>0</v>
      </c>
      <c r="BK145" s="72" t="b">
        <f t="shared" si="96"/>
        <v>0</v>
      </c>
      <c r="BL145" s="70">
        <v>0</v>
      </c>
      <c r="BN145" s="73">
        <v>0</v>
      </c>
      <c r="BO145" s="4"/>
      <c r="BP145" s="4"/>
      <c r="BQ145" s="74"/>
      <c r="BR145" s="71" t="b">
        <f t="shared" si="97"/>
        <v>0</v>
      </c>
      <c r="BS145" s="70">
        <v>0</v>
      </c>
      <c r="BT145" s="72" t="b">
        <f t="shared" si="98"/>
        <v>0</v>
      </c>
      <c r="BU145" s="70">
        <v>0</v>
      </c>
      <c r="BW145" s="73">
        <v>1</v>
      </c>
      <c r="BX145" s="4">
        <v>0.61388888888888882</v>
      </c>
      <c r="BY145" s="4">
        <v>0.96319444444444446</v>
      </c>
      <c r="BZ145" s="74"/>
      <c r="CA145" s="71" t="b">
        <f t="shared" si="99"/>
        <v>0</v>
      </c>
      <c r="CB145" s="70">
        <v>0</v>
      </c>
      <c r="CC145" s="72" t="b">
        <f t="shared" si="100"/>
        <v>0</v>
      </c>
      <c r="CD145" s="70">
        <v>0</v>
      </c>
      <c r="CF145" s="73">
        <v>1</v>
      </c>
      <c r="CG145" s="4">
        <v>0.2951388888888889</v>
      </c>
      <c r="CH145" s="4">
        <v>0.6479166666666667</v>
      </c>
      <c r="CI145" s="74"/>
      <c r="CJ145" s="71" t="b">
        <f t="shared" si="101"/>
        <v>0</v>
      </c>
      <c r="CK145" s="70">
        <v>0</v>
      </c>
      <c r="CL145" s="72" t="b">
        <f t="shared" si="102"/>
        <v>0</v>
      </c>
      <c r="CM145" s="70">
        <v>0</v>
      </c>
    </row>
    <row r="146" spans="1:91" ht="27" customHeight="1">
      <c r="A146" s="102">
        <v>45781</v>
      </c>
      <c r="B146" s="13" t="s">
        <v>33</v>
      </c>
      <c r="C146" s="73">
        <v>1</v>
      </c>
      <c r="D146" s="4">
        <v>0.61111111111111105</v>
      </c>
      <c r="E146" s="4">
        <v>0.95624999999999993</v>
      </c>
      <c r="F146" s="74">
        <v>3</v>
      </c>
      <c r="G146" s="71">
        <f t="shared" si="83"/>
        <v>-1.3888888888888951E-2</v>
      </c>
      <c r="H146" s="70">
        <v>0</v>
      </c>
      <c r="I146" s="72">
        <f t="shared" si="84"/>
        <v>-2.083333333333437E-3</v>
      </c>
      <c r="J146" s="70">
        <v>0</v>
      </c>
      <c r="K146" s="65"/>
      <c r="L146" s="73">
        <v>1</v>
      </c>
      <c r="M146" s="4">
        <v>0.62361111111111112</v>
      </c>
      <c r="N146" s="4">
        <v>0.95972222222222225</v>
      </c>
      <c r="O146" s="74"/>
      <c r="P146" s="71" t="b">
        <f t="shared" si="85"/>
        <v>0</v>
      </c>
      <c r="Q146" s="70">
        <v>0</v>
      </c>
      <c r="R146" s="72" t="b">
        <f t="shared" si="86"/>
        <v>0</v>
      </c>
      <c r="S146" s="70">
        <v>0</v>
      </c>
      <c r="U146" s="73">
        <v>1</v>
      </c>
      <c r="V146" s="4">
        <v>0.29375000000000001</v>
      </c>
      <c r="W146" s="4">
        <v>0.65138888888888891</v>
      </c>
      <c r="X146" s="74"/>
      <c r="Y146" s="71" t="b">
        <f t="shared" si="87"/>
        <v>0</v>
      </c>
      <c r="Z146" s="70">
        <v>0</v>
      </c>
      <c r="AA146" s="72" t="b">
        <f t="shared" si="88"/>
        <v>0</v>
      </c>
      <c r="AB146" s="70">
        <v>0</v>
      </c>
      <c r="AD146" s="73">
        <v>1</v>
      </c>
      <c r="AE146" s="4">
        <v>0.34027777777777773</v>
      </c>
      <c r="AF146" s="4">
        <v>0.69374999999999998</v>
      </c>
      <c r="AG146" s="74"/>
      <c r="AH146" s="71" t="b">
        <f t="shared" si="89"/>
        <v>0</v>
      </c>
      <c r="AI146" s="70">
        <v>0</v>
      </c>
      <c r="AJ146" s="72" t="b">
        <f t="shared" si="90"/>
        <v>0</v>
      </c>
      <c r="AK146" s="70">
        <v>0</v>
      </c>
      <c r="AM146" s="73">
        <v>0</v>
      </c>
      <c r="AN146" s="4"/>
      <c r="AO146" s="4"/>
      <c r="AP146" s="74"/>
      <c r="AQ146" s="71" t="b">
        <f t="shared" si="91"/>
        <v>0</v>
      </c>
      <c r="AR146" s="70">
        <v>0</v>
      </c>
      <c r="AS146" s="72" t="b">
        <f t="shared" si="92"/>
        <v>0</v>
      </c>
      <c r="AT146" s="70">
        <v>0</v>
      </c>
      <c r="AV146" s="73">
        <v>0</v>
      </c>
      <c r="AW146" s="4"/>
      <c r="AX146" s="4"/>
      <c r="AY146" s="74"/>
      <c r="AZ146" s="71" t="b">
        <f t="shared" si="93"/>
        <v>0</v>
      </c>
      <c r="BA146" s="70">
        <v>0</v>
      </c>
      <c r="BB146" s="72" t="b">
        <f t="shared" si="94"/>
        <v>0</v>
      </c>
      <c r="BC146" s="70">
        <v>0</v>
      </c>
      <c r="BE146" s="73">
        <v>1</v>
      </c>
      <c r="BF146" s="4">
        <v>0.62013888888888891</v>
      </c>
      <c r="BG146" s="4">
        <v>0.95833333333333337</v>
      </c>
      <c r="BH146" s="74"/>
      <c r="BI146" s="71" t="b">
        <f t="shared" si="95"/>
        <v>0</v>
      </c>
      <c r="BJ146" s="70">
        <v>0</v>
      </c>
      <c r="BK146" s="72" t="b">
        <f t="shared" si="96"/>
        <v>0</v>
      </c>
      <c r="BL146" s="70">
        <v>0</v>
      </c>
      <c r="BN146" s="73">
        <v>0</v>
      </c>
      <c r="BO146" s="4"/>
      <c r="BP146" s="4"/>
      <c r="BQ146" s="74"/>
      <c r="BR146" s="71" t="b">
        <f t="shared" si="97"/>
        <v>0</v>
      </c>
      <c r="BS146" s="70">
        <v>0</v>
      </c>
      <c r="BT146" s="72" t="b">
        <f t="shared" si="98"/>
        <v>0</v>
      </c>
      <c r="BU146" s="70">
        <v>0</v>
      </c>
      <c r="BW146" s="73">
        <v>1</v>
      </c>
      <c r="BX146" s="4">
        <v>0.28402777777777777</v>
      </c>
      <c r="BY146" s="4">
        <v>0.63680555555555551</v>
      </c>
      <c r="BZ146" s="74"/>
      <c r="CA146" s="71" t="b">
        <f t="shared" si="99"/>
        <v>0</v>
      </c>
      <c r="CB146" s="70">
        <v>0</v>
      </c>
      <c r="CC146" s="72" t="b">
        <f t="shared" si="100"/>
        <v>0</v>
      </c>
      <c r="CD146" s="70">
        <v>0</v>
      </c>
      <c r="CF146" s="73">
        <v>1</v>
      </c>
      <c r="CG146" s="4">
        <v>0.2986111111111111</v>
      </c>
      <c r="CH146" s="4">
        <v>0.6381944444444444</v>
      </c>
      <c r="CI146" s="74"/>
      <c r="CJ146" s="71" t="b">
        <f t="shared" si="101"/>
        <v>0</v>
      </c>
      <c r="CK146" s="70">
        <v>0</v>
      </c>
      <c r="CL146" s="72" t="b">
        <f t="shared" si="102"/>
        <v>0</v>
      </c>
      <c r="CM146" s="70">
        <v>0</v>
      </c>
    </row>
    <row r="147" spans="1:91" ht="27" customHeight="1">
      <c r="A147" s="102">
        <v>45782</v>
      </c>
      <c r="B147" s="129" t="s">
        <v>24</v>
      </c>
      <c r="C147" s="73">
        <v>1</v>
      </c>
      <c r="D147" s="4">
        <v>0.28958333333333336</v>
      </c>
      <c r="E147" s="4">
        <v>0.67847222222222225</v>
      </c>
      <c r="F147" s="74">
        <v>1</v>
      </c>
      <c r="G147" s="71">
        <f t="shared" si="83"/>
        <v>-2.0833333333333259E-3</v>
      </c>
      <c r="H147" s="70">
        <v>0</v>
      </c>
      <c r="I147" s="72">
        <f t="shared" si="84"/>
        <v>7.4305555555555625E-2</v>
      </c>
      <c r="J147" s="70">
        <v>0</v>
      </c>
      <c r="K147" s="65"/>
      <c r="L147" s="73">
        <v>1</v>
      </c>
      <c r="M147" s="4">
        <v>0.28194444444444444</v>
      </c>
      <c r="N147" s="4">
        <v>0.63750000000000007</v>
      </c>
      <c r="O147" s="74"/>
      <c r="P147" s="71" t="b">
        <f t="shared" si="85"/>
        <v>0</v>
      </c>
      <c r="Q147" s="70">
        <v>0</v>
      </c>
      <c r="R147" s="72" t="b">
        <f t="shared" si="86"/>
        <v>0</v>
      </c>
      <c r="S147" s="70">
        <v>0</v>
      </c>
      <c r="U147" s="73">
        <v>0</v>
      </c>
      <c r="V147" s="4"/>
      <c r="W147" s="4"/>
      <c r="X147" s="74"/>
      <c r="Y147" s="71" t="b">
        <f t="shared" si="87"/>
        <v>0</v>
      </c>
      <c r="Z147" s="70">
        <v>0</v>
      </c>
      <c r="AA147" s="72" t="b">
        <f t="shared" si="88"/>
        <v>0</v>
      </c>
      <c r="AB147" s="70">
        <v>0</v>
      </c>
      <c r="AD147" s="73">
        <v>1</v>
      </c>
      <c r="AE147" s="4">
        <v>0.59305555555555556</v>
      </c>
      <c r="AF147" s="4">
        <v>0.93611111111111101</v>
      </c>
      <c r="AG147" s="74"/>
      <c r="AH147" s="71" t="b">
        <f t="shared" si="89"/>
        <v>0</v>
      </c>
      <c r="AI147" s="70">
        <v>0</v>
      </c>
      <c r="AJ147" s="72" t="b">
        <f t="shared" si="90"/>
        <v>0</v>
      </c>
      <c r="AK147" s="70">
        <v>0</v>
      </c>
      <c r="AM147" s="73">
        <v>1</v>
      </c>
      <c r="AN147" s="4">
        <v>0.28402777777777777</v>
      </c>
      <c r="AO147" s="4">
        <v>0.62777777777777777</v>
      </c>
      <c r="AP147" s="74"/>
      <c r="AQ147" s="71" t="b">
        <f t="shared" si="91"/>
        <v>0</v>
      </c>
      <c r="AR147" s="70">
        <v>0</v>
      </c>
      <c r="AS147" s="72" t="b">
        <f t="shared" si="92"/>
        <v>0</v>
      </c>
      <c r="AT147" s="70">
        <v>0</v>
      </c>
      <c r="AV147" s="73">
        <v>0</v>
      </c>
      <c r="AW147" s="4"/>
      <c r="AX147" s="4"/>
      <c r="AY147" s="74"/>
      <c r="AZ147" s="71" t="b">
        <f t="shared" si="93"/>
        <v>0</v>
      </c>
      <c r="BA147" s="70">
        <v>0</v>
      </c>
      <c r="BB147" s="72" t="b">
        <f t="shared" si="94"/>
        <v>0</v>
      </c>
      <c r="BC147" s="70">
        <v>0</v>
      </c>
      <c r="BE147" s="73">
        <v>1</v>
      </c>
      <c r="BF147" s="4">
        <v>0.67638888888888893</v>
      </c>
      <c r="BG147" s="4"/>
      <c r="BH147" s="74"/>
      <c r="BI147" s="71" t="b">
        <f t="shared" si="95"/>
        <v>0</v>
      </c>
      <c r="BJ147" s="70">
        <v>0</v>
      </c>
      <c r="BK147" s="72" t="b">
        <f t="shared" si="96"/>
        <v>0</v>
      </c>
      <c r="BL147" s="70">
        <v>0</v>
      </c>
      <c r="BN147" s="73">
        <v>0</v>
      </c>
      <c r="BO147" s="4"/>
      <c r="BP147" s="4"/>
      <c r="BQ147" s="74"/>
      <c r="BR147" s="71" t="b">
        <f t="shared" si="97"/>
        <v>0</v>
      </c>
      <c r="BS147" s="70">
        <v>0</v>
      </c>
      <c r="BT147" s="72" t="b">
        <f t="shared" si="98"/>
        <v>0</v>
      </c>
      <c r="BU147" s="70">
        <v>0</v>
      </c>
      <c r="BW147" s="73">
        <v>0</v>
      </c>
      <c r="BX147" s="4"/>
      <c r="BY147" s="4"/>
      <c r="BZ147" s="74"/>
      <c r="CA147" s="71" t="b">
        <f t="shared" si="99"/>
        <v>0</v>
      </c>
      <c r="CB147" s="70">
        <v>0</v>
      </c>
      <c r="CC147" s="72" t="b">
        <f t="shared" si="100"/>
        <v>0</v>
      </c>
      <c r="CD147" s="70">
        <v>0</v>
      </c>
      <c r="CF147" s="73">
        <v>1</v>
      </c>
      <c r="CG147" s="4">
        <v>0.61388888888888882</v>
      </c>
      <c r="CH147" s="4">
        <v>0.93611111111111101</v>
      </c>
      <c r="CI147" s="74"/>
      <c r="CJ147" s="71" t="b">
        <f t="shared" si="101"/>
        <v>0</v>
      </c>
      <c r="CK147" s="70">
        <v>0</v>
      </c>
      <c r="CL147" s="72" t="b">
        <f t="shared" si="102"/>
        <v>0</v>
      </c>
      <c r="CM147" s="70">
        <v>0</v>
      </c>
    </row>
    <row r="148" spans="1:91" ht="27" customHeight="1">
      <c r="A148" s="102">
        <v>45783</v>
      </c>
      <c r="B148" s="129" t="s">
        <v>25</v>
      </c>
      <c r="C148" s="73">
        <v>0</v>
      </c>
      <c r="D148" s="4"/>
      <c r="E148" s="4"/>
      <c r="F148" s="74"/>
      <c r="G148" s="71" t="b">
        <f t="shared" si="83"/>
        <v>0</v>
      </c>
      <c r="H148" s="70">
        <v>0</v>
      </c>
      <c r="I148" s="72" t="b">
        <f t="shared" si="84"/>
        <v>0</v>
      </c>
      <c r="J148" s="70">
        <v>0</v>
      </c>
      <c r="K148" s="65"/>
      <c r="L148" s="73">
        <v>0</v>
      </c>
      <c r="M148" s="4"/>
      <c r="N148" s="4"/>
      <c r="O148" s="74"/>
      <c r="P148" s="71" t="b">
        <f t="shared" si="85"/>
        <v>0</v>
      </c>
      <c r="Q148" s="70">
        <v>0</v>
      </c>
      <c r="R148" s="72" t="b">
        <f t="shared" si="86"/>
        <v>0</v>
      </c>
      <c r="S148" s="70">
        <v>0</v>
      </c>
      <c r="U148" s="73">
        <v>1</v>
      </c>
      <c r="V148" s="4">
        <v>0.6</v>
      </c>
      <c r="W148" s="4">
        <v>0.96180555555555547</v>
      </c>
      <c r="X148" s="74"/>
      <c r="Y148" s="71" t="b">
        <f t="shared" si="87"/>
        <v>0</v>
      </c>
      <c r="Z148" s="70">
        <v>0</v>
      </c>
      <c r="AA148" s="72" t="b">
        <f t="shared" si="88"/>
        <v>0</v>
      </c>
      <c r="AB148" s="70">
        <v>0</v>
      </c>
      <c r="AD148" s="73">
        <v>1</v>
      </c>
      <c r="AE148" s="4">
        <v>0.58958333333333335</v>
      </c>
      <c r="AF148" s="4">
        <v>0.93402777777777779</v>
      </c>
      <c r="AG148" s="74"/>
      <c r="AH148" s="71" t="b">
        <f t="shared" si="89"/>
        <v>0</v>
      </c>
      <c r="AI148" s="70">
        <v>0</v>
      </c>
      <c r="AJ148" s="72" t="b">
        <f t="shared" si="90"/>
        <v>0</v>
      </c>
      <c r="AK148" s="70">
        <v>0</v>
      </c>
      <c r="AM148" s="73">
        <v>1</v>
      </c>
      <c r="AN148" s="4">
        <v>0.26944444444444443</v>
      </c>
      <c r="AO148" s="4">
        <v>0.62777777777777777</v>
      </c>
      <c r="AP148" s="74"/>
      <c r="AQ148" s="71" t="b">
        <f t="shared" si="91"/>
        <v>0</v>
      </c>
      <c r="AR148" s="70">
        <v>0</v>
      </c>
      <c r="AS148" s="72" t="b">
        <f t="shared" si="92"/>
        <v>0</v>
      </c>
      <c r="AT148" s="70">
        <v>0</v>
      </c>
      <c r="AV148" s="73">
        <v>0</v>
      </c>
      <c r="AW148" s="4"/>
      <c r="AX148" s="4"/>
      <c r="AY148" s="74"/>
      <c r="AZ148" s="71" t="b">
        <f t="shared" si="93"/>
        <v>0</v>
      </c>
      <c r="BA148" s="70">
        <v>0</v>
      </c>
      <c r="BB148" s="72" t="b">
        <f t="shared" si="94"/>
        <v>0</v>
      </c>
      <c r="BC148" s="70">
        <v>0</v>
      </c>
      <c r="BE148" s="73">
        <v>1</v>
      </c>
      <c r="BF148" s="4">
        <v>0.62777777777777777</v>
      </c>
      <c r="BG148" s="4">
        <v>0.94374999999999998</v>
      </c>
      <c r="BH148" s="74"/>
      <c r="BI148" s="71" t="b">
        <f t="shared" si="95"/>
        <v>0</v>
      </c>
      <c r="BJ148" s="70">
        <v>0</v>
      </c>
      <c r="BK148" s="72" t="b">
        <f t="shared" si="96"/>
        <v>0</v>
      </c>
      <c r="BL148" s="70">
        <v>0</v>
      </c>
      <c r="BN148" s="73">
        <v>0</v>
      </c>
      <c r="BO148" s="4"/>
      <c r="BP148" s="4"/>
      <c r="BQ148" s="74"/>
      <c r="BR148" s="71" t="b">
        <f t="shared" si="97"/>
        <v>0</v>
      </c>
      <c r="BS148" s="70">
        <v>0</v>
      </c>
      <c r="BT148" s="72" t="b">
        <f t="shared" si="98"/>
        <v>0</v>
      </c>
      <c r="BU148" s="70">
        <v>0</v>
      </c>
      <c r="BW148" s="73">
        <v>1</v>
      </c>
      <c r="BX148" s="4">
        <v>0.30138888888888887</v>
      </c>
      <c r="BY148" s="4">
        <v>0.6333333333333333</v>
      </c>
      <c r="BZ148" s="74"/>
      <c r="CA148" s="71" t="b">
        <f t="shared" si="99"/>
        <v>0</v>
      </c>
      <c r="CB148" s="70">
        <v>0</v>
      </c>
      <c r="CC148" s="72" t="b">
        <f t="shared" si="100"/>
        <v>0</v>
      </c>
      <c r="CD148" s="70">
        <v>0</v>
      </c>
      <c r="CF148" s="73">
        <v>1</v>
      </c>
      <c r="CG148" s="4">
        <v>0.30138888888888887</v>
      </c>
      <c r="CH148" s="4">
        <v>0.65833333333333333</v>
      </c>
      <c r="CI148" s="74"/>
      <c r="CJ148" s="71" t="b">
        <f t="shared" si="101"/>
        <v>0</v>
      </c>
      <c r="CK148" s="70">
        <v>0</v>
      </c>
      <c r="CL148" s="72" t="b">
        <f t="shared" si="102"/>
        <v>0</v>
      </c>
      <c r="CM148" s="70">
        <v>0</v>
      </c>
    </row>
    <row r="149" spans="1:91" ht="27" customHeight="1">
      <c r="A149" s="102">
        <v>45784</v>
      </c>
      <c r="B149" s="129" t="s">
        <v>34</v>
      </c>
      <c r="C149" s="73">
        <v>1</v>
      </c>
      <c r="D149" s="4">
        <v>0.30486111111111108</v>
      </c>
      <c r="E149" s="4"/>
      <c r="F149" s="74">
        <v>1</v>
      </c>
      <c r="G149" s="71">
        <f t="shared" si="83"/>
        <v>1.3194444444444398E-2</v>
      </c>
      <c r="H149" s="70">
        <v>0</v>
      </c>
      <c r="I149" s="72">
        <f t="shared" si="84"/>
        <v>-0.60416666666666663</v>
      </c>
      <c r="J149" s="70">
        <v>0</v>
      </c>
      <c r="K149" s="65"/>
      <c r="L149" s="73">
        <v>1</v>
      </c>
      <c r="M149" s="4">
        <v>0.60625000000000007</v>
      </c>
      <c r="N149" s="4">
        <v>0.95972222222222225</v>
      </c>
      <c r="O149" s="74"/>
      <c r="P149" s="71" t="b">
        <f t="shared" si="85"/>
        <v>0</v>
      </c>
      <c r="Q149" s="70">
        <v>0</v>
      </c>
      <c r="R149" s="72" t="b">
        <f t="shared" si="86"/>
        <v>0</v>
      </c>
      <c r="S149" s="70">
        <v>0</v>
      </c>
      <c r="U149" s="73">
        <v>1</v>
      </c>
      <c r="V149" s="4">
        <v>0.60416666666666663</v>
      </c>
      <c r="W149" s="4">
        <v>0.96319444444444446</v>
      </c>
      <c r="X149" s="74"/>
      <c r="Y149" s="71" t="b">
        <f t="shared" si="87"/>
        <v>0</v>
      </c>
      <c r="Z149" s="70">
        <v>0</v>
      </c>
      <c r="AA149" s="72" t="b">
        <f t="shared" si="88"/>
        <v>0</v>
      </c>
      <c r="AB149" s="70">
        <v>0</v>
      </c>
      <c r="AD149" s="73">
        <v>0</v>
      </c>
      <c r="AE149" s="4"/>
      <c r="AF149" s="4"/>
      <c r="AG149" s="74"/>
      <c r="AH149" s="71" t="b">
        <f t="shared" si="89"/>
        <v>0</v>
      </c>
      <c r="AI149" s="70">
        <v>0</v>
      </c>
      <c r="AJ149" s="72" t="b">
        <f t="shared" si="90"/>
        <v>0</v>
      </c>
      <c r="AK149" s="70">
        <v>0</v>
      </c>
      <c r="AM149" s="73">
        <v>1</v>
      </c>
      <c r="AN149" s="4">
        <v>0.28402777777777777</v>
      </c>
      <c r="AO149" s="4">
        <v>0.63750000000000007</v>
      </c>
      <c r="AP149" s="74"/>
      <c r="AQ149" s="71" t="b">
        <f t="shared" si="91"/>
        <v>0</v>
      </c>
      <c r="AR149" s="70">
        <v>0</v>
      </c>
      <c r="AS149" s="72" t="b">
        <f t="shared" si="92"/>
        <v>0</v>
      </c>
      <c r="AT149" s="70">
        <v>0</v>
      </c>
      <c r="AV149" s="73">
        <v>0</v>
      </c>
      <c r="AW149" s="4"/>
      <c r="AX149" s="4"/>
      <c r="AY149" s="74"/>
      <c r="AZ149" s="71" t="b">
        <f t="shared" si="93"/>
        <v>0</v>
      </c>
      <c r="BA149" s="70">
        <v>0</v>
      </c>
      <c r="BB149" s="72" t="b">
        <f t="shared" si="94"/>
        <v>0</v>
      </c>
      <c r="BC149" s="70">
        <v>0</v>
      </c>
      <c r="BE149" s="73">
        <v>1</v>
      </c>
      <c r="BF149" s="4">
        <v>0.30138888888888887</v>
      </c>
      <c r="BG149" s="4">
        <v>0.66666666666666663</v>
      </c>
      <c r="BH149" s="74"/>
      <c r="BI149" s="71" t="b">
        <f t="shared" si="95"/>
        <v>0</v>
      </c>
      <c r="BJ149" s="70">
        <v>0</v>
      </c>
      <c r="BK149" s="72" t="b">
        <f t="shared" si="96"/>
        <v>0</v>
      </c>
      <c r="BL149" s="70">
        <v>0</v>
      </c>
      <c r="BN149" s="73">
        <v>1</v>
      </c>
      <c r="BO149" s="4">
        <v>0.66319444444444442</v>
      </c>
      <c r="BP149" s="4">
        <v>2.7777777777777779E-3</v>
      </c>
      <c r="BQ149" s="74"/>
      <c r="BR149" s="71" t="b">
        <f t="shared" si="97"/>
        <v>0</v>
      </c>
      <c r="BS149" s="70">
        <v>0</v>
      </c>
      <c r="BT149" s="72" t="b">
        <f t="shared" si="98"/>
        <v>0</v>
      </c>
      <c r="BU149" s="70">
        <v>0</v>
      </c>
      <c r="BW149" s="73">
        <v>1</v>
      </c>
      <c r="BX149" s="4">
        <v>0.60625000000000007</v>
      </c>
      <c r="BY149" s="4">
        <v>0.95833333333333337</v>
      </c>
      <c r="BZ149" s="74"/>
      <c r="CA149" s="71" t="b">
        <f t="shared" si="99"/>
        <v>0</v>
      </c>
      <c r="CB149" s="70">
        <v>0</v>
      </c>
      <c r="CC149" s="72" t="b">
        <f t="shared" si="100"/>
        <v>0</v>
      </c>
      <c r="CD149" s="70">
        <v>0</v>
      </c>
      <c r="CF149" s="73">
        <v>1</v>
      </c>
      <c r="CG149" s="4">
        <v>0.29722222222222222</v>
      </c>
      <c r="CH149" s="4">
        <v>0.63958333333333328</v>
      </c>
      <c r="CI149" s="74"/>
      <c r="CJ149" s="71" t="b">
        <f t="shared" si="101"/>
        <v>0</v>
      </c>
      <c r="CK149" s="70">
        <v>0</v>
      </c>
      <c r="CL149" s="72" t="b">
        <f t="shared" si="102"/>
        <v>0</v>
      </c>
      <c r="CM149" s="70">
        <v>0</v>
      </c>
    </row>
    <row r="150" spans="1:91" ht="27" customHeight="1">
      <c r="A150" s="102">
        <v>45785</v>
      </c>
      <c r="B150" s="129" t="s">
        <v>30</v>
      </c>
      <c r="C150" s="73">
        <v>1</v>
      </c>
      <c r="D150" s="4">
        <v>0.6166666666666667</v>
      </c>
      <c r="E150" s="4">
        <v>0.97569444444444453</v>
      </c>
      <c r="F150" s="74">
        <v>2</v>
      </c>
      <c r="G150" s="71">
        <f t="shared" si="83"/>
        <v>1.2500000000000067E-2</v>
      </c>
      <c r="H150" s="70">
        <v>0</v>
      </c>
      <c r="I150" s="72">
        <f t="shared" si="84"/>
        <v>1.736111111111116E-2</v>
      </c>
      <c r="J150" s="70">
        <v>0</v>
      </c>
      <c r="K150" s="65"/>
      <c r="L150" s="73">
        <v>1</v>
      </c>
      <c r="M150" s="4">
        <v>0.6069444444444444</v>
      </c>
      <c r="N150" s="4">
        <v>0.94791666666666663</v>
      </c>
      <c r="O150" s="74"/>
      <c r="P150" s="71" t="b">
        <f t="shared" si="85"/>
        <v>0</v>
      </c>
      <c r="Q150" s="70">
        <v>0</v>
      </c>
      <c r="R150" s="72" t="b">
        <f t="shared" si="86"/>
        <v>0</v>
      </c>
      <c r="S150" s="70">
        <v>0</v>
      </c>
      <c r="U150" s="73">
        <v>1</v>
      </c>
      <c r="V150" s="4">
        <v>0.28472222222222221</v>
      </c>
      <c r="W150" s="4">
        <v>0.65694444444444444</v>
      </c>
      <c r="X150" s="74"/>
      <c r="Y150" s="71" t="b">
        <f t="shared" si="87"/>
        <v>0</v>
      </c>
      <c r="Z150" s="70">
        <v>0</v>
      </c>
      <c r="AA150" s="72" t="b">
        <f t="shared" si="88"/>
        <v>0</v>
      </c>
      <c r="AB150" s="70">
        <v>0</v>
      </c>
      <c r="AD150" s="73">
        <v>1</v>
      </c>
      <c r="AE150" s="4">
        <v>0.74097222222222225</v>
      </c>
      <c r="AF150" s="4">
        <v>0.94791666666666663</v>
      </c>
      <c r="AG150" s="74"/>
      <c r="AH150" s="71" t="b">
        <f t="shared" si="89"/>
        <v>0</v>
      </c>
      <c r="AI150" s="70">
        <v>0</v>
      </c>
      <c r="AJ150" s="72" t="b">
        <f t="shared" si="90"/>
        <v>0</v>
      </c>
      <c r="AK150" s="70">
        <v>0</v>
      </c>
      <c r="AM150" s="73">
        <v>1</v>
      </c>
      <c r="AN150" s="4">
        <v>0.28750000000000003</v>
      </c>
      <c r="AO150" s="4">
        <v>0.66527777777777775</v>
      </c>
      <c r="AP150" s="74"/>
      <c r="AQ150" s="71" t="b">
        <f t="shared" si="91"/>
        <v>0</v>
      </c>
      <c r="AR150" s="70">
        <v>0</v>
      </c>
      <c r="AS150" s="72" t="b">
        <f t="shared" si="92"/>
        <v>0</v>
      </c>
      <c r="AT150" s="70">
        <v>0</v>
      </c>
      <c r="AV150" s="73">
        <v>0</v>
      </c>
      <c r="AW150" s="4"/>
      <c r="AX150" s="4"/>
      <c r="AY150" s="74"/>
      <c r="AZ150" s="71" t="b">
        <f t="shared" si="93"/>
        <v>0</v>
      </c>
      <c r="BA150" s="70">
        <v>0</v>
      </c>
      <c r="BB150" s="72" t="b">
        <f t="shared" si="94"/>
        <v>0</v>
      </c>
      <c r="BC150" s="70">
        <v>0</v>
      </c>
      <c r="BE150" s="73">
        <v>0</v>
      </c>
      <c r="BF150" s="4"/>
      <c r="BG150" s="4"/>
      <c r="BH150" s="74"/>
      <c r="BI150" s="71" t="b">
        <f t="shared" si="95"/>
        <v>0</v>
      </c>
      <c r="BJ150" s="70">
        <v>0</v>
      </c>
      <c r="BK150" s="72" t="b">
        <f t="shared" si="96"/>
        <v>0</v>
      </c>
      <c r="BL150" s="70">
        <v>0</v>
      </c>
      <c r="BN150" s="73">
        <v>1</v>
      </c>
      <c r="BO150" s="4">
        <v>0.2951388888888889</v>
      </c>
      <c r="BP150" s="4">
        <v>0.62361111111111112</v>
      </c>
      <c r="BQ150" s="74"/>
      <c r="BR150" s="71" t="b">
        <f t="shared" si="97"/>
        <v>0</v>
      </c>
      <c r="BS150" s="70">
        <v>0</v>
      </c>
      <c r="BT150" s="72" t="b">
        <f t="shared" si="98"/>
        <v>0</v>
      </c>
      <c r="BU150" s="70">
        <v>0</v>
      </c>
      <c r="BW150" s="73">
        <v>1</v>
      </c>
      <c r="BX150" s="4">
        <v>0.30416666666666664</v>
      </c>
      <c r="BY150" s="4">
        <v>0.64722222222222225</v>
      </c>
      <c r="BZ150" s="74"/>
      <c r="CA150" s="71" t="b">
        <f t="shared" si="99"/>
        <v>0</v>
      </c>
      <c r="CB150" s="70">
        <v>0</v>
      </c>
      <c r="CC150" s="72" t="b">
        <f t="shared" si="100"/>
        <v>0</v>
      </c>
      <c r="CD150" s="70">
        <v>0</v>
      </c>
      <c r="CF150" s="73">
        <v>0</v>
      </c>
      <c r="CG150" s="4"/>
      <c r="CH150" s="4"/>
      <c r="CI150" s="74"/>
      <c r="CJ150" s="71" t="b">
        <f t="shared" si="101"/>
        <v>0</v>
      </c>
      <c r="CK150" s="70">
        <v>0</v>
      </c>
      <c r="CL150" s="72" t="b">
        <f t="shared" si="102"/>
        <v>0</v>
      </c>
      <c r="CM150" s="70">
        <v>0</v>
      </c>
    </row>
    <row r="151" spans="1:91" ht="27" customHeight="1">
      <c r="A151" s="102">
        <v>45786</v>
      </c>
      <c r="B151" s="59" t="s">
        <v>31</v>
      </c>
      <c r="C151" s="73">
        <v>1</v>
      </c>
      <c r="D151" s="4">
        <v>0.61736111111111114</v>
      </c>
      <c r="E151" s="4">
        <v>0.96458333333333324</v>
      </c>
      <c r="F151" s="74">
        <v>3</v>
      </c>
      <c r="G151" s="71">
        <f t="shared" si="83"/>
        <v>-7.6388888888888618E-3</v>
      </c>
      <c r="H151" s="70">
        <v>0</v>
      </c>
      <c r="I151" s="72">
        <f t="shared" si="84"/>
        <v>6.2499999999998668E-3</v>
      </c>
      <c r="J151" s="70">
        <v>0</v>
      </c>
      <c r="K151" s="65"/>
      <c r="L151" s="73">
        <v>1</v>
      </c>
      <c r="M151" s="4">
        <v>0.62638888888888888</v>
      </c>
      <c r="N151" s="4">
        <v>0.98888888888888893</v>
      </c>
      <c r="O151" s="74"/>
      <c r="P151" s="71" t="b">
        <f t="shared" si="85"/>
        <v>0</v>
      </c>
      <c r="Q151" s="70">
        <v>0</v>
      </c>
      <c r="R151" s="72" t="b">
        <f t="shared" si="86"/>
        <v>0</v>
      </c>
      <c r="S151" s="70">
        <v>0</v>
      </c>
      <c r="U151" s="73">
        <v>1</v>
      </c>
      <c r="V151" s="4">
        <v>0.28333333333333333</v>
      </c>
      <c r="W151" s="4">
        <v>0.64652777777777781</v>
      </c>
      <c r="X151" s="74"/>
      <c r="Y151" s="71" t="b">
        <f t="shared" si="87"/>
        <v>0</v>
      </c>
      <c r="Z151" s="70">
        <v>0</v>
      </c>
      <c r="AA151" s="72" t="b">
        <f t="shared" si="88"/>
        <v>0</v>
      </c>
      <c r="AB151" s="70">
        <v>0</v>
      </c>
      <c r="AD151" s="73">
        <v>1</v>
      </c>
      <c r="AE151" s="4">
        <v>0.61041666666666672</v>
      </c>
      <c r="AF151" s="4">
        <v>0.95972222222222225</v>
      </c>
      <c r="AG151" s="74"/>
      <c r="AH151" s="71" t="b">
        <f t="shared" si="89"/>
        <v>0</v>
      </c>
      <c r="AI151" s="70">
        <v>0</v>
      </c>
      <c r="AJ151" s="72" t="b">
        <f t="shared" si="90"/>
        <v>0</v>
      </c>
      <c r="AK151" s="70">
        <v>0</v>
      </c>
      <c r="AM151" s="73">
        <v>1</v>
      </c>
      <c r="AN151" s="4">
        <v>0.27986111111111112</v>
      </c>
      <c r="AO151" s="4">
        <v>0.62986111111111109</v>
      </c>
      <c r="AP151" s="74"/>
      <c r="AQ151" s="71" t="b">
        <f t="shared" si="91"/>
        <v>0</v>
      </c>
      <c r="AR151" s="70">
        <v>0</v>
      </c>
      <c r="AS151" s="72" t="b">
        <f t="shared" si="92"/>
        <v>0</v>
      </c>
      <c r="AT151" s="70">
        <v>0</v>
      </c>
      <c r="AV151" s="73">
        <v>0</v>
      </c>
      <c r="AW151" s="4"/>
      <c r="AX151" s="4"/>
      <c r="AY151" s="74"/>
      <c r="AZ151" s="71" t="b">
        <f t="shared" si="93"/>
        <v>0</v>
      </c>
      <c r="BA151" s="70">
        <v>0</v>
      </c>
      <c r="BB151" s="72" t="b">
        <f t="shared" si="94"/>
        <v>0</v>
      </c>
      <c r="BC151" s="70">
        <v>0</v>
      </c>
      <c r="BE151" s="73">
        <v>1</v>
      </c>
      <c r="BF151" s="4">
        <v>0.27777777777777779</v>
      </c>
      <c r="BG151" s="4">
        <v>0.6333333333333333</v>
      </c>
      <c r="BH151" s="74"/>
      <c r="BI151" s="71" t="b">
        <f t="shared" si="95"/>
        <v>0</v>
      </c>
      <c r="BJ151" s="70">
        <v>0</v>
      </c>
      <c r="BK151" s="72" t="b">
        <f t="shared" si="96"/>
        <v>0</v>
      </c>
      <c r="BL151" s="70">
        <v>0</v>
      </c>
      <c r="BN151" s="73">
        <v>1</v>
      </c>
      <c r="BO151" s="4">
        <v>0.29791666666666666</v>
      </c>
      <c r="BP151" s="4">
        <v>0.96805555555555556</v>
      </c>
      <c r="BQ151" s="74"/>
      <c r="BR151" s="71" t="b">
        <f t="shared" si="97"/>
        <v>0</v>
      </c>
      <c r="BS151" s="70">
        <v>0</v>
      </c>
      <c r="BT151" s="72" t="b">
        <f t="shared" si="98"/>
        <v>0</v>
      </c>
      <c r="BU151" s="70">
        <v>0</v>
      </c>
      <c r="BW151" s="73">
        <v>1</v>
      </c>
      <c r="BX151" s="4">
        <v>0.27638888888888885</v>
      </c>
      <c r="BY151" s="4">
        <v>0.62986111111111109</v>
      </c>
      <c r="BZ151" s="74"/>
      <c r="CA151" s="71" t="b">
        <f t="shared" si="99"/>
        <v>0</v>
      </c>
      <c r="CB151" s="70">
        <v>0</v>
      </c>
      <c r="CC151" s="72" t="b">
        <f t="shared" si="100"/>
        <v>0</v>
      </c>
      <c r="CD151" s="70">
        <v>0</v>
      </c>
      <c r="CF151" s="73">
        <v>1</v>
      </c>
      <c r="CG151" s="4">
        <v>0.61319444444444449</v>
      </c>
      <c r="CH151" s="4">
        <v>0.96250000000000002</v>
      </c>
      <c r="CI151" s="74"/>
      <c r="CJ151" s="71" t="b">
        <f t="shared" si="101"/>
        <v>0</v>
      </c>
      <c r="CK151" s="70">
        <v>0</v>
      </c>
      <c r="CL151" s="72" t="b">
        <f t="shared" si="102"/>
        <v>0</v>
      </c>
      <c r="CM151" s="70">
        <v>0</v>
      </c>
    </row>
    <row r="152" spans="1:91" ht="27" customHeight="1">
      <c r="A152" s="102">
        <v>45787</v>
      </c>
      <c r="B152" s="59" t="s">
        <v>32</v>
      </c>
      <c r="C152" s="73">
        <v>1</v>
      </c>
      <c r="D152" s="4">
        <v>0.29236111111111113</v>
      </c>
      <c r="E152" s="4">
        <v>0.65</v>
      </c>
      <c r="F152" s="74">
        <v>1</v>
      </c>
      <c r="G152" s="71">
        <f t="shared" si="83"/>
        <v>6.9444444444444198E-4</v>
      </c>
      <c r="H152" s="70">
        <v>0</v>
      </c>
      <c r="I152" s="72">
        <f t="shared" si="84"/>
        <v>4.5833333333333393E-2</v>
      </c>
      <c r="J152" s="70">
        <v>0</v>
      </c>
      <c r="K152" s="65"/>
      <c r="L152" s="73">
        <v>1</v>
      </c>
      <c r="M152" s="4">
        <v>0.25486111111111109</v>
      </c>
      <c r="N152" s="4">
        <v>0.65</v>
      </c>
      <c r="O152" s="74"/>
      <c r="P152" s="71" t="b">
        <f t="shared" si="85"/>
        <v>0</v>
      </c>
      <c r="Q152" s="70">
        <v>0</v>
      </c>
      <c r="R152" s="72" t="b">
        <f t="shared" si="86"/>
        <v>0</v>
      </c>
      <c r="S152" s="70">
        <v>0</v>
      </c>
      <c r="U152" s="73">
        <v>1</v>
      </c>
      <c r="V152" s="4">
        <v>0.60069444444444442</v>
      </c>
      <c r="W152" s="4">
        <v>0.95833333333333337</v>
      </c>
      <c r="X152" s="74"/>
      <c r="Y152" s="71" t="b">
        <f t="shared" si="87"/>
        <v>0</v>
      </c>
      <c r="Z152" s="70">
        <v>0</v>
      </c>
      <c r="AA152" s="72" t="b">
        <f t="shared" si="88"/>
        <v>0</v>
      </c>
      <c r="AB152" s="70">
        <v>0</v>
      </c>
      <c r="AD152" s="73">
        <v>1</v>
      </c>
      <c r="AE152" s="4">
        <v>0.62708333333333333</v>
      </c>
      <c r="AF152" s="4">
        <v>0.94374999999999998</v>
      </c>
      <c r="AG152" s="74"/>
      <c r="AH152" s="71" t="b">
        <f t="shared" si="89"/>
        <v>0</v>
      </c>
      <c r="AI152" s="70">
        <v>0</v>
      </c>
      <c r="AJ152" s="72" t="b">
        <f t="shared" si="90"/>
        <v>0</v>
      </c>
      <c r="AK152" s="70">
        <v>0</v>
      </c>
      <c r="AM152" s="73">
        <v>1</v>
      </c>
      <c r="AN152" s="4">
        <v>0.28541666666666665</v>
      </c>
      <c r="AO152" s="4">
        <v>0.62916666666666665</v>
      </c>
      <c r="AP152" s="74"/>
      <c r="AQ152" s="71" t="b">
        <f t="shared" si="91"/>
        <v>0</v>
      </c>
      <c r="AR152" s="70">
        <v>0</v>
      </c>
      <c r="AS152" s="72" t="b">
        <f t="shared" si="92"/>
        <v>0</v>
      </c>
      <c r="AT152" s="70">
        <v>0</v>
      </c>
      <c r="AV152" s="73">
        <v>0</v>
      </c>
      <c r="AW152" s="4"/>
      <c r="AX152" s="4"/>
      <c r="AY152" s="74"/>
      <c r="AZ152" s="71" t="b">
        <f t="shared" si="93"/>
        <v>0</v>
      </c>
      <c r="BA152" s="70">
        <v>0</v>
      </c>
      <c r="BB152" s="72" t="b">
        <f t="shared" si="94"/>
        <v>0</v>
      </c>
      <c r="BC152" s="70">
        <v>0</v>
      </c>
      <c r="BE152" s="73">
        <v>0</v>
      </c>
      <c r="BF152" s="4"/>
      <c r="BG152" s="4"/>
      <c r="BH152" s="74"/>
      <c r="BI152" s="71" t="b">
        <f t="shared" si="95"/>
        <v>0</v>
      </c>
      <c r="BJ152" s="70">
        <v>0</v>
      </c>
      <c r="BK152" s="72" t="b">
        <f t="shared" si="96"/>
        <v>0</v>
      </c>
      <c r="BL152" s="70">
        <v>0</v>
      </c>
      <c r="BN152" s="73">
        <v>1</v>
      </c>
      <c r="BO152" s="4">
        <v>0.3</v>
      </c>
      <c r="BP152" s="4">
        <v>0.96319444444444446</v>
      </c>
      <c r="BQ152" s="74"/>
      <c r="BR152" s="71" t="b">
        <f t="shared" si="97"/>
        <v>0</v>
      </c>
      <c r="BS152" s="70">
        <v>0</v>
      </c>
      <c r="BT152" s="72" t="b">
        <f t="shared" si="98"/>
        <v>0</v>
      </c>
      <c r="BU152" s="70">
        <v>0</v>
      </c>
      <c r="BW152" s="73">
        <v>1</v>
      </c>
      <c r="BX152" s="4">
        <v>0.60972222222222217</v>
      </c>
      <c r="BY152" s="4">
        <v>0.9590277777777777</v>
      </c>
      <c r="BZ152" s="74"/>
      <c r="CA152" s="71" t="b">
        <f t="shared" si="99"/>
        <v>0</v>
      </c>
      <c r="CB152" s="70">
        <v>0</v>
      </c>
      <c r="CC152" s="72" t="b">
        <f t="shared" si="100"/>
        <v>0</v>
      </c>
      <c r="CD152" s="70">
        <v>0</v>
      </c>
      <c r="CF152" s="73">
        <v>1</v>
      </c>
      <c r="CG152" s="4">
        <v>0.29930555555555555</v>
      </c>
      <c r="CH152" s="4">
        <v>0.63124999999999998</v>
      </c>
      <c r="CI152" s="74"/>
      <c r="CJ152" s="71" t="b">
        <f t="shared" si="101"/>
        <v>0</v>
      </c>
      <c r="CK152" s="70">
        <v>0</v>
      </c>
      <c r="CL152" s="72" t="b">
        <f t="shared" si="102"/>
        <v>0</v>
      </c>
      <c r="CM152" s="70">
        <v>0</v>
      </c>
    </row>
    <row r="153" spans="1:91" ht="27" customHeight="1">
      <c r="A153" s="102">
        <v>45788</v>
      </c>
      <c r="B153" s="13" t="s">
        <v>33</v>
      </c>
      <c r="C153" s="73">
        <v>1</v>
      </c>
      <c r="D153" s="4">
        <v>0.61388888888888882</v>
      </c>
      <c r="E153" s="4">
        <v>1.2499999999999999E-2</v>
      </c>
      <c r="F153" s="74">
        <v>2</v>
      </c>
      <c r="G153" s="71">
        <f t="shared" si="83"/>
        <v>9.7222222222221877E-3</v>
      </c>
      <c r="H153" s="70">
        <v>0</v>
      </c>
      <c r="I153" s="72">
        <f t="shared" si="84"/>
        <v>-0.94583333333333341</v>
      </c>
      <c r="J153" s="70">
        <v>0</v>
      </c>
      <c r="K153" s="65"/>
      <c r="L153" s="73">
        <v>1</v>
      </c>
      <c r="M153" s="4">
        <v>0.27708333333333335</v>
      </c>
      <c r="N153" s="4">
        <v>0.64027777777777783</v>
      </c>
      <c r="O153" s="74"/>
      <c r="P153" s="71" t="b">
        <f t="shared" si="85"/>
        <v>0</v>
      </c>
      <c r="Q153" s="70">
        <v>0</v>
      </c>
      <c r="R153" s="72" t="b">
        <f t="shared" si="86"/>
        <v>0</v>
      </c>
      <c r="S153" s="70">
        <v>0</v>
      </c>
      <c r="U153" s="73">
        <v>1</v>
      </c>
      <c r="V153" s="4">
        <v>0.31041666666666667</v>
      </c>
      <c r="W153" s="4">
        <v>0.67361111111111116</v>
      </c>
      <c r="X153" s="74"/>
      <c r="Y153" s="71" t="b">
        <f t="shared" si="87"/>
        <v>0</v>
      </c>
      <c r="Z153" s="70">
        <v>0</v>
      </c>
      <c r="AA153" s="72" t="b">
        <f t="shared" si="88"/>
        <v>0</v>
      </c>
      <c r="AB153" s="70">
        <v>0</v>
      </c>
      <c r="AD153" s="73">
        <v>1</v>
      </c>
      <c r="AE153" s="4">
        <v>0.34652777777777777</v>
      </c>
      <c r="AF153" s="4">
        <v>0.66805555555555562</v>
      </c>
      <c r="AG153" s="74"/>
      <c r="AH153" s="71" t="b">
        <f t="shared" si="89"/>
        <v>0</v>
      </c>
      <c r="AI153" s="70">
        <v>0</v>
      </c>
      <c r="AJ153" s="72" t="b">
        <f t="shared" si="90"/>
        <v>0</v>
      </c>
      <c r="AK153" s="70">
        <v>0</v>
      </c>
      <c r="AM153" s="73">
        <v>0</v>
      </c>
      <c r="AN153" s="4"/>
      <c r="AO153" s="4"/>
      <c r="AP153" s="74"/>
      <c r="AQ153" s="71" t="b">
        <f t="shared" si="91"/>
        <v>0</v>
      </c>
      <c r="AR153" s="70">
        <v>0</v>
      </c>
      <c r="AS153" s="72" t="b">
        <f t="shared" si="92"/>
        <v>0</v>
      </c>
      <c r="AT153" s="70">
        <v>0</v>
      </c>
      <c r="AV153" s="73">
        <v>0</v>
      </c>
      <c r="AW153" s="4"/>
      <c r="AX153" s="4"/>
      <c r="AY153" s="74"/>
      <c r="AZ153" s="71" t="b">
        <f t="shared" si="93"/>
        <v>0</v>
      </c>
      <c r="BA153" s="70">
        <v>0</v>
      </c>
      <c r="BB153" s="72" t="b">
        <f t="shared" si="94"/>
        <v>0</v>
      </c>
      <c r="BC153" s="70">
        <v>0</v>
      </c>
      <c r="BE153" s="73">
        <v>1</v>
      </c>
      <c r="BF153" s="4">
        <v>0.6020833333333333</v>
      </c>
      <c r="BG153" s="4">
        <v>0.96458333333333324</v>
      </c>
      <c r="BH153" s="74"/>
      <c r="BI153" s="71" t="b">
        <f t="shared" si="95"/>
        <v>0</v>
      </c>
      <c r="BJ153" s="70">
        <v>0</v>
      </c>
      <c r="BK153" s="72" t="b">
        <f t="shared" si="96"/>
        <v>0</v>
      </c>
      <c r="BL153" s="70">
        <v>0</v>
      </c>
      <c r="BN153" s="73">
        <v>1</v>
      </c>
      <c r="BO153" s="4">
        <v>4.3055555555555562E-2</v>
      </c>
      <c r="BP153" s="4">
        <v>0.30624999999999997</v>
      </c>
      <c r="BQ153" s="74"/>
      <c r="BR153" s="71" t="b">
        <f t="shared" si="97"/>
        <v>0</v>
      </c>
      <c r="BS153" s="70">
        <v>0</v>
      </c>
      <c r="BT153" s="72" t="b">
        <f t="shared" si="98"/>
        <v>0</v>
      </c>
      <c r="BU153" s="70">
        <v>0</v>
      </c>
      <c r="BW153" s="73">
        <v>1</v>
      </c>
      <c r="BX153" s="4">
        <v>0.6069444444444444</v>
      </c>
      <c r="BY153" s="4">
        <v>0.95972222222222225</v>
      </c>
      <c r="BZ153" s="74"/>
      <c r="CA153" s="71" t="b">
        <f t="shared" si="99"/>
        <v>0</v>
      </c>
      <c r="CB153" s="70">
        <v>0</v>
      </c>
      <c r="CC153" s="72" t="b">
        <f t="shared" si="100"/>
        <v>0</v>
      </c>
      <c r="CD153" s="70">
        <v>0</v>
      </c>
      <c r="CF153" s="73">
        <v>1</v>
      </c>
      <c r="CG153" s="4">
        <v>0.30069444444444443</v>
      </c>
      <c r="CH153" s="4">
        <v>0.6381944444444444</v>
      </c>
      <c r="CI153" s="74"/>
      <c r="CJ153" s="71" t="b">
        <f t="shared" si="101"/>
        <v>0</v>
      </c>
      <c r="CK153" s="70">
        <v>0</v>
      </c>
      <c r="CL153" s="72" t="b">
        <f t="shared" si="102"/>
        <v>0</v>
      </c>
      <c r="CM153" s="70">
        <v>0</v>
      </c>
    </row>
    <row r="154" spans="1:91" ht="27" customHeight="1">
      <c r="A154" s="102">
        <v>45789</v>
      </c>
      <c r="B154" s="129" t="s">
        <v>24</v>
      </c>
      <c r="C154" s="73">
        <v>1</v>
      </c>
      <c r="D154" s="4">
        <v>0.30416666666666664</v>
      </c>
      <c r="E154" s="4">
        <v>0.66388888888888886</v>
      </c>
      <c r="F154" s="74"/>
      <c r="G154" s="71" t="b">
        <f t="shared" si="83"/>
        <v>0</v>
      </c>
      <c r="H154" s="70">
        <v>0</v>
      </c>
      <c r="I154" s="72" t="b">
        <f t="shared" si="84"/>
        <v>0</v>
      </c>
      <c r="J154" s="70">
        <v>0</v>
      </c>
      <c r="K154" s="65"/>
      <c r="L154" s="73">
        <v>1</v>
      </c>
      <c r="M154" s="4">
        <v>0.28402777777777777</v>
      </c>
      <c r="N154" s="4">
        <v>0.625</v>
      </c>
      <c r="O154" s="74"/>
      <c r="P154" s="71" t="b">
        <f t="shared" si="85"/>
        <v>0</v>
      </c>
      <c r="Q154" s="70">
        <v>0</v>
      </c>
      <c r="R154" s="72" t="b">
        <f t="shared" si="86"/>
        <v>0</v>
      </c>
      <c r="S154" s="70">
        <v>0</v>
      </c>
      <c r="U154" s="73">
        <v>0</v>
      </c>
      <c r="V154" s="4"/>
      <c r="W154" s="4"/>
      <c r="X154" s="74"/>
      <c r="Y154" s="71" t="b">
        <f t="shared" si="87"/>
        <v>0</v>
      </c>
      <c r="Z154" s="70">
        <v>0</v>
      </c>
      <c r="AA154" s="72" t="b">
        <f t="shared" si="88"/>
        <v>0</v>
      </c>
      <c r="AB154" s="70">
        <v>0</v>
      </c>
      <c r="AD154" s="73">
        <v>1</v>
      </c>
      <c r="AE154" s="4">
        <v>0.58958333333333335</v>
      </c>
      <c r="AF154" s="4">
        <v>0.94861111111111107</v>
      </c>
      <c r="AG154" s="74"/>
      <c r="AH154" s="71" t="b">
        <f t="shared" si="89"/>
        <v>0</v>
      </c>
      <c r="AI154" s="70">
        <v>0</v>
      </c>
      <c r="AJ154" s="72" t="b">
        <f t="shared" si="90"/>
        <v>0</v>
      </c>
      <c r="AK154" s="70">
        <v>0</v>
      </c>
      <c r="AM154" s="73">
        <v>0</v>
      </c>
      <c r="AN154" s="4"/>
      <c r="AO154" s="4"/>
      <c r="AP154" s="74"/>
      <c r="AQ154" s="71" t="b">
        <f t="shared" si="91"/>
        <v>0</v>
      </c>
      <c r="AR154" s="70">
        <v>0</v>
      </c>
      <c r="AS154" s="72" t="b">
        <f t="shared" si="92"/>
        <v>0</v>
      </c>
      <c r="AT154" s="70">
        <v>0</v>
      </c>
      <c r="AV154" s="73">
        <v>0</v>
      </c>
      <c r="AW154" s="4"/>
      <c r="AX154" s="4"/>
      <c r="AY154" s="74"/>
      <c r="AZ154" s="71" t="b">
        <f t="shared" si="93"/>
        <v>0</v>
      </c>
      <c r="BA154" s="70">
        <v>0</v>
      </c>
      <c r="BB154" s="72" t="b">
        <f t="shared" si="94"/>
        <v>0</v>
      </c>
      <c r="BC154" s="70">
        <v>0</v>
      </c>
      <c r="BE154" s="73">
        <v>1</v>
      </c>
      <c r="BF154" s="4">
        <v>0.60277777777777775</v>
      </c>
      <c r="BG154" s="4">
        <v>0.96250000000000002</v>
      </c>
      <c r="BH154" s="74"/>
      <c r="BI154" s="71" t="b">
        <f t="shared" si="95"/>
        <v>0</v>
      </c>
      <c r="BJ154" s="70">
        <v>0</v>
      </c>
      <c r="BK154" s="72" t="b">
        <f t="shared" si="96"/>
        <v>0</v>
      </c>
      <c r="BL154" s="70">
        <v>0</v>
      </c>
      <c r="BN154" s="73">
        <v>1</v>
      </c>
      <c r="BO154" s="4">
        <v>0.29097222222222224</v>
      </c>
      <c r="BP154" s="4">
        <v>0.95208333333333339</v>
      </c>
      <c r="BQ154" s="74"/>
      <c r="BR154" s="71" t="b">
        <f t="shared" si="97"/>
        <v>0</v>
      </c>
      <c r="BS154" s="70">
        <v>0</v>
      </c>
      <c r="BT154" s="72" t="b">
        <f t="shared" si="98"/>
        <v>0</v>
      </c>
      <c r="BU154" s="70">
        <v>0</v>
      </c>
      <c r="BW154" s="73">
        <v>1</v>
      </c>
      <c r="BX154" s="4">
        <v>0.28402777777777777</v>
      </c>
      <c r="BY154" s="4">
        <v>0.625</v>
      </c>
      <c r="BZ154" s="74"/>
      <c r="CA154" s="71" t="b">
        <f t="shared" si="99"/>
        <v>0</v>
      </c>
      <c r="CB154" s="70">
        <v>0</v>
      </c>
      <c r="CC154" s="72" t="b">
        <f t="shared" si="100"/>
        <v>0</v>
      </c>
      <c r="CD154" s="70">
        <v>0</v>
      </c>
      <c r="CF154" s="73">
        <v>1</v>
      </c>
      <c r="CG154" s="4">
        <v>0.61875000000000002</v>
      </c>
      <c r="CH154" s="4">
        <v>0.96111111111111114</v>
      </c>
      <c r="CI154" s="74"/>
      <c r="CJ154" s="71" t="b">
        <f t="shared" si="101"/>
        <v>0</v>
      </c>
      <c r="CK154" s="70">
        <v>0</v>
      </c>
      <c r="CL154" s="72" t="b">
        <f t="shared" si="102"/>
        <v>0</v>
      </c>
      <c r="CM154" s="70">
        <v>0</v>
      </c>
    </row>
    <row r="155" spans="1:91" ht="27" customHeight="1">
      <c r="A155" s="102">
        <v>45790</v>
      </c>
      <c r="B155" s="129" t="s">
        <v>25</v>
      </c>
      <c r="C155" s="73">
        <v>0</v>
      </c>
      <c r="D155" s="4"/>
      <c r="E155" s="4"/>
      <c r="F155" s="74"/>
      <c r="G155" s="71" t="b">
        <f t="shared" si="83"/>
        <v>0</v>
      </c>
      <c r="H155" s="70">
        <v>0</v>
      </c>
      <c r="I155" s="72" t="b">
        <f t="shared" si="84"/>
        <v>0</v>
      </c>
      <c r="J155" s="70">
        <v>0</v>
      </c>
      <c r="K155" s="65"/>
      <c r="L155" s="73">
        <v>0</v>
      </c>
      <c r="M155" s="4"/>
      <c r="N155" s="4"/>
      <c r="O155" s="74"/>
      <c r="P155" s="71" t="b">
        <f t="shared" si="85"/>
        <v>0</v>
      </c>
      <c r="Q155" s="70">
        <v>0</v>
      </c>
      <c r="R155" s="72" t="b">
        <f t="shared" si="86"/>
        <v>0</v>
      </c>
      <c r="S155" s="70">
        <v>0</v>
      </c>
      <c r="U155" s="73">
        <v>1</v>
      </c>
      <c r="V155" s="4">
        <v>0.28680555555555554</v>
      </c>
      <c r="W155" s="4">
        <v>0.66736111111111107</v>
      </c>
      <c r="X155" s="74"/>
      <c r="Y155" s="71" t="b">
        <f t="shared" si="87"/>
        <v>0</v>
      </c>
      <c r="Z155" s="70">
        <v>0</v>
      </c>
      <c r="AA155" s="72" t="b">
        <f t="shared" si="88"/>
        <v>0</v>
      </c>
      <c r="AB155" s="70">
        <v>0</v>
      </c>
      <c r="AD155" s="73">
        <v>1</v>
      </c>
      <c r="AE155" s="4">
        <v>0.61875000000000002</v>
      </c>
      <c r="AF155" s="4">
        <v>0.93611111111111101</v>
      </c>
      <c r="AG155" s="74"/>
      <c r="AH155" s="71" t="b">
        <f t="shared" si="89"/>
        <v>0</v>
      </c>
      <c r="AI155" s="70">
        <v>0</v>
      </c>
      <c r="AJ155" s="72" t="b">
        <f t="shared" si="90"/>
        <v>0</v>
      </c>
      <c r="AK155" s="70">
        <v>0</v>
      </c>
      <c r="AM155" s="73">
        <v>1</v>
      </c>
      <c r="AN155" s="4">
        <v>0.28333333333333333</v>
      </c>
      <c r="AO155" s="4">
        <v>0.62777777777777777</v>
      </c>
      <c r="AP155" s="74"/>
      <c r="AQ155" s="71" t="b">
        <f t="shared" si="91"/>
        <v>0</v>
      </c>
      <c r="AR155" s="70">
        <v>0</v>
      </c>
      <c r="AS155" s="72" t="b">
        <f t="shared" si="92"/>
        <v>0</v>
      </c>
      <c r="AT155" s="70">
        <v>0</v>
      </c>
      <c r="AV155" s="73">
        <v>0</v>
      </c>
      <c r="AW155" s="4"/>
      <c r="AX155" s="4"/>
      <c r="AY155" s="74"/>
      <c r="AZ155" s="71" t="b">
        <f t="shared" si="93"/>
        <v>0</v>
      </c>
      <c r="BA155" s="70">
        <v>0</v>
      </c>
      <c r="BB155" s="72" t="b">
        <f t="shared" si="94"/>
        <v>0</v>
      </c>
      <c r="BC155" s="70">
        <v>0</v>
      </c>
      <c r="BE155" s="73">
        <v>1</v>
      </c>
      <c r="BF155" s="4">
        <v>0.63402777777777775</v>
      </c>
      <c r="BG155" s="4">
        <v>0.95000000000000007</v>
      </c>
      <c r="BH155" s="74"/>
      <c r="BI155" s="71" t="b">
        <f t="shared" si="95"/>
        <v>0</v>
      </c>
      <c r="BJ155" s="70">
        <v>0</v>
      </c>
      <c r="BK155" s="72" t="b">
        <f t="shared" si="96"/>
        <v>0</v>
      </c>
      <c r="BL155" s="70">
        <v>0</v>
      </c>
      <c r="BN155" s="73">
        <v>1</v>
      </c>
      <c r="BO155" s="4">
        <v>0.30833333333333335</v>
      </c>
      <c r="BP155" s="4">
        <v>0.95416666666666661</v>
      </c>
      <c r="BQ155" s="74"/>
      <c r="BR155" s="71" t="b">
        <f t="shared" si="97"/>
        <v>0</v>
      </c>
      <c r="BS155" s="70">
        <v>0</v>
      </c>
      <c r="BT155" s="72" t="b">
        <f t="shared" si="98"/>
        <v>0</v>
      </c>
      <c r="BU155" s="70">
        <v>0</v>
      </c>
      <c r="BW155" s="73">
        <v>1</v>
      </c>
      <c r="BX155" s="4">
        <v>0.29305555555555557</v>
      </c>
      <c r="BY155" s="4">
        <v>0.62708333333333333</v>
      </c>
      <c r="BZ155" s="74"/>
      <c r="CA155" s="71" t="b">
        <f t="shared" si="99"/>
        <v>0</v>
      </c>
      <c r="CB155" s="70">
        <v>0</v>
      </c>
      <c r="CC155" s="72" t="b">
        <f t="shared" si="100"/>
        <v>0</v>
      </c>
      <c r="CD155" s="70">
        <v>0</v>
      </c>
      <c r="CF155" s="73">
        <v>1</v>
      </c>
      <c r="CG155" s="4">
        <v>0.61597222222222225</v>
      </c>
      <c r="CH155" s="4">
        <v>0.95138888888888884</v>
      </c>
      <c r="CI155" s="74"/>
      <c r="CJ155" s="71" t="b">
        <f t="shared" si="101"/>
        <v>0</v>
      </c>
      <c r="CK155" s="70">
        <v>0</v>
      </c>
      <c r="CL155" s="72" t="b">
        <f t="shared" si="102"/>
        <v>0</v>
      </c>
      <c r="CM155" s="70">
        <v>0</v>
      </c>
    </row>
    <row r="156" spans="1:91" ht="27" customHeight="1">
      <c r="A156" s="102">
        <v>45791</v>
      </c>
      <c r="B156" s="129" t="s">
        <v>34</v>
      </c>
      <c r="C156" s="73">
        <v>1</v>
      </c>
      <c r="D156" s="4">
        <v>0.3</v>
      </c>
      <c r="E156" s="4">
        <v>0.64861111111111114</v>
      </c>
      <c r="F156" s="74"/>
      <c r="G156" s="71" t="b">
        <f t="shared" si="83"/>
        <v>0</v>
      </c>
      <c r="H156" s="70">
        <v>0</v>
      </c>
      <c r="I156" s="72" t="b">
        <f t="shared" si="84"/>
        <v>0</v>
      </c>
      <c r="J156" s="70">
        <v>0</v>
      </c>
      <c r="K156" s="65"/>
      <c r="L156" s="73">
        <v>1</v>
      </c>
      <c r="M156" s="4">
        <v>0.60277777777777775</v>
      </c>
      <c r="N156" s="4">
        <v>0.95624999999999993</v>
      </c>
      <c r="O156" s="74"/>
      <c r="P156" s="71" t="b">
        <f t="shared" si="85"/>
        <v>0</v>
      </c>
      <c r="Q156" s="70">
        <v>0</v>
      </c>
      <c r="R156" s="72" t="b">
        <f t="shared" si="86"/>
        <v>0</v>
      </c>
      <c r="S156" s="70">
        <v>0</v>
      </c>
      <c r="U156" s="73">
        <v>1</v>
      </c>
      <c r="V156" s="4">
        <v>0.59930555555555554</v>
      </c>
      <c r="W156" s="4">
        <v>0.96250000000000002</v>
      </c>
      <c r="X156" s="74"/>
      <c r="Y156" s="71" t="b">
        <f t="shared" si="87"/>
        <v>0</v>
      </c>
      <c r="Z156" s="70">
        <v>0</v>
      </c>
      <c r="AA156" s="72" t="b">
        <f t="shared" si="88"/>
        <v>0</v>
      </c>
      <c r="AB156" s="70">
        <v>0</v>
      </c>
      <c r="AD156" s="73">
        <v>0</v>
      </c>
      <c r="AE156" s="4"/>
      <c r="AF156" s="4"/>
      <c r="AG156" s="74"/>
      <c r="AH156" s="71" t="b">
        <f t="shared" si="89"/>
        <v>0</v>
      </c>
      <c r="AI156" s="70">
        <v>0</v>
      </c>
      <c r="AJ156" s="72" t="b">
        <f t="shared" si="90"/>
        <v>0</v>
      </c>
      <c r="AK156" s="70">
        <v>0</v>
      </c>
      <c r="AM156" s="73">
        <v>1</v>
      </c>
      <c r="AN156" s="4">
        <v>0.29166666666666669</v>
      </c>
      <c r="AO156" s="4">
        <v>0.63055555555555554</v>
      </c>
      <c r="AP156" s="74"/>
      <c r="AQ156" s="71" t="b">
        <f t="shared" si="91"/>
        <v>0</v>
      </c>
      <c r="AR156" s="70">
        <v>0</v>
      </c>
      <c r="AS156" s="72" t="b">
        <f t="shared" si="92"/>
        <v>0</v>
      </c>
      <c r="AT156" s="70">
        <v>0</v>
      </c>
      <c r="AV156" s="73">
        <v>0</v>
      </c>
      <c r="AW156" s="4"/>
      <c r="AX156" s="4"/>
      <c r="AY156" s="74"/>
      <c r="AZ156" s="71" t="b">
        <f t="shared" si="93"/>
        <v>0</v>
      </c>
      <c r="BA156" s="70">
        <v>0</v>
      </c>
      <c r="BB156" s="72" t="b">
        <f t="shared" si="94"/>
        <v>0</v>
      </c>
      <c r="BC156" s="70">
        <v>0</v>
      </c>
      <c r="BE156" s="73">
        <v>1</v>
      </c>
      <c r="BF156" s="4">
        <v>0.27152777777777776</v>
      </c>
      <c r="BG156" s="4">
        <v>0.63055555555555554</v>
      </c>
      <c r="BH156" s="74"/>
      <c r="BI156" s="71" t="b">
        <f t="shared" si="95"/>
        <v>0</v>
      </c>
      <c r="BJ156" s="70">
        <v>0</v>
      </c>
      <c r="BK156" s="72" t="b">
        <f t="shared" si="96"/>
        <v>0</v>
      </c>
      <c r="BL156" s="70">
        <v>0</v>
      </c>
      <c r="BN156" s="73">
        <v>1</v>
      </c>
      <c r="BO156" s="4">
        <v>0.3034722222222222</v>
      </c>
      <c r="BP156" s="4">
        <v>0.96250000000000002</v>
      </c>
      <c r="BQ156" s="74"/>
      <c r="BR156" s="71" t="b">
        <f t="shared" si="97"/>
        <v>0</v>
      </c>
      <c r="BS156" s="70">
        <v>0</v>
      </c>
      <c r="BT156" s="72" t="b">
        <f t="shared" si="98"/>
        <v>0</v>
      </c>
      <c r="BU156" s="70">
        <v>0</v>
      </c>
      <c r="BW156" s="73">
        <v>1</v>
      </c>
      <c r="BX156" s="4">
        <v>0.60347222222222219</v>
      </c>
      <c r="BY156" s="4">
        <v>0.95624999999999993</v>
      </c>
      <c r="BZ156" s="74"/>
      <c r="CA156" s="71" t="b">
        <f t="shared" si="99"/>
        <v>0</v>
      </c>
      <c r="CB156" s="70">
        <v>0</v>
      </c>
      <c r="CC156" s="72" t="b">
        <f t="shared" si="100"/>
        <v>0</v>
      </c>
      <c r="CD156" s="70">
        <v>0</v>
      </c>
      <c r="CF156" s="73">
        <v>1</v>
      </c>
      <c r="CG156" s="4">
        <v>0.29236111111111113</v>
      </c>
      <c r="CH156" s="4">
        <v>0.64861111111111114</v>
      </c>
      <c r="CI156" s="74"/>
      <c r="CJ156" s="71" t="b">
        <f t="shared" si="101"/>
        <v>0</v>
      </c>
      <c r="CK156" s="70">
        <v>0</v>
      </c>
      <c r="CL156" s="72" t="b">
        <f t="shared" si="102"/>
        <v>0</v>
      </c>
      <c r="CM156" s="70">
        <v>0</v>
      </c>
    </row>
    <row r="157" spans="1:91" ht="27" customHeight="1">
      <c r="A157" s="102">
        <v>45792</v>
      </c>
      <c r="B157" s="129" t="s">
        <v>30</v>
      </c>
      <c r="C157" s="73">
        <v>1</v>
      </c>
      <c r="D157" s="4">
        <v>0.6118055555555556</v>
      </c>
      <c r="E157" s="4"/>
      <c r="F157" s="74"/>
      <c r="G157" s="71" t="b">
        <f t="shared" si="83"/>
        <v>0</v>
      </c>
      <c r="H157" s="70">
        <v>0</v>
      </c>
      <c r="I157" s="72" t="b">
        <f t="shared" si="84"/>
        <v>0</v>
      </c>
      <c r="J157" s="70">
        <v>0</v>
      </c>
      <c r="K157" s="65"/>
      <c r="L157" s="73">
        <v>1</v>
      </c>
      <c r="M157" s="4">
        <v>0.62152777777777779</v>
      </c>
      <c r="N157" s="4">
        <v>0.9590277777777777</v>
      </c>
      <c r="O157" s="74"/>
      <c r="P157" s="71" t="b">
        <f t="shared" si="85"/>
        <v>0</v>
      </c>
      <c r="Q157" s="70">
        <v>0</v>
      </c>
      <c r="R157" s="72" t="b">
        <f t="shared" si="86"/>
        <v>0</v>
      </c>
      <c r="S157" s="70">
        <v>0</v>
      </c>
      <c r="U157" s="73">
        <v>1</v>
      </c>
      <c r="V157" s="4">
        <v>0.27152777777777776</v>
      </c>
      <c r="W157" s="4">
        <v>0.6645833333333333</v>
      </c>
      <c r="X157" s="74"/>
      <c r="Y157" s="71" t="b">
        <f t="shared" si="87"/>
        <v>0</v>
      </c>
      <c r="Z157" s="70">
        <v>0</v>
      </c>
      <c r="AA157" s="72" t="b">
        <f t="shared" si="88"/>
        <v>0</v>
      </c>
      <c r="AB157" s="70">
        <v>0</v>
      </c>
      <c r="AD157" s="73">
        <v>0</v>
      </c>
      <c r="AE157" s="4"/>
      <c r="AF157" s="4"/>
      <c r="AG157" s="74"/>
      <c r="AH157" s="71" t="b">
        <f t="shared" si="89"/>
        <v>0</v>
      </c>
      <c r="AI157" s="70">
        <v>0</v>
      </c>
      <c r="AJ157" s="72" t="b">
        <f t="shared" si="90"/>
        <v>0</v>
      </c>
      <c r="AK157" s="70">
        <v>0</v>
      </c>
      <c r="AM157" s="73">
        <v>1</v>
      </c>
      <c r="AN157" s="4">
        <v>0.29930555555555555</v>
      </c>
      <c r="AO157" s="4">
        <v>0.63680555555555551</v>
      </c>
      <c r="AP157" s="74"/>
      <c r="AQ157" s="71" t="b">
        <f t="shared" si="91"/>
        <v>0</v>
      </c>
      <c r="AR157" s="70">
        <v>0</v>
      </c>
      <c r="AS157" s="72" t="b">
        <f t="shared" si="92"/>
        <v>0</v>
      </c>
      <c r="AT157" s="70">
        <v>0</v>
      </c>
      <c r="AV157" s="73">
        <v>0</v>
      </c>
      <c r="AW157" s="4"/>
      <c r="AX157" s="4"/>
      <c r="AY157" s="74"/>
      <c r="AZ157" s="71" t="b">
        <f t="shared" si="93"/>
        <v>0</v>
      </c>
      <c r="BA157" s="70">
        <v>0</v>
      </c>
      <c r="BB157" s="72" t="b">
        <f t="shared" si="94"/>
        <v>0</v>
      </c>
      <c r="BC157" s="70">
        <v>0</v>
      </c>
      <c r="BE157" s="73">
        <v>0</v>
      </c>
      <c r="BF157" s="4"/>
      <c r="BG157" s="4"/>
      <c r="BH157" s="74"/>
      <c r="BI157" s="71" t="b">
        <f t="shared" si="95"/>
        <v>0</v>
      </c>
      <c r="BJ157" s="70">
        <v>0</v>
      </c>
      <c r="BK157" s="72" t="b">
        <f t="shared" si="96"/>
        <v>0</v>
      </c>
      <c r="BL157" s="70">
        <v>0</v>
      </c>
      <c r="BN157" s="73">
        <v>1</v>
      </c>
      <c r="BO157" s="4">
        <v>0.30555555555555552</v>
      </c>
      <c r="BP157" s="4">
        <v>4.7222222222222221E-2</v>
      </c>
      <c r="BQ157" s="74"/>
      <c r="BR157" s="71" t="b">
        <f t="shared" si="97"/>
        <v>0</v>
      </c>
      <c r="BS157" s="70">
        <v>0</v>
      </c>
      <c r="BT157" s="72" t="b">
        <f t="shared" si="98"/>
        <v>0</v>
      </c>
      <c r="BU157" s="70">
        <v>0</v>
      </c>
      <c r="BW157" s="73">
        <v>1</v>
      </c>
      <c r="BX157" s="4">
        <v>0.2986111111111111</v>
      </c>
      <c r="BY157" s="4">
        <v>0.95833333333333337</v>
      </c>
      <c r="BZ157" s="74"/>
      <c r="CA157" s="71" t="b">
        <f t="shared" si="99"/>
        <v>0</v>
      </c>
      <c r="CB157" s="70">
        <v>8</v>
      </c>
      <c r="CC157" s="72" t="b">
        <f t="shared" si="100"/>
        <v>0</v>
      </c>
      <c r="CD157" s="70">
        <v>0</v>
      </c>
      <c r="CF157" s="73">
        <v>0</v>
      </c>
      <c r="CG157" s="4"/>
      <c r="CH157" s="4"/>
      <c r="CI157" s="74"/>
      <c r="CJ157" s="71" t="b">
        <f t="shared" si="101"/>
        <v>0</v>
      </c>
      <c r="CK157" s="70">
        <v>0</v>
      </c>
      <c r="CL157" s="72" t="b">
        <f t="shared" si="102"/>
        <v>0</v>
      </c>
      <c r="CM157" s="70">
        <v>0</v>
      </c>
    </row>
    <row r="158" spans="1:91" ht="27" customHeight="1">
      <c r="A158" s="102">
        <v>45793</v>
      </c>
      <c r="B158" s="59" t="s">
        <v>31</v>
      </c>
      <c r="C158" s="73">
        <v>1</v>
      </c>
      <c r="D158" s="4">
        <v>0.62708333333333333</v>
      </c>
      <c r="E158" s="4">
        <v>0.9472222222222223</v>
      </c>
      <c r="F158" s="74"/>
      <c r="G158" s="71" t="b">
        <f t="shared" si="83"/>
        <v>0</v>
      </c>
      <c r="H158" s="70">
        <v>0</v>
      </c>
      <c r="I158" s="72" t="b">
        <f t="shared" si="84"/>
        <v>0</v>
      </c>
      <c r="J158" s="70">
        <v>0</v>
      </c>
      <c r="K158" s="65"/>
      <c r="L158" s="73">
        <v>1</v>
      </c>
      <c r="M158" s="4">
        <v>0.61249999999999993</v>
      </c>
      <c r="N158" s="4">
        <v>0.96875</v>
      </c>
      <c r="O158" s="74"/>
      <c r="P158" s="71" t="b">
        <f t="shared" si="85"/>
        <v>0</v>
      </c>
      <c r="Q158" s="70">
        <v>0</v>
      </c>
      <c r="R158" s="72" t="b">
        <f t="shared" si="86"/>
        <v>0</v>
      </c>
      <c r="S158" s="70">
        <v>0</v>
      </c>
      <c r="U158" s="73">
        <v>1</v>
      </c>
      <c r="V158" s="4">
        <v>0.27986111111111112</v>
      </c>
      <c r="W158" s="4">
        <v>0.65902777777777777</v>
      </c>
      <c r="X158" s="74"/>
      <c r="Y158" s="71" t="b">
        <f t="shared" si="87"/>
        <v>0</v>
      </c>
      <c r="Z158" s="70">
        <v>0</v>
      </c>
      <c r="AA158" s="72" t="b">
        <f t="shared" si="88"/>
        <v>0</v>
      </c>
      <c r="AB158" s="70">
        <v>0</v>
      </c>
      <c r="AD158" s="73">
        <v>0</v>
      </c>
      <c r="AE158" s="4"/>
      <c r="AF158" s="4"/>
      <c r="AG158" s="74"/>
      <c r="AH158" s="71" t="b">
        <f t="shared" si="89"/>
        <v>0</v>
      </c>
      <c r="AI158" s="70">
        <v>0</v>
      </c>
      <c r="AJ158" s="72" t="b">
        <f t="shared" si="90"/>
        <v>0</v>
      </c>
      <c r="AK158" s="70">
        <v>0</v>
      </c>
      <c r="AM158" s="73">
        <v>1</v>
      </c>
      <c r="AN158" s="4">
        <v>0.28680555555555554</v>
      </c>
      <c r="AO158" s="4">
        <v>0.91666666666666663</v>
      </c>
      <c r="AP158" s="74"/>
      <c r="AQ158" s="71" t="b">
        <f t="shared" si="91"/>
        <v>0</v>
      </c>
      <c r="AR158" s="70">
        <v>7</v>
      </c>
      <c r="AS158" s="72" t="b">
        <f t="shared" si="92"/>
        <v>0</v>
      </c>
      <c r="AT158" s="70">
        <v>0</v>
      </c>
      <c r="AV158" s="73">
        <v>0</v>
      </c>
      <c r="AW158" s="4"/>
      <c r="AX158" s="4"/>
      <c r="AY158" s="74"/>
      <c r="AZ158" s="71" t="b">
        <f t="shared" si="93"/>
        <v>0</v>
      </c>
      <c r="BA158" s="70">
        <v>0</v>
      </c>
      <c r="BB158" s="72" t="b">
        <f t="shared" si="94"/>
        <v>0</v>
      </c>
      <c r="BC158" s="70">
        <v>0</v>
      </c>
      <c r="BE158" s="73">
        <v>1</v>
      </c>
      <c r="BF158" s="4">
        <v>0.28611111111111115</v>
      </c>
      <c r="BG158" s="4">
        <v>0.65486111111111112</v>
      </c>
      <c r="BH158" s="74"/>
      <c r="BI158" s="71" t="b">
        <f t="shared" si="95"/>
        <v>0</v>
      </c>
      <c r="BJ158" s="70">
        <v>0</v>
      </c>
      <c r="BK158" s="72" t="b">
        <f t="shared" si="96"/>
        <v>0</v>
      </c>
      <c r="BL158" s="70">
        <v>0</v>
      </c>
      <c r="BN158" s="73">
        <v>1</v>
      </c>
      <c r="BO158" s="4">
        <v>0.30277777777777776</v>
      </c>
      <c r="BP158" s="4">
        <v>3.4722222222222224E-2</v>
      </c>
      <c r="BQ158" s="74"/>
      <c r="BR158" s="71" t="b">
        <f t="shared" si="97"/>
        <v>0</v>
      </c>
      <c r="BS158" s="70">
        <v>0</v>
      </c>
      <c r="BT158" s="72" t="b">
        <f t="shared" si="98"/>
        <v>0</v>
      </c>
      <c r="BU158" s="70">
        <v>0</v>
      </c>
      <c r="BW158" s="73">
        <v>0</v>
      </c>
      <c r="BX158" s="4"/>
      <c r="BY158" s="4"/>
      <c r="BZ158" s="74"/>
      <c r="CA158" s="71" t="b">
        <f t="shared" si="99"/>
        <v>0</v>
      </c>
      <c r="CB158" s="70">
        <v>0</v>
      </c>
      <c r="CC158" s="72" t="b">
        <f t="shared" si="100"/>
        <v>0</v>
      </c>
      <c r="CD158" s="70">
        <v>0</v>
      </c>
      <c r="CF158" s="73">
        <v>1</v>
      </c>
      <c r="CG158" s="4">
        <v>0.61458333333333337</v>
      </c>
      <c r="CH158" s="4">
        <v>0.94097222222222221</v>
      </c>
      <c r="CI158" s="74"/>
      <c r="CJ158" s="71" t="b">
        <f t="shared" si="101"/>
        <v>0</v>
      </c>
      <c r="CK158" s="70">
        <v>0</v>
      </c>
      <c r="CL158" s="72" t="b">
        <f t="shared" si="102"/>
        <v>0</v>
      </c>
      <c r="CM158" s="70">
        <v>0</v>
      </c>
    </row>
    <row r="159" spans="1:91" ht="27" customHeight="1">
      <c r="A159" s="102">
        <v>45794</v>
      </c>
      <c r="B159" s="59" t="s">
        <v>32</v>
      </c>
      <c r="C159" s="73">
        <v>1</v>
      </c>
      <c r="D159" s="4">
        <v>0.30555555555555552</v>
      </c>
      <c r="E159" s="4">
        <v>0.67013888888888884</v>
      </c>
      <c r="F159" s="74"/>
      <c r="G159" s="71" t="b">
        <f t="shared" si="83"/>
        <v>0</v>
      </c>
      <c r="H159" s="70">
        <v>0</v>
      </c>
      <c r="I159" s="72" t="b">
        <f t="shared" si="84"/>
        <v>0</v>
      </c>
      <c r="J159" s="70">
        <v>0</v>
      </c>
      <c r="K159" s="65"/>
      <c r="L159" s="73">
        <v>1</v>
      </c>
      <c r="M159" s="4">
        <v>0.27916666666666667</v>
      </c>
      <c r="N159" s="4">
        <v>0.9590277777777777</v>
      </c>
      <c r="O159" s="74">
        <v>1</v>
      </c>
      <c r="P159" s="71">
        <f t="shared" si="85"/>
        <v>-1.2500000000000011E-2</v>
      </c>
      <c r="Q159" s="70">
        <v>0</v>
      </c>
      <c r="R159" s="72">
        <f t="shared" si="86"/>
        <v>0.35486111111111107</v>
      </c>
      <c r="S159" s="70">
        <v>8</v>
      </c>
      <c r="U159" s="73">
        <v>1</v>
      </c>
      <c r="V159" s="4">
        <v>0.61111111111111105</v>
      </c>
      <c r="W159" s="4">
        <v>0.96319444444444446</v>
      </c>
      <c r="X159" s="74"/>
      <c r="Y159" s="71" t="b">
        <f t="shared" si="87"/>
        <v>0</v>
      </c>
      <c r="Z159" s="70">
        <v>0</v>
      </c>
      <c r="AA159" s="72" t="b">
        <f t="shared" si="88"/>
        <v>0</v>
      </c>
      <c r="AB159" s="70">
        <v>0</v>
      </c>
      <c r="AD159" s="73">
        <v>1</v>
      </c>
      <c r="AE159" s="4">
        <v>0.63958333333333328</v>
      </c>
      <c r="AF159" s="4">
        <v>0.94166666666666676</v>
      </c>
      <c r="AG159" s="74"/>
      <c r="AH159" s="71" t="b">
        <f t="shared" si="89"/>
        <v>0</v>
      </c>
      <c r="AI159" s="70">
        <v>0</v>
      </c>
      <c r="AJ159" s="72" t="b">
        <f t="shared" si="90"/>
        <v>0</v>
      </c>
      <c r="AK159" s="70">
        <v>0</v>
      </c>
      <c r="AM159" s="73">
        <v>1</v>
      </c>
      <c r="AN159" s="4">
        <v>0.27638888888888885</v>
      </c>
      <c r="AO159" s="4">
        <v>0.63958333333333328</v>
      </c>
      <c r="AP159" s="74"/>
      <c r="AQ159" s="71" t="b">
        <f t="shared" si="91"/>
        <v>0</v>
      </c>
      <c r="AR159" s="70">
        <v>0</v>
      </c>
      <c r="AS159" s="72" t="b">
        <f t="shared" si="92"/>
        <v>0</v>
      </c>
      <c r="AT159" s="70">
        <v>0</v>
      </c>
      <c r="AV159" s="73">
        <v>0</v>
      </c>
      <c r="AW159" s="4"/>
      <c r="AX159" s="4"/>
      <c r="AY159" s="74"/>
      <c r="AZ159" s="71" t="b">
        <f t="shared" si="93"/>
        <v>0</v>
      </c>
      <c r="BA159" s="70">
        <v>0</v>
      </c>
      <c r="BB159" s="72" t="b">
        <f t="shared" si="94"/>
        <v>0</v>
      </c>
      <c r="BC159" s="70">
        <v>0</v>
      </c>
      <c r="BE159" s="73">
        <v>0</v>
      </c>
      <c r="BF159" s="4"/>
      <c r="BG159" s="4"/>
      <c r="BH159" s="74"/>
      <c r="BI159" s="71" t="b">
        <f t="shared" si="95"/>
        <v>0</v>
      </c>
      <c r="BJ159" s="70">
        <v>0</v>
      </c>
      <c r="BK159" s="72" t="b">
        <f t="shared" si="96"/>
        <v>0</v>
      </c>
      <c r="BL159" s="70">
        <v>0</v>
      </c>
      <c r="BN159" s="73">
        <v>1</v>
      </c>
      <c r="BO159" s="4">
        <v>0.33888888888888885</v>
      </c>
      <c r="BP159" s="4">
        <v>0.9868055555555556</v>
      </c>
      <c r="BQ159" s="74"/>
      <c r="BR159" s="71" t="b">
        <f t="shared" si="97"/>
        <v>0</v>
      </c>
      <c r="BS159" s="70">
        <v>0</v>
      </c>
      <c r="BT159" s="72" t="b">
        <f t="shared" si="98"/>
        <v>0</v>
      </c>
      <c r="BU159" s="70">
        <v>0</v>
      </c>
      <c r="BW159" s="73">
        <v>0</v>
      </c>
      <c r="BX159" s="4"/>
      <c r="BY159" s="4"/>
      <c r="BZ159" s="74"/>
      <c r="CA159" s="71" t="b">
        <f t="shared" si="99"/>
        <v>0</v>
      </c>
      <c r="CB159" s="70">
        <v>0</v>
      </c>
      <c r="CC159" s="72" t="b">
        <f t="shared" si="100"/>
        <v>0</v>
      </c>
      <c r="CD159" s="70">
        <v>0</v>
      </c>
      <c r="CF159" s="73">
        <v>1</v>
      </c>
      <c r="CG159" s="4">
        <v>0.30208333333333331</v>
      </c>
      <c r="CH159" s="4">
        <v>0.62777777777777777</v>
      </c>
      <c r="CI159" s="74"/>
      <c r="CJ159" s="71" t="b">
        <f t="shared" si="101"/>
        <v>0</v>
      </c>
      <c r="CK159" s="70">
        <v>0</v>
      </c>
      <c r="CL159" s="72" t="b">
        <f t="shared" si="102"/>
        <v>0</v>
      </c>
      <c r="CM159" s="70">
        <v>0</v>
      </c>
    </row>
    <row r="160" spans="1:91" ht="27" customHeight="1">
      <c r="A160" s="102">
        <v>45795</v>
      </c>
      <c r="B160" s="13" t="s">
        <v>33</v>
      </c>
      <c r="C160" s="73">
        <v>1</v>
      </c>
      <c r="D160" s="4">
        <v>0.61875000000000002</v>
      </c>
      <c r="E160" s="4">
        <v>0.97291666666666676</v>
      </c>
      <c r="F160" s="74"/>
      <c r="G160" s="71" t="b">
        <f t="shared" si="83"/>
        <v>0</v>
      </c>
      <c r="H160" s="70">
        <v>0</v>
      </c>
      <c r="I160" s="72" t="b">
        <f t="shared" si="84"/>
        <v>0</v>
      </c>
      <c r="J160" s="70">
        <v>0</v>
      </c>
      <c r="K160" s="65"/>
      <c r="L160" s="73">
        <v>1</v>
      </c>
      <c r="M160" s="4">
        <v>0.2902777777777778</v>
      </c>
      <c r="N160" s="4">
        <v>0.63124999999999998</v>
      </c>
      <c r="O160" s="74"/>
      <c r="P160" s="71" t="b">
        <f t="shared" si="85"/>
        <v>0</v>
      </c>
      <c r="Q160" s="70">
        <v>0</v>
      </c>
      <c r="R160" s="72" t="b">
        <f t="shared" si="86"/>
        <v>0</v>
      </c>
      <c r="S160" s="70">
        <v>0</v>
      </c>
      <c r="U160" s="73">
        <v>1</v>
      </c>
      <c r="V160" s="4">
        <v>0.30486111111111108</v>
      </c>
      <c r="W160" s="4">
        <v>0.6743055555555556</v>
      </c>
      <c r="X160" s="74"/>
      <c r="Y160" s="71" t="b">
        <f t="shared" si="87"/>
        <v>0</v>
      </c>
      <c r="Z160" s="70">
        <v>0</v>
      </c>
      <c r="AA160" s="72" t="b">
        <f t="shared" si="88"/>
        <v>0</v>
      </c>
      <c r="AB160" s="70">
        <v>0</v>
      </c>
      <c r="AD160" s="73">
        <v>1</v>
      </c>
      <c r="AE160" s="4">
        <v>0.35000000000000003</v>
      </c>
      <c r="AF160" s="4"/>
      <c r="AG160" s="74"/>
      <c r="AH160" s="71" t="b">
        <f t="shared" si="89"/>
        <v>0</v>
      </c>
      <c r="AI160" s="70">
        <v>0</v>
      </c>
      <c r="AJ160" s="72" t="b">
        <f t="shared" si="90"/>
        <v>0</v>
      </c>
      <c r="AK160" s="70">
        <v>0</v>
      </c>
      <c r="AM160" s="73">
        <v>0</v>
      </c>
      <c r="AN160" s="4"/>
      <c r="AO160" s="4"/>
      <c r="AP160" s="74"/>
      <c r="AQ160" s="71" t="b">
        <f t="shared" si="91"/>
        <v>0</v>
      </c>
      <c r="AR160" s="70">
        <v>0</v>
      </c>
      <c r="AS160" s="72" t="b">
        <f t="shared" si="92"/>
        <v>0</v>
      </c>
      <c r="AT160" s="70">
        <v>0</v>
      </c>
      <c r="AV160" s="73">
        <v>0</v>
      </c>
      <c r="AW160" s="4"/>
      <c r="AX160" s="4"/>
      <c r="AY160" s="74"/>
      <c r="AZ160" s="71" t="b">
        <f t="shared" si="93"/>
        <v>0</v>
      </c>
      <c r="BA160" s="70">
        <v>0</v>
      </c>
      <c r="BB160" s="72" t="b">
        <f t="shared" si="94"/>
        <v>0</v>
      </c>
      <c r="BC160" s="70">
        <v>0</v>
      </c>
      <c r="BE160" s="73">
        <v>1</v>
      </c>
      <c r="BF160" s="4">
        <v>0.61319444444444449</v>
      </c>
      <c r="BG160" s="4">
        <v>0.95833333333333337</v>
      </c>
      <c r="BH160" s="74"/>
      <c r="BI160" s="71" t="b">
        <f t="shared" si="95"/>
        <v>0</v>
      </c>
      <c r="BJ160" s="70">
        <v>0</v>
      </c>
      <c r="BK160" s="72" t="b">
        <f t="shared" si="96"/>
        <v>0</v>
      </c>
      <c r="BL160" s="70">
        <v>0</v>
      </c>
      <c r="BN160" s="73">
        <v>1</v>
      </c>
      <c r="BO160" s="4">
        <v>0.2951388888888889</v>
      </c>
      <c r="BP160" s="4">
        <v>0.97638888888888886</v>
      </c>
      <c r="BQ160" s="74"/>
      <c r="BR160" s="71" t="b">
        <f t="shared" si="97"/>
        <v>0</v>
      </c>
      <c r="BS160" s="70">
        <v>0</v>
      </c>
      <c r="BT160" s="72" t="b">
        <f t="shared" si="98"/>
        <v>0</v>
      </c>
      <c r="BU160" s="70">
        <v>0</v>
      </c>
      <c r="BW160" s="73">
        <v>0</v>
      </c>
      <c r="BX160" s="4"/>
      <c r="BY160" s="4"/>
      <c r="BZ160" s="74"/>
      <c r="CA160" s="71" t="b">
        <f t="shared" si="99"/>
        <v>0</v>
      </c>
      <c r="CB160" s="70">
        <v>0</v>
      </c>
      <c r="CC160" s="72" t="b">
        <f t="shared" si="100"/>
        <v>0</v>
      </c>
      <c r="CD160" s="70">
        <v>0</v>
      </c>
      <c r="CF160" s="73">
        <v>1</v>
      </c>
      <c r="CG160" s="4">
        <v>0.2951388888888889</v>
      </c>
      <c r="CH160" s="4">
        <v>0.67152777777777783</v>
      </c>
      <c r="CI160" s="74"/>
      <c r="CJ160" s="71" t="b">
        <f t="shared" si="101"/>
        <v>0</v>
      </c>
      <c r="CK160" s="70">
        <v>0</v>
      </c>
      <c r="CL160" s="72" t="b">
        <f t="shared" si="102"/>
        <v>0</v>
      </c>
      <c r="CM160" s="70">
        <v>0</v>
      </c>
    </row>
    <row r="161" spans="1:91" ht="27" customHeight="1">
      <c r="A161" s="102">
        <v>45796</v>
      </c>
      <c r="B161" s="129" t="s">
        <v>24</v>
      </c>
      <c r="C161" s="73">
        <v>1</v>
      </c>
      <c r="D161" s="4">
        <v>0.2986111111111111</v>
      </c>
      <c r="E161" s="4">
        <v>0.65</v>
      </c>
      <c r="F161" s="74"/>
      <c r="G161" s="71" t="b">
        <f t="shared" si="83"/>
        <v>0</v>
      </c>
      <c r="H161" s="70">
        <v>0</v>
      </c>
      <c r="I161" s="72" t="b">
        <f t="shared" si="84"/>
        <v>0</v>
      </c>
      <c r="J161" s="70">
        <v>0</v>
      </c>
      <c r="K161" s="65"/>
      <c r="L161" s="73">
        <v>1</v>
      </c>
      <c r="M161" s="4">
        <v>0.29166666666666669</v>
      </c>
      <c r="N161" s="4">
        <v>0.64027777777777783</v>
      </c>
      <c r="O161" s="74"/>
      <c r="P161" s="71" t="b">
        <f t="shared" si="85"/>
        <v>0</v>
      </c>
      <c r="Q161" s="70">
        <v>0</v>
      </c>
      <c r="R161" s="72" t="b">
        <f t="shared" si="86"/>
        <v>0</v>
      </c>
      <c r="S161" s="70">
        <v>0</v>
      </c>
      <c r="U161" s="73">
        <v>0</v>
      </c>
      <c r="V161" s="4"/>
      <c r="W161" s="4"/>
      <c r="X161" s="74"/>
      <c r="Y161" s="71" t="b">
        <f t="shared" si="87"/>
        <v>0</v>
      </c>
      <c r="Z161" s="70">
        <v>0</v>
      </c>
      <c r="AA161" s="72" t="b">
        <f t="shared" si="88"/>
        <v>0</v>
      </c>
      <c r="AB161" s="70">
        <v>0</v>
      </c>
      <c r="AD161" s="73">
        <v>1</v>
      </c>
      <c r="AE161" s="4">
        <v>0.63611111111111118</v>
      </c>
      <c r="AF161" s="4">
        <v>0.9458333333333333</v>
      </c>
      <c r="AG161" s="74"/>
      <c r="AH161" s="71" t="b">
        <f t="shared" si="89"/>
        <v>0</v>
      </c>
      <c r="AI161" s="70">
        <v>0</v>
      </c>
      <c r="AJ161" s="72" t="b">
        <f t="shared" si="90"/>
        <v>0</v>
      </c>
      <c r="AK161" s="70">
        <v>0</v>
      </c>
      <c r="AM161" s="73">
        <v>1</v>
      </c>
      <c r="AN161" s="4">
        <v>0.28958333333333336</v>
      </c>
      <c r="AO161" s="4">
        <v>0.63888888888888895</v>
      </c>
      <c r="AP161" s="74"/>
      <c r="AQ161" s="71" t="b">
        <f t="shared" si="91"/>
        <v>0</v>
      </c>
      <c r="AR161" s="70">
        <v>0</v>
      </c>
      <c r="AS161" s="72" t="b">
        <f t="shared" si="92"/>
        <v>0</v>
      </c>
      <c r="AT161" s="70">
        <v>0</v>
      </c>
      <c r="AV161" s="73">
        <v>0</v>
      </c>
      <c r="AW161" s="4"/>
      <c r="AX161" s="4"/>
      <c r="AY161" s="74"/>
      <c r="AZ161" s="71" t="b">
        <f t="shared" si="93"/>
        <v>0</v>
      </c>
      <c r="BA161" s="70">
        <v>0</v>
      </c>
      <c r="BB161" s="72" t="b">
        <f t="shared" si="94"/>
        <v>0</v>
      </c>
      <c r="BC161" s="70">
        <v>0</v>
      </c>
      <c r="BE161" s="73">
        <v>1</v>
      </c>
      <c r="BF161" s="4">
        <v>0.58680555555555558</v>
      </c>
      <c r="BG161" s="4">
        <v>0.94930555555555562</v>
      </c>
      <c r="BH161" s="74"/>
      <c r="BI161" s="71" t="b">
        <f t="shared" si="95"/>
        <v>0</v>
      </c>
      <c r="BJ161" s="70">
        <v>0</v>
      </c>
      <c r="BK161" s="72" t="b">
        <f t="shared" si="96"/>
        <v>0</v>
      </c>
      <c r="BL161" s="70">
        <v>0</v>
      </c>
      <c r="BN161" s="73">
        <v>1</v>
      </c>
      <c r="BO161" s="4">
        <v>0.29652777777777778</v>
      </c>
      <c r="BP161" s="4">
        <v>0.9590277777777777</v>
      </c>
      <c r="BQ161" s="74"/>
      <c r="BR161" s="71" t="b">
        <f t="shared" si="97"/>
        <v>0</v>
      </c>
      <c r="BS161" s="70">
        <v>0</v>
      </c>
      <c r="BT161" s="72" t="b">
        <f t="shared" si="98"/>
        <v>0</v>
      </c>
      <c r="BU161" s="70">
        <v>0</v>
      </c>
      <c r="BW161" s="73">
        <v>0</v>
      </c>
      <c r="BX161" s="4"/>
      <c r="BY161" s="4"/>
      <c r="BZ161" s="74"/>
      <c r="CA161" s="71" t="b">
        <f t="shared" si="99"/>
        <v>0</v>
      </c>
      <c r="CB161" s="70">
        <v>0</v>
      </c>
      <c r="CC161" s="72" t="b">
        <f t="shared" si="100"/>
        <v>0</v>
      </c>
      <c r="CD161" s="70">
        <v>0</v>
      </c>
      <c r="CF161" s="73">
        <v>1</v>
      </c>
      <c r="CG161" s="4">
        <v>0.61805555555555558</v>
      </c>
      <c r="CH161" s="4">
        <v>0.94930555555555562</v>
      </c>
      <c r="CI161" s="74"/>
      <c r="CJ161" s="71" t="b">
        <f t="shared" si="101"/>
        <v>0</v>
      </c>
      <c r="CK161" s="70">
        <v>0</v>
      </c>
      <c r="CL161" s="72" t="b">
        <f t="shared" si="102"/>
        <v>0</v>
      </c>
      <c r="CM161" s="70">
        <v>0</v>
      </c>
    </row>
    <row r="162" spans="1:91" ht="27" customHeight="1">
      <c r="A162" s="102">
        <v>45797</v>
      </c>
      <c r="B162" s="129" t="s">
        <v>25</v>
      </c>
      <c r="C162" s="73">
        <v>0</v>
      </c>
      <c r="D162" s="4"/>
      <c r="E162" s="4"/>
      <c r="F162" s="74"/>
      <c r="G162" s="71" t="b">
        <f t="shared" si="83"/>
        <v>0</v>
      </c>
      <c r="H162" s="70">
        <v>0</v>
      </c>
      <c r="I162" s="72" t="b">
        <f t="shared" si="84"/>
        <v>0</v>
      </c>
      <c r="J162" s="70">
        <v>0</v>
      </c>
      <c r="K162" s="65"/>
      <c r="L162" s="73">
        <v>1</v>
      </c>
      <c r="M162" s="4">
        <v>0.31180555555555556</v>
      </c>
      <c r="N162" s="4">
        <v>0.62986111111111109</v>
      </c>
      <c r="O162" s="74"/>
      <c r="P162" s="71" t="b">
        <f t="shared" si="85"/>
        <v>0</v>
      </c>
      <c r="Q162" s="70">
        <v>0</v>
      </c>
      <c r="R162" s="72" t="b">
        <f t="shared" si="86"/>
        <v>0</v>
      </c>
      <c r="S162" s="70">
        <v>0</v>
      </c>
      <c r="U162" s="73">
        <v>1</v>
      </c>
      <c r="V162" s="4">
        <v>0.64930555555555558</v>
      </c>
      <c r="W162" s="4">
        <v>0.98958333333333337</v>
      </c>
      <c r="X162" s="74"/>
      <c r="Y162" s="71" t="b">
        <f t="shared" si="87"/>
        <v>0</v>
      </c>
      <c r="Z162" s="70">
        <v>0</v>
      </c>
      <c r="AA162" s="72" t="b">
        <f t="shared" si="88"/>
        <v>0</v>
      </c>
      <c r="AB162" s="70">
        <v>0</v>
      </c>
      <c r="AD162" s="73">
        <v>1</v>
      </c>
      <c r="AE162" s="4">
        <v>0.35694444444444445</v>
      </c>
      <c r="AF162" s="4">
        <v>0.67499999999999993</v>
      </c>
      <c r="AG162" s="74"/>
      <c r="AH162" s="71" t="b">
        <f t="shared" si="89"/>
        <v>0</v>
      </c>
      <c r="AI162" s="70">
        <v>0</v>
      </c>
      <c r="AJ162" s="72" t="b">
        <f t="shared" si="90"/>
        <v>0</v>
      </c>
      <c r="AK162" s="70">
        <v>0</v>
      </c>
      <c r="AM162" s="73">
        <v>1</v>
      </c>
      <c r="AN162" s="4">
        <v>0.62569444444444444</v>
      </c>
      <c r="AO162" s="4">
        <v>0.96527777777777779</v>
      </c>
      <c r="AP162" s="74"/>
      <c r="AQ162" s="71" t="b">
        <f t="shared" si="91"/>
        <v>0</v>
      </c>
      <c r="AR162" s="70">
        <v>0</v>
      </c>
      <c r="AS162" s="72" t="b">
        <f t="shared" si="92"/>
        <v>0</v>
      </c>
      <c r="AT162" s="70">
        <v>0</v>
      </c>
      <c r="AV162" s="73">
        <v>0</v>
      </c>
      <c r="AW162" s="4"/>
      <c r="AX162" s="4"/>
      <c r="AY162" s="74"/>
      <c r="AZ162" s="71" t="b">
        <f t="shared" si="93"/>
        <v>0</v>
      </c>
      <c r="BA162" s="70">
        <v>0</v>
      </c>
      <c r="BB162" s="72" t="b">
        <f t="shared" si="94"/>
        <v>0</v>
      </c>
      <c r="BC162" s="70">
        <v>0</v>
      </c>
      <c r="BE162" s="73">
        <v>1</v>
      </c>
      <c r="BF162" s="4">
        <v>0.6166666666666667</v>
      </c>
      <c r="BG162" s="4">
        <v>0.96527777777777779</v>
      </c>
      <c r="BH162" s="74"/>
      <c r="BI162" s="71" t="b">
        <f t="shared" si="95"/>
        <v>0</v>
      </c>
      <c r="BJ162" s="70">
        <v>0</v>
      </c>
      <c r="BK162" s="72" t="b">
        <f t="shared" si="96"/>
        <v>0</v>
      </c>
      <c r="BL162" s="70">
        <v>0</v>
      </c>
      <c r="BN162" s="73">
        <v>1</v>
      </c>
      <c r="BO162" s="4">
        <v>0.29930555555555555</v>
      </c>
      <c r="BP162" s="4">
        <v>0.99236111111111114</v>
      </c>
      <c r="BQ162" s="74"/>
      <c r="BR162" s="71" t="b">
        <f t="shared" si="97"/>
        <v>0</v>
      </c>
      <c r="BS162" s="70">
        <v>0</v>
      </c>
      <c r="BT162" s="72" t="b">
        <f t="shared" si="98"/>
        <v>0</v>
      </c>
      <c r="BU162" s="70">
        <v>0</v>
      </c>
      <c r="BW162" s="73">
        <v>0</v>
      </c>
      <c r="BX162" s="4"/>
      <c r="BY162" s="4"/>
      <c r="BZ162" s="74"/>
      <c r="CA162" s="71" t="b">
        <f t="shared" si="99"/>
        <v>0</v>
      </c>
      <c r="CB162" s="70">
        <v>0</v>
      </c>
      <c r="CC162" s="72" t="b">
        <f t="shared" si="100"/>
        <v>0</v>
      </c>
      <c r="CD162" s="70">
        <v>0</v>
      </c>
      <c r="CF162" s="73">
        <v>1</v>
      </c>
      <c r="CG162" s="4">
        <v>0.3</v>
      </c>
      <c r="CH162" s="4">
        <v>0.64930555555555558</v>
      </c>
      <c r="CI162" s="74"/>
      <c r="CJ162" s="71" t="b">
        <f t="shared" si="101"/>
        <v>0</v>
      </c>
      <c r="CK162" s="70">
        <v>0</v>
      </c>
      <c r="CL162" s="72" t="b">
        <f t="shared" si="102"/>
        <v>0</v>
      </c>
      <c r="CM162" s="70">
        <v>0</v>
      </c>
    </row>
    <row r="163" spans="1:91" ht="27" customHeight="1">
      <c r="A163" s="102">
        <v>45798</v>
      </c>
      <c r="B163" s="129" t="s">
        <v>34</v>
      </c>
      <c r="C163" s="73">
        <v>1</v>
      </c>
      <c r="D163" s="4">
        <v>0.32569444444444445</v>
      </c>
      <c r="E163" s="4">
        <v>0.64930555555555558</v>
      </c>
      <c r="F163" s="74"/>
      <c r="G163" s="71" t="b">
        <f t="shared" si="83"/>
        <v>0</v>
      </c>
      <c r="H163" s="70">
        <v>0</v>
      </c>
      <c r="I163" s="72" t="b">
        <f t="shared" si="84"/>
        <v>0</v>
      </c>
      <c r="J163" s="70">
        <v>0</v>
      </c>
      <c r="K163" s="65"/>
      <c r="L163" s="73">
        <v>1</v>
      </c>
      <c r="M163" s="4">
        <v>0.61249999999999993</v>
      </c>
      <c r="N163" s="4">
        <v>0.96250000000000002</v>
      </c>
      <c r="O163" s="74"/>
      <c r="P163" s="71" t="b">
        <f t="shared" si="85"/>
        <v>0</v>
      </c>
      <c r="Q163" s="70">
        <v>0</v>
      </c>
      <c r="R163" s="72" t="b">
        <f t="shared" si="86"/>
        <v>0</v>
      </c>
      <c r="S163" s="70">
        <v>0</v>
      </c>
      <c r="U163" s="73">
        <v>1</v>
      </c>
      <c r="V163" s="4">
        <v>0.60625000000000007</v>
      </c>
      <c r="W163" s="4">
        <v>0.9604166666666667</v>
      </c>
      <c r="X163" s="74"/>
      <c r="Y163" s="71" t="b">
        <f t="shared" si="87"/>
        <v>0</v>
      </c>
      <c r="Z163" s="70">
        <v>0</v>
      </c>
      <c r="AA163" s="72" t="b">
        <f t="shared" si="88"/>
        <v>0</v>
      </c>
      <c r="AB163" s="70">
        <v>0</v>
      </c>
      <c r="AD163" s="73">
        <v>0</v>
      </c>
      <c r="AE163" s="4"/>
      <c r="AF163" s="4"/>
      <c r="AG163" s="74"/>
      <c r="AH163" s="71" t="b">
        <f t="shared" si="89"/>
        <v>0</v>
      </c>
      <c r="AI163" s="70">
        <v>0</v>
      </c>
      <c r="AJ163" s="72" t="b">
        <f t="shared" si="90"/>
        <v>0</v>
      </c>
      <c r="AK163" s="70">
        <v>0</v>
      </c>
      <c r="AM163" s="73">
        <v>1</v>
      </c>
      <c r="AN163" s="4">
        <v>0.60625000000000007</v>
      </c>
      <c r="AO163" s="4">
        <v>0.93125000000000002</v>
      </c>
      <c r="AP163" s="74"/>
      <c r="AQ163" s="71" t="b">
        <f t="shared" si="91"/>
        <v>0</v>
      </c>
      <c r="AR163" s="70">
        <v>0</v>
      </c>
      <c r="AS163" s="72" t="b">
        <f t="shared" si="92"/>
        <v>0</v>
      </c>
      <c r="AT163" s="70">
        <v>0</v>
      </c>
      <c r="AV163" s="73">
        <v>0</v>
      </c>
      <c r="AW163" s="4"/>
      <c r="AX163" s="4"/>
      <c r="AY163" s="74"/>
      <c r="AZ163" s="71" t="b">
        <f t="shared" si="93"/>
        <v>0</v>
      </c>
      <c r="BA163" s="70">
        <v>0</v>
      </c>
      <c r="BB163" s="72" t="b">
        <f t="shared" si="94"/>
        <v>0</v>
      </c>
      <c r="BC163" s="70">
        <v>0</v>
      </c>
      <c r="BE163" s="73">
        <v>1</v>
      </c>
      <c r="BF163" s="4">
        <v>0.33402777777777781</v>
      </c>
      <c r="BG163" s="4">
        <v>0.66041666666666665</v>
      </c>
      <c r="BH163" s="74"/>
      <c r="BI163" s="71" t="b">
        <f t="shared" si="95"/>
        <v>0</v>
      </c>
      <c r="BJ163" s="70">
        <v>0</v>
      </c>
      <c r="BK163" s="72" t="b">
        <f t="shared" si="96"/>
        <v>0</v>
      </c>
      <c r="BL163" s="70">
        <v>0</v>
      </c>
      <c r="BN163" s="73">
        <v>1</v>
      </c>
      <c r="BO163" s="4">
        <v>0.31180555555555556</v>
      </c>
      <c r="BP163" s="4">
        <v>0.98472222222222217</v>
      </c>
      <c r="BQ163" s="74"/>
      <c r="BR163" s="71" t="b">
        <f t="shared" si="97"/>
        <v>0</v>
      </c>
      <c r="BS163" s="70">
        <v>0</v>
      </c>
      <c r="BT163" s="72" t="b">
        <f t="shared" si="98"/>
        <v>0</v>
      </c>
      <c r="BU163" s="70">
        <v>0</v>
      </c>
      <c r="BW163" s="73">
        <v>1</v>
      </c>
      <c r="BX163" s="4">
        <v>0.34027777777777773</v>
      </c>
      <c r="BY163" s="4">
        <v>0.63680555555555551</v>
      </c>
      <c r="BZ163" s="74"/>
      <c r="CA163" s="71" t="b">
        <f t="shared" si="99"/>
        <v>0</v>
      </c>
      <c r="CB163" s="70">
        <v>0</v>
      </c>
      <c r="CC163" s="72" t="b">
        <f t="shared" si="100"/>
        <v>0</v>
      </c>
      <c r="CD163" s="70">
        <v>0</v>
      </c>
      <c r="CF163" s="73">
        <v>1</v>
      </c>
      <c r="CG163" s="4">
        <v>0.28958333333333336</v>
      </c>
      <c r="CH163" s="4">
        <v>0.63611111111111118</v>
      </c>
      <c r="CI163" s="74"/>
      <c r="CJ163" s="71" t="b">
        <f t="shared" si="101"/>
        <v>0</v>
      </c>
      <c r="CK163" s="70">
        <v>0</v>
      </c>
      <c r="CL163" s="72" t="b">
        <f t="shared" si="102"/>
        <v>0</v>
      </c>
      <c r="CM163" s="70">
        <v>0</v>
      </c>
    </row>
    <row r="164" spans="1:91" ht="27" customHeight="1">
      <c r="A164" s="102">
        <v>45799</v>
      </c>
      <c r="B164" s="129" t="s">
        <v>30</v>
      </c>
      <c r="C164" s="73">
        <v>1</v>
      </c>
      <c r="D164" s="4">
        <v>0.31805555555555554</v>
      </c>
      <c r="E164" s="4">
        <v>0.63680555555555551</v>
      </c>
      <c r="F164" s="74"/>
      <c r="G164" s="71" t="b">
        <f t="shared" si="83"/>
        <v>0</v>
      </c>
      <c r="H164" s="70">
        <v>0</v>
      </c>
      <c r="I164" s="72" t="b">
        <f t="shared" si="84"/>
        <v>0</v>
      </c>
      <c r="J164" s="70">
        <v>0</v>
      </c>
      <c r="K164" s="65"/>
      <c r="L164" s="73">
        <v>1</v>
      </c>
      <c r="M164" s="4">
        <v>0.61527777777777781</v>
      </c>
      <c r="N164" s="4">
        <v>0.9590277777777777</v>
      </c>
      <c r="O164" s="74"/>
      <c r="P164" s="71" t="b">
        <f t="shared" si="85"/>
        <v>0</v>
      </c>
      <c r="Q164" s="70">
        <v>0</v>
      </c>
      <c r="R164" s="72" t="b">
        <f t="shared" si="86"/>
        <v>0</v>
      </c>
      <c r="S164" s="70">
        <v>0</v>
      </c>
      <c r="U164" s="73">
        <v>1</v>
      </c>
      <c r="V164" s="4">
        <v>0.60625000000000007</v>
      </c>
      <c r="W164" s="4">
        <v>0.96944444444444444</v>
      </c>
      <c r="X164" s="74"/>
      <c r="Y164" s="71" t="b">
        <f t="shared" si="87"/>
        <v>0</v>
      </c>
      <c r="Z164" s="70">
        <v>0</v>
      </c>
      <c r="AA164" s="72" t="b">
        <f t="shared" si="88"/>
        <v>0</v>
      </c>
      <c r="AB164" s="70">
        <v>0</v>
      </c>
      <c r="AD164" s="73">
        <v>1</v>
      </c>
      <c r="AE164" s="4">
        <v>0.60625000000000007</v>
      </c>
      <c r="AF164" s="4">
        <v>0.9375</v>
      </c>
      <c r="AG164" s="74"/>
      <c r="AH164" s="71" t="b">
        <f t="shared" si="89"/>
        <v>0</v>
      </c>
      <c r="AI164" s="70">
        <v>0</v>
      </c>
      <c r="AJ164" s="72" t="b">
        <f t="shared" si="90"/>
        <v>0</v>
      </c>
      <c r="AK164" s="70">
        <v>0</v>
      </c>
      <c r="AM164" s="73">
        <v>1</v>
      </c>
      <c r="AN164" s="4">
        <v>0.28958333333333336</v>
      </c>
      <c r="AO164" s="4">
        <v>0.62569444444444444</v>
      </c>
      <c r="AP164" s="74"/>
      <c r="AQ164" s="71" t="b">
        <f t="shared" si="91"/>
        <v>0</v>
      </c>
      <c r="AR164" s="70">
        <v>0</v>
      </c>
      <c r="AS164" s="72" t="b">
        <f t="shared" si="92"/>
        <v>0</v>
      </c>
      <c r="AT164" s="70">
        <v>0</v>
      </c>
      <c r="AV164" s="73">
        <v>0</v>
      </c>
      <c r="AW164" s="4"/>
      <c r="AX164" s="4"/>
      <c r="AY164" s="74"/>
      <c r="AZ164" s="71" t="b">
        <f t="shared" si="93"/>
        <v>0</v>
      </c>
      <c r="BA164" s="70">
        <v>0</v>
      </c>
      <c r="BB164" s="72" t="b">
        <f t="shared" si="94"/>
        <v>0</v>
      </c>
      <c r="BC164" s="70">
        <v>0</v>
      </c>
      <c r="BE164" s="73">
        <v>0</v>
      </c>
      <c r="BF164" s="4"/>
      <c r="BG164" s="4"/>
      <c r="BH164" s="74"/>
      <c r="BI164" s="71" t="b">
        <f t="shared" si="95"/>
        <v>0</v>
      </c>
      <c r="BJ164" s="70">
        <v>0</v>
      </c>
      <c r="BK164" s="72" t="b">
        <f t="shared" si="96"/>
        <v>0</v>
      </c>
      <c r="BL164" s="70">
        <v>0</v>
      </c>
      <c r="BN164" s="73">
        <v>1</v>
      </c>
      <c r="BO164" s="4">
        <v>0.3125</v>
      </c>
      <c r="BP164" s="4">
        <v>0.96388888888888891</v>
      </c>
      <c r="BQ164" s="74"/>
      <c r="BR164" s="71" t="b">
        <f t="shared" si="97"/>
        <v>0</v>
      </c>
      <c r="BS164" s="70">
        <v>0</v>
      </c>
      <c r="BT164" s="72" t="b">
        <f t="shared" si="98"/>
        <v>0</v>
      </c>
      <c r="BU164" s="70">
        <v>0</v>
      </c>
      <c r="BW164" s="73">
        <v>1</v>
      </c>
      <c r="BX164" s="4">
        <v>0.29444444444444445</v>
      </c>
      <c r="BY164" s="4">
        <v>0.64027777777777783</v>
      </c>
      <c r="BZ164" s="74"/>
      <c r="CA164" s="71" t="b">
        <f t="shared" si="99"/>
        <v>0</v>
      </c>
      <c r="CB164" s="70">
        <v>0</v>
      </c>
      <c r="CC164" s="72" t="b">
        <f t="shared" si="100"/>
        <v>0</v>
      </c>
      <c r="CD164" s="70">
        <v>0</v>
      </c>
      <c r="CF164" s="73">
        <v>0</v>
      </c>
      <c r="CG164" s="4"/>
      <c r="CH164" s="4"/>
      <c r="CI164" s="74"/>
      <c r="CJ164" s="71" t="b">
        <f t="shared" si="101"/>
        <v>0</v>
      </c>
      <c r="CK164" s="70">
        <v>0</v>
      </c>
      <c r="CL164" s="72" t="b">
        <f t="shared" si="102"/>
        <v>0</v>
      </c>
      <c r="CM164" s="70">
        <v>0</v>
      </c>
    </row>
    <row r="165" spans="1:91" ht="27" customHeight="1">
      <c r="A165" s="102">
        <v>45800</v>
      </c>
      <c r="B165" s="59" t="s">
        <v>31</v>
      </c>
      <c r="C165" s="73">
        <v>1</v>
      </c>
      <c r="D165" s="4">
        <v>0.95833333333333337</v>
      </c>
      <c r="E165" s="4"/>
      <c r="F165" s="74"/>
      <c r="G165" s="71" t="b">
        <f t="shared" si="83"/>
        <v>0</v>
      </c>
      <c r="H165" s="70">
        <v>0</v>
      </c>
      <c r="I165" s="72" t="b">
        <f t="shared" si="84"/>
        <v>0</v>
      </c>
      <c r="J165" s="70">
        <v>0</v>
      </c>
      <c r="K165" s="65"/>
      <c r="L165" s="73">
        <v>1</v>
      </c>
      <c r="M165" s="4">
        <v>0.27499999999999997</v>
      </c>
      <c r="N165" s="4">
        <v>0.62638888888888888</v>
      </c>
      <c r="O165" s="74"/>
      <c r="P165" s="71" t="b">
        <f t="shared" si="85"/>
        <v>0</v>
      </c>
      <c r="Q165" s="70">
        <v>0</v>
      </c>
      <c r="R165" s="72" t="b">
        <f t="shared" si="86"/>
        <v>0</v>
      </c>
      <c r="S165" s="70">
        <v>0</v>
      </c>
      <c r="U165" s="73">
        <v>1</v>
      </c>
      <c r="V165" s="4">
        <v>0.28819444444444448</v>
      </c>
      <c r="W165" s="4">
        <v>0.64652777777777781</v>
      </c>
      <c r="X165" s="74"/>
      <c r="Y165" s="71" t="b">
        <f t="shared" si="87"/>
        <v>0</v>
      </c>
      <c r="Z165" s="70">
        <v>0</v>
      </c>
      <c r="AA165" s="72" t="b">
        <f t="shared" si="88"/>
        <v>0</v>
      </c>
      <c r="AB165" s="70">
        <v>0</v>
      </c>
      <c r="AD165" s="73">
        <v>1</v>
      </c>
      <c r="AE165" s="4">
        <v>0.65277777777777779</v>
      </c>
      <c r="AF165" s="4">
        <v>0.95624999999999993</v>
      </c>
      <c r="AG165" s="74"/>
      <c r="AH165" s="71" t="b">
        <f t="shared" si="89"/>
        <v>0</v>
      </c>
      <c r="AI165" s="70">
        <v>0</v>
      </c>
      <c r="AJ165" s="72" t="b">
        <f t="shared" si="90"/>
        <v>0</v>
      </c>
      <c r="AK165" s="70">
        <v>0</v>
      </c>
      <c r="AM165" s="73">
        <v>1</v>
      </c>
      <c r="AN165" s="4">
        <v>0.27986111111111112</v>
      </c>
      <c r="AO165" s="4">
        <v>0.65694444444444444</v>
      </c>
      <c r="AP165" s="74"/>
      <c r="AQ165" s="71" t="b">
        <f t="shared" si="91"/>
        <v>0</v>
      </c>
      <c r="AR165" s="70">
        <v>0</v>
      </c>
      <c r="AS165" s="72" t="b">
        <f t="shared" si="92"/>
        <v>0</v>
      </c>
      <c r="AT165" s="70">
        <v>0</v>
      </c>
      <c r="AV165" s="73">
        <v>0</v>
      </c>
      <c r="AW165" s="4"/>
      <c r="AX165" s="4"/>
      <c r="AY165" s="74"/>
      <c r="AZ165" s="71" t="b">
        <f t="shared" si="93"/>
        <v>0</v>
      </c>
      <c r="BA165" s="70">
        <v>0</v>
      </c>
      <c r="BB165" s="72" t="b">
        <f t="shared" si="94"/>
        <v>0</v>
      </c>
      <c r="BC165" s="70">
        <v>0</v>
      </c>
      <c r="BE165" s="73">
        <v>1</v>
      </c>
      <c r="BF165" s="4">
        <v>0.60277777777777775</v>
      </c>
      <c r="BG165" s="4">
        <v>0.95624999999999993</v>
      </c>
      <c r="BH165" s="74"/>
      <c r="BI165" s="71" t="b">
        <f t="shared" si="95"/>
        <v>0</v>
      </c>
      <c r="BJ165" s="70">
        <v>0</v>
      </c>
      <c r="BK165" s="72" t="b">
        <f t="shared" si="96"/>
        <v>0</v>
      </c>
      <c r="BL165" s="70">
        <v>0</v>
      </c>
      <c r="BN165" s="73">
        <v>1</v>
      </c>
      <c r="BO165" s="4">
        <v>0.32083333333333336</v>
      </c>
      <c r="BP165" s="4">
        <v>0.95000000000000007</v>
      </c>
      <c r="BQ165" s="74"/>
      <c r="BR165" s="71" t="b">
        <f t="shared" si="97"/>
        <v>0</v>
      </c>
      <c r="BS165" s="70">
        <v>0</v>
      </c>
      <c r="BT165" s="72" t="b">
        <f t="shared" si="98"/>
        <v>0</v>
      </c>
      <c r="BU165" s="70">
        <v>0</v>
      </c>
      <c r="BW165" s="73">
        <v>0</v>
      </c>
      <c r="BX165" s="4"/>
      <c r="BY165" s="4"/>
      <c r="BZ165" s="74"/>
      <c r="CA165" s="71" t="b">
        <f t="shared" si="99"/>
        <v>0</v>
      </c>
      <c r="CB165" s="70">
        <v>0</v>
      </c>
      <c r="CC165" s="72" t="b">
        <f t="shared" si="100"/>
        <v>0</v>
      </c>
      <c r="CD165" s="70">
        <v>0</v>
      </c>
      <c r="CF165" s="73">
        <v>1</v>
      </c>
      <c r="CG165" s="4">
        <v>0.61319444444444449</v>
      </c>
      <c r="CH165" s="4">
        <v>0.95833333333333337</v>
      </c>
      <c r="CI165" s="74"/>
      <c r="CJ165" s="71" t="b">
        <f t="shared" si="101"/>
        <v>0</v>
      </c>
      <c r="CK165" s="70">
        <v>0</v>
      </c>
      <c r="CL165" s="72" t="b">
        <f t="shared" si="102"/>
        <v>0</v>
      </c>
      <c r="CM165" s="70">
        <v>0</v>
      </c>
    </row>
    <row r="166" spans="1:91" ht="27" customHeight="1">
      <c r="A166" s="102">
        <v>45801</v>
      </c>
      <c r="B166" s="59" t="s">
        <v>32</v>
      </c>
      <c r="C166" s="73">
        <v>1</v>
      </c>
      <c r="D166" s="4">
        <v>0.60555555555555551</v>
      </c>
      <c r="E166" s="4">
        <v>0.94930555555555562</v>
      </c>
      <c r="F166" s="74"/>
      <c r="G166" s="71" t="b">
        <f t="shared" si="83"/>
        <v>0</v>
      </c>
      <c r="H166" s="70">
        <v>0</v>
      </c>
      <c r="I166" s="72" t="b">
        <f t="shared" si="84"/>
        <v>0</v>
      </c>
      <c r="J166" s="70">
        <v>0</v>
      </c>
      <c r="K166" s="65"/>
      <c r="L166" s="73">
        <v>1</v>
      </c>
      <c r="M166" s="4">
        <v>0.62152777777777779</v>
      </c>
      <c r="N166" s="4">
        <v>0.96180555555555547</v>
      </c>
      <c r="O166" s="74"/>
      <c r="P166" s="71" t="b">
        <f t="shared" si="85"/>
        <v>0</v>
      </c>
      <c r="Q166" s="70">
        <v>0</v>
      </c>
      <c r="R166" s="72" t="b">
        <f t="shared" si="86"/>
        <v>0</v>
      </c>
      <c r="S166" s="70">
        <v>0</v>
      </c>
      <c r="U166" s="73">
        <v>1</v>
      </c>
      <c r="V166" s="4">
        <v>0.27916666666666667</v>
      </c>
      <c r="W166" s="4">
        <v>0.64513888888888882</v>
      </c>
      <c r="X166" s="74"/>
      <c r="Y166" s="71" t="b">
        <f t="shared" si="87"/>
        <v>0</v>
      </c>
      <c r="Z166" s="70">
        <v>0</v>
      </c>
      <c r="AA166" s="72" t="b">
        <f t="shared" si="88"/>
        <v>0</v>
      </c>
      <c r="AB166" s="70">
        <v>0</v>
      </c>
      <c r="AD166" s="73">
        <v>1</v>
      </c>
      <c r="AE166" s="4">
        <v>0.34166666666666662</v>
      </c>
      <c r="AF166" s="4">
        <v>0.75624999999999998</v>
      </c>
      <c r="AG166" s="74"/>
      <c r="AH166" s="71" t="b">
        <f t="shared" si="89"/>
        <v>0</v>
      </c>
      <c r="AI166" s="70">
        <v>0</v>
      </c>
      <c r="AJ166" s="72" t="b">
        <f t="shared" si="90"/>
        <v>0</v>
      </c>
      <c r="AK166" s="70">
        <v>0</v>
      </c>
      <c r="AM166" s="73">
        <v>1</v>
      </c>
      <c r="AN166" s="4">
        <v>0.27569444444444446</v>
      </c>
      <c r="AO166" s="4">
        <v>0.92291666666666661</v>
      </c>
      <c r="AP166" s="74"/>
      <c r="AQ166" s="71" t="b">
        <f t="shared" si="91"/>
        <v>0</v>
      </c>
      <c r="AR166" s="70">
        <v>7</v>
      </c>
      <c r="AS166" s="72" t="b">
        <f t="shared" si="92"/>
        <v>0</v>
      </c>
      <c r="AT166" s="70">
        <v>0</v>
      </c>
      <c r="AV166" s="73">
        <v>0</v>
      </c>
      <c r="AW166" s="4"/>
      <c r="AX166" s="4"/>
      <c r="AY166" s="74"/>
      <c r="AZ166" s="71" t="b">
        <f t="shared" si="93"/>
        <v>0</v>
      </c>
      <c r="BA166" s="70">
        <v>0</v>
      </c>
      <c r="BB166" s="72" t="b">
        <f t="shared" si="94"/>
        <v>0</v>
      </c>
      <c r="BC166" s="70">
        <v>0</v>
      </c>
      <c r="BE166" s="73">
        <v>0</v>
      </c>
      <c r="BF166" s="4"/>
      <c r="BG166" s="4"/>
      <c r="BH166" s="74"/>
      <c r="BI166" s="71" t="b">
        <f t="shared" si="95"/>
        <v>0</v>
      </c>
      <c r="BJ166" s="70">
        <v>0</v>
      </c>
      <c r="BK166" s="72" t="b">
        <f t="shared" si="96"/>
        <v>0</v>
      </c>
      <c r="BL166" s="70">
        <v>0</v>
      </c>
      <c r="BN166" s="73">
        <v>1</v>
      </c>
      <c r="BO166" s="4">
        <v>0.3034722222222222</v>
      </c>
      <c r="BP166" s="4">
        <v>0.9590277777777777</v>
      </c>
      <c r="BQ166" s="74"/>
      <c r="BR166" s="71" t="b">
        <f t="shared" si="97"/>
        <v>0</v>
      </c>
      <c r="BS166" s="70">
        <v>0</v>
      </c>
      <c r="BT166" s="72" t="b">
        <f t="shared" si="98"/>
        <v>0</v>
      </c>
      <c r="BU166" s="70">
        <v>0</v>
      </c>
      <c r="BW166" s="73">
        <v>1</v>
      </c>
      <c r="BX166" s="4">
        <v>0.30277777777777776</v>
      </c>
      <c r="BY166" s="4">
        <v>0.64930555555555558</v>
      </c>
      <c r="BZ166" s="74"/>
      <c r="CA166" s="71" t="b">
        <f t="shared" si="99"/>
        <v>0</v>
      </c>
      <c r="CB166" s="70">
        <v>0</v>
      </c>
      <c r="CC166" s="72" t="b">
        <f t="shared" si="100"/>
        <v>0</v>
      </c>
      <c r="CD166" s="70">
        <v>0</v>
      </c>
      <c r="CF166" s="73">
        <v>1</v>
      </c>
      <c r="CG166" s="4">
        <v>0.61875000000000002</v>
      </c>
      <c r="CH166" s="4">
        <v>0.95833333333333337</v>
      </c>
      <c r="CI166" s="74"/>
      <c r="CJ166" s="71" t="b">
        <f t="shared" si="101"/>
        <v>0</v>
      </c>
      <c r="CK166" s="70">
        <v>0</v>
      </c>
      <c r="CL166" s="72" t="b">
        <f t="shared" si="102"/>
        <v>0</v>
      </c>
      <c r="CM166" s="70">
        <v>0</v>
      </c>
    </row>
    <row r="167" spans="1:91" ht="27" customHeight="1">
      <c r="A167" s="102">
        <v>45802</v>
      </c>
      <c r="B167" s="13" t="s">
        <v>33</v>
      </c>
      <c r="C167" s="73">
        <v>1</v>
      </c>
      <c r="D167" s="4">
        <v>0.60277777777777775</v>
      </c>
      <c r="E167" s="4">
        <v>0.95972222222222225</v>
      </c>
      <c r="F167" s="74"/>
      <c r="G167" s="71" t="b">
        <f t="shared" si="83"/>
        <v>0</v>
      </c>
      <c r="H167" s="70">
        <v>0</v>
      </c>
      <c r="I167" s="72" t="b">
        <f t="shared" si="84"/>
        <v>0</v>
      </c>
      <c r="J167" s="70">
        <v>0</v>
      </c>
      <c r="K167" s="65"/>
      <c r="L167" s="73">
        <v>1</v>
      </c>
      <c r="M167" s="4">
        <v>0.30833333333333335</v>
      </c>
      <c r="N167" s="4">
        <v>0.6479166666666667</v>
      </c>
      <c r="O167" s="74"/>
      <c r="P167" s="71" t="b">
        <f t="shared" si="85"/>
        <v>0</v>
      </c>
      <c r="Q167" s="70">
        <v>0</v>
      </c>
      <c r="R167" s="72" t="b">
        <f t="shared" si="86"/>
        <v>0</v>
      </c>
      <c r="S167" s="70">
        <v>0</v>
      </c>
      <c r="U167" s="73">
        <v>1</v>
      </c>
      <c r="V167" s="4">
        <v>0.29583333333333334</v>
      </c>
      <c r="W167" s="4">
        <v>0.65972222222222221</v>
      </c>
      <c r="X167" s="74"/>
      <c r="Y167" s="71" t="b">
        <f t="shared" si="87"/>
        <v>0</v>
      </c>
      <c r="Z167" s="70">
        <v>0</v>
      </c>
      <c r="AA167" s="72" t="b">
        <f t="shared" si="88"/>
        <v>0</v>
      </c>
      <c r="AB167" s="70">
        <v>0</v>
      </c>
      <c r="AD167" s="73">
        <v>1</v>
      </c>
      <c r="AE167" s="4">
        <v>0.34930555555555554</v>
      </c>
      <c r="AF167" s="4">
        <v>0.68263888888888891</v>
      </c>
      <c r="AG167" s="74"/>
      <c r="AH167" s="71" t="b">
        <f t="shared" si="89"/>
        <v>0</v>
      </c>
      <c r="AI167" s="70">
        <v>0</v>
      </c>
      <c r="AJ167" s="72" t="b">
        <f t="shared" si="90"/>
        <v>0</v>
      </c>
      <c r="AK167" s="70">
        <v>0</v>
      </c>
      <c r="AM167" s="73">
        <v>1</v>
      </c>
      <c r="AN167" s="4">
        <v>0.60138888888888886</v>
      </c>
      <c r="AO167" s="4">
        <v>0.94444444444444453</v>
      </c>
      <c r="AP167" s="74"/>
      <c r="AQ167" s="71" t="b">
        <f t="shared" si="91"/>
        <v>0</v>
      </c>
      <c r="AR167" s="70">
        <v>0</v>
      </c>
      <c r="AS167" s="72" t="b">
        <f t="shared" si="92"/>
        <v>0</v>
      </c>
      <c r="AT167" s="70">
        <v>0</v>
      </c>
      <c r="AV167" s="73">
        <v>0</v>
      </c>
      <c r="AW167" s="4"/>
      <c r="AX167" s="4"/>
      <c r="AY167" s="74"/>
      <c r="AZ167" s="71" t="b">
        <f t="shared" si="93"/>
        <v>0</v>
      </c>
      <c r="BA167" s="70">
        <v>0</v>
      </c>
      <c r="BB167" s="72" t="b">
        <f t="shared" si="94"/>
        <v>0</v>
      </c>
      <c r="BC167" s="70">
        <v>0</v>
      </c>
      <c r="BE167" s="73">
        <v>1</v>
      </c>
      <c r="BF167" s="4">
        <v>0.61319444444444449</v>
      </c>
      <c r="BG167" s="4">
        <v>0.95972222222222225</v>
      </c>
      <c r="BH167" s="74"/>
      <c r="BI167" s="71" t="b">
        <f t="shared" si="95"/>
        <v>0</v>
      </c>
      <c r="BJ167" s="70">
        <v>0</v>
      </c>
      <c r="BK167" s="72" t="b">
        <f t="shared" si="96"/>
        <v>0</v>
      </c>
      <c r="BL167" s="70">
        <v>0</v>
      </c>
      <c r="BN167" s="73">
        <v>1</v>
      </c>
      <c r="BO167" s="4">
        <v>0.30624999999999997</v>
      </c>
      <c r="BP167" s="4">
        <v>0.9819444444444444</v>
      </c>
      <c r="BQ167" s="74"/>
      <c r="BR167" s="71" t="b">
        <f t="shared" si="97"/>
        <v>0</v>
      </c>
      <c r="BS167" s="70">
        <v>0</v>
      </c>
      <c r="BT167" s="72" t="b">
        <f t="shared" si="98"/>
        <v>0</v>
      </c>
      <c r="BU167" s="70">
        <v>0</v>
      </c>
      <c r="BW167" s="73">
        <v>1</v>
      </c>
      <c r="BX167" s="4">
        <v>0.60625000000000007</v>
      </c>
      <c r="BY167" s="4">
        <v>0.95347222222222217</v>
      </c>
      <c r="BZ167" s="74"/>
      <c r="CA167" s="71" t="b">
        <f t="shared" si="99"/>
        <v>0</v>
      </c>
      <c r="CB167" s="70">
        <v>0</v>
      </c>
      <c r="CC167" s="72" t="b">
        <f t="shared" si="100"/>
        <v>0</v>
      </c>
      <c r="CD167" s="70">
        <v>0</v>
      </c>
      <c r="CF167" s="73">
        <v>1</v>
      </c>
      <c r="CG167" s="4">
        <v>0.2951388888888889</v>
      </c>
      <c r="CH167" s="4">
        <v>0.64861111111111114</v>
      </c>
      <c r="CI167" s="74"/>
      <c r="CJ167" s="71" t="b">
        <f t="shared" si="101"/>
        <v>0</v>
      </c>
      <c r="CK167" s="70">
        <v>0</v>
      </c>
      <c r="CL167" s="72" t="b">
        <f t="shared" si="102"/>
        <v>0</v>
      </c>
      <c r="CM167" s="70">
        <v>0</v>
      </c>
    </row>
    <row r="168" spans="1:91" ht="27" customHeight="1">
      <c r="A168" s="102">
        <v>45803</v>
      </c>
      <c r="B168" s="129" t="s">
        <v>24</v>
      </c>
      <c r="C168" s="73">
        <v>1</v>
      </c>
      <c r="D168" s="4">
        <v>0.30138888888888887</v>
      </c>
      <c r="E168" s="4">
        <v>0.62847222222222221</v>
      </c>
      <c r="F168" s="74"/>
      <c r="G168" s="71" t="b">
        <f t="shared" si="83"/>
        <v>0</v>
      </c>
      <c r="H168" s="70">
        <v>0</v>
      </c>
      <c r="I168" s="72" t="b">
        <f t="shared" si="84"/>
        <v>0</v>
      </c>
      <c r="J168" s="70">
        <v>0</v>
      </c>
      <c r="K168" s="65"/>
      <c r="L168" s="73">
        <v>1</v>
      </c>
      <c r="M168" s="4">
        <v>0.3</v>
      </c>
      <c r="N168" s="4">
        <v>0.62638888888888888</v>
      </c>
      <c r="O168" s="74"/>
      <c r="P168" s="71" t="b">
        <f t="shared" si="85"/>
        <v>0</v>
      </c>
      <c r="Q168" s="70">
        <v>0</v>
      </c>
      <c r="R168" s="72" t="b">
        <f t="shared" si="86"/>
        <v>0</v>
      </c>
      <c r="S168" s="70">
        <v>0</v>
      </c>
      <c r="U168" s="73">
        <v>0</v>
      </c>
      <c r="V168" s="4"/>
      <c r="W168" s="4"/>
      <c r="X168" s="74"/>
      <c r="Y168" s="71" t="b">
        <f t="shared" si="87"/>
        <v>0</v>
      </c>
      <c r="Z168" s="70">
        <v>0</v>
      </c>
      <c r="AA168" s="72" t="b">
        <f t="shared" si="88"/>
        <v>0</v>
      </c>
      <c r="AB168" s="70">
        <v>0</v>
      </c>
      <c r="AD168" s="73">
        <v>1</v>
      </c>
      <c r="AE168" s="4">
        <v>0.58194444444444449</v>
      </c>
      <c r="AF168" s="4">
        <v>0.93541666666666667</v>
      </c>
      <c r="AG168" s="74"/>
      <c r="AH168" s="71" t="b">
        <f t="shared" si="89"/>
        <v>0</v>
      </c>
      <c r="AI168" s="70">
        <v>0</v>
      </c>
      <c r="AJ168" s="72" t="b">
        <f t="shared" si="90"/>
        <v>0</v>
      </c>
      <c r="AK168" s="70">
        <v>0</v>
      </c>
      <c r="AM168" s="73">
        <v>0</v>
      </c>
      <c r="AN168" s="4"/>
      <c r="AO168" s="4"/>
      <c r="AP168" s="74"/>
      <c r="AQ168" s="71" t="b">
        <f t="shared" si="91"/>
        <v>0</v>
      </c>
      <c r="AR168" s="70">
        <v>0</v>
      </c>
      <c r="AS168" s="72" t="b">
        <f t="shared" si="92"/>
        <v>0</v>
      </c>
      <c r="AT168" s="70">
        <v>0</v>
      </c>
      <c r="AV168" s="73">
        <v>0</v>
      </c>
      <c r="AW168" s="4"/>
      <c r="AX168" s="4"/>
      <c r="AY168" s="74"/>
      <c r="AZ168" s="71" t="b">
        <f t="shared" si="93"/>
        <v>0</v>
      </c>
      <c r="BA168" s="70">
        <v>0</v>
      </c>
      <c r="BB168" s="72" t="b">
        <f t="shared" si="94"/>
        <v>0</v>
      </c>
      <c r="BC168" s="70">
        <v>0</v>
      </c>
      <c r="BE168" s="73">
        <v>1</v>
      </c>
      <c r="BF168" s="4">
        <v>0.6118055555555556</v>
      </c>
      <c r="BG168" s="4">
        <v>0.9555555555555556</v>
      </c>
      <c r="BH168" s="74"/>
      <c r="BI168" s="71" t="b">
        <f t="shared" si="95"/>
        <v>0</v>
      </c>
      <c r="BJ168" s="70">
        <v>0</v>
      </c>
      <c r="BK168" s="72" t="b">
        <f t="shared" si="96"/>
        <v>0</v>
      </c>
      <c r="BL168" s="70">
        <v>0</v>
      </c>
      <c r="BN168" s="73">
        <v>1</v>
      </c>
      <c r="BO168" s="4">
        <v>0.30833333333333335</v>
      </c>
      <c r="BP168" s="4">
        <v>0.96805555555555556</v>
      </c>
      <c r="BQ168" s="74"/>
      <c r="BR168" s="71" t="b">
        <f t="shared" si="97"/>
        <v>0</v>
      </c>
      <c r="BS168" s="70">
        <v>0</v>
      </c>
      <c r="BT168" s="72" t="b">
        <f t="shared" si="98"/>
        <v>0</v>
      </c>
      <c r="BU168" s="70">
        <v>0</v>
      </c>
      <c r="BW168" s="73">
        <v>1</v>
      </c>
      <c r="BX168" s="4">
        <v>0.30555555555555552</v>
      </c>
      <c r="BY168" s="4">
        <v>0.62638888888888888</v>
      </c>
      <c r="BZ168" s="74"/>
      <c r="CA168" s="71" t="b">
        <f t="shared" si="99"/>
        <v>0</v>
      </c>
      <c r="CB168" s="70">
        <v>0</v>
      </c>
      <c r="CC168" s="72" t="b">
        <f t="shared" si="100"/>
        <v>0</v>
      </c>
      <c r="CD168" s="70">
        <v>0</v>
      </c>
      <c r="CF168" s="73">
        <v>1</v>
      </c>
      <c r="CG168" s="4">
        <v>0.61527777777777781</v>
      </c>
      <c r="CH168" s="4">
        <v>0.95624999999999993</v>
      </c>
      <c r="CI168" s="74"/>
      <c r="CJ168" s="71" t="b">
        <f t="shared" si="101"/>
        <v>0</v>
      </c>
      <c r="CK168" s="70">
        <v>0</v>
      </c>
      <c r="CL168" s="72" t="b">
        <f t="shared" si="102"/>
        <v>0</v>
      </c>
      <c r="CM168" s="70">
        <v>0</v>
      </c>
    </row>
    <row r="169" spans="1:91" ht="27" customHeight="1">
      <c r="A169" s="102">
        <v>45804</v>
      </c>
      <c r="B169" s="129" t="s">
        <v>25</v>
      </c>
      <c r="C169" s="73">
        <v>0</v>
      </c>
      <c r="D169" s="4"/>
      <c r="E169" s="4"/>
      <c r="F169" s="74"/>
      <c r="G169" s="71" t="b">
        <f t="shared" si="83"/>
        <v>0</v>
      </c>
      <c r="H169" s="70">
        <v>0</v>
      </c>
      <c r="I169" s="72" t="b">
        <f t="shared" si="84"/>
        <v>0</v>
      </c>
      <c r="J169" s="70">
        <v>0</v>
      </c>
      <c r="K169" s="65"/>
      <c r="L169" s="73">
        <v>0</v>
      </c>
      <c r="M169" s="4"/>
      <c r="N169" s="4"/>
      <c r="O169" s="74"/>
      <c r="P169" s="71" t="b">
        <f t="shared" si="85"/>
        <v>0</v>
      </c>
      <c r="Q169" s="70">
        <v>0</v>
      </c>
      <c r="R169" s="72" t="b">
        <f t="shared" si="86"/>
        <v>0</v>
      </c>
      <c r="S169" s="70">
        <v>0</v>
      </c>
      <c r="U169" s="73">
        <v>1</v>
      </c>
      <c r="V169" s="4">
        <v>0.62430555555555556</v>
      </c>
      <c r="W169" s="4">
        <v>1.1111111111111112E-2</v>
      </c>
      <c r="X169" s="74"/>
      <c r="Y169" s="71" t="b">
        <f t="shared" si="87"/>
        <v>0</v>
      </c>
      <c r="Z169" s="70">
        <v>0</v>
      </c>
      <c r="AA169" s="72" t="b">
        <f t="shared" si="88"/>
        <v>0</v>
      </c>
      <c r="AB169" s="70">
        <v>0</v>
      </c>
      <c r="AD169" s="73">
        <v>1</v>
      </c>
      <c r="AE169" s="4">
        <v>0.62291666666666667</v>
      </c>
      <c r="AF169" s="4">
        <v>0.95138888888888884</v>
      </c>
      <c r="AG169" s="74"/>
      <c r="AH169" s="71" t="b">
        <f t="shared" si="89"/>
        <v>0</v>
      </c>
      <c r="AI169" s="70">
        <v>0</v>
      </c>
      <c r="AJ169" s="72" t="b">
        <f t="shared" si="90"/>
        <v>0</v>
      </c>
      <c r="AK169" s="70">
        <v>0</v>
      </c>
      <c r="AM169" s="73">
        <v>0</v>
      </c>
      <c r="AN169" s="4"/>
      <c r="AO169" s="4"/>
      <c r="AP169" s="74"/>
      <c r="AQ169" s="71" t="b">
        <f t="shared" si="91"/>
        <v>0</v>
      </c>
      <c r="AR169" s="70">
        <v>0</v>
      </c>
      <c r="AS169" s="72" t="b">
        <f t="shared" si="92"/>
        <v>0</v>
      </c>
      <c r="AT169" s="70">
        <v>0</v>
      </c>
      <c r="AV169" s="73">
        <v>1</v>
      </c>
      <c r="AW169" s="4" t="s">
        <v>167</v>
      </c>
      <c r="AX169" s="4"/>
      <c r="AY169" s="74"/>
      <c r="AZ169" s="71" t="b">
        <f t="shared" si="93"/>
        <v>0</v>
      </c>
      <c r="BA169" s="70">
        <v>0</v>
      </c>
      <c r="BB169" s="72" t="b">
        <f t="shared" si="94"/>
        <v>0</v>
      </c>
      <c r="BC169" s="70">
        <v>0</v>
      </c>
      <c r="BE169" s="73">
        <v>1</v>
      </c>
      <c r="BF169" s="4">
        <v>0.6791666666666667</v>
      </c>
      <c r="BG169" s="4">
        <v>0.95208333333333339</v>
      </c>
      <c r="BH169" s="74"/>
      <c r="BI169" s="71" t="b">
        <f t="shared" si="95"/>
        <v>0</v>
      </c>
      <c r="BJ169" s="70">
        <v>0</v>
      </c>
      <c r="BK169" s="72" t="b">
        <f t="shared" si="96"/>
        <v>0</v>
      </c>
      <c r="BL169" s="70">
        <v>0</v>
      </c>
      <c r="BN169" s="73">
        <v>1</v>
      </c>
      <c r="BO169" s="4">
        <v>0.30416666666666664</v>
      </c>
      <c r="BP169" s="4">
        <v>0.99375000000000002</v>
      </c>
      <c r="BQ169" s="74"/>
      <c r="BR169" s="71" t="b">
        <f t="shared" si="97"/>
        <v>0</v>
      </c>
      <c r="BS169" s="70">
        <v>0</v>
      </c>
      <c r="BT169" s="72" t="b">
        <f t="shared" si="98"/>
        <v>0</v>
      </c>
      <c r="BU169" s="70">
        <v>0</v>
      </c>
      <c r="BW169" s="73">
        <v>1</v>
      </c>
      <c r="BX169" s="4">
        <v>0.29722222222222222</v>
      </c>
      <c r="BY169" s="4">
        <v>0.63888888888888895</v>
      </c>
      <c r="BZ169" s="74"/>
      <c r="CA169" s="71" t="b">
        <f t="shared" si="99"/>
        <v>0</v>
      </c>
      <c r="CB169" s="70">
        <v>0</v>
      </c>
      <c r="CC169" s="72" t="b">
        <f t="shared" si="100"/>
        <v>0</v>
      </c>
      <c r="CD169" s="70">
        <v>0</v>
      </c>
      <c r="CF169" s="73">
        <v>1</v>
      </c>
      <c r="CG169" s="4">
        <v>0.2986111111111111</v>
      </c>
      <c r="CH169" s="4">
        <v>0.64374999999999993</v>
      </c>
      <c r="CI169" s="74"/>
      <c r="CJ169" s="71" t="b">
        <f t="shared" si="101"/>
        <v>0</v>
      </c>
      <c r="CK169" s="70">
        <v>0</v>
      </c>
      <c r="CL169" s="72" t="b">
        <f t="shared" si="102"/>
        <v>0</v>
      </c>
      <c r="CM169" s="70">
        <v>0</v>
      </c>
    </row>
    <row r="170" spans="1:91" ht="27" customHeight="1">
      <c r="A170" s="102">
        <v>45805</v>
      </c>
      <c r="B170" s="129" t="s">
        <v>34</v>
      </c>
      <c r="C170" s="73">
        <v>1</v>
      </c>
      <c r="D170" s="4">
        <v>0.3125</v>
      </c>
      <c r="E170" s="4">
        <v>0.64722222222222225</v>
      </c>
      <c r="F170" s="74"/>
      <c r="G170" s="71" t="b">
        <f t="shared" si="83"/>
        <v>0</v>
      </c>
      <c r="H170" s="70">
        <v>0</v>
      </c>
      <c r="I170" s="72" t="b">
        <f t="shared" si="84"/>
        <v>0</v>
      </c>
      <c r="J170" s="70">
        <v>0</v>
      </c>
      <c r="K170" s="65"/>
      <c r="L170" s="73">
        <v>1</v>
      </c>
      <c r="M170" s="4">
        <v>0.60763888888888895</v>
      </c>
      <c r="N170" s="4">
        <v>0.9506944444444444</v>
      </c>
      <c r="O170" s="74"/>
      <c r="P170" s="71" t="b">
        <f t="shared" si="85"/>
        <v>0</v>
      </c>
      <c r="Q170" s="70">
        <v>0</v>
      </c>
      <c r="R170" s="72" t="b">
        <f t="shared" si="86"/>
        <v>0</v>
      </c>
      <c r="S170" s="70">
        <v>0</v>
      </c>
      <c r="U170" s="73">
        <v>1</v>
      </c>
      <c r="V170" s="4">
        <v>0.60625000000000007</v>
      </c>
      <c r="W170" s="4">
        <v>0.98263888888888884</v>
      </c>
      <c r="X170" s="74"/>
      <c r="Y170" s="71" t="b">
        <f t="shared" si="87"/>
        <v>0</v>
      </c>
      <c r="Z170" s="70">
        <v>0</v>
      </c>
      <c r="AA170" s="72" t="b">
        <f t="shared" si="88"/>
        <v>0</v>
      </c>
      <c r="AB170" s="70">
        <v>0</v>
      </c>
      <c r="AD170" s="73">
        <v>0</v>
      </c>
      <c r="AE170" s="4"/>
      <c r="AF170" s="4"/>
      <c r="AG170" s="74"/>
      <c r="AH170" s="71" t="b">
        <f t="shared" si="89"/>
        <v>0</v>
      </c>
      <c r="AI170" s="70">
        <v>0</v>
      </c>
      <c r="AJ170" s="72" t="b">
        <f t="shared" si="90"/>
        <v>0</v>
      </c>
      <c r="AK170" s="70">
        <v>0</v>
      </c>
      <c r="AM170" s="73">
        <v>1</v>
      </c>
      <c r="AN170" s="4">
        <v>0.27986111111111112</v>
      </c>
      <c r="AO170" s="4">
        <v>0.62638888888888888</v>
      </c>
      <c r="AP170" s="74"/>
      <c r="AQ170" s="71" t="b">
        <f t="shared" si="91"/>
        <v>0</v>
      </c>
      <c r="AR170" s="70">
        <v>0</v>
      </c>
      <c r="AS170" s="72" t="b">
        <f t="shared" si="92"/>
        <v>0</v>
      </c>
      <c r="AT170" s="70">
        <v>0</v>
      </c>
      <c r="AV170" s="73">
        <v>0</v>
      </c>
      <c r="AW170" s="4"/>
      <c r="AX170" s="4"/>
      <c r="AY170" s="74"/>
      <c r="AZ170" s="71" t="b">
        <f t="shared" si="93"/>
        <v>0</v>
      </c>
      <c r="BA170" s="70">
        <v>0</v>
      </c>
      <c r="BB170" s="72" t="b">
        <f t="shared" si="94"/>
        <v>0</v>
      </c>
      <c r="BC170" s="70">
        <v>0</v>
      </c>
      <c r="BE170" s="73">
        <v>1</v>
      </c>
      <c r="BF170" s="4">
        <v>0.31041666666666667</v>
      </c>
      <c r="BG170" s="4">
        <v>0.65833333333333333</v>
      </c>
      <c r="BH170" s="74"/>
      <c r="BI170" s="71" t="b">
        <f t="shared" si="95"/>
        <v>0</v>
      </c>
      <c r="BJ170" s="70">
        <v>0</v>
      </c>
      <c r="BK170" s="72" t="b">
        <f t="shared" si="96"/>
        <v>0</v>
      </c>
      <c r="BL170" s="70">
        <v>0</v>
      </c>
      <c r="BN170" s="73">
        <v>1</v>
      </c>
      <c r="BO170" s="4">
        <v>0.30486111111111108</v>
      </c>
      <c r="BP170" s="4">
        <v>0.9784722222222223</v>
      </c>
      <c r="BQ170" s="74"/>
      <c r="BR170" s="71" t="b">
        <f t="shared" si="97"/>
        <v>0</v>
      </c>
      <c r="BS170" s="70">
        <v>0</v>
      </c>
      <c r="BT170" s="72" t="b">
        <f t="shared" si="98"/>
        <v>0</v>
      </c>
      <c r="BU170" s="70">
        <v>0</v>
      </c>
      <c r="BW170" s="73">
        <v>1</v>
      </c>
      <c r="BX170" s="4">
        <v>0.60763888888888895</v>
      </c>
      <c r="BY170" s="4">
        <v>0.95000000000000007</v>
      </c>
      <c r="BZ170" s="74"/>
      <c r="CA170" s="71" t="b">
        <f t="shared" si="99"/>
        <v>0</v>
      </c>
      <c r="CB170" s="70">
        <v>0</v>
      </c>
      <c r="CC170" s="72" t="b">
        <f t="shared" si="100"/>
        <v>0</v>
      </c>
      <c r="CD170" s="70">
        <v>0</v>
      </c>
      <c r="CF170" s="73">
        <v>1</v>
      </c>
      <c r="CG170" s="4">
        <v>0.30972222222222223</v>
      </c>
      <c r="CH170" s="4">
        <v>0.6430555555555556</v>
      </c>
      <c r="CI170" s="74"/>
      <c r="CJ170" s="71" t="b">
        <f t="shared" si="101"/>
        <v>0</v>
      </c>
      <c r="CK170" s="70">
        <v>0</v>
      </c>
      <c r="CL170" s="72" t="b">
        <f t="shared" si="102"/>
        <v>0</v>
      </c>
      <c r="CM170" s="70">
        <v>0</v>
      </c>
    </row>
    <row r="171" spans="1:91" ht="27" customHeight="1">
      <c r="A171" s="102">
        <v>45806</v>
      </c>
      <c r="B171" s="129" t="s">
        <v>30</v>
      </c>
      <c r="C171" s="73">
        <v>1</v>
      </c>
      <c r="D171" s="4">
        <v>0.30833333333333335</v>
      </c>
      <c r="E171" s="4">
        <v>0.65902777777777777</v>
      </c>
      <c r="F171" s="74"/>
      <c r="G171" s="71" t="b">
        <f t="shared" si="83"/>
        <v>0</v>
      </c>
      <c r="H171" s="70">
        <v>0</v>
      </c>
      <c r="I171" s="72" t="b">
        <f t="shared" si="84"/>
        <v>0</v>
      </c>
      <c r="J171" s="70">
        <v>0</v>
      </c>
      <c r="K171" s="65"/>
      <c r="L171" s="73">
        <v>1</v>
      </c>
      <c r="M171" s="4">
        <v>0.61319444444444449</v>
      </c>
      <c r="N171" s="4">
        <v>0.96736111111111101</v>
      </c>
      <c r="O171" s="74"/>
      <c r="P171" s="71" t="b">
        <f t="shared" si="85"/>
        <v>0</v>
      </c>
      <c r="Q171" s="70">
        <v>0</v>
      </c>
      <c r="R171" s="72" t="b">
        <f t="shared" si="86"/>
        <v>0</v>
      </c>
      <c r="S171" s="70">
        <v>0</v>
      </c>
      <c r="U171" s="73">
        <v>1</v>
      </c>
      <c r="V171" s="4">
        <v>0.60833333333333328</v>
      </c>
      <c r="W171" s="4">
        <v>0.96319444444444446</v>
      </c>
      <c r="X171" s="74"/>
      <c r="Y171" s="71" t="b">
        <f t="shared" si="87"/>
        <v>0</v>
      </c>
      <c r="Z171" s="70">
        <v>0</v>
      </c>
      <c r="AA171" s="72" t="b">
        <f t="shared" si="88"/>
        <v>0</v>
      </c>
      <c r="AB171" s="70">
        <v>0</v>
      </c>
      <c r="AD171" s="73">
        <v>1</v>
      </c>
      <c r="AE171" s="4">
        <v>0.92361111111111116</v>
      </c>
      <c r="AF171" s="4"/>
      <c r="AG171" s="74"/>
      <c r="AH171" s="71" t="b">
        <f t="shared" si="89"/>
        <v>0</v>
      </c>
      <c r="AI171" s="70">
        <v>0</v>
      </c>
      <c r="AJ171" s="72" t="b">
        <f t="shared" si="90"/>
        <v>0</v>
      </c>
      <c r="AK171" s="70">
        <v>0</v>
      </c>
      <c r="AM171" s="73">
        <v>1</v>
      </c>
      <c r="AN171" s="4">
        <v>0.27083333333333331</v>
      </c>
      <c r="AO171" s="4">
        <v>0.63958333333333328</v>
      </c>
      <c r="AP171" s="74"/>
      <c r="AQ171" s="71" t="b">
        <f t="shared" si="91"/>
        <v>0</v>
      </c>
      <c r="AR171" s="70">
        <v>0</v>
      </c>
      <c r="AS171" s="72" t="b">
        <f t="shared" si="92"/>
        <v>0</v>
      </c>
      <c r="AT171" s="70">
        <v>0</v>
      </c>
      <c r="AV171" s="73">
        <v>0</v>
      </c>
      <c r="AW171" s="4"/>
      <c r="AX171" s="4"/>
      <c r="AY171" s="74"/>
      <c r="AZ171" s="71" t="b">
        <f t="shared" si="93"/>
        <v>0</v>
      </c>
      <c r="BA171" s="70">
        <v>0</v>
      </c>
      <c r="BB171" s="72" t="b">
        <f t="shared" si="94"/>
        <v>0</v>
      </c>
      <c r="BC171" s="70">
        <v>0</v>
      </c>
      <c r="BE171" s="73">
        <v>0</v>
      </c>
      <c r="BF171" s="4"/>
      <c r="BG171" s="4"/>
      <c r="BH171" s="74"/>
      <c r="BI171" s="71" t="b">
        <f t="shared" si="95"/>
        <v>0</v>
      </c>
      <c r="BJ171" s="70">
        <v>0</v>
      </c>
      <c r="BK171" s="72" t="b">
        <f t="shared" si="96"/>
        <v>0</v>
      </c>
      <c r="BL171" s="70">
        <v>0</v>
      </c>
      <c r="BN171" s="73">
        <v>1</v>
      </c>
      <c r="BO171" s="4">
        <v>0.30416666666666664</v>
      </c>
      <c r="BP171" s="4">
        <v>0.94513888888888886</v>
      </c>
      <c r="BQ171" s="74"/>
      <c r="BR171" s="71" t="b">
        <f t="shared" si="97"/>
        <v>0</v>
      </c>
      <c r="BS171" s="70">
        <v>0</v>
      </c>
      <c r="BT171" s="72" t="b">
        <f t="shared" si="98"/>
        <v>0</v>
      </c>
      <c r="BU171" s="70">
        <v>0</v>
      </c>
      <c r="BW171" s="73">
        <v>1</v>
      </c>
      <c r="BX171" s="4">
        <v>0.28611111111111115</v>
      </c>
      <c r="BY171" s="4">
        <v>0.64027777777777783</v>
      </c>
      <c r="BZ171" s="74"/>
      <c r="CA171" s="71" t="b">
        <f t="shared" si="99"/>
        <v>0</v>
      </c>
      <c r="CB171" s="70">
        <v>0</v>
      </c>
      <c r="CC171" s="72" t="b">
        <f t="shared" si="100"/>
        <v>0</v>
      </c>
      <c r="CD171" s="70">
        <v>0</v>
      </c>
      <c r="CF171" s="73">
        <v>1</v>
      </c>
      <c r="CG171" s="4">
        <v>0.30277777777777776</v>
      </c>
      <c r="CH171" s="4">
        <v>0.63750000000000007</v>
      </c>
      <c r="CI171" s="74"/>
      <c r="CJ171" s="71" t="b">
        <f t="shared" si="101"/>
        <v>0</v>
      </c>
      <c r="CK171" s="70">
        <v>0</v>
      </c>
      <c r="CL171" s="72" t="b">
        <f t="shared" si="102"/>
        <v>0</v>
      </c>
      <c r="CM171" s="70">
        <v>0</v>
      </c>
    </row>
    <row r="172" spans="1:91" ht="27" customHeight="1">
      <c r="A172" s="102">
        <v>45807</v>
      </c>
      <c r="B172" s="59" t="s">
        <v>31</v>
      </c>
      <c r="C172" s="73">
        <v>1</v>
      </c>
      <c r="D172" s="4">
        <v>0.61597222222222225</v>
      </c>
      <c r="E172" s="4">
        <v>0.96944444444444444</v>
      </c>
      <c r="F172" s="74"/>
      <c r="G172" s="71" t="b">
        <f t="shared" si="83"/>
        <v>0</v>
      </c>
      <c r="H172" s="70">
        <v>0</v>
      </c>
      <c r="I172" s="72" t="b">
        <f t="shared" si="84"/>
        <v>0</v>
      </c>
      <c r="J172" s="70">
        <v>0</v>
      </c>
      <c r="K172" s="65"/>
      <c r="L172" s="73">
        <v>1</v>
      </c>
      <c r="M172" s="4">
        <v>0.61458333333333337</v>
      </c>
      <c r="N172" s="4">
        <v>0.96388888888888891</v>
      </c>
      <c r="O172" s="74"/>
      <c r="P172" s="71" t="b">
        <f t="shared" ref="P172:P173" si="103">IF(O172=1,M172-TIME(7,0,0),IF(O172=2,M172-TIME(14,30,0),IF(O172=3,M172-TIME(15,0,0))))</f>
        <v>0</v>
      </c>
      <c r="Q172" s="70">
        <v>0</v>
      </c>
      <c r="R172" s="72" t="b">
        <f t="shared" ref="R172:R173" si="104">IF(O172=1,N172-TIME(14,30,0),IF(O172=2,N172-TIME(23,0,0),IF(O172=3,N172-TIME(23,0,0))))</f>
        <v>0</v>
      </c>
      <c r="S172" s="70">
        <v>0</v>
      </c>
      <c r="U172" s="73">
        <v>1</v>
      </c>
      <c r="V172" s="4">
        <v>0.2986111111111111</v>
      </c>
      <c r="W172" s="4">
        <v>0.64513888888888882</v>
      </c>
      <c r="X172" s="74"/>
      <c r="Y172" s="71" t="b">
        <f t="shared" si="87"/>
        <v>0</v>
      </c>
      <c r="Z172" s="70">
        <v>0</v>
      </c>
      <c r="AA172" s="72" t="b">
        <f t="shared" si="88"/>
        <v>0</v>
      </c>
      <c r="AB172" s="70">
        <v>0</v>
      </c>
      <c r="AD172" s="73">
        <v>1</v>
      </c>
      <c r="AE172" s="4">
        <v>0.62986111111111109</v>
      </c>
      <c r="AF172" s="4">
        <v>0.9458333333333333</v>
      </c>
      <c r="AG172" s="74"/>
      <c r="AH172" s="71" t="b">
        <f t="shared" si="89"/>
        <v>0</v>
      </c>
      <c r="AI172" s="70">
        <v>0</v>
      </c>
      <c r="AJ172" s="72" t="b">
        <f t="shared" si="90"/>
        <v>0</v>
      </c>
      <c r="AK172" s="70">
        <v>0</v>
      </c>
      <c r="AM172" s="73">
        <v>1</v>
      </c>
      <c r="AN172" s="4">
        <v>0.27847222222222223</v>
      </c>
      <c r="AO172" s="4">
        <v>0.63055555555555554</v>
      </c>
      <c r="AP172" s="74"/>
      <c r="AQ172" s="71" t="b">
        <f t="shared" si="91"/>
        <v>0</v>
      </c>
      <c r="AR172" s="70">
        <v>0</v>
      </c>
      <c r="AS172" s="72" t="b">
        <f t="shared" si="92"/>
        <v>0</v>
      </c>
      <c r="AT172" s="70">
        <v>0</v>
      </c>
      <c r="AV172" s="73">
        <v>0</v>
      </c>
      <c r="AW172" s="4"/>
      <c r="AX172" s="4"/>
      <c r="AY172" s="74"/>
      <c r="AZ172" s="71" t="b">
        <f t="shared" si="93"/>
        <v>0</v>
      </c>
      <c r="BA172" s="70">
        <v>0</v>
      </c>
      <c r="BB172" s="72" t="b">
        <f t="shared" si="94"/>
        <v>0</v>
      </c>
      <c r="BC172" s="70">
        <v>0</v>
      </c>
      <c r="BE172" s="73">
        <v>1</v>
      </c>
      <c r="BF172" s="4">
        <v>0.32013888888888892</v>
      </c>
      <c r="BG172" s="4">
        <v>0.6381944444444444</v>
      </c>
      <c r="BH172" s="74"/>
      <c r="BI172" s="71" t="b">
        <f t="shared" si="95"/>
        <v>0</v>
      </c>
      <c r="BJ172" s="70">
        <v>0</v>
      </c>
      <c r="BK172" s="72" t="b">
        <f t="shared" si="96"/>
        <v>0</v>
      </c>
      <c r="BL172" s="70">
        <v>0</v>
      </c>
      <c r="BN172" s="73">
        <v>1</v>
      </c>
      <c r="BO172" s="4">
        <v>0.30416666666666664</v>
      </c>
      <c r="BP172" s="4">
        <v>0.97361111111111109</v>
      </c>
      <c r="BQ172" s="74"/>
      <c r="BR172" s="71" t="b">
        <f t="shared" si="97"/>
        <v>0</v>
      </c>
      <c r="BS172" s="70">
        <v>0</v>
      </c>
      <c r="BT172" s="72" t="b">
        <f t="shared" si="98"/>
        <v>0</v>
      </c>
      <c r="BU172" s="70">
        <v>0</v>
      </c>
      <c r="BW172" s="73">
        <v>0</v>
      </c>
      <c r="BX172" s="4"/>
      <c r="BY172" s="4"/>
      <c r="BZ172" s="74"/>
      <c r="CA172" s="71" t="b">
        <f t="shared" si="99"/>
        <v>0</v>
      </c>
      <c r="CB172" s="70">
        <v>0</v>
      </c>
      <c r="CC172" s="72" t="b">
        <f t="shared" si="100"/>
        <v>0</v>
      </c>
      <c r="CD172" s="70">
        <v>0</v>
      </c>
      <c r="CF172" s="73">
        <v>1</v>
      </c>
      <c r="CG172" s="4">
        <v>0.62222222222222223</v>
      </c>
      <c r="CH172" s="4">
        <v>0.96875</v>
      </c>
      <c r="CI172" s="74"/>
      <c r="CJ172" s="71" t="b">
        <f t="shared" si="101"/>
        <v>0</v>
      </c>
      <c r="CK172" s="70">
        <v>0</v>
      </c>
      <c r="CL172" s="72" t="b">
        <f t="shared" si="102"/>
        <v>0</v>
      </c>
      <c r="CM172" s="70">
        <v>0</v>
      </c>
    </row>
    <row r="173" spans="1:91" ht="27" customHeight="1">
      <c r="A173" s="102">
        <v>45808</v>
      </c>
      <c r="B173" s="59" t="s">
        <v>32</v>
      </c>
      <c r="C173" s="73">
        <v>1</v>
      </c>
      <c r="D173" s="4">
        <v>0.61597222222222225</v>
      </c>
      <c r="E173" s="4"/>
      <c r="F173" s="74"/>
      <c r="G173" s="71" t="b">
        <f t="shared" ref="G173" si="105">IF(F173=1,D173-TIME(7,0,0),IF(F173=2,D173-TIME(14,30,0),IF(F173=3,D173-TIME(15,0,0))))</f>
        <v>0</v>
      </c>
      <c r="H173" s="70">
        <v>0</v>
      </c>
      <c r="I173" s="72" t="b">
        <f t="shared" ref="I173" si="106">IF(F173=1,E173-TIME(14,30,0),IF(F173=2,E173-TIME(23,0,0),IF(F173=3,E173-TIME(23,0,0))))</f>
        <v>0</v>
      </c>
      <c r="J173" s="70">
        <v>0</v>
      </c>
      <c r="K173" s="65"/>
      <c r="L173" s="73">
        <v>1</v>
      </c>
      <c r="M173" s="4">
        <v>0.61458333333333337</v>
      </c>
      <c r="N173" s="4"/>
      <c r="O173" s="74"/>
      <c r="P173" s="71" t="b">
        <f t="shared" si="103"/>
        <v>0</v>
      </c>
      <c r="Q173" s="70">
        <v>0</v>
      </c>
      <c r="R173" s="72" t="b">
        <f t="shared" si="104"/>
        <v>0</v>
      </c>
      <c r="S173" s="70">
        <v>0</v>
      </c>
      <c r="U173" s="73">
        <v>1</v>
      </c>
      <c r="V173" s="4">
        <v>0.60833333333333328</v>
      </c>
      <c r="W173" s="4"/>
      <c r="X173" s="74"/>
      <c r="Y173" s="71"/>
      <c r="Z173" s="70"/>
      <c r="AA173" s="72"/>
      <c r="AB173" s="70"/>
      <c r="AD173" s="73">
        <v>1</v>
      </c>
      <c r="AE173" s="4">
        <v>0.3298611111111111</v>
      </c>
      <c r="AF173" s="4"/>
      <c r="AG173" s="74"/>
      <c r="AH173" s="71"/>
      <c r="AI173" s="70"/>
      <c r="AJ173" s="72"/>
      <c r="AK173" s="70"/>
      <c r="AM173" s="73">
        <v>1</v>
      </c>
      <c r="AN173" s="4">
        <v>0.29305555555555557</v>
      </c>
      <c r="AO173" s="4"/>
      <c r="AP173" s="74"/>
      <c r="AQ173" s="71"/>
      <c r="AR173" s="70"/>
      <c r="AS173" s="72"/>
      <c r="AT173" s="70"/>
      <c r="AV173" s="73"/>
      <c r="AW173" s="4"/>
      <c r="AX173" s="4"/>
      <c r="AY173" s="74"/>
      <c r="AZ173" s="71"/>
      <c r="BA173" s="70"/>
      <c r="BB173" s="72"/>
      <c r="BC173" s="70"/>
      <c r="BE173" s="73"/>
      <c r="BF173" s="4"/>
      <c r="BG173" s="4"/>
      <c r="BH173" s="74"/>
      <c r="BI173" s="71"/>
      <c r="BJ173" s="70"/>
      <c r="BK173" s="72"/>
      <c r="BL173" s="70"/>
      <c r="BN173" s="73">
        <v>1</v>
      </c>
      <c r="BO173" s="4">
        <v>1.9444444444444445E-2</v>
      </c>
      <c r="BP173" s="4">
        <v>0.30555555555555552</v>
      </c>
      <c r="BQ173" s="74"/>
      <c r="BR173" s="71"/>
      <c r="BS173" s="70"/>
      <c r="BT173" s="72"/>
      <c r="BU173" s="70"/>
      <c r="BW173" s="73">
        <v>1</v>
      </c>
      <c r="BX173" s="4">
        <v>0.29583333333333334</v>
      </c>
      <c r="BY173" s="4"/>
      <c r="BZ173" s="74"/>
      <c r="CA173" s="71"/>
      <c r="CB173" s="70"/>
      <c r="CC173" s="72"/>
      <c r="CD173" s="70"/>
      <c r="CF173" s="73">
        <v>1</v>
      </c>
      <c r="CG173" s="4">
        <v>0.30069444444444443</v>
      </c>
      <c r="CH173" s="4"/>
      <c r="CI173" s="74"/>
      <c r="CJ173" s="71"/>
      <c r="CK173" s="70"/>
      <c r="CL173" s="72"/>
      <c r="CM173" s="70"/>
    </row>
    <row r="174" spans="1:91" ht="27" customHeight="1">
      <c r="A174" s="102"/>
      <c r="C174" s="113">
        <f>SUM(C143:C173)</f>
        <v>26</v>
      </c>
      <c r="D174" s="154" t="s">
        <v>90</v>
      </c>
      <c r="E174" s="154"/>
      <c r="F174" s="154"/>
      <c r="G174" s="154"/>
      <c r="H174" s="113">
        <f>SUM(H143:H172)</f>
        <v>0</v>
      </c>
      <c r="I174" s="130"/>
      <c r="J174" s="113">
        <f>SUM(J142:J172)</f>
        <v>0</v>
      </c>
      <c r="K174" s="65"/>
      <c r="L174" s="113">
        <f>SUM(L143:L173)</f>
        <v>28</v>
      </c>
      <c r="M174" s="154" t="s">
        <v>90</v>
      </c>
      <c r="N174" s="154"/>
      <c r="O174" s="154"/>
      <c r="P174" s="154"/>
      <c r="Q174" s="113">
        <f>SUM(Q143:Q172)</f>
        <v>0</v>
      </c>
      <c r="R174" s="130"/>
      <c r="S174" s="113">
        <f>SUM(S142:S172)</f>
        <v>8</v>
      </c>
      <c r="U174" s="113">
        <f>SUM(U143:U173)</f>
        <v>27</v>
      </c>
      <c r="V174" s="154" t="s">
        <v>90</v>
      </c>
      <c r="W174" s="154"/>
      <c r="X174" s="154"/>
      <c r="Y174" s="154"/>
      <c r="Z174" s="113">
        <f>SUM(Z143:Z172)</f>
        <v>0</v>
      </c>
      <c r="AA174" s="130"/>
      <c r="AB174" s="113">
        <f>SUM(AB142:AB172)</f>
        <v>0</v>
      </c>
      <c r="AD174" s="113">
        <f>SUM(AD143:AD173)</f>
        <v>24</v>
      </c>
      <c r="AE174" s="154" t="s">
        <v>90</v>
      </c>
      <c r="AF174" s="154"/>
      <c r="AG174" s="154"/>
      <c r="AH174" s="154"/>
      <c r="AI174" s="113">
        <f>SUM(AI143:AI172)</f>
        <v>0</v>
      </c>
      <c r="AJ174" s="130"/>
      <c r="AK174" s="113">
        <f>SUM(AK142:AK172)</f>
        <v>0</v>
      </c>
      <c r="AM174" s="113">
        <f>SUM(AM143:AM172)</f>
        <v>23</v>
      </c>
      <c r="AN174" s="154" t="s">
        <v>90</v>
      </c>
      <c r="AO174" s="154"/>
      <c r="AP174" s="154"/>
      <c r="AQ174" s="154"/>
      <c r="AR174" s="113">
        <f>SUM(AR143:AR172)</f>
        <v>14</v>
      </c>
      <c r="AS174" s="130"/>
      <c r="AT174" s="113">
        <f>SUM(AT142:AT172)</f>
        <v>0</v>
      </c>
      <c r="AV174" s="113">
        <f>SUM(AV143:AV172)</f>
        <v>2</v>
      </c>
      <c r="AW174" s="154" t="s">
        <v>90</v>
      </c>
      <c r="AX174" s="154"/>
      <c r="AY174" s="154"/>
      <c r="AZ174" s="154"/>
      <c r="BA174" s="113">
        <f>SUM(BA143:BA172)</f>
        <v>0</v>
      </c>
      <c r="BB174" s="130"/>
      <c r="BC174" s="113">
        <f>SUM(BC142:BC172)</f>
        <v>0</v>
      </c>
      <c r="BE174" s="113">
        <f>SUM(BE143:BE172)</f>
        <v>21</v>
      </c>
      <c r="BF174" s="154" t="s">
        <v>90</v>
      </c>
      <c r="BG174" s="154"/>
      <c r="BH174" s="154"/>
      <c r="BI174" s="154"/>
      <c r="BJ174" s="113">
        <f>SUM(BJ143:BJ172)</f>
        <v>0</v>
      </c>
      <c r="BK174" s="130"/>
      <c r="BL174" s="113">
        <f>SUM(BL142:BL172)</f>
        <v>0</v>
      </c>
      <c r="BN174" s="113">
        <f>SUM(BN143:BN173)</f>
        <v>27</v>
      </c>
      <c r="BO174" s="154" t="s">
        <v>90</v>
      </c>
      <c r="BP174" s="154"/>
      <c r="BQ174" s="154"/>
      <c r="BR174" s="154"/>
      <c r="BS174" s="113">
        <f>SUM(BS143:BS172)</f>
        <v>0</v>
      </c>
      <c r="BT174" s="130"/>
      <c r="BU174" s="113">
        <f>SUM(BU142:BU172)</f>
        <v>0</v>
      </c>
      <c r="BW174" s="113">
        <f>SUM(BW143:BW172)</f>
        <v>22</v>
      </c>
      <c r="BX174" s="154" t="s">
        <v>90</v>
      </c>
      <c r="BY174" s="154"/>
      <c r="BZ174" s="154"/>
      <c r="CA174" s="154"/>
      <c r="CB174" s="113">
        <f>SUM(CB143:CB172)</f>
        <v>8</v>
      </c>
      <c r="CC174" s="130"/>
      <c r="CD174" s="113">
        <f>SUM(CD142:CD172)</f>
        <v>0</v>
      </c>
      <c r="CF174" s="113">
        <f>SUM(CF143:CF172)</f>
        <v>27</v>
      </c>
      <c r="CG174" s="154" t="s">
        <v>90</v>
      </c>
      <c r="CH174" s="154"/>
      <c r="CI174" s="154"/>
      <c r="CJ174" s="154"/>
      <c r="CK174" s="113">
        <f>SUM(CK143:CK172)</f>
        <v>0</v>
      </c>
      <c r="CL174" s="130"/>
      <c r="CM174" s="113">
        <f>SUM(CM142:CM172)</f>
        <v>0</v>
      </c>
    </row>
    <row r="176" spans="1:91" ht="27" customHeight="1">
      <c r="C176" s="111">
        <f>C207</f>
        <v>24</v>
      </c>
      <c r="D176" s="155" t="s">
        <v>89</v>
      </c>
      <c r="E176" s="155"/>
      <c r="F176" s="155"/>
      <c r="G176" s="155"/>
      <c r="H176" s="111">
        <f>H205</f>
        <v>0</v>
      </c>
      <c r="I176" s="136"/>
      <c r="J176" s="111">
        <f>J205</f>
        <v>0</v>
      </c>
      <c r="K176" s="65"/>
      <c r="L176" s="111">
        <f>L207</f>
        <v>26</v>
      </c>
      <c r="M176" s="155" t="s">
        <v>89</v>
      </c>
      <c r="N176" s="155"/>
      <c r="O176" s="155"/>
      <c r="P176" s="155"/>
      <c r="Q176" s="111">
        <f>Q205</f>
        <v>0</v>
      </c>
      <c r="R176" s="136"/>
      <c r="S176" s="111">
        <f>S205</f>
        <v>0</v>
      </c>
      <c r="U176" s="111">
        <f>U207</f>
        <v>25</v>
      </c>
      <c r="V176" s="155" t="s">
        <v>89</v>
      </c>
      <c r="W176" s="155"/>
      <c r="X176" s="155"/>
      <c r="Y176" s="155"/>
      <c r="Z176" s="111">
        <f>Z205</f>
        <v>0</v>
      </c>
      <c r="AA176" s="136"/>
      <c r="AB176" s="111">
        <f>AB205</f>
        <v>0</v>
      </c>
      <c r="AD176" s="111">
        <f>AD207</f>
        <v>25</v>
      </c>
      <c r="AE176" s="155" t="s">
        <v>89</v>
      </c>
      <c r="AF176" s="155"/>
      <c r="AG176" s="155"/>
      <c r="AH176" s="155"/>
      <c r="AI176" s="111">
        <f>AI205</f>
        <v>0</v>
      </c>
      <c r="AJ176" s="136"/>
      <c r="AK176" s="111">
        <f>AK205</f>
        <v>0</v>
      </c>
      <c r="AM176" s="111">
        <f>AM207</f>
        <v>22</v>
      </c>
      <c r="AN176" s="155" t="s">
        <v>89</v>
      </c>
      <c r="AO176" s="155"/>
      <c r="AP176" s="155"/>
      <c r="AQ176" s="155"/>
      <c r="AR176" s="111">
        <f>AR205</f>
        <v>0</v>
      </c>
      <c r="AS176" s="136"/>
      <c r="AT176" s="111">
        <f>AT205</f>
        <v>0</v>
      </c>
      <c r="AV176" s="111">
        <f>AV207</f>
        <v>13</v>
      </c>
      <c r="AW176" s="155" t="s">
        <v>89</v>
      </c>
      <c r="AX176" s="155"/>
      <c r="AY176" s="155"/>
      <c r="AZ176" s="155"/>
      <c r="BA176" s="111">
        <f>BA205</f>
        <v>0</v>
      </c>
      <c r="BB176" s="136"/>
      <c r="BC176" s="111">
        <f>BC205</f>
        <v>0</v>
      </c>
      <c r="BE176" s="111">
        <f>BE207</f>
        <v>20</v>
      </c>
      <c r="BF176" s="155" t="s">
        <v>89</v>
      </c>
      <c r="BG176" s="155"/>
      <c r="BH176" s="155"/>
      <c r="BI176" s="155"/>
      <c r="BJ176" s="111">
        <f>BJ205</f>
        <v>0</v>
      </c>
      <c r="BK176" s="136"/>
      <c r="BL176" s="111">
        <f>BL205</f>
        <v>0</v>
      </c>
      <c r="BN176" s="111">
        <f>BN207</f>
        <v>25</v>
      </c>
      <c r="BO176" s="155" t="s">
        <v>89</v>
      </c>
      <c r="BP176" s="155"/>
      <c r="BQ176" s="155"/>
      <c r="BR176" s="155"/>
      <c r="BS176" s="111">
        <f>BS205</f>
        <v>0</v>
      </c>
      <c r="BT176" s="136"/>
      <c r="BU176" s="111">
        <f>BU205</f>
        <v>0</v>
      </c>
      <c r="BW176" s="111">
        <f>BW207</f>
        <v>26</v>
      </c>
      <c r="BX176" s="155" t="s">
        <v>89</v>
      </c>
      <c r="BY176" s="155"/>
      <c r="BZ176" s="155"/>
      <c r="CA176" s="155"/>
      <c r="CB176" s="111">
        <f>CB205</f>
        <v>0</v>
      </c>
      <c r="CC176" s="136"/>
      <c r="CD176" s="111">
        <f>CD205</f>
        <v>0</v>
      </c>
      <c r="CF176" s="111">
        <f>CF207</f>
        <v>24</v>
      </c>
      <c r="CG176" s="155" t="s">
        <v>89</v>
      </c>
      <c r="CH176" s="155"/>
      <c r="CI176" s="155"/>
      <c r="CJ176" s="155"/>
      <c r="CK176" s="111">
        <f>CK205</f>
        <v>0</v>
      </c>
      <c r="CL176" s="136"/>
      <c r="CM176" s="111">
        <f>CM205</f>
        <v>0</v>
      </c>
    </row>
    <row r="177" spans="1:91" ht="27" customHeight="1">
      <c r="A177" s="102">
        <v>45809</v>
      </c>
      <c r="B177" s="13" t="s">
        <v>33</v>
      </c>
      <c r="C177" s="73">
        <v>1</v>
      </c>
      <c r="D177" s="4">
        <v>0.61388888888888882</v>
      </c>
      <c r="E177" s="4">
        <v>0.95208333333333339</v>
      </c>
      <c r="F177" s="73">
        <v>2</v>
      </c>
      <c r="G177" s="4"/>
      <c r="H177" s="4"/>
      <c r="I177" s="72">
        <f>IF(F177=1,E177-TIME(14,30,0),IF(F177=2,E177-TIME(23,0,0),IF(F177=3,E177-TIME(23,0,0))))</f>
        <v>-6.2499999999999778E-3</v>
      </c>
      <c r="J177" s="70">
        <v>0</v>
      </c>
      <c r="K177" s="65"/>
      <c r="L177" s="73">
        <v>1</v>
      </c>
      <c r="M177" s="4">
        <v>0.27986111111111112</v>
      </c>
      <c r="N177" s="4">
        <v>0.6333333333333333</v>
      </c>
      <c r="O177" s="73">
        <v>1</v>
      </c>
      <c r="P177" s="4"/>
      <c r="Q177" s="4"/>
      <c r="R177" s="72">
        <f>IF(O177=1,N177-TIME(14,30,0),IF(O177=2,N177-TIME(23,0,0),IF(O177=3,N177-TIME(23,0,0))))</f>
        <v>2.9166666666666674E-2</v>
      </c>
      <c r="S177" s="70">
        <v>0</v>
      </c>
      <c r="U177" s="73">
        <v>1</v>
      </c>
      <c r="V177" s="4">
        <v>0.27291666666666664</v>
      </c>
      <c r="W177" s="4">
        <v>0.66249999999999998</v>
      </c>
      <c r="X177" s="73">
        <v>1</v>
      </c>
      <c r="Y177" s="4"/>
      <c r="Z177" s="4"/>
      <c r="AA177" s="72">
        <f>IF(X177=1,W177-TIME(14,30,0),IF(X177=2,W177-TIME(23,0,0),IF(X177=3,W177-TIME(23,0,0))))</f>
        <v>5.8333333333333348E-2</v>
      </c>
      <c r="AB177" s="70">
        <v>0</v>
      </c>
      <c r="AD177" s="73">
        <v>1</v>
      </c>
      <c r="AE177" s="4">
        <v>0.32291666666666669</v>
      </c>
      <c r="AF177" s="4">
        <v>0.66111111111111109</v>
      </c>
      <c r="AG177" s="73">
        <v>1</v>
      </c>
      <c r="AH177" s="4"/>
      <c r="AI177" s="4"/>
      <c r="AJ177" s="72">
        <f>IF(AG177=1,AF177-TIME(14,30,0),IF(AG177=2,AF177-TIME(23,0,0),IF(AG177=3,AF177-TIME(23,0,0))))</f>
        <v>5.6944444444444464E-2</v>
      </c>
      <c r="AK177" s="70">
        <v>0</v>
      </c>
      <c r="AM177" s="73">
        <v>1</v>
      </c>
      <c r="AN177" s="4">
        <v>0.62361111111111112</v>
      </c>
      <c r="AO177" s="4">
        <v>0.95347222222222217</v>
      </c>
      <c r="AP177" s="73">
        <v>2</v>
      </c>
      <c r="AQ177" s="4"/>
      <c r="AR177" s="4"/>
      <c r="AS177" s="72">
        <f>IF(AP177=1,AO177-TIME(14,30,0),IF(AP177=2,AO177-TIME(23,0,0),IF(AP177=3,AO177-TIME(23,0,0))))</f>
        <v>-4.8611111111112049E-3</v>
      </c>
      <c r="AT177" s="70">
        <v>0</v>
      </c>
      <c r="AV177" s="73">
        <v>0</v>
      </c>
      <c r="AW177" s="4"/>
      <c r="AX177" s="4"/>
      <c r="AY177" s="73">
        <v>0</v>
      </c>
      <c r="AZ177" s="4"/>
      <c r="BA177" s="4"/>
      <c r="BB177" s="72" t="b">
        <f>IF(AY177=1,AX177-TIME(14,30,0),IF(AY177=2,AX177-TIME(23,0,0),IF(AY177=3,AX177-TIME(23,0,0))))</f>
        <v>0</v>
      </c>
      <c r="BC177" s="70">
        <v>0</v>
      </c>
      <c r="BE177" s="73">
        <v>1</v>
      </c>
      <c r="BF177" s="4">
        <v>0.61458333333333337</v>
      </c>
      <c r="BG177" s="4">
        <v>0.95972222222222225</v>
      </c>
      <c r="BH177" s="73">
        <v>2</v>
      </c>
      <c r="BI177" s="4"/>
      <c r="BJ177" s="4"/>
      <c r="BK177" s="72">
        <f>IF(BH177=1,BG177-TIME(14,30,0),IF(BH177=2,BG177-TIME(23,0,0),IF(BH177=3,BG177-TIME(23,0,0))))</f>
        <v>1.388888888888884E-3</v>
      </c>
      <c r="BL177" s="70">
        <v>0</v>
      </c>
      <c r="BN177" s="73">
        <v>1</v>
      </c>
      <c r="BO177" s="4">
        <v>4.9305555555555554E-2</v>
      </c>
      <c r="BP177" s="4"/>
      <c r="BQ177" s="73">
        <v>0</v>
      </c>
      <c r="BR177" s="4"/>
      <c r="BS177" s="4"/>
      <c r="BT177" s="72" t="b">
        <f>IF(BQ177=1,BP177-TIME(14,30,0),IF(BQ177=2,BP177-TIME(23,0,0),IF(BQ177=3,BP177-TIME(23,0,0))))</f>
        <v>0</v>
      </c>
      <c r="BU177" s="70">
        <v>0</v>
      </c>
      <c r="BW177" s="73">
        <v>1</v>
      </c>
      <c r="BX177" s="4">
        <v>0.27986111111111112</v>
      </c>
      <c r="BY177" s="4">
        <v>0.62986111111111109</v>
      </c>
      <c r="BZ177" s="73">
        <v>0</v>
      </c>
      <c r="CA177" s="4"/>
      <c r="CB177" s="4"/>
      <c r="CC177" s="72" t="b">
        <f>IF(BZ177=1,BY177-TIME(14,30,0),IF(BZ177=2,BY177-TIME(23,0,0),IF(BZ177=3,BY177-TIME(23,0,0))))</f>
        <v>0</v>
      </c>
      <c r="CD177" s="70">
        <v>0</v>
      </c>
      <c r="CF177" s="73">
        <v>0</v>
      </c>
      <c r="CG177" s="4"/>
      <c r="CH177" s="4"/>
      <c r="CI177" s="73">
        <v>0</v>
      </c>
      <c r="CJ177" s="4"/>
      <c r="CK177" s="4"/>
      <c r="CL177" s="72" t="b">
        <f>IF(CI177=1,CH177-TIME(14,30,0),IF(CI177=2,CH177-TIME(23,0,0),IF(CI177=3,CH177-TIME(23,0,0))))</f>
        <v>0</v>
      </c>
      <c r="CM177" s="70">
        <v>0</v>
      </c>
    </row>
    <row r="178" spans="1:91" ht="27" customHeight="1">
      <c r="A178" s="102">
        <v>45810</v>
      </c>
      <c r="B178" s="134" t="s">
        <v>24</v>
      </c>
      <c r="C178" s="73">
        <v>1</v>
      </c>
      <c r="D178" s="4">
        <v>0.30555555555555552</v>
      </c>
      <c r="E178" s="4">
        <v>0.66041666666666665</v>
      </c>
      <c r="F178" s="73">
        <v>1</v>
      </c>
      <c r="G178" s="4"/>
      <c r="H178" s="4"/>
      <c r="I178" s="72">
        <f t="shared" ref="I178:I206" si="107">IF(F178=1,E178-TIME(14,30,0),IF(F178=2,E178-TIME(23,0,0),IF(F178=3,E178-TIME(23,0,0))))</f>
        <v>5.6250000000000022E-2</v>
      </c>
      <c r="J178" s="70">
        <v>0</v>
      </c>
      <c r="K178" s="65"/>
      <c r="L178" s="73">
        <v>1</v>
      </c>
      <c r="M178" s="4">
        <v>0.29097222222222224</v>
      </c>
      <c r="N178" s="4">
        <v>0.68888888888888899</v>
      </c>
      <c r="O178" s="73">
        <v>1</v>
      </c>
      <c r="P178" s="4"/>
      <c r="Q178" s="4"/>
      <c r="R178" s="72">
        <f t="shared" ref="R178:R206" si="108">IF(O178=1,N178-TIME(14,30,0),IF(O178=2,N178-TIME(23,0,0),IF(O178=3,N178-TIME(23,0,0))))</f>
        <v>8.4722222222222365E-2</v>
      </c>
      <c r="S178" s="70">
        <v>0</v>
      </c>
      <c r="U178" s="73">
        <v>0</v>
      </c>
      <c r="V178" s="4"/>
      <c r="W178" s="4"/>
      <c r="X178" s="73">
        <v>0</v>
      </c>
      <c r="Y178" s="4"/>
      <c r="Z178" s="4"/>
      <c r="AA178" s="72" t="b">
        <f t="shared" ref="AA178:AA206" si="109">IF(X178=1,W178-TIME(14,30,0),IF(X178=2,W178-TIME(23,0,0),IF(X178=3,W178-TIME(23,0,0))))</f>
        <v>0</v>
      </c>
      <c r="AB178" s="70">
        <v>0</v>
      </c>
      <c r="AD178" s="73">
        <v>1</v>
      </c>
      <c r="AE178" s="4">
        <v>0.60486111111111118</v>
      </c>
      <c r="AF178" s="4">
        <v>0.95277777777777783</v>
      </c>
      <c r="AG178" s="73">
        <v>2</v>
      </c>
      <c r="AH178" s="4"/>
      <c r="AI178" s="4"/>
      <c r="AJ178" s="72">
        <f t="shared" ref="AJ178:AJ206" si="110">IF(AG178=1,AF178-TIME(14,30,0),IF(AG178=2,AF178-TIME(23,0,0),IF(AG178=3,AF178-TIME(23,0,0))))</f>
        <v>-5.5555555555555358E-3</v>
      </c>
      <c r="AK178" s="70">
        <v>0</v>
      </c>
      <c r="AM178" s="73">
        <v>0</v>
      </c>
      <c r="AN178" s="4"/>
      <c r="AO178" s="4"/>
      <c r="AP178" s="73">
        <v>0</v>
      </c>
      <c r="AQ178" s="4"/>
      <c r="AR178" s="4"/>
      <c r="AS178" s="72" t="b">
        <f t="shared" ref="AS178:AS206" si="111">IF(AP178=1,AO178-TIME(14,30,0),IF(AP178=2,AO178-TIME(23,0,0),IF(AP178=3,AO178-TIME(23,0,0))))</f>
        <v>0</v>
      </c>
      <c r="AT178" s="70">
        <v>0</v>
      </c>
      <c r="AV178" s="73">
        <v>0</v>
      </c>
      <c r="AW178" s="4"/>
      <c r="AX178" s="4"/>
      <c r="AY178" s="73">
        <v>0</v>
      </c>
      <c r="AZ178" s="4"/>
      <c r="BA178" s="4"/>
      <c r="BB178" s="72" t="b">
        <f t="shared" ref="BB178:BB206" si="112">IF(AY178=1,AX178-TIME(14,30,0),IF(AY178=2,AX178-TIME(23,0,0),IF(AY178=3,AX178-TIME(23,0,0))))</f>
        <v>0</v>
      </c>
      <c r="BC178" s="70">
        <v>0</v>
      </c>
      <c r="BE178" s="73">
        <v>1</v>
      </c>
      <c r="BF178" s="4">
        <v>0.69027777777777777</v>
      </c>
      <c r="BG178" s="4">
        <v>0.96527777777777779</v>
      </c>
      <c r="BH178" s="73">
        <v>2</v>
      </c>
      <c r="BI178" s="4"/>
      <c r="BJ178" s="4"/>
      <c r="BK178" s="72">
        <f t="shared" ref="BK178:BK206" si="113">IF(BH178=1,BG178-TIME(14,30,0),IF(BH178=2,BG178-TIME(23,0,0),IF(BH178=3,BG178-TIME(23,0,0))))</f>
        <v>6.9444444444444198E-3</v>
      </c>
      <c r="BL178" s="70">
        <v>0</v>
      </c>
      <c r="BN178" s="73">
        <v>1</v>
      </c>
      <c r="BO178" s="4">
        <v>0.30138888888888887</v>
      </c>
      <c r="BP178" s="4"/>
      <c r="BQ178" s="73">
        <v>0</v>
      </c>
      <c r="BR178" s="4"/>
      <c r="BS178" s="4"/>
      <c r="BT178" s="72" t="b">
        <f t="shared" ref="BT178:BT206" si="114">IF(BQ178=1,BP178-TIME(14,30,0),IF(BQ178=2,BP178-TIME(23,0,0),IF(BQ178=3,BP178-TIME(23,0,0))))</f>
        <v>0</v>
      </c>
      <c r="BU178" s="70">
        <v>0</v>
      </c>
      <c r="BW178" s="73">
        <v>1</v>
      </c>
      <c r="BX178" s="4">
        <v>0.29097222222222224</v>
      </c>
      <c r="BY178" s="4">
        <v>0.62847222222222221</v>
      </c>
      <c r="BZ178" s="73">
        <v>0</v>
      </c>
      <c r="CA178" s="4"/>
      <c r="CB178" s="4"/>
      <c r="CC178" s="72" t="b">
        <f t="shared" ref="CC178:CC206" si="115">IF(BZ178=1,BY178-TIME(14,30,0),IF(BZ178=2,BY178-TIME(23,0,0),IF(BZ178=3,BY178-TIME(23,0,0))))</f>
        <v>0</v>
      </c>
      <c r="CD178" s="70">
        <v>0</v>
      </c>
      <c r="CF178" s="73">
        <v>1</v>
      </c>
      <c r="CG178" s="4">
        <v>0.61736111111111114</v>
      </c>
      <c r="CH178" s="4">
        <v>0.9590277777777777</v>
      </c>
      <c r="CI178" s="73">
        <v>0</v>
      </c>
      <c r="CJ178" s="4"/>
      <c r="CK178" s="4"/>
      <c r="CL178" s="72" t="b">
        <f t="shared" ref="CL178:CL206" si="116">IF(CI178=1,CH178-TIME(14,30,0),IF(CI178=2,CH178-TIME(23,0,0),IF(CI178=3,CH178-TIME(23,0,0))))</f>
        <v>0</v>
      </c>
      <c r="CM178" s="70">
        <v>0</v>
      </c>
    </row>
    <row r="179" spans="1:91" ht="27" customHeight="1">
      <c r="A179" s="102">
        <v>45811</v>
      </c>
      <c r="B179" s="134" t="s">
        <v>25</v>
      </c>
      <c r="C179" s="73">
        <v>0</v>
      </c>
      <c r="D179" s="4"/>
      <c r="E179" s="4"/>
      <c r="F179" s="73">
        <v>0</v>
      </c>
      <c r="G179" s="4"/>
      <c r="H179" s="4"/>
      <c r="I179" s="72" t="b">
        <f t="shared" si="107"/>
        <v>0</v>
      </c>
      <c r="J179" s="70">
        <v>0</v>
      </c>
      <c r="K179" s="65"/>
      <c r="L179" s="73">
        <v>0</v>
      </c>
      <c r="M179" s="4"/>
      <c r="N179" s="4"/>
      <c r="O179" s="73">
        <v>0</v>
      </c>
      <c r="P179" s="4"/>
      <c r="Q179" s="4"/>
      <c r="R179" s="72" t="b">
        <f t="shared" si="108"/>
        <v>0</v>
      </c>
      <c r="S179" s="70">
        <v>0</v>
      </c>
      <c r="U179" s="73">
        <v>1</v>
      </c>
      <c r="V179" s="4">
        <v>0.60833333333333328</v>
      </c>
      <c r="W179" s="4">
        <v>0.95972222222222225</v>
      </c>
      <c r="X179" s="73">
        <v>2</v>
      </c>
      <c r="Y179" s="4"/>
      <c r="Z179" s="4"/>
      <c r="AA179" s="72">
        <f t="shared" si="109"/>
        <v>1.388888888888884E-3</v>
      </c>
      <c r="AB179" s="70">
        <v>0</v>
      </c>
      <c r="AD179" s="73">
        <v>1</v>
      </c>
      <c r="AE179" s="4">
        <v>0.63055555555555554</v>
      </c>
      <c r="AF179" s="4">
        <v>0.95208333333333339</v>
      </c>
      <c r="AG179" s="73">
        <v>2</v>
      </c>
      <c r="AH179" s="4"/>
      <c r="AI179" s="4"/>
      <c r="AJ179" s="72">
        <f t="shared" si="110"/>
        <v>-6.2499999999999778E-3</v>
      </c>
      <c r="AK179" s="70">
        <v>0</v>
      </c>
      <c r="AM179" s="73">
        <v>0</v>
      </c>
      <c r="AN179" s="4"/>
      <c r="AO179" s="4"/>
      <c r="AP179" s="73">
        <v>0</v>
      </c>
      <c r="AQ179" s="4"/>
      <c r="AR179" s="4"/>
      <c r="AS179" s="72" t="b">
        <f t="shared" si="111"/>
        <v>0</v>
      </c>
      <c r="AT179" s="70">
        <v>0</v>
      </c>
      <c r="AV179" s="73">
        <v>1</v>
      </c>
      <c r="AW179" s="4">
        <v>0.31319444444444444</v>
      </c>
      <c r="AX179" s="4">
        <v>0.64861111111111114</v>
      </c>
      <c r="AY179" s="73">
        <v>0</v>
      </c>
      <c r="AZ179" s="4"/>
      <c r="BA179" s="4"/>
      <c r="BB179" s="72" t="b">
        <f t="shared" si="112"/>
        <v>0</v>
      </c>
      <c r="BC179" s="70">
        <v>0</v>
      </c>
      <c r="BE179" s="73">
        <v>1</v>
      </c>
      <c r="BF179" s="4">
        <v>0.64861111111111114</v>
      </c>
      <c r="BG179" s="4">
        <v>0.95833333333333337</v>
      </c>
      <c r="BH179" s="73">
        <v>2</v>
      </c>
      <c r="BI179" s="4"/>
      <c r="BJ179" s="4"/>
      <c r="BK179" s="72">
        <f t="shared" si="113"/>
        <v>0</v>
      </c>
      <c r="BL179" s="70">
        <v>0</v>
      </c>
      <c r="BN179" s="73">
        <v>1</v>
      </c>
      <c r="BO179" s="4">
        <v>5.2777777777777778E-2</v>
      </c>
      <c r="BP179" s="4"/>
      <c r="BQ179" s="73">
        <v>0</v>
      </c>
      <c r="BR179" s="4"/>
      <c r="BS179" s="4"/>
      <c r="BT179" s="72" t="b">
        <f t="shared" si="114"/>
        <v>0</v>
      </c>
      <c r="BU179" s="70">
        <v>0</v>
      </c>
      <c r="BW179" s="73">
        <v>1</v>
      </c>
      <c r="BX179" s="4">
        <v>0.30416666666666664</v>
      </c>
      <c r="BY179" s="4">
        <v>0.64652777777777781</v>
      </c>
      <c r="BZ179" s="73">
        <v>0</v>
      </c>
      <c r="CA179" s="4"/>
      <c r="CB179" s="4"/>
      <c r="CC179" s="72" t="b">
        <f t="shared" si="115"/>
        <v>0</v>
      </c>
      <c r="CD179" s="70">
        <v>0</v>
      </c>
      <c r="CF179" s="73">
        <v>1</v>
      </c>
      <c r="CG179" s="4">
        <v>0.29375000000000001</v>
      </c>
      <c r="CH179" s="4">
        <v>0.6381944444444444</v>
      </c>
      <c r="CI179" s="73">
        <v>0</v>
      </c>
      <c r="CJ179" s="4"/>
      <c r="CK179" s="4"/>
      <c r="CL179" s="72" t="b">
        <f t="shared" si="116"/>
        <v>0</v>
      </c>
      <c r="CM179" s="70">
        <v>0</v>
      </c>
    </row>
    <row r="180" spans="1:91" ht="27" customHeight="1">
      <c r="A180" s="102">
        <v>45812</v>
      </c>
      <c r="B180" s="134" t="s">
        <v>34</v>
      </c>
      <c r="C180" s="73">
        <v>1</v>
      </c>
      <c r="D180" s="4">
        <v>0.30486111111111108</v>
      </c>
      <c r="E180" s="4">
        <v>0.63680555555555551</v>
      </c>
      <c r="F180" s="73">
        <v>1</v>
      </c>
      <c r="G180" s="4"/>
      <c r="H180" s="4"/>
      <c r="I180" s="72">
        <f t="shared" si="107"/>
        <v>3.2638888888888884E-2</v>
      </c>
      <c r="J180" s="70">
        <v>0</v>
      </c>
      <c r="K180" s="65"/>
      <c r="L180" s="73">
        <v>1</v>
      </c>
      <c r="M180" s="4">
        <v>0.63055555555555554</v>
      </c>
      <c r="N180" s="4">
        <v>0.95972222222222225</v>
      </c>
      <c r="O180" s="73">
        <v>2</v>
      </c>
      <c r="P180" s="4"/>
      <c r="Q180" s="4"/>
      <c r="R180" s="72">
        <f t="shared" si="108"/>
        <v>1.388888888888884E-3</v>
      </c>
      <c r="S180" s="70">
        <v>0</v>
      </c>
      <c r="U180" s="73">
        <v>1</v>
      </c>
      <c r="V180" s="4">
        <v>0.59930555555555554</v>
      </c>
      <c r="W180" s="4">
        <v>0.9590277777777777</v>
      </c>
      <c r="X180" s="73">
        <v>2</v>
      </c>
      <c r="Y180" s="4"/>
      <c r="Z180" s="4"/>
      <c r="AA180" s="72">
        <f t="shared" si="109"/>
        <v>6.9444444444433095E-4</v>
      </c>
      <c r="AB180" s="70">
        <v>0</v>
      </c>
      <c r="AD180" s="73">
        <v>1</v>
      </c>
      <c r="AE180" s="4">
        <v>0.3</v>
      </c>
      <c r="AF180" s="4">
        <v>0.64583333333333337</v>
      </c>
      <c r="AG180" s="73">
        <v>1</v>
      </c>
      <c r="AH180" s="4"/>
      <c r="AI180" s="4"/>
      <c r="AJ180" s="72">
        <f t="shared" si="110"/>
        <v>4.1666666666666741E-2</v>
      </c>
      <c r="AK180" s="70">
        <v>0</v>
      </c>
      <c r="AM180" s="73">
        <v>0</v>
      </c>
      <c r="AN180" s="4"/>
      <c r="AO180" s="4"/>
      <c r="AP180" s="73">
        <v>0</v>
      </c>
      <c r="AQ180" s="4"/>
      <c r="AR180" s="4"/>
      <c r="AS180" s="72" t="b">
        <f t="shared" si="111"/>
        <v>0</v>
      </c>
      <c r="AT180" s="70">
        <v>0</v>
      </c>
      <c r="AV180" s="73">
        <v>1</v>
      </c>
      <c r="AW180" s="4">
        <v>0.31527777777777777</v>
      </c>
      <c r="AX180" s="4">
        <v>0.65</v>
      </c>
      <c r="AY180" s="73">
        <v>0</v>
      </c>
      <c r="AZ180" s="4"/>
      <c r="BA180" s="4"/>
      <c r="BB180" s="72" t="b">
        <f t="shared" si="112"/>
        <v>0</v>
      </c>
      <c r="BC180" s="70">
        <v>0</v>
      </c>
      <c r="BE180" s="73">
        <v>1</v>
      </c>
      <c r="BF180" s="4">
        <v>0.30694444444444441</v>
      </c>
      <c r="BG180" s="4">
        <v>0.63124999999999998</v>
      </c>
      <c r="BH180" s="73">
        <v>1</v>
      </c>
      <c r="BI180" s="4"/>
      <c r="BJ180" s="4"/>
      <c r="BK180" s="72">
        <f t="shared" si="113"/>
        <v>2.7083333333333348E-2</v>
      </c>
      <c r="BL180" s="70">
        <v>0</v>
      </c>
      <c r="BN180" s="73">
        <v>0</v>
      </c>
      <c r="BO180" s="4"/>
      <c r="BP180" s="4"/>
      <c r="BQ180" s="73">
        <v>0</v>
      </c>
      <c r="BR180" s="4"/>
      <c r="BS180" s="4"/>
      <c r="BT180" s="72" t="b">
        <f t="shared" si="114"/>
        <v>0</v>
      </c>
      <c r="BU180" s="70">
        <v>0</v>
      </c>
      <c r="BW180" s="73">
        <v>1</v>
      </c>
      <c r="BX180" s="4">
        <v>0.63055555555555554</v>
      </c>
      <c r="BY180" s="4">
        <v>0.95972222222222225</v>
      </c>
      <c r="BZ180" s="73">
        <v>0</v>
      </c>
      <c r="CA180" s="4"/>
      <c r="CB180" s="4"/>
      <c r="CC180" s="72" t="b">
        <f t="shared" si="115"/>
        <v>0</v>
      </c>
      <c r="CD180" s="70">
        <v>0</v>
      </c>
      <c r="CF180" s="73">
        <v>1</v>
      </c>
      <c r="CG180" s="4">
        <v>0.62777777777777777</v>
      </c>
      <c r="CH180" s="4">
        <v>0.95972222222222225</v>
      </c>
      <c r="CI180" s="73">
        <v>0</v>
      </c>
      <c r="CJ180" s="4"/>
      <c r="CK180" s="4"/>
      <c r="CL180" s="72" t="b">
        <f t="shared" si="116"/>
        <v>0</v>
      </c>
      <c r="CM180" s="70">
        <v>0</v>
      </c>
    </row>
    <row r="181" spans="1:91" ht="27" customHeight="1">
      <c r="A181" s="102">
        <v>45813</v>
      </c>
      <c r="B181" s="134" t="s">
        <v>30</v>
      </c>
      <c r="C181" s="73">
        <v>1</v>
      </c>
      <c r="D181" s="4">
        <v>0.29166666666666669</v>
      </c>
      <c r="E181" s="4">
        <v>0.67638888888888893</v>
      </c>
      <c r="F181" s="73">
        <v>1</v>
      </c>
      <c r="G181" s="4"/>
      <c r="H181" s="4"/>
      <c r="I181" s="72">
        <f t="shared" si="107"/>
        <v>7.2222222222222299E-2</v>
      </c>
      <c r="J181" s="70">
        <v>0</v>
      </c>
      <c r="K181" s="65"/>
      <c r="L181" s="73">
        <v>1</v>
      </c>
      <c r="M181" s="4">
        <v>0.62986111111111109</v>
      </c>
      <c r="N181" s="4">
        <v>0.9902777777777777</v>
      </c>
      <c r="O181" s="73">
        <v>2</v>
      </c>
      <c r="P181" s="4"/>
      <c r="Q181" s="4"/>
      <c r="R181" s="72">
        <f t="shared" si="108"/>
        <v>3.1944444444444331E-2</v>
      </c>
      <c r="S181" s="70">
        <v>0</v>
      </c>
      <c r="U181" s="73">
        <v>1</v>
      </c>
      <c r="V181" s="4">
        <v>0.61319444444444449</v>
      </c>
      <c r="W181" s="4">
        <v>0.99236111111111114</v>
      </c>
      <c r="X181" s="73">
        <v>2</v>
      </c>
      <c r="Y181" s="4"/>
      <c r="Z181" s="4"/>
      <c r="AA181" s="72">
        <f t="shared" si="109"/>
        <v>3.4027777777777768E-2</v>
      </c>
      <c r="AB181" s="70">
        <v>0</v>
      </c>
      <c r="AD181" s="73">
        <v>0</v>
      </c>
      <c r="AE181" s="4"/>
      <c r="AF181" s="4"/>
      <c r="AG181" s="73">
        <v>0</v>
      </c>
      <c r="AH181" s="4"/>
      <c r="AI181" s="4"/>
      <c r="AJ181" s="72" t="b">
        <f t="shared" si="110"/>
        <v>0</v>
      </c>
      <c r="AK181" s="70">
        <v>0</v>
      </c>
      <c r="AM181" s="73">
        <v>1</v>
      </c>
      <c r="AN181" s="4">
        <v>0.28750000000000003</v>
      </c>
      <c r="AO181" s="4">
        <v>0.9770833333333333</v>
      </c>
      <c r="AP181" s="73">
        <v>1</v>
      </c>
      <c r="AQ181" s="4"/>
      <c r="AR181" s="4"/>
      <c r="AS181" s="72">
        <f t="shared" si="111"/>
        <v>0.37291666666666667</v>
      </c>
      <c r="AT181" s="70">
        <v>8</v>
      </c>
      <c r="AV181" s="73">
        <v>1</v>
      </c>
      <c r="AW181" s="4">
        <v>0.5180555555555556</v>
      </c>
      <c r="AX181" s="4"/>
      <c r="AY181" s="73">
        <v>0</v>
      </c>
      <c r="AZ181" s="4"/>
      <c r="BA181" s="4"/>
      <c r="BB181" s="72" t="b">
        <f t="shared" si="112"/>
        <v>0</v>
      </c>
      <c r="BC181" s="70">
        <v>0</v>
      </c>
      <c r="BE181" s="73">
        <v>0</v>
      </c>
      <c r="BF181" s="4"/>
      <c r="BG181" s="4"/>
      <c r="BH181" s="73">
        <v>0</v>
      </c>
      <c r="BI181" s="4"/>
      <c r="BJ181" s="4"/>
      <c r="BK181" s="72" t="b">
        <f t="shared" si="113"/>
        <v>0</v>
      </c>
      <c r="BL181" s="70">
        <v>0</v>
      </c>
      <c r="BN181" s="73">
        <v>0</v>
      </c>
      <c r="BO181" s="4"/>
      <c r="BP181" s="4"/>
      <c r="BQ181" s="73">
        <v>0</v>
      </c>
      <c r="BR181" s="4"/>
      <c r="BS181" s="4"/>
      <c r="BT181" s="72" t="b">
        <f t="shared" si="114"/>
        <v>0</v>
      </c>
      <c r="BU181" s="70">
        <v>0</v>
      </c>
      <c r="BW181" s="73">
        <v>1</v>
      </c>
      <c r="BX181" s="4">
        <v>0.29305555555555557</v>
      </c>
      <c r="BY181" s="4">
        <v>0.63055555555555554</v>
      </c>
      <c r="BZ181" s="73">
        <v>0</v>
      </c>
      <c r="CA181" s="4"/>
      <c r="CB181" s="4"/>
      <c r="CC181" s="72" t="b">
        <f t="shared" si="115"/>
        <v>0</v>
      </c>
      <c r="CD181" s="70">
        <v>0</v>
      </c>
      <c r="CF181" s="73">
        <v>1</v>
      </c>
      <c r="CG181" s="4">
        <v>0.61458333333333337</v>
      </c>
      <c r="CH181" s="4">
        <v>0.97569444444444453</v>
      </c>
      <c r="CI181" s="73">
        <v>0</v>
      </c>
      <c r="CJ181" s="4"/>
      <c r="CK181" s="4"/>
      <c r="CL181" s="72" t="b">
        <f t="shared" si="116"/>
        <v>0</v>
      </c>
      <c r="CM181" s="70">
        <v>0</v>
      </c>
    </row>
    <row r="182" spans="1:91" ht="27" customHeight="1">
      <c r="A182" s="102">
        <v>45814</v>
      </c>
      <c r="B182" s="59" t="s">
        <v>31</v>
      </c>
      <c r="C182" s="73">
        <v>1</v>
      </c>
      <c r="D182" s="4"/>
      <c r="E182" s="4">
        <v>0.95624999999999993</v>
      </c>
      <c r="F182" s="73">
        <v>2</v>
      </c>
      <c r="G182" s="4"/>
      <c r="H182" s="4"/>
      <c r="I182" s="72">
        <f t="shared" si="107"/>
        <v>-2.083333333333437E-3</v>
      </c>
      <c r="J182" s="70">
        <v>0</v>
      </c>
      <c r="K182" s="65"/>
      <c r="L182" s="73">
        <v>1</v>
      </c>
      <c r="M182" s="4">
        <v>0.67291666666666661</v>
      </c>
      <c r="N182" s="4">
        <v>0.96527777777777779</v>
      </c>
      <c r="O182" s="73">
        <v>2</v>
      </c>
      <c r="P182" s="4"/>
      <c r="Q182" s="4"/>
      <c r="R182" s="72">
        <f t="shared" si="108"/>
        <v>6.9444444444444198E-3</v>
      </c>
      <c r="S182" s="70">
        <v>0</v>
      </c>
      <c r="U182" s="73">
        <v>1</v>
      </c>
      <c r="V182" s="4">
        <v>0.4284722222222222</v>
      </c>
      <c r="W182" s="4">
        <v>0.66875000000000007</v>
      </c>
      <c r="X182" s="73">
        <v>2</v>
      </c>
      <c r="Y182" s="4"/>
      <c r="Z182" s="4"/>
      <c r="AA182" s="72">
        <f t="shared" si="109"/>
        <v>-0.2895833333333333</v>
      </c>
      <c r="AB182" s="70">
        <v>0</v>
      </c>
      <c r="AD182" s="73">
        <v>1</v>
      </c>
      <c r="AE182" s="4">
        <v>0.69097222222222221</v>
      </c>
      <c r="AF182" s="4">
        <v>0.94305555555555554</v>
      </c>
      <c r="AG182" s="73">
        <v>2</v>
      </c>
      <c r="AH182" s="4"/>
      <c r="AI182" s="4"/>
      <c r="AJ182" s="72">
        <f t="shared" si="110"/>
        <v>-1.5277777777777835E-2</v>
      </c>
      <c r="AK182" s="70">
        <v>0</v>
      </c>
      <c r="AM182" s="73">
        <v>1</v>
      </c>
      <c r="AN182" s="4">
        <v>0.42777777777777781</v>
      </c>
      <c r="AO182" s="4">
        <v>0.69097222222222221</v>
      </c>
      <c r="AP182" s="73">
        <v>2</v>
      </c>
      <c r="AQ182" s="4"/>
      <c r="AR182" s="4"/>
      <c r="AS182" s="72">
        <f t="shared" si="111"/>
        <v>-0.26736111111111116</v>
      </c>
      <c r="AT182" s="70">
        <v>0</v>
      </c>
      <c r="AV182" s="73">
        <v>0</v>
      </c>
      <c r="AW182" s="4"/>
      <c r="AX182" s="4"/>
      <c r="AY182" s="73">
        <v>0</v>
      </c>
      <c r="AZ182" s="4"/>
      <c r="BA182" s="4"/>
      <c r="BB182" s="72" t="b">
        <f t="shared" si="112"/>
        <v>0</v>
      </c>
      <c r="BC182" s="70">
        <v>0</v>
      </c>
      <c r="BE182" s="73">
        <v>1</v>
      </c>
      <c r="BF182" s="4">
        <v>0.4368055555555555</v>
      </c>
      <c r="BG182" s="4">
        <v>0.69444444444444453</v>
      </c>
      <c r="BH182" s="73">
        <v>1</v>
      </c>
      <c r="BI182" s="4"/>
      <c r="BJ182" s="4"/>
      <c r="BK182" s="72">
        <f t="shared" si="113"/>
        <v>9.0277777777777901E-2</v>
      </c>
      <c r="BL182" s="70">
        <v>0</v>
      </c>
      <c r="BN182" s="73">
        <v>0</v>
      </c>
      <c r="BO182" s="4"/>
      <c r="BP182" s="4"/>
      <c r="BQ182" s="73">
        <v>0</v>
      </c>
      <c r="BR182" s="4"/>
      <c r="BS182" s="4"/>
      <c r="BT182" s="72" t="b">
        <f t="shared" si="114"/>
        <v>0</v>
      </c>
      <c r="BU182" s="70">
        <v>0</v>
      </c>
      <c r="BW182" s="73">
        <v>0</v>
      </c>
      <c r="BX182" s="4"/>
      <c r="BY182" s="4"/>
      <c r="BZ182" s="73">
        <v>0</v>
      </c>
      <c r="CA182" s="4"/>
      <c r="CB182" s="4"/>
      <c r="CC182" s="72" t="b">
        <f t="shared" si="115"/>
        <v>0</v>
      </c>
      <c r="CD182" s="70">
        <v>0</v>
      </c>
      <c r="CF182" s="73">
        <v>1</v>
      </c>
      <c r="CG182" s="4">
        <v>0.59722222222222221</v>
      </c>
      <c r="CH182" s="4">
        <v>0.95208333333333339</v>
      </c>
      <c r="CI182" s="73">
        <v>0</v>
      </c>
      <c r="CJ182" s="4"/>
      <c r="CK182" s="4"/>
      <c r="CL182" s="72" t="b">
        <f t="shared" si="116"/>
        <v>0</v>
      </c>
      <c r="CM182" s="70">
        <v>0</v>
      </c>
    </row>
    <row r="183" spans="1:91" ht="27" customHeight="1">
      <c r="A183" s="102">
        <v>45815</v>
      </c>
      <c r="B183" s="59" t="s">
        <v>32</v>
      </c>
      <c r="C183" s="73">
        <v>1</v>
      </c>
      <c r="D183" s="4">
        <v>0.66041666666666665</v>
      </c>
      <c r="E183" s="4">
        <v>0.98749999999999993</v>
      </c>
      <c r="F183" s="73">
        <v>2</v>
      </c>
      <c r="G183" s="4"/>
      <c r="H183" s="4"/>
      <c r="I183" s="72">
        <f t="shared" si="107"/>
        <v>2.9166666666666563E-2</v>
      </c>
      <c r="J183" s="70">
        <v>0</v>
      </c>
      <c r="K183" s="65"/>
      <c r="L183" s="73">
        <v>1</v>
      </c>
      <c r="M183" s="4">
        <v>0.62083333333333335</v>
      </c>
      <c r="N183" s="4">
        <v>3.0555555555555555E-2</v>
      </c>
      <c r="O183" s="73">
        <v>2</v>
      </c>
      <c r="P183" s="4"/>
      <c r="Q183" s="4"/>
      <c r="R183" s="72">
        <f t="shared" si="108"/>
        <v>-0.92777777777777781</v>
      </c>
      <c r="S183" s="70">
        <v>0</v>
      </c>
      <c r="U183" s="73">
        <v>1</v>
      </c>
      <c r="V183" s="4">
        <v>0.6020833333333333</v>
      </c>
      <c r="W183" s="4">
        <v>0.9868055555555556</v>
      </c>
      <c r="X183" s="73">
        <v>2</v>
      </c>
      <c r="Y183" s="4"/>
      <c r="Z183" s="4"/>
      <c r="AA183" s="72">
        <f t="shared" si="109"/>
        <v>2.8472222222222232E-2</v>
      </c>
      <c r="AB183" s="70">
        <v>0</v>
      </c>
      <c r="AD183" s="73">
        <v>1</v>
      </c>
      <c r="AE183" s="4">
        <v>0.33263888888888887</v>
      </c>
      <c r="AF183" s="4">
        <v>0.6645833333333333</v>
      </c>
      <c r="AG183" s="73">
        <v>1</v>
      </c>
      <c r="AH183" s="4"/>
      <c r="AI183" s="4"/>
      <c r="AJ183" s="72">
        <f t="shared" si="110"/>
        <v>6.0416666666666674E-2</v>
      </c>
      <c r="AK183" s="70">
        <v>0</v>
      </c>
      <c r="AM183" s="73">
        <v>1</v>
      </c>
      <c r="AN183" s="4">
        <v>0.29236111111111113</v>
      </c>
      <c r="AO183" s="4">
        <v>0.62430555555555556</v>
      </c>
      <c r="AP183" s="73">
        <v>1</v>
      </c>
      <c r="AQ183" s="4"/>
      <c r="AR183" s="4"/>
      <c r="AS183" s="72">
        <f t="shared" si="111"/>
        <v>2.0138888888888928E-2</v>
      </c>
      <c r="AT183" s="70">
        <v>0</v>
      </c>
      <c r="AV183" s="73">
        <v>1</v>
      </c>
      <c r="AW183" s="4">
        <v>0.72777777777777775</v>
      </c>
      <c r="AX183" s="4"/>
      <c r="AY183" s="73">
        <v>0</v>
      </c>
      <c r="AZ183" s="4"/>
      <c r="BA183" s="4"/>
      <c r="BB183" s="72" t="b">
        <f t="shared" si="112"/>
        <v>0</v>
      </c>
      <c r="BC183" s="70">
        <v>0</v>
      </c>
      <c r="BE183" s="73">
        <v>0</v>
      </c>
      <c r="BF183" s="4"/>
      <c r="BG183" s="4"/>
      <c r="BH183" s="73">
        <v>0</v>
      </c>
      <c r="BI183" s="4"/>
      <c r="BJ183" s="4"/>
      <c r="BK183" s="72" t="b">
        <f t="shared" si="113"/>
        <v>0</v>
      </c>
      <c r="BL183" s="70">
        <v>0</v>
      </c>
      <c r="BN183" s="73">
        <v>0</v>
      </c>
      <c r="BO183" s="4"/>
      <c r="BP183" s="4"/>
      <c r="BQ183" s="73">
        <v>0</v>
      </c>
      <c r="BR183" s="4"/>
      <c r="BS183" s="4"/>
      <c r="BT183" s="72" t="b">
        <f t="shared" si="114"/>
        <v>0</v>
      </c>
      <c r="BU183" s="70">
        <v>0</v>
      </c>
      <c r="BW183" s="73">
        <v>1</v>
      </c>
      <c r="BX183" s="4">
        <v>0.29305555555555557</v>
      </c>
      <c r="BY183" s="4">
        <v>0.63055555555555554</v>
      </c>
      <c r="BZ183" s="73">
        <v>0</v>
      </c>
      <c r="CA183" s="4"/>
      <c r="CB183" s="4"/>
      <c r="CC183" s="72" t="b">
        <f t="shared" si="115"/>
        <v>0</v>
      </c>
      <c r="CD183" s="70">
        <v>0</v>
      </c>
      <c r="CF183" s="73">
        <v>1</v>
      </c>
      <c r="CG183" s="4">
        <v>0.30763888888888891</v>
      </c>
      <c r="CH183" s="4">
        <v>0.6645833333333333</v>
      </c>
      <c r="CI183" s="73">
        <v>0</v>
      </c>
      <c r="CJ183" s="4"/>
      <c r="CK183" s="4"/>
      <c r="CL183" s="72" t="b">
        <f t="shared" si="116"/>
        <v>0</v>
      </c>
      <c r="CM183" s="70">
        <v>0</v>
      </c>
    </row>
    <row r="184" spans="1:91" ht="27" customHeight="1">
      <c r="A184" s="102">
        <v>45816</v>
      </c>
      <c r="B184" s="13" t="s">
        <v>33</v>
      </c>
      <c r="C184" s="73">
        <v>1</v>
      </c>
      <c r="D184" s="4">
        <v>0.61527777777777781</v>
      </c>
      <c r="E184" s="4">
        <v>0.9604166666666667</v>
      </c>
      <c r="F184" s="73">
        <v>2</v>
      </c>
      <c r="G184" s="4"/>
      <c r="H184" s="4"/>
      <c r="I184" s="72">
        <f t="shared" si="107"/>
        <v>2.0833333333333259E-3</v>
      </c>
      <c r="J184" s="70">
        <v>0</v>
      </c>
      <c r="K184" s="65"/>
      <c r="L184" s="73">
        <v>1</v>
      </c>
      <c r="M184" s="4">
        <v>0.26458333333333334</v>
      </c>
      <c r="N184" s="4">
        <v>0.63194444444444442</v>
      </c>
      <c r="O184" s="73">
        <v>1</v>
      </c>
      <c r="P184" s="4"/>
      <c r="Q184" s="4"/>
      <c r="R184" s="72">
        <f t="shared" si="108"/>
        <v>2.777777777777779E-2</v>
      </c>
      <c r="S184" s="70">
        <v>0</v>
      </c>
      <c r="U184" s="73">
        <v>1</v>
      </c>
      <c r="V184" s="4">
        <v>0.29097222222222224</v>
      </c>
      <c r="W184" s="4">
        <v>0.66805555555555562</v>
      </c>
      <c r="X184" s="73">
        <v>1</v>
      </c>
      <c r="Y184" s="4"/>
      <c r="Z184" s="4"/>
      <c r="AA184" s="72">
        <f t="shared" si="109"/>
        <v>6.3888888888888995E-2</v>
      </c>
      <c r="AB184" s="70">
        <v>0</v>
      </c>
      <c r="AD184" s="73">
        <v>1</v>
      </c>
      <c r="AE184" s="4">
        <v>0.3347222222222222</v>
      </c>
      <c r="AF184" s="4">
        <v>0.66736111111111107</v>
      </c>
      <c r="AG184" s="73">
        <v>1</v>
      </c>
      <c r="AH184" s="4"/>
      <c r="AI184" s="4"/>
      <c r="AJ184" s="72">
        <f t="shared" si="110"/>
        <v>6.3194444444444442E-2</v>
      </c>
      <c r="AK184" s="70">
        <v>0</v>
      </c>
      <c r="AM184" s="73">
        <v>1</v>
      </c>
      <c r="AN184" s="4">
        <v>0.65625</v>
      </c>
      <c r="AO184" s="4">
        <v>0.95763888888888893</v>
      </c>
      <c r="AP184" s="73">
        <v>2</v>
      </c>
      <c r="AQ184" s="4"/>
      <c r="AR184" s="4"/>
      <c r="AS184" s="72">
        <f t="shared" si="111"/>
        <v>-6.9444444444444198E-4</v>
      </c>
      <c r="AT184" s="70">
        <v>0</v>
      </c>
      <c r="AV184" s="73">
        <v>0</v>
      </c>
      <c r="AW184" s="4"/>
      <c r="AX184" s="4"/>
      <c r="AY184" s="73">
        <v>0</v>
      </c>
      <c r="AZ184" s="4"/>
      <c r="BA184" s="4"/>
      <c r="BB184" s="72" t="b">
        <f t="shared" si="112"/>
        <v>0</v>
      </c>
      <c r="BC184" s="70">
        <v>0</v>
      </c>
      <c r="BE184" s="73">
        <v>1</v>
      </c>
      <c r="BF184" s="4">
        <v>0.63055555555555554</v>
      </c>
      <c r="BG184" s="4">
        <v>0.95763888888888893</v>
      </c>
      <c r="BH184" s="73">
        <v>2</v>
      </c>
      <c r="BI184" s="4"/>
      <c r="BJ184" s="4"/>
      <c r="BK184" s="72">
        <f t="shared" si="113"/>
        <v>-6.9444444444444198E-4</v>
      </c>
      <c r="BL184" s="70">
        <v>0</v>
      </c>
      <c r="BN184" s="73">
        <v>1</v>
      </c>
      <c r="BO184" s="4">
        <v>0.65</v>
      </c>
      <c r="BP184" s="4"/>
      <c r="BQ184" s="73">
        <v>0</v>
      </c>
      <c r="BR184" s="4"/>
      <c r="BS184" s="4"/>
      <c r="BT184" s="72" t="b">
        <f t="shared" si="114"/>
        <v>0</v>
      </c>
      <c r="BU184" s="70">
        <v>0</v>
      </c>
      <c r="BW184" s="73">
        <v>1</v>
      </c>
      <c r="BX184" s="4">
        <v>0.27777777777777779</v>
      </c>
      <c r="BY184" s="4">
        <v>0.63055555555555554</v>
      </c>
      <c r="BZ184" s="73">
        <v>0</v>
      </c>
      <c r="CA184" s="4"/>
      <c r="CB184" s="4"/>
      <c r="CC184" s="72" t="b">
        <f t="shared" si="115"/>
        <v>0</v>
      </c>
      <c r="CD184" s="70">
        <v>0</v>
      </c>
      <c r="CF184" s="73">
        <v>0</v>
      </c>
      <c r="CG184" s="4"/>
      <c r="CH184" s="4"/>
      <c r="CI184" s="73">
        <v>0</v>
      </c>
      <c r="CJ184" s="4"/>
      <c r="CK184" s="4"/>
      <c r="CL184" s="72" t="b">
        <f t="shared" si="116"/>
        <v>0</v>
      </c>
      <c r="CM184" s="70">
        <v>0</v>
      </c>
    </row>
    <row r="185" spans="1:91" ht="27" customHeight="1">
      <c r="A185" s="102">
        <v>45817</v>
      </c>
      <c r="B185" s="134" t="s">
        <v>24</v>
      </c>
      <c r="C185" s="73">
        <v>1</v>
      </c>
      <c r="D185" s="4">
        <v>0.6479166666666667</v>
      </c>
      <c r="E185" s="4"/>
      <c r="F185" s="73">
        <v>2</v>
      </c>
      <c r="G185" s="4"/>
      <c r="H185" s="4"/>
      <c r="I185" s="72">
        <f t="shared" si="107"/>
        <v>-0.95833333333333337</v>
      </c>
      <c r="J185" s="70">
        <v>0</v>
      </c>
      <c r="K185" s="65"/>
      <c r="L185" s="73">
        <v>1</v>
      </c>
      <c r="M185" s="4">
        <v>0.29583333333333334</v>
      </c>
      <c r="N185" s="4">
        <v>0.65</v>
      </c>
      <c r="O185" s="73">
        <v>1</v>
      </c>
      <c r="P185" s="4"/>
      <c r="Q185" s="4"/>
      <c r="R185" s="72">
        <f t="shared" si="108"/>
        <v>4.5833333333333393E-2</v>
      </c>
      <c r="S185" s="70">
        <v>0</v>
      </c>
      <c r="U185" s="73">
        <v>0</v>
      </c>
      <c r="V185" s="4"/>
      <c r="W185" s="4"/>
      <c r="X185" s="73">
        <v>0</v>
      </c>
      <c r="Y185" s="4"/>
      <c r="Z185" s="4"/>
      <c r="AA185" s="72" t="b">
        <f t="shared" si="109"/>
        <v>0</v>
      </c>
      <c r="AB185" s="70">
        <v>0</v>
      </c>
      <c r="AD185" s="73">
        <v>1</v>
      </c>
      <c r="AE185" s="4">
        <v>0.61597222222222225</v>
      </c>
      <c r="AF185" s="4">
        <v>0.97361111111111109</v>
      </c>
      <c r="AG185" s="73">
        <v>2</v>
      </c>
      <c r="AH185" s="4"/>
      <c r="AI185" s="4"/>
      <c r="AJ185" s="72">
        <f t="shared" si="110"/>
        <v>1.5277777777777724E-2</v>
      </c>
      <c r="AK185" s="70">
        <v>0</v>
      </c>
      <c r="AM185" s="73">
        <v>1</v>
      </c>
      <c r="AN185" s="4">
        <v>0.62916666666666665</v>
      </c>
      <c r="AO185" s="4">
        <v>0.95833333333333337</v>
      </c>
      <c r="AP185" s="73">
        <v>2</v>
      </c>
      <c r="AQ185" s="4"/>
      <c r="AR185" s="4"/>
      <c r="AS185" s="72">
        <f t="shared" si="111"/>
        <v>0</v>
      </c>
      <c r="AT185" s="70">
        <v>0</v>
      </c>
      <c r="AV185" s="73">
        <v>0</v>
      </c>
      <c r="AW185" s="4"/>
      <c r="AX185" s="4"/>
      <c r="AY185" s="73">
        <v>0</v>
      </c>
      <c r="AZ185" s="4"/>
      <c r="BA185" s="4"/>
      <c r="BB185" s="72" t="b">
        <f t="shared" si="112"/>
        <v>0</v>
      </c>
      <c r="BC185" s="70">
        <v>0</v>
      </c>
      <c r="BE185" s="73">
        <v>1</v>
      </c>
      <c r="BF185" s="4">
        <v>0.64722222222222225</v>
      </c>
      <c r="BG185" s="4">
        <v>0.95833333333333337</v>
      </c>
      <c r="BH185" s="73">
        <v>2</v>
      </c>
      <c r="BI185" s="4"/>
      <c r="BJ185" s="4"/>
      <c r="BK185" s="72">
        <f t="shared" si="113"/>
        <v>0</v>
      </c>
      <c r="BL185" s="70">
        <v>0</v>
      </c>
      <c r="BN185" s="73">
        <v>1</v>
      </c>
      <c r="BO185" s="4">
        <v>0.29722222222222222</v>
      </c>
      <c r="BP185" s="4"/>
      <c r="BQ185" s="73">
        <v>0</v>
      </c>
      <c r="BR185" s="4"/>
      <c r="BS185" s="4"/>
      <c r="BT185" s="72" t="b">
        <f t="shared" si="114"/>
        <v>0</v>
      </c>
      <c r="BU185" s="70">
        <v>0</v>
      </c>
      <c r="BW185" s="73">
        <v>1</v>
      </c>
      <c r="BX185" s="4">
        <v>0.29583333333333334</v>
      </c>
      <c r="BY185" s="4">
        <v>0.64513888888888882</v>
      </c>
      <c r="BZ185" s="73">
        <v>0</v>
      </c>
      <c r="CA185" s="4"/>
      <c r="CB185" s="4"/>
      <c r="CC185" s="72" t="b">
        <f t="shared" si="115"/>
        <v>0</v>
      </c>
      <c r="CD185" s="70">
        <v>0</v>
      </c>
      <c r="CF185" s="73">
        <v>1</v>
      </c>
      <c r="CG185" s="4">
        <v>0.61041666666666672</v>
      </c>
      <c r="CH185" s="4">
        <v>4.5833333333333337E-2</v>
      </c>
      <c r="CI185" s="73">
        <v>0</v>
      </c>
      <c r="CJ185" s="4"/>
      <c r="CK185" s="4"/>
      <c r="CL185" s="72" t="b">
        <f t="shared" si="116"/>
        <v>0</v>
      </c>
      <c r="CM185" s="70">
        <v>2</v>
      </c>
    </row>
    <row r="186" spans="1:91" ht="27" customHeight="1">
      <c r="A186" s="102">
        <v>45818</v>
      </c>
      <c r="B186" s="134" t="s">
        <v>25</v>
      </c>
      <c r="C186" s="73">
        <v>0</v>
      </c>
      <c r="D186" s="4"/>
      <c r="E186" s="4"/>
      <c r="F186" s="73">
        <v>0</v>
      </c>
      <c r="G186" s="4"/>
      <c r="H186" s="4"/>
      <c r="I186" s="72" t="b">
        <f t="shared" si="107"/>
        <v>0</v>
      </c>
      <c r="J186" s="70">
        <v>0</v>
      </c>
      <c r="K186" s="65"/>
      <c r="L186" s="73">
        <v>0</v>
      </c>
      <c r="M186" s="4"/>
      <c r="N186" s="4"/>
      <c r="O186" s="73">
        <v>0</v>
      </c>
      <c r="P186" s="4"/>
      <c r="Q186" s="4"/>
      <c r="R186" s="72" t="b">
        <f t="shared" si="108"/>
        <v>0</v>
      </c>
      <c r="S186" s="70">
        <v>0</v>
      </c>
      <c r="U186" s="73">
        <v>1</v>
      </c>
      <c r="V186" s="4">
        <v>0.60555555555555551</v>
      </c>
      <c r="W186" s="4">
        <v>0.97569444444444453</v>
      </c>
      <c r="X186" s="73">
        <v>2</v>
      </c>
      <c r="Y186" s="4"/>
      <c r="Z186" s="4"/>
      <c r="AA186" s="72">
        <f t="shared" si="109"/>
        <v>1.736111111111116E-2</v>
      </c>
      <c r="AB186" s="70">
        <v>0</v>
      </c>
      <c r="AD186" s="73">
        <v>1</v>
      </c>
      <c r="AE186" s="4">
        <v>0.4694444444444445</v>
      </c>
      <c r="AF186" s="4">
        <v>0.92638888888888893</v>
      </c>
      <c r="AG186" s="73">
        <v>2</v>
      </c>
      <c r="AH186" s="4"/>
      <c r="AI186" s="4"/>
      <c r="AJ186" s="72">
        <f t="shared" si="110"/>
        <v>-3.1944444444444442E-2</v>
      </c>
      <c r="AK186" s="70">
        <v>0</v>
      </c>
      <c r="AM186" s="73">
        <v>1</v>
      </c>
      <c r="AN186" s="4">
        <v>0.63888888888888895</v>
      </c>
      <c r="AO186" s="4">
        <v>0.95833333333333337</v>
      </c>
      <c r="AP186" s="73">
        <v>2</v>
      </c>
      <c r="AQ186" s="4"/>
      <c r="AR186" s="4"/>
      <c r="AS186" s="72">
        <f t="shared" si="111"/>
        <v>0</v>
      </c>
      <c r="AT186" s="70">
        <v>0</v>
      </c>
      <c r="AV186" s="73">
        <v>1</v>
      </c>
      <c r="AW186" s="4">
        <v>0.3347222222222222</v>
      </c>
      <c r="AX186" s="4">
        <v>0.55694444444444446</v>
      </c>
      <c r="AY186" s="73">
        <v>0</v>
      </c>
      <c r="AZ186" s="4"/>
      <c r="BA186" s="4"/>
      <c r="BB186" s="72" t="b">
        <f t="shared" si="112"/>
        <v>0</v>
      </c>
      <c r="BC186" s="70">
        <v>0</v>
      </c>
      <c r="BE186" s="73">
        <v>1</v>
      </c>
      <c r="BF186" s="4">
        <v>0.625</v>
      </c>
      <c r="BG186" s="4">
        <v>0.95972222222222225</v>
      </c>
      <c r="BH186" s="73">
        <v>2</v>
      </c>
      <c r="BI186" s="4"/>
      <c r="BJ186" s="4"/>
      <c r="BK186" s="72">
        <f t="shared" si="113"/>
        <v>1.388888888888884E-3</v>
      </c>
      <c r="BL186" s="70">
        <v>0</v>
      </c>
      <c r="BN186" s="73">
        <v>1</v>
      </c>
      <c r="BO186" s="4">
        <v>4.2361111111111106E-2</v>
      </c>
      <c r="BP186" s="4"/>
      <c r="BQ186" s="73">
        <v>0</v>
      </c>
      <c r="BR186" s="4"/>
      <c r="BS186" s="4"/>
      <c r="BT186" s="72" t="b">
        <f t="shared" si="114"/>
        <v>0</v>
      </c>
      <c r="BU186" s="70">
        <v>0</v>
      </c>
      <c r="BW186" s="73">
        <v>1</v>
      </c>
      <c r="BX186" s="4">
        <v>0.30277777777777776</v>
      </c>
      <c r="BY186" s="4">
        <v>0.62847222222222221</v>
      </c>
      <c r="BZ186" s="73">
        <v>0</v>
      </c>
      <c r="CA186" s="4"/>
      <c r="CB186" s="4"/>
      <c r="CC186" s="72" t="b">
        <f t="shared" si="115"/>
        <v>0</v>
      </c>
      <c r="CD186" s="70">
        <v>0</v>
      </c>
      <c r="CF186" s="73">
        <v>1</v>
      </c>
      <c r="CG186" s="4">
        <v>0.31666666666666665</v>
      </c>
      <c r="CH186" s="4">
        <v>0.63263888888888886</v>
      </c>
      <c r="CI186" s="73">
        <v>0</v>
      </c>
      <c r="CJ186" s="4"/>
      <c r="CK186" s="4"/>
      <c r="CL186" s="72" t="b">
        <f t="shared" si="116"/>
        <v>0</v>
      </c>
      <c r="CM186" s="70">
        <v>0</v>
      </c>
    </row>
    <row r="187" spans="1:91" ht="27" customHeight="1">
      <c r="A187" s="102">
        <v>45819</v>
      </c>
      <c r="B187" s="134" t="s">
        <v>34</v>
      </c>
      <c r="C187" s="73">
        <v>1</v>
      </c>
      <c r="D187" s="4">
        <v>0.29166666666666669</v>
      </c>
      <c r="E187" s="4">
        <v>0.64652777777777781</v>
      </c>
      <c r="F187" s="73">
        <v>1</v>
      </c>
      <c r="G187" s="4"/>
      <c r="H187" s="4"/>
      <c r="I187" s="72">
        <f t="shared" si="107"/>
        <v>4.2361111111111183E-2</v>
      </c>
      <c r="J187" s="70">
        <v>0</v>
      </c>
      <c r="K187" s="65"/>
      <c r="L187" s="73">
        <v>1</v>
      </c>
      <c r="M187" s="4">
        <v>0.62222222222222223</v>
      </c>
      <c r="N187" s="4">
        <v>0.9590277777777777</v>
      </c>
      <c r="O187" s="73">
        <v>2</v>
      </c>
      <c r="P187" s="4"/>
      <c r="Q187" s="4"/>
      <c r="R187" s="72">
        <f t="shared" si="108"/>
        <v>6.9444444444433095E-4</v>
      </c>
      <c r="S187" s="70">
        <v>0</v>
      </c>
      <c r="U187" s="73">
        <v>1</v>
      </c>
      <c r="V187" s="4">
        <v>0.61041666666666672</v>
      </c>
      <c r="W187" s="4">
        <v>0.97777777777777775</v>
      </c>
      <c r="X187" s="73">
        <v>2</v>
      </c>
      <c r="Y187" s="4"/>
      <c r="Z187" s="4"/>
      <c r="AA187" s="72">
        <f t="shared" si="109"/>
        <v>1.9444444444444375E-2</v>
      </c>
      <c r="AB187" s="70">
        <v>0</v>
      </c>
      <c r="AD187" s="73">
        <v>0</v>
      </c>
      <c r="AE187" s="4"/>
      <c r="AF187" s="4"/>
      <c r="AG187" s="73">
        <v>0</v>
      </c>
      <c r="AH187" s="4"/>
      <c r="AI187" s="4"/>
      <c r="AJ187" s="72" t="b">
        <f t="shared" si="110"/>
        <v>0</v>
      </c>
      <c r="AK187" s="70">
        <v>0</v>
      </c>
      <c r="AM187" s="73">
        <v>0</v>
      </c>
      <c r="AN187" s="4"/>
      <c r="AO187" s="4"/>
      <c r="AP187" s="73">
        <v>0</v>
      </c>
      <c r="AQ187" s="4"/>
      <c r="AR187" s="4"/>
      <c r="AS187" s="72" t="b">
        <f t="shared" si="111"/>
        <v>0</v>
      </c>
      <c r="AT187" s="70">
        <v>0</v>
      </c>
      <c r="AV187" s="73">
        <v>1</v>
      </c>
      <c r="AW187" s="4">
        <v>0.42499999999999999</v>
      </c>
      <c r="AX187" s="4"/>
      <c r="AY187" s="73">
        <v>0</v>
      </c>
      <c r="AZ187" s="4"/>
      <c r="BA187" s="4"/>
      <c r="BB187" s="72" t="b">
        <f t="shared" si="112"/>
        <v>0</v>
      </c>
      <c r="BC187" s="70">
        <v>0</v>
      </c>
      <c r="BE187" s="73">
        <v>1</v>
      </c>
      <c r="BF187" s="4">
        <v>0.30694444444444441</v>
      </c>
      <c r="BG187" s="4">
        <v>0.63124999999999998</v>
      </c>
      <c r="BH187" s="73">
        <v>1</v>
      </c>
      <c r="BI187" s="4"/>
      <c r="BJ187" s="4"/>
      <c r="BK187" s="72">
        <f t="shared" si="113"/>
        <v>2.7083333333333348E-2</v>
      </c>
      <c r="BL187" s="70">
        <v>0</v>
      </c>
      <c r="BN187" s="73">
        <v>1</v>
      </c>
      <c r="BO187" s="4">
        <v>4.1666666666666666E-3</v>
      </c>
      <c r="BP187" s="4"/>
      <c r="BQ187" s="73">
        <v>0</v>
      </c>
      <c r="BR187" s="4"/>
      <c r="BS187" s="4"/>
      <c r="BT187" s="72" t="b">
        <f t="shared" si="114"/>
        <v>0</v>
      </c>
      <c r="BU187" s="70">
        <v>0</v>
      </c>
      <c r="BW187" s="73">
        <v>1</v>
      </c>
      <c r="BX187" s="4">
        <v>0.62222222222222223</v>
      </c>
      <c r="BY187" s="4">
        <v>0.9590277777777777</v>
      </c>
      <c r="BZ187" s="73">
        <v>0</v>
      </c>
      <c r="CA187" s="4"/>
      <c r="CB187" s="4"/>
      <c r="CC187" s="72" t="b">
        <f t="shared" si="115"/>
        <v>0</v>
      </c>
      <c r="CD187" s="70">
        <v>0</v>
      </c>
      <c r="CF187" s="73">
        <v>1</v>
      </c>
      <c r="CG187" s="4">
        <v>0.62013888888888891</v>
      </c>
      <c r="CH187" s="4">
        <v>0.96736111111111101</v>
      </c>
      <c r="CI187" s="73">
        <v>0</v>
      </c>
      <c r="CJ187" s="4"/>
      <c r="CK187" s="4"/>
      <c r="CL187" s="72" t="b">
        <f t="shared" si="116"/>
        <v>0</v>
      </c>
      <c r="CM187" s="70">
        <v>0</v>
      </c>
    </row>
    <row r="188" spans="1:91" ht="27" customHeight="1">
      <c r="A188" s="102">
        <v>45820</v>
      </c>
      <c r="B188" s="134" t="s">
        <v>30</v>
      </c>
      <c r="C188" s="73">
        <v>1</v>
      </c>
      <c r="D188" s="4">
        <v>0.29791666666666666</v>
      </c>
      <c r="E188" s="4">
        <v>0.62847222222222221</v>
      </c>
      <c r="F188" s="73">
        <v>1</v>
      </c>
      <c r="G188" s="4"/>
      <c r="H188" s="4"/>
      <c r="I188" s="72">
        <f t="shared" si="107"/>
        <v>2.430555555555558E-2</v>
      </c>
      <c r="J188" s="70">
        <v>0</v>
      </c>
      <c r="K188" s="65"/>
      <c r="L188" s="73">
        <v>1</v>
      </c>
      <c r="M188" s="4">
        <v>0.62152777777777779</v>
      </c>
      <c r="N188" s="4">
        <v>0.99513888888888891</v>
      </c>
      <c r="O188" s="73">
        <v>2</v>
      </c>
      <c r="P188" s="4"/>
      <c r="Q188" s="4"/>
      <c r="R188" s="72">
        <f t="shared" si="108"/>
        <v>3.6805555555555536E-2</v>
      </c>
      <c r="S188" s="70">
        <v>0</v>
      </c>
      <c r="U188" s="73">
        <v>1</v>
      </c>
      <c r="V188" s="4">
        <v>0.60625000000000007</v>
      </c>
      <c r="W188" s="4">
        <v>0.96458333333333324</v>
      </c>
      <c r="X188" s="73">
        <v>2</v>
      </c>
      <c r="Y188" s="4"/>
      <c r="Z188" s="4"/>
      <c r="AA188" s="72">
        <f t="shared" si="109"/>
        <v>6.2499999999998668E-3</v>
      </c>
      <c r="AB188" s="70">
        <v>0</v>
      </c>
      <c r="AD188" s="73">
        <v>1</v>
      </c>
      <c r="AE188" s="4">
        <v>0.63194444444444442</v>
      </c>
      <c r="AF188" s="4">
        <v>0.93611111111111101</v>
      </c>
      <c r="AG188" s="73">
        <v>2</v>
      </c>
      <c r="AH188" s="4"/>
      <c r="AI188" s="4"/>
      <c r="AJ188" s="72">
        <f t="shared" si="110"/>
        <v>-2.2222222222222365E-2</v>
      </c>
      <c r="AK188" s="70">
        <v>0</v>
      </c>
      <c r="AM188" s="73">
        <v>1</v>
      </c>
      <c r="AN188" s="4">
        <v>0.32430555555555557</v>
      </c>
      <c r="AO188" s="4">
        <v>0.63402777777777775</v>
      </c>
      <c r="AP188" s="73">
        <v>1</v>
      </c>
      <c r="AQ188" s="4"/>
      <c r="AR188" s="4"/>
      <c r="AS188" s="72">
        <f t="shared" si="111"/>
        <v>2.9861111111111116E-2</v>
      </c>
      <c r="AT188" s="70">
        <v>0</v>
      </c>
      <c r="AV188" s="73">
        <v>0</v>
      </c>
      <c r="AW188" s="4"/>
      <c r="AX188" s="4"/>
      <c r="AY188" s="73">
        <v>0</v>
      </c>
      <c r="AZ188" s="4"/>
      <c r="BA188" s="4"/>
      <c r="BB188" s="72" t="b">
        <f t="shared" si="112"/>
        <v>0</v>
      </c>
      <c r="BC188" s="70">
        <v>0</v>
      </c>
      <c r="BE188" s="73">
        <v>0</v>
      </c>
      <c r="BF188" s="4"/>
      <c r="BG188" s="4"/>
      <c r="BH188" s="73">
        <v>0</v>
      </c>
      <c r="BI188" s="4"/>
      <c r="BJ188" s="4"/>
      <c r="BK188" s="72" t="b">
        <f t="shared" si="113"/>
        <v>0</v>
      </c>
      <c r="BL188" s="70">
        <v>0</v>
      </c>
      <c r="BN188" s="73">
        <v>1</v>
      </c>
      <c r="BO188" s="4">
        <v>0.29652777777777778</v>
      </c>
      <c r="BP188" s="4"/>
      <c r="BQ188" s="73">
        <v>0</v>
      </c>
      <c r="BR188" s="4"/>
      <c r="BS188" s="4"/>
      <c r="BT188" s="72" t="b">
        <f t="shared" si="114"/>
        <v>0</v>
      </c>
      <c r="BU188" s="70">
        <v>0</v>
      </c>
      <c r="BW188" s="73">
        <v>1</v>
      </c>
      <c r="BX188" s="4">
        <v>0.29097222222222224</v>
      </c>
      <c r="BY188" s="4">
        <v>0.63541666666666663</v>
      </c>
      <c r="BZ188" s="73">
        <v>0</v>
      </c>
      <c r="CA188" s="4"/>
      <c r="CB188" s="4"/>
      <c r="CC188" s="72" t="b">
        <f t="shared" si="115"/>
        <v>0</v>
      </c>
      <c r="CD188" s="70">
        <v>0</v>
      </c>
      <c r="CF188" s="73">
        <v>1</v>
      </c>
      <c r="CG188" s="4">
        <v>0.62430555555555556</v>
      </c>
      <c r="CH188" s="4">
        <v>0.94027777777777777</v>
      </c>
      <c r="CI188" s="73">
        <v>0</v>
      </c>
      <c r="CJ188" s="4"/>
      <c r="CK188" s="4"/>
      <c r="CL188" s="72" t="b">
        <f t="shared" si="116"/>
        <v>0</v>
      </c>
      <c r="CM188" s="70">
        <v>0</v>
      </c>
    </row>
    <row r="189" spans="1:91" ht="27" customHeight="1">
      <c r="A189" s="102">
        <v>45821</v>
      </c>
      <c r="B189" s="59" t="s">
        <v>31</v>
      </c>
      <c r="C189" s="73">
        <v>1</v>
      </c>
      <c r="D189" s="4">
        <v>0.60833333333333328</v>
      </c>
      <c r="E189" s="4"/>
      <c r="F189" s="73">
        <v>2</v>
      </c>
      <c r="G189" s="4"/>
      <c r="H189" s="4"/>
      <c r="I189" s="72">
        <f t="shared" si="107"/>
        <v>-0.95833333333333337</v>
      </c>
      <c r="J189" s="70">
        <v>0</v>
      </c>
      <c r="K189" s="65"/>
      <c r="L189" s="73">
        <v>1</v>
      </c>
      <c r="M189" s="4">
        <v>0.61944444444444446</v>
      </c>
      <c r="N189" s="4">
        <v>0.95833333333333337</v>
      </c>
      <c r="O189" s="73">
        <v>2</v>
      </c>
      <c r="P189" s="4"/>
      <c r="Q189" s="4"/>
      <c r="R189" s="72">
        <f t="shared" si="108"/>
        <v>0</v>
      </c>
      <c r="S189" s="70">
        <v>0</v>
      </c>
      <c r="U189" s="73">
        <v>1</v>
      </c>
      <c r="V189" s="4">
        <v>0.29791666666666666</v>
      </c>
      <c r="W189" s="4">
        <v>0.65069444444444446</v>
      </c>
      <c r="X189" s="73">
        <v>1</v>
      </c>
      <c r="Y189" s="4"/>
      <c r="Z189" s="4"/>
      <c r="AA189" s="72">
        <f t="shared" si="109"/>
        <v>4.6527777777777835E-2</v>
      </c>
      <c r="AB189" s="70">
        <v>0</v>
      </c>
      <c r="AD189" s="73">
        <v>1</v>
      </c>
      <c r="AE189" s="4">
        <v>0.60763888888888895</v>
      </c>
      <c r="AF189" s="4">
        <v>0.93263888888888891</v>
      </c>
      <c r="AG189" s="73">
        <v>2</v>
      </c>
      <c r="AH189" s="4"/>
      <c r="AI189" s="4"/>
      <c r="AJ189" s="72">
        <f t="shared" si="110"/>
        <v>-2.5694444444444464E-2</v>
      </c>
      <c r="AK189" s="70">
        <v>2</v>
      </c>
      <c r="AM189" s="73">
        <v>1</v>
      </c>
      <c r="AN189" s="4">
        <v>0.30555555555555552</v>
      </c>
      <c r="AO189" s="4">
        <v>0.625</v>
      </c>
      <c r="AP189" s="73">
        <v>1</v>
      </c>
      <c r="AQ189" s="4"/>
      <c r="AR189" s="4"/>
      <c r="AS189" s="72">
        <f t="shared" si="111"/>
        <v>2.083333333333337E-2</v>
      </c>
      <c r="AT189" s="70">
        <v>0</v>
      </c>
      <c r="AV189" s="73">
        <v>0</v>
      </c>
      <c r="AW189" s="4"/>
      <c r="AX189" s="4"/>
      <c r="AY189" s="73">
        <v>0</v>
      </c>
      <c r="AZ189" s="4"/>
      <c r="BA189" s="4"/>
      <c r="BB189" s="72" t="b">
        <f t="shared" si="112"/>
        <v>0</v>
      </c>
      <c r="BC189" s="70">
        <v>0</v>
      </c>
      <c r="BE189" s="73">
        <v>1</v>
      </c>
      <c r="BF189" s="4">
        <v>0.31736111111111115</v>
      </c>
      <c r="BG189" s="4">
        <v>0.65277777777777779</v>
      </c>
      <c r="BH189" s="73">
        <v>1</v>
      </c>
      <c r="BI189" s="4"/>
      <c r="BJ189" s="4"/>
      <c r="BK189" s="72">
        <f t="shared" si="113"/>
        <v>4.861111111111116E-2</v>
      </c>
      <c r="BL189" s="70">
        <v>0</v>
      </c>
      <c r="BN189" s="73">
        <v>1</v>
      </c>
      <c r="BO189" s="4">
        <v>0.29236111111111113</v>
      </c>
      <c r="BP189" s="4"/>
      <c r="BQ189" s="73">
        <v>0</v>
      </c>
      <c r="BR189" s="4"/>
      <c r="BS189" s="4"/>
      <c r="BT189" s="72" t="b">
        <f t="shared" si="114"/>
        <v>0</v>
      </c>
      <c r="BU189" s="70">
        <v>0</v>
      </c>
      <c r="BW189" s="73">
        <v>0</v>
      </c>
      <c r="BX189" s="4"/>
      <c r="BY189" s="4"/>
      <c r="BZ189" s="73">
        <v>0</v>
      </c>
      <c r="CA189" s="4"/>
      <c r="CB189" s="4"/>
      <c r="CC189" s="72" t="b">
        <f t="shared" si="115"/>
        <v>0</v>
      </c>
      <c r="CD189" s="70">
        <v>0</v>
      </c>
      <c r="CF189" s="73">
        <v>1</v>
      </c>
      <c r="CG189" s="4">
        <v>0.62291666666666667</v>
      </c>
      <c r="CH189" s="4">
        <v>0.95833333333333337</v>
      </c>
      <c r="CI189" s="73">
        <v>0</v>
      </c>
      <c r="CJ189" s="4"/>
      <c r="CK189" s="4"/>
      <c r="CL189" s="72" t="b">
        <f t="shared" si="116"/>
        <v>0</v>
      </c>
      <c r="CM189" s="70">
        <v>0</v>
      </c>
    </row>
    <row r="190" spans="1:91" ht="27" customHeight="1">
      <c r="A190" s="102">
        <v>45822</v>
      </c>
      <c r="B190" s="59" t="s">
        <v>32</v>
      </c>
      <c r="C190" s="73">
        <v>1</v>
      </c>
      <c r="D190" s="4">
        <v>0.60763888888888895</v>
      </c>
      <c r="E190" s="4">
        <v>0.95972222222222225</v>
      </c>
      <c r="F190" s="73">
        <v>2</v>
      </c>
      <c r="G190" s="4"/>
      <c r="H190" s="4"/>
      <c r="I190" s="72">
        <f t="shared" si="107"/>
        <v>1.388888888888884E-3</v>
      </c>
      <c r="J190" s="70">
        <v>0</v>
      </c>
      <c r="K190" s="65"/>
      <c r="L190" s="73">
        <v>1</v>
      </c>
      <c r="M190" s="4">
        <v>0.62083333333333335</v>
      </c>
      <c r="N190" s="4">
        <v>0.99513888888888891</v>
      </c>
      <c r="O190" s="73">
        <v>2</v>
      </c>
      <c r="P190" s="4"/>
      <c r="Q190" s="4"/>
      <c r="R190" s="72">
        <f t="shared" si="108"/>
        <v>3.6805555555555536E-2</v>
      </c>
      <c r="S190" s="70">
        <v>0</v>
      </c>
      <c r="U190" s="73">
        <v>1</v>
      </c>
      <c r="V190" s="4">
        <v>0.27847222222222223</v>
      </c>
      <c r="W190" s="4">
        <v>0.66111111111111109</v>
      </c>
      <c r="X190" s="73">
        <v>1</v>
      </c>
      <c r="Y190" s="4"/>
      <c r="Z190" s="4"/>
      <c r="AA190" s="72">
        <f t="shared" si="109"/>
        <v>5.6944444444444464E-2</v>
      </c>
      <c r="AB190" s="70">
        <v>0</v>
      </c>
      <c r="AD190" s="73">
        <v>1</v>
      </c>
      <c r="AE190" s="4">
        <v>0.33680555555555558</v>
      </c>
      <c r="AF190" s="4">
        <v>0.66527777777777775</v>
      </c>
      <c r="AG190" s="73">
        <v>1</v>
      </c>
      <c r="AH190" s="4"/>
      <c r="AI190" s="4"/>
      <c r="AJ190" s="72">
        <f t="shared" si="110"/>
        <v>6.1111111111111116E-2</v>
      </c>
      <c r="AK190" s="70">
        <v>0</v>
      </c>
      <c r="AM190" s="73">
        <v>1</v>
      </c>
      <c r="AN190" s="4">
        <v>0.31944444444444448</v>
      </c>
      <c r="AO190" s="4">
        <v>0.63194444444444442</v>
      </c>
      <c r="AP190" s="73">
        <v>1</v>
      </c>
      <c r="AQ190" s="4"/>
      <c r="AR190" s="4"/>
      <c r="AS190" s="72">
        <f t="shared" si="111"/>
        <v>2.777777777777779E-2</v>
      </c>
      <c r="AT190" s="70">
        <v>0</v>
      </c>
      <c r="AV190" s="73">
        <v>1</v>
      </c>
      <c r="AW190" s="4">
        <v>0.62777777777777777</v>
      </c>
      <c r="AX190" s="4">
        <v>0.67361111111111116</v>
      </c>
      <c r="AY190" s="73">
        <v>0</v>
      </c>
      <c r="AZ190" s="4"/>
      <c r="BA190" s="4"/>
      <c r="BB190" s="72" t="b">
        <f t="shared" si="112"/>
        <v>0</v>
      </c>
      <c r="BC190" s="70">
        <v>0</v>
      </c>
      <c r="BE190" s="73">
        <v>1</v>
      </c>
      <c r="BF190" s="4">
        <v>0.61458333333333337</v>
      </c>
      <c r="BG190" s="4">
        <v>0.96319444444444446</v>
      </c>
      <c r="BH190" s="73">
        <v>2</v>
      </c>
      <c r="BI190" s="4"/>
      <c r="BJ190" s="4"/>
      <c r="BK190" s="72">
        <f t="shared" si="113"/>
        <v>4.8611111111110938E-3</v>
      </c>
      <c r="BL190" s="70">
        <v>0</v>
      </c>
      <c r="BN190" s="73">
        <v>1</v>
      </c>
      <c r="BO190" s="4">
        <v>0.29375000000000001</v>
      </c>
      <c r="BP190" s="4"/>
      <c r="BQ190" s="73">
        <v>0</v>
      </c>
      <c r="BR190" s="4"/>
      <c r="BS190" s="4"/>
      <c r="BT190" s="72" t="b">
        <f t="shared" si="114"/>
        <v>0</v>
      </c>
      <c r="BU190" s="70">
        <v>0</v>
      </c>
      <c r="BW190" s="73">
        <v>1</v>
      </c>
      <c r="BX190" s="4">
        <v>0.27777777777777779</v>
      </c>
      <c r="BY190" s="4">
        <v>0.63472222222222219</v>
      </c>
      <c r="BZ190" s="73">
        <v>0</v>
      </c>
      <c r="CA190" s="4"/>
      <c r="CB190" s="4"/>
      <c r="CC190" s="72" t="b">
        <f t="shared" si="115"/>
        <v>0</v>
      </c>
      <c r="CD190" s="70">
        <v>0</v>
      </c>
      <c r="CF190" s="73">
        <v>0</v>
      </c>
      <c r="CG190" s="4"/>
      <c r="CH190" s="4"/>
      <c r="CI190" s="73">
        <v>0</v>
      </c>
      <c r="CJ190" s="4"/>
      <c r="CK190" s="4"/>
      <c r="CL190" s="72" t="b">
        <f t="shared" si="116"/>
        <v>0</v>
      </c>
      <c r="CM190" s="70">
        <v>0</v>
      </c>
    </row>
    <row r="191" spans="1:91" ht="27" customHeight="1">
      <c r="A191" s="102">
        <v>45823</v>
      </c>
      <c r="B191" s="13" t="s">
        <v>33</v>
      </c>
      <c r="C191" s="73">
        <v>1</v>
      </c>
      <c r="D191" s="4">
        <v>0.61319444444444449</v>
      </c>
      <c r="E191" s="4">
        <v>0.96875</v>
      </c>
      <c r="F191" s="73">
        <v>2</v>
      </c>
      <c r="G191" s="4"/>
      <c r="H191" s="4"/>
      <c r="I191" s="72">
        <f t="shared" si="107"/>
        <v>1.041666666666663E-2</v>
      </c>
      <c r="J191" s="70">
        <v>0</v>
      </c>
      <c r="K191" s="65"/>
      <c r="L191" s="73">
        <v>1</v>
      </c>
      <c r="M191" s="4">
        <v>0.28680555555555554</v>
      </c>
      <c r="N191" s="4">
        <v>0.62708333333333333</v>
      </c>
      <c r="O191" s="73">
        <v>1</v>
      </c>
      <c r="P191" s="4"/>
      <c r="Q191" s="4"/>
      <c r="R191" s="72">
        <f t="shared" si="108"/>
        <v>2.2916666666666696E-2</v>
      </c>
      <c r="S191" s="70">
        <v>0</v>
      </c>
      <c r="U191" s="73">
        <v>1</v>
      </c>
      <c r="V191" s="4">
        <v>0.28611111111111115</v>
      </c>
      <c r="W191" s="4">
        <v>0.64652777777777781</v>
      </c>
      <c r="X191" s="73">
        <v>1</v>
      </c>
      <c r="Y191" s="4"/>
      <c r="Z191" s="4"/>
      <c r="AA191" s="72">
        <f t="shared" si="109"/>
        <v>4.2361111111111183E-2</v>
      </c>
      <c r="AB191" s="70">
        <v>0</v>
      </c>
      <c r="AD191" s="73">
        <v>1</v>
      </c>
      <c r="AE191" s="4">
        <v>0.36736111111111108</v>
      </c>
      <c r="AF191" s="4">
        <v>0.68125000000000002</v>
      </c>
      <c r="AG191" s="73">
        <v>1</v>
      </c>
      <c r="AH191" s="4"/>
      <c r="AI191" s="4"/>
      <c r="AJ191" s="72">
        <f t="shared" si="110"/>
        <v>7.7083333333333393E-2</v>
      </c>
      <c r="AK191" s="70">
        <v>0</v>
      </c>
      <c r="AM191" s="73">
        <v>1</v>
      </c>
      <c r="AN191" s="4">
        <v>0.61875000000000002</v>
      </c>
      <c r="AO191" s="4">
        <v>0.95833333333333337</v>
      </c>
      <c r="AP191" s="73">
        <v>1</v>
      </c>
      <c r="AQ191" s="4"/>
      <c r="AR191" s="4"/>
      <c r="AS191" s="72">
        <f t="shared" si="111"/>
        <v>0.35416666666666674</v>
      </c>
      <c r="AT191" s="70">
        <v>0</v>
      </c>
      <c r="AV191" s="73">
        <v>0</v>
      </c>
      <c r="AW191" s="4"/>
      <c r="AX191" s="4"/>
      <c r="AY191" s="73">
        <v>0</v>
      </c>
      <c r="AZ191" s="4"/>
      <c r="BA191" s="4"/>
      <c r="BB191" s="72" t="b">
        <f t="shared" si="112"/>
        <v>0</v>
      </c>
      <c r="BC191" s="70">
        <v>0</v>
      </c>
      <c r="BE191" s="73">
        <v>1</v>
      </c>
      <c r="BF191" s="4">
        <v>0.63194444444444442</v>
      </c>
      <c r="BG191" s="4">
        <v>0.96319444444444446</v>
      </c>
      <c r="BH191" s="73">
        <v>2</v>
      </c>
      <c r="BI191" s="4"/>
      <c r="BJ191" s="4"/>
      <c r="BK191" s="72">
        <f t="shared" si="113"/>
        <v>4.8611111111110938E-3</v>
      </c>
      <c r="BL191" s="70">
        <v>0</v>
      </c>
      <c r="BN191" s="73">
        <v>1</v>
      </c>
      <c r="BO191" s="4">
        <v>0.29583333333333334</v>
      </c>
      <c r="BP191" s="4"/>
      <c r="BQ191" s="73">
        <v>0</v>
      </c>
      <c r="BR191" s="4"/>
      <c r="BS191" s="4"/>
      <c r="BT191" s="72" t="b">
        <f t="shared" si="114"/>
        <v>0</v>
      </c>
      <c r="BU191" s="70">
        <v>0</v>
      </c>
      <c r="BW191" s="73">
        <v>1</v>
      </c>
      <c r="BX191" s="4">
        <v>0.29166666666666669</v>
      </c>
      <c r="BY191" s="4">
        <v>0.62569444444444444</v>
      </c>
      <c r="BZ191" s="73">
        <v>0</v>
      </c>
      <c r="CA191" s="4"/>
      <c r="CB191" s="4"/>
      <c r="CC191" s="72" t="b">
        <f t="shared" si="115"/>
        <v>0</v>
      </c>
      <c r="CD191" s="70">
        <v>0</v>
      </c>
      <c r="CF191" s="73">
        <v>0</v>
      </c>
      <c r="CG191" s="4"/>
      <c r="CH191" s="4"/>
      <c r="CI191" s="73">
        <v>0</v>
      </c>
      <c r="CJ191" s="4"/>
      <c r="CK191" s="4"/>
      <c r="CL191" s="72" t="b">
        <f t="shared" si="116"/>
        <v>0</v>
      </c>
      <c r="CM191" s="70">
        <v>0</v>
      </c>
    </row>
    <row r="192" spans="1:91" ht="27" customHeight="1">
      <c r="A192" s="102">
        <v>45824</v>
      </c>
      <c r="B192" s="134" t="s">
        <v>24</v>
      </c>
      <c r="C192" s="73">
        <v>1</v>
      </c>
      <c r="D192" s="4">
        <v>0.30555555555555552</v>
      </c>
      <c r="E192" s="4">
        <v>0.62916666666666665</v>
      </c>
      <c r="F192" s="73">
        <v>1</v>
      </c>
      <c r="G192" s="4"/>
      <c r="H192" s="4"/>
      <c r="I192" s="72">
        <f t="shared" si="107"/>
        <v>2.5000000000000022E-2</v>
      </c>
      <c r="J192" s="70">
        <v>0</v>
      </c>
      <c r="K192" s="65"/>
      <c r="L192" s="73">
        <v>1</v>
      </c>
      <c r="M192" s="4">
        <v>0.29097222222222224</v>
      </c>
      <c r="N192" s="4">
        <v>0.625</v>
      </c>
      <c r="O192" s="73">
        <v>1</v>
      </c>
      <c r="P192" s="4"/>
      <c r="Q192" s="4"/>
      <c r="R192" s="72">
        <f t="shared" si="108"/>
        <v>2.083333333333337E-2</v>
      </c>
      <c r="S192" s="70">
        <v>0</v>
      </c>
      <c r="U192" s="73">
        <v>0</v>
      </c>
      <c r="V192" s="4"/>
      <c r="W192" s="4"/>
      <c r="X192" s="73">
        <v>0</v>
      </c>
      <c r="Y192" s="4"/>
      <c r="Z192" s="4"/>
      <c r="AA192" s="72" t="b">
        <f t="shared" si="109"/>
        <v>0</v>
      </c>
      <c r="AB192" s="70">
        <v>0</v>
      </c>
      <c r="AD192" s="73">
        <v>1</v>
      </c>
      <c r="AE192" s="4">
        <v>0.60902777777777783</v>
      </c>
      <c r="AF192" s="4"/>
      <c r="AG192" s="73">
        <v>2</v>
      </c>
      <c r="AH192" s="4"/>
      <c r="AI192" s="4"/>
      <c r="AJ192" s="72">
        <f t="shared" si="110"/>
        <v>-0.95833333333333337</v>
      </c>
      <c r="AK192" s="70">
        <v>0</v>
      </c>
      <c r="AM192" s="73">
        <v>1</v>
      </c>
      <c r="AN192" s="4">
        <v>0.63750000000000007</v>
      </c>
      <c r="AO192" s="4"/>
      <c r="AP192" s="73">
        <v>2</v>
      </c>
      <c r="AQ192" s="4"/>
      <c r="AR192" s="4"/>
      <c r="AS192" s="72">
        <f t="shared" si="111"/>
        <v>-0.95833333333333337</v>
      </c>
      <c r="AT192" s="70">
        <v>0</v>
      </c>
      <c r="AV192" s="73">
        <v>0</v>
      </c>
      <c r="AW192" s="4"/>
      <c r="AX192" s="4"/>
      <c r="AY192" s="73">
        <v>0</v>
      </c>
      <c r="AZ192" s="4"/>
      <c r="BA192" s="4"/>
      <c r="BB192" s="72" t="b">
        <f t="shared" si="112"/>
        <v>0</v>
      </c>
      <c r="BC192" s="70">
        <v>0</v>
      </c>
      <c r="BE192" s="73">
        <v>1</v>
      </c>
      <c r="BF192" s="4">
        <v>0.61111111111111105</v>
      </c>
      <c r="BG192" s="4">
        <v>2.2222222222222223E-2</v>
      </c>
      <c r="BH192" s="73">
        <v>2</v>
      </c>
      <c r="BI192" s="4"/>
      <c r="BJ192" s="4"/>
      <c r="BK192" s="72">
        <f t="shared" si="113"/>
        <v>-0.93611111111111112</v>
      </c>
      <c r="BL192" s="70">
        <v>0</v>
      </c>
      <c r="BN192" s="73">
        <v>1</v>
      </c>
      <c r="BO192" s="4">
        <v>3.4722222222222224E-2</v>
      </c>
      <c r="BP192" s="4"/>
      <c r="BQ192" s="73">
        <v>0</v>
      </c>
      <c r="BR192" s="4"/>
      <c r="BS192" s="4"/>
      <c r="BT192" s="72" t="b">
        <f t="shared" si="114"/>
        <v>0</v>
      </c>
      <c r="BU192" s="70">
        <v>0</v>
      </c>
      <c r="BW192" s="73">
        <v>1</v>
      </c>
      <c r="BX192" s="4">
        <v>0.29930555555555555</v>
      </c>
      <c r="BY192" s="4">
        <v>0.62638888888888888</v>
      </c>
      <c r="BZ192" s="73">
        <v>0</v>
      </c>
      <c r="CA192" s="4"/>
      <c r="CB192" s="4"/>
      <c r="CC192" s="72" t="b">
        <f t="shared" si="115"/>
        <v>0</v>
      </c>
      <c r="CD192" s="70">
        <v>0</v>
      </c>
      <c r="CF192" s="73">
        <v>1</v>
      </c>
      <c r="CG192" s="4">
        <v>0.61527777777777781</v>
      </c>
      <c r="CH192" s="4"/>
      <c r="CI192" s="73">
        <v>0</v>
      </c>
      <c r="CJ192" s="4"/>
      <c r="CK192" s="4"/>
      <c r="CL192" s="72" t="b">
        <f t="shared" si="116"/>
        <v>0</v>
      </c>
      <c r="CM192" s="70">
        <v>0</v>
      </c>
    </row>
    <row r="193" spans="1:91" ht="27" customHeight="1">
      <c r="A193" s="102">
        <v>45825</v>
      </c>
      <c r="B193" s="134" t="s">
        <v>25</v>
      </c>
      <c r="C193" s="73">
        <v>0</v>
      </c>
      <c r="D193" s="4"/>
      <c r="E193" s="4"/>
      <c r="F193" s="73">
        <v>0</v>
      </c>
      <c r="G193" s="4"/>
      <c r="H193" s="4"/>
      <c r="I193" s="72" t="b">
        <f t="shared" si="107"/>
        <v>0</v>
      </c>
      <c r="J193" s="70">
        <v>0</v>
      </c>
      <c r="K193" s="65"/>
      <c r="L193" s="73">
        <v>0</v>
      </c>
      <c r="M193" s="4"/>
      <c r="N193" s="4"/>
      <c r="O193" s="73">
        <v>0</v>
      </c>
      <c r="P193" s="4"/>
      <c r="Q193" s="4"/>
      <c r="R193" s="72" t="b">
        <f t="shared" si="108"/>
        <v>0</v>
      </c>
      <c r="S193" s="70">
        <v>0</v>
      </c>
      <c r="U193" s="73">
        <v>1</v>
      </c>
      <c r="V193" s="4">
        <v>0.60555555555555551</v>
      </c>
      <c r="W193" s="4">
        <v>0.99097222222222225</v>
      </c>
      <c r="X193" s="73">
        <v>2</v>
      </c>
      <c r="Y193" s="4"/>
      <c r="Z193" s="4"/>
      <c r="AA193" s="72">
        <f t="shared" si="109"/>
        <v>3.2638888888888884E-2</v>
      </c>
      <c r="AB193" s="70">
        <v>0</v>
      </c>
      <c r="AD193" s="73">
        <v>1</v>
      </c>
      <c r="AE193" s="4">
        <v>0.63194444444444442</v>
      </c>
      <c r="AF193" s="4">
        <v>0.93055555555555547</v>
      </c>
      <c r="AG193" s="73">
        <v>2</v>
      </c>
      <c r="AH193" s="4"/>
      <c r="AI193" s="4"/>
      <c r="AJ193" s="72">
        <f t="shared" si="110"/>
        <v>-2.7777777777777901E-2</v>
      </c>
      <c r="AK193" s="70">
        <v>0</v>
      </c>
      <c r="AM193" s="73">
        <v>0</v>
      </c>
      <c r="AN193" s="4"/>
      <c r="AO193" s="4"/>
      <c r="AP193" s="73">
        <v>0</v>
      </c>
      <c r="AQ193" s="4"/>
      <c r="AR193" s="4"/>
      <c r="AS193" s="72" t="b">
        <f t="shared" si="111"/>
        <v>0</v>
      </c>
      <c r="AT193" s="70">
        <v>0</v>
      </c>
      <c r="AV193" s="73">
        <v>1</v>
      </c>
      <c r="AW193" s="4">
        <v>0.30624999999999997</v>
      </c>
      <c r="AX193" s="4"/>
      <c r="AY193" s="73">
        <v>0</v>
      </c>
      <c r="AZ193" s="4"/>
      <c r="BA193" s="4"/>
      <c r="BB193" s="72" t="b">
        <f t="shared" si="112"/>
        <v>0</v>
      </c>
      <c r="BC193" s="70">
        <v>0</v>
      </c>
      <c r="BE193" s="73">
        <v>1</v>
      </c>
      <c r="BF193" s="4">
        <v>0.60347222222222219</v>
      </c>
      <c r="BG193" s="4">
        <v>0.9506944444444444</v>
      </c>
      <c r="BH193" s="73">
        <v>2</v>
      </c>
      <c r="BI193" s="4"/>
      <c r="BJ193" s="4"/>
      <c r="BK193" s="72">
        <f t="shared" si="113"/>
        <v>-7.6388888888889728E-3</v>
      </c>
      <c r="BL193" s="70">
        <v>0</v>
      </c>
      <c r="BN193" s="73">
        <v>1</v>
      </c>
      <c r="BO193" s="4">
        <v>2.2222222222222223E-2</v>
      </c>
      <c r="BP193" s="4"/>
      <c r="BQ193" s="73">
        <v>0</v>
      </c>
      <c r="BR193" s="4"/>
      <c r="BS193" s="4"/>
      <c r="BT193" s="72" t="b">
        <f t="shared" si="114"/>
        <v>0</v>
      </c>
      <c r="BU193" s="70">
        <v>0</v>
      </c>
      <c r="BW193" s="73">
        <v>1</v>
      </c>
      <c r="BX193" s="4">
        <v>0.30555555555555552</v>
      </c>
      <c r="BY193" s="4">
        <v>0.62777777777777777</v>
      </c>
      <c r="BZ193" s="73">
        <v>0</v>
      </c>
      <c r="CA193" s="4"/>
      <c r="CB193" s="4"/>
      <c r="CC193" s="72" t="b">
        <f t="shared" si="115"/>
        <v>0</v>
      </c>
      <c r="CD193" s="70">
        <v>0</v>
      </c>
      <c r="CF193" s="73">
        <v>1</v>
      </c>
      <c r="CG193" s="4">
        <v>0.29375000000000001</v>
      </c>
      <c r="CH193" s="4">
        <v>0.62777777777777777</v>
      </c>
      <c r="CI193" s="73">
        <v>0</v>
      </c>
      <c r="CJ193" s="4"/>
      <c r="CK193" s="4"/>
      <c r="CL193" s="72" t="b">
        <f t="shared" si="116"/>
        <v>0</v>
      </c>
      <c r="CM193" s="70">
        <v>0</v>
      </c>
    </row>
    <row r="194" spans="1:91" ht="27" customHeight="1">
      <c r="A194" s="102">
        <v>45826</v>
      </c>
      <c r="B194" s="134" t="s">
        <v>34</v>
      </c>
      <c r="C194" s="73">
        <v>1</v>
      </c>
      <c r="D194" s="4">
        <v>0.2673611111111111</v>
      </c>
      <c r="E194" s="4">
        <v>0.6777777777777777</v>
      </c>
      <c r="F194" s="73">
        <v>1</v>
      </c>
      <c r="G194" s="4"/>
      <c r="H194" s="4"/>
      <c r="I194" s="72">
        <f t="shared" si="107"/>
        <v>7.3611111111111072E-2</v>
      </c>
      <c r="J194" s="70">
        <v>0</v>
      </c>
      <c r="K194" s="65"/>
      <c r="L194" s="73">
        <v>1</v>
      </c>
      <c r="M194" s="4">
        <v>0.62986111111111109</v>
      </c>
      <c r="N194" s="4">
        <v>0.95694444444444438</v>
      </c>
      <c r="O194" s="73">
        <v>2</v>
      </c>
      <c r="P194" s="4"/>
      <c r="Q194" s="4"/>
      <c r="R194" s="72">
        <f t="shared" si="108"/>
        <v>-1.388888888888995E-3</v>
      </c>
      <c r="S194" s="70">
        <v>0</v>
      </c>
      <c r="U194" s="73">
        <v>1</v>
      </c>
      <c r="V194" s="4">
        <v>0.60902777777777783</v>
      </c>
      <c r="W194" s="4">
        <v>0.9590277777777777</v>
      </c>
      <c r="X194" s="73">
        <v>2</v>
      </c>
      <c r="Y194" s="4"/>
      <c r="Z194" s="4"/>
      <c r="AA194" s="72">
        <f t="shared" si="109"/>
        <v>6.9444444444433095E-4</v>
      </c>
      <c r="AB194" s="70">
        <v>0</v>
      </c>
      <c r="AD194" s="73">
        <v>0</v>
      </c>
      <c r="AE194" s="4"/>
      <c r="AF194" s="4"/>
      <c r="AG194" s="73">
        <v>0</v>
      </c>
      <c r="AH194" s="4"/>
      <c r="AI194" s="4"/>
      <c r="AJ194" s="72" t="b">
        <f t="shared" si="110"/>
        <v>0</v>
      </c>
      <c r="AK194" s="70">
        <v>0</v>
      </c>
      <c r="AM194" s="73">
        <v>0</v>
      </c>
      <c r="AN194" s="4"/>
      <c r="AO194" s="4"/>
      <c r="AP194" s="73">
        <v>0</v>
      </c>
      <c r="AQ194" s="4"/>
      <c r="AR194" s="4"/>
      <c r="AS194" s="72" t="b">
        <f t="shared" si="111"/>
        <v>0</v>
      </c>
      <c r="AT194" s="70">
        <v>0</v>
      </c>
      <c r="AV194" s="73">
        <v>1</v>
      </c>
      <c r="AW194" s="4">
        <v>0.30694444444444441</v>
      </c>
      <c r="AX194" s="4">
        <v>0.62986111111111109</v>
      </c>
      <c r="AY194" s="73">
        <v>0</v>
      </c>
      <c r="AZ194" s="4"/>
      <c r="BA194" s="4"/>
      <c r="BB194" s="72" t="b">
        <f t="shared" si="112"/>
        <v>0</v>
      </c>
      <c r="BC194" s="70">
        <v>0</v>
      </c>
      <c r="BE194" s="73">
        <v>1</v>
      </c>
      <c r="BF194" s="4">
        <v>0.29305555555555557</v>
      </c>
      <c r="BG194" s="4">
        <v>0.64027777777777783</v>
      </c>
      <c r="BH194" s="73">
        <v>1</v>
      </c>
      <c r="BI194" s="4"/>
      <c r="BJ194" s="4"/>
      <c r="BK194" s="72">
        <f t="shared" si="113"/>
        <v>3.6111111111111205E-2</v>
      </c>
      <c r="BL194" s="70">
        <v>0</v>
      </c>
      <c r="BN194" s="73">
        <v>1</v>
      </c>
      <c r="BO194" s="4">
        <v>0.29652777777777778</v>
      </c>
      <c r="BP194" s="4"/>
      <c r="BQ194" s="73">
        <v>0</v>
      </c>
      <c r="BR194" s="4"/>
      <c r="BS194" s="4"/>
      <c r="BT194" s="72" t="b">
        <f t="shared" si="114"/>
        <v>0</v>
      </c>
      <c r="BU194" s="70">
        <v>0</v>
      </c>
      <c r="BW194" s="73">
        <v>1</v>
      </c>
      <c r="BX194" s="4">
        <v>0.62986111111111109</v>
      </c>
      <c r="BY194" s="4">
        <v>0.95763888888888893</v>
      </c>
      <c r="BZ194" s="73">
        <v>0</v>
      </c>
      <c r="CA194" s="4"/>
      <c r="CB194" s="4"/>
      <c r="CC194" s="72" t="b">
        <f t="shared" si="115"/>
        <v>0</v>
      </c>
      <c r="CD194" s="70">
        <v>0</v>
      </c>
      <c r="CF194" s="73">
        <v>1</v>
      </c>
      <c r="CG194" s="4">
        <v>0.61111111111111105</v>
      </c>
      <c r="CH194" s="4">
        <v>0.95763888888888893</v>
      </c>
      <c r="CI194" s="73">
        <v>0</v>
      </c>
      <c r="CJ194" s="4"/>
      <c r="CK194" s="4"/>
      <c r="CL194" s="72" t="b">
        <f t="shared" si="116"/>
        <v>0</v>
      </c>
      <c r="CM194" s="70">
        <v>0</v>
      </c>
    </row>
    <row r="195" spans="1:91" ht="27" customHeight="1">
      <c r="A195" s="102">
        <v>45827</v>
      </c>
      <c r="B195" s="134" t="s">
        <v>30</v>
      </c>
      <c r="C195" s="73">
        <v>0</v>
      </c>
      <c r="D195" s="4"/>
      <c r="E195" s="4"/>
      <c r="F195" s="73">
        <v>0</v>
      </c>
      <c r="G195" s="4"/>
      <c r="H195" s="4"/>
      <c r="I195" s="72" t="b">
        <f t="shared" si="107"/>
        <v>0</v>
      </c>
      <c r="J195" s="70">
        <v>0</v>
      </c>
      <c r="K195" s="65"/>
      <c r="L195" s="73">
        <v>1</v>
      </c>
      <c r="M195" s="4">
        <v>0.65902777777777777</v>
      </c>
      <c r="N195" s="4">
        <v>0.94305555555555554</v>
      </c>
      <c r="O195" s="73">
        <v>2</v>
      </c>
      <c r="P195" s="4"/>
      <c r="Q195" s="4"/>
      <c r="R195" s="72">
        <f t="shared" si="108"/>
        <v>-1.5277777777777835E-2</v>
      </c>
      <c r="S195" s="70">
        <v>0</v>
      </c>
      <c r="U195" s="73">
        <v>1</v>
      </c>
      <c r="V195" s="4">
        <v>0.6069444444444444</v>
      </c>
      <c r="W195" s="4">
        <v>0.96388888888888891</v>
      </c>
      <c r="X195" s="73">
        <v>2</v>
      </c>
      <c r="Y195" s="4"/>
      <c r="Z195" s="4"/>
      <c r="AA195" s="72">
        <f t="shared" si="109"/>
        <v>5.5555555555555358E-3</v>
      </c>
      <c r="AB195" s="70">
        <v>0</v>
      </c>
      <c r="AD195" s="73">
        <v>1</v>
      </c>
      <c r="AE195" s="4">
        <v>0.67499999999999993</v>
      </c>
      <c r="AF195" s="4">
        <v>0.93472222222222223</v>
      </c>
      <c r="AG195" s="73">
        <v>2</v>
      </c>
      <c r="AH195" s="4"/>
      <c r="AI195" s="4"/>
      <c r="AJ195" s="72">
        <f t="shared" si="110"/>
        <v>-2.3611111111111138E-2</v>
      </c>
      <c r="AK195" s="70">
        <v>0</v>
      </c>
      <c r="AM195" s="73">
        <v>1</v>
      </c>
      <c r="AN195" s="4">
        <v>0.29930555555555555</v>
      </c>
      <c r="AO195" s="4">
        <v>0.66805555555555562</v>
      </c>
      <c r="AP195" s="73">
        <v>1</v>
      </c>
      <c r="AQ195" s="4"/>
      <c r="AR195" s="4"/>
      <c r="AS195" s="72">
        <f t="shared" si="111"/>
        <v>6.3888888888888995E-2</v>
      </c>
      <c r="AT195" s="70">
        <v>1</v>
      </c>
      <c r="AV195" s="73">
        <v>0</v>
      </c>
      <c r="AW195" s="4"/>
      <c r="AX195" s="4"/>
      <c r="AY195" s="73">
        <v>0</v>
      </c>
      <c r="AZ195" s="4"/>
      <c r="BA195" s="4"/>
      <c r="BB195" s="72" t="b">
        <f t="shared" si="112"/>
        <v>0</v>
      </c>
      <c r="BC195" s="70">
        <v>0</v>
      </c>
      <c r="BE195" s="73">
        <v>0</v>
      </c>
      <c r="BF195" s="4"/>
      <c r="BG195" s="4"/>
      <c r="BH195" s="73">
        <v>0</v>
      </c>
      <c r="BI195" s="4"/>
      <c r="BJ195" s="4"/>
      <c r="BK195" s="72" t="b">
        <f t="shared" si="113"/>
        <v>0</v>
      </c>
      <c r="BL195" s="70">
        <v>0</v>
      </c>
      <c r="BN195" s="73">
        <v>1</v>
      </c>
      <c r="BO195" s="4">
        <v>4.1666666666666666E-3</v>
      </c>
      <c r="BP195" s="4"/>
      <c r="BQ195" s="73">
        <v>0</v>
      </c>
      <c r="BR195" s="4"/>
      <c r="BS195" s="4"/>
      <c r="BT195" s="72" t="b">
        <f t="shared" si="114"/>
        <v>0</v>
      </c>
      <c r="BU195" s="70">
        <v>0</v>
      </c>
      <c r="BW195" s="73">
        <v>1</v>
      </c>
      <c r="BX195" s="4">
        <v>0.28819444444444448</v>
      </c>
      <c r="BY195" s="4">
        <v>0.67569444444444438</v>
      </c>
      <c r="BZ195" s="73">
        <v>0</v>
      </c>
      <c r="CA195" s="4"/>
      <c r="CB195" s="4"/>
      <c r="CC195" s="72" t="b">
        <f t="shared" si="115"/>
        <v>0</v>
      </c>
      <c r="CD195" s="70">
        <v>0</v>
      </c>
      <c r="CF195" s="73">
        <v>1</v>
      </c>
      <c r="CG195" s="4">
        <v>0.33124999999999999</v>
      </c>
      <c r="CH195" s="4">
        <v>0.64583333333333337</v>
      </c>
      <c r="CI195" s="73">
        <v>0</v>
      </c>
      <c r="CJ195" s="4"/>
      <c r="CK195" s="4"/>
      <c r="CL195" s="72" t="b">
        <f t="shared" si="116"/>
        <v>0</v>
      </c>
      <c r="CM195" s="70">
        <v>0</v>
      </c>
    </row>
    <row r="196" spans="1:91" ht="27" customHeight="1">
      <c r="A196" s="102">
        <v>45828</v>
      </c>
      <c r="B196" s="59" t="s">
        <v>31</v>
      </c>
      <c r="C196" s="73">
        <v>0</v>
      </c>
      <c r="D196" s="4"/>
      <c r="E196" s="4"/>
      <c r="F196" s="73">
        <v>0</v>
      </c>
      <c r="G196" s="4"/>
      <c r="H196" s="4"/>
      <c r="I196" s="72" t="b">
        <f t="shared" si="107"/>
        <v>0</v>
      </c>
      <c r="J196" s="70">
        <v>0</v>
      </c>
      <c r="K196" s="65"/>
      <c r="L196" s="73">
        <v>1</v>
      </c>
      <c r="M196" s="4">
        <v>0.62847222222222221</v>
      </c>
      <c r="N196" s="4">
        <v>0.96180555555555547</v>
      </c>
      <c r="O196" s="73">
        <v>2</v>
      </c>
      <c r="P196" s="4"/>
      <c r="Q196" s="4"/>
      <c r="R196" s="72">
        <f t="shared" si="108"/>
        <v>3.4722222222220989E-3</v>
      </c>
      <c r="S196" s="70">
        <v>0</v>
      </c>
      <c r="U196" s="73">
        <v>1</v>
      </c>
      <c r="V196" s="4">
        <v>0.27708333333333335</v>
      </c>
      <c r="W196" s="4">
        <v>0.64513888888888882</v>
      </c>
      <c r="X196" s="73">
        <v>1</v>
      </c>
      <c r="Y196" s="4"/>
      <c r="Z196" s="4"/>
      <c r="AA196" s="72">
        <f t="shared" si="109"/>
        <v>4.0972222222222188E-2</v>
      </c>
      <c r="AB196" s="70">
        <v>0</v>
      </c>
      <c r="AD196" s="73">
        <v>0</v>
      </c>
      <c r="AE196" s="4"/>
      <c r="AF196" s="4"/>
      <c r="AG196" s="73">
        <v>0</v>
      </c>
      <c r="AH196" s="4"/>
      <c r="AI196" s="4"/>
      <c r="AJ196" s="72" t="b">
        <f t="shared" si="110"/>
        <v>0</v>
      </c>
      <c r="AK196" s="70">
        <v>0</v>
      </c>
      <c r="AM196" s="73">
        <v>1</v>
      </c>
      <c r="AN196" s="4">
        <v>0.30555555555555552</v>
      </c>
      <c r="AO196" s="4">
        <v>0.63194444444444442</v>
      </c>
      <c r="AP196" s="73">
        <v>1</v>
      </c>
      <c r="AQ196" s="4"/>
      <c r="AR196" s="4"/>
      <c r="AS196" s="72">
        <f t="shared" si="111"/>
        <v>2.777777777777779E-2</v>
      </c>
      <c r="AT196" s="70">
        <v>0</v>
      </c>
      <c r="AV196" s="73">
        <v>0</v>
      </c>
      <c r="AW196" s="4"/>
      <c r="AX196" s="4"/>
      <c r="AY196" s="73">
        <v>0</v>
      </c>
      <c r="AZ196" s="4"/>
      <c r="BA196" s="4"/>
      <c r="BB196" s="72" t="b">
        <f t="shared" si="112"/>
        <v>0</v>
      </c>
      <c r="BC196" s="70">
        <v>0</v>
      </c>
      <c r="BE196" s="73">
        <v>1</v>
      </c>
      <c r="BF196" s="4">
        <v>0.27569444444444446</v>
      </c>
      <c r="BG196" s="4">
        <v>0.63194444444444442</v>
      </c>
      <c r="BH196" s="73">
        <v>1</v>
      </c>
      <c r="BI196" s="4"/>
      <c r="BJ196" s="4"/>
      <c r="BK196" s="72">
        <f t="shared" si="113"/>
        <v>2.777777777777779E-2</v>
      </c>
      <c r="BL196" s="70">
        <v>0</v>
      </c>
      <c r="BN196" s="73">
        <v>1</v>
      </c>
      <c r="BO196" s="4">
        <v>0.2951388888888889</v>
      </c>
      <c r="BP196" s="4"/>
      <c r="BQ196" s="73">
        <v>0</v>
      </c>
      <c r="BR196" s="4"/>
      <c r="BS196" s="4"/>
      <c r="BT196" s="72" t="b">
        <f t="shared" si="114"/>
        <v>0</v>
      </c>
      <c r="BU196" s="70">
        <v>0</v>
      </c>
      <c r="BW196" s="73">
        <v>0</v>
      </c>
      <c r="BX196" s="4"/>
      <c r="BY196" s="4"/>
      <c r="BZ196" s="73">
        <v>0</v>
      </c>
      <c r="CA196" s="4"/>
      <c r="CB196" s="4"/>
      <c r="CC196" s="72" t="b">
        <f t="shared" si="115"/>
        <v>0</v>
      </c>
      <c r="CD196" s="70">
        <v>0</v>
      </c>
      <c r="CF196" s="73">
        <v>1</v>
      </c>
      <c r="CG196" s="4">
        <v>0.61736111111111114</v>
      </c>
      <c r="CH196" s="4">
        <v>0.95972222222222225</v>
      </c>
      <c r="CI196" s="73">
        <v>0</v>
      </c>
      <c r="CJ196" s="4"/>
      <c r="CK196" s="4"/>
      <c r="CL196" s="72" t="b">
        <f t="shared" si="116"/>
        <v>0</v>
      </c>
      <c r="CM196" s="70">
        <v>0</v>
      </c>
    </row>
    <row r="197" spans="1:91" ht="27" customHeight="1">
      <c r="A197" s="102">
        <v>45829</v>
      </c>
      <c r="B197" s="59" t="s">
        <v>32</v>
      </c>
      <c r="C197" s="73">
        <v>1</v>
      </c>
      <c r="D197" s="4">
        <v>0.60138888888888886</v>
      </c>
      <c r="E197" s="4"/>
      <c r="F197" s="73">
        <v>2</v>
      </c>
      <c r="G197" s="4"/>
      <c r="H197" s="4"/>
      <c r="I197" s="72">
        <f t="shared" si="107"/>
        <v>-0.95833333333333337</v>
      </c>
      <c r="J197" s="70">
        <v>0</v>
      </c>
      <c r="K197" s="65"/>
      <c r="L197" s="73">
        <v>1</v>
      </c>
      <c r="M197" s="4">
        <v>0.62708333333333333</v>
      </c>
      <c r="N197" s="4">
        <v>0.96666666666666667</v>
      </c>
      <c r="O197" s="73">
        <v>2</v>
      </c>
      <c r="P197" s="4"/>
      <c r="Q197" s="4"/>
      <c r="R197" s="72">
        <f t="shared" si="108"/>
        <v>8.3333333333333037E-3</v>
      </c>
      <c r="S197" s="70">
        <v>0</v>
      </c>
      <c r="U197" s="73">
        <v>1</v>
      </c>
      <c r="V197" s="4">
        <v>0.28819444444444448</v>
      </c>
      <c r="W197" s="4">
        <v>0.63888888888888895</v>
      </c>
      <c r="X197" s="73">
        <v>1</v>
      </c>
      <c r="Y197" s="4"/>
      <c r="Z197" s="4"/>
      <c r="AA197" s="72">
        <f t="shared" si="109"/>
        <v>3.4722222222222321E-2</v>
      </c>
      <c r="AB197" s="70">
        <v>0</v>
      </c>
      <c r="AD197" s="73">
        <v>1</v>
      </c>
      <c r="AE197" s="4">
        <v>0.35069444444444442</v>
      </c>
      <c r="AF197" s="4">
        <v>0.6958333333333333</v>
      </c>
      <c r="AG197" s="73">
        <v>1</v>
      </c>
      <c r="AH197" s="4"/>
      <c r="AI197" s="4"/>
      <c r="AJ197" s="72">
        <f t="shared" si="110"/>
        <v>9.1666666666666674E-2</v>
      </c>
      <c r="AK197" s="70">
        <v>0</v>
      </c>
      <c r="AM197" s="73">
        <v>1</v>
      </c>
      <c r="AN197" s="4">
        <v>0.2986111111111111</v>
      </c>
      <c r="AO197" s="4">
        <v>0.63055555555555554</v>
      </c>
      <c r="AP197" s="73">
        <v>1</v>
      </c>
      <c r="AQ197" s="4"/>
      <c r="AR197" s="4"/>
      <c r="AS197" s="72">
        <f t="shared" si="111"/>
        <v>2.6388888888888906E-2</v>
      </c>
      <c r="AT197" s="70">
        <v>0</v>
      </c>
      <c r="AV197" s="73">
        <v>1</v>
      </c>
      <c r="AW197" s="4">
        <v>0.62986111111111109</v>
      </c>
      <c r="AX197" s="4"/>
      <c r="AY197" s="73">
        <v>0</v>
      </c>
      <c r="AZ197" s="4"/>
      <c r="BA197" s="4"/>
      <c r="BB197" s="72" t="b">
        <f t="shared" si="112"/>
        <v>0</v>
      </c>
      <c r="BC197" s="70">
        <v>0</v>
      </c>
      <c r="BE197" s="73">
        <v>0</v>
      </c>
      <c r="BF197" s="4"/>
      <c r="BG197" s="4"/>
      <c r="BH197" s="73">
        <v>0</v>
      </c>
      <c r="BI197" s="4"/>
      <c r="BJ197" s="4"/>
      <c r="BK197" s="72" t="b">
        <f t="shared" si="113"/>
        <v>0</v>
      </c>
      <c r="BL197" s="70">
        <v>0</v>
      </c>
      <c r="BN197" s="73">
        <v>1</v>
      </c>
      <c r="BO197" s="4">
        <v>0.2951388888888889</v>
      </c>
      <c r="BP197" s="4"/>
      <c r="BQ197" s="73">
        <v>0</v>
      </c>
      <c r="BR197" s="4"/>
      <c r="BS197" s="4"/>
      <c r="BT197" s="72" t="b">
        <f t="shared" si="114"/>
        <v>0</v>
      </c>
      <c r="BU197" s="70">
        <v>0</v>
      </c>
      <c r="BW197" s="73">
        <v>1</v>
      </c>
      <c r="BX197" s="4">
        <v>0.28680555555555554</v>
      </c>
      <c r="BY197" s="4">
        <v>0.63124999999999998</v>
      </c>
      <c r="BZ197" s="73">
        <v>0</v>
      </c>
      <c r="CA197" s="4"/>
      <c r="CB197" s="4"/>
      <c r="CC197" s="72" t="b">
        <f t="shared" si="115"/>
        <v>0</v>
      </c>
      <c r="CD197" s="70">
        <v>0</v>
      </c>
      <c r="CF197" s="73">
        <v>1</v>
      </c>
      <c r="CG197" s="4">
        <v>0.61597222222222225</v>
      </c>
      <c r="CH197" s="4">
        <v>0.95624999999999993</v>
      </c>
      <c r="CI197" s="73">
        <v>0</v>
      </c>
      <c r="CJ197" s="4"/>
      <c r="CK197" s="4"/>
      <c r="CL197" s="72" t="b">
        <f t="shared" si="116"/>
        <v>0</v>
      </c>
      <c r="CM197" s="70">
        <v>0</v>
      </c>
    </row>
    <row r="198" spans="1:91" ht="27" customHeight="1">
      <c r="A198" s="102">
        <v>45830</v>
      </c>
      <c r="B198" s="13" t="s">
        <v>33</v>
      </c>
      <c r="C198" s="73">
        <v>1</v>
      </c>
      <c r="D198" s="4">
        <v>0.61527777777777781</v>
      </c>
      <c r="E198" s="4"/>
      <c r="F198" s="73">
        <v>2</v>
      </c>
      <c r="G198" s="4"/>
      <c r="H198" s="4"/>
      <c r="I198" s="72">
        <f t="shared" si="107"/>
        <v>-0.95833333333333337</v>
      </c>
      <c r="J198" s="70">
        <v>0</v>
      </c>
      <c r="K198" s="65"/>
      <c r="L198" s="73">
        <v>1</v>
      </c>
      <c r="M198" s="4">
        <v>0.27013888888888887</v>
      </c>
      <c r="N198" s="4">
        <v>0.62708333333333333</v>
      </c>
      <c r="O198" s="73">
        <v>1</v>
      </c>
      <c r="P198" s="4"/>
      <c r="Q198" s="4"/>
      <c r="R198" s="72">
        <f t="shared" si="108"/>
        <v>2.2916666666666696E-2</v>
      </c>
      <c r="S198" s="70">
        <v>0</v>
      </c>
      <c r="U198" s="73">
        <v>1</v>
      </c>
      <c r="V198" s="4">
        <v>0.29097222222222224</v>
      </c>
      <c r="W198" s="4">
        <v>0.63055555555555554</v>
      </c>
      <c r="X198" s="73">
        <v>1</v>
      </c>
      <c r="Y198" s="4"/>
      <c r="Z198" s="4"/>
      <c r="AA198" s="72">
        <f t="shared" si="109"/>
        <v>2.6388888888888906E-2</v>
      </c>
      <c r="AB198" s="70">
        <v>0</v>
      </c>
      <c r="AD198" s="73">
        <v>1</v>
      </c>
      <c r="AE198" s="4">
        <v>0.35555555555555557</v>
      </c>
      <c r="AF198" s="4">
        <v>0.68263888888888891</v>
      </c>
      <c r="AG198" s="73">
        <v>1</v>
      </c>
      <c r="AH198" s="4"/>
      <c r="AI198" s="4"/>
      <c r="AJ198" s="72">
        <f t="shared" si="110"/>
        <v>7.8472222222222276E-2</v>
      </c>
      <c r="AK198" s="70">
        <v>0</v>
      </c>
      <c r="AM198" s="73">
        <v>1</v>
      </c>
      <c r="AN198" s="4">
        <v>0.62013888888888891</v>
      </c>
      <c r="AO198" s="4">
        <v>0.96527777777777779</v>
      </c>
      <c r="AP198" s="73">
        <v>2</v>
      </c>
      <c r="AQ198" s="4"/>
      <c r="AR198" s="4"/>
      <c r="AS198" s="72">
        <f t="shared" si="111"/>
        <v>6.9444444444444198E-3</v>
      </c>
      <c r="AT198" s="70">
        <v>0</v>
      </c>
      <c r="AV198" s="73">
        <v>0</v>
      </c>
      <c r="AW198" s="4"/>
      <c r="AX198" s="4"/>
      <c r="AY198" s="73">
        <v>0</v>
      </c>
      <c r="AZ198" s="4"/>
      <c r="BA198" s="4"/>
      <c r="BB198" s="72" t="b">
        <f t="shared" si="112"/>
        <v>0</v>
      </c>
      <c r="BC198" s="70">
        <v>0</v>
      </c>
      <c r="BE198" s="73">
        <v>1</v>
      </c>
      <c r="BF198" s="4">
        <v>0.64374999999999993</v>
      </c>
      <c r="BG198" s="4">
        <v>0.98402777777777783</v>
      </c>
      <c r="BH198" s="73">
        <v>2</v>
      </c>
      <c r="BI198" s="4"/>
      <c r="BJ198" s="4"/>
      <c r="BK198" s="72">
        <f t="shared" si="113"/>
        <v>2.5694444444444464E-2</v>
      </c>
      <c r="BL198" s="70">
        <v>0</v>
      </c>
      <c r="BN198" s="73">
        <v>1</v>
      </c>
      <c r="BO198" s="4">
        <v>1.2499999999999999E-2</v>
      </c>
      <c r="BP198" s="4"/>
      <c r="BQ198" s="73">
        <v>0</v>
      </c>
      <c r="BR198" s="4"/>
      <c r="BS198" s="4"/>
      <c r="BT198" s="72" t="b">
        <f t="shared" si="114"/>
        <v>0</v>
      </c>
      <c r="BU198" s="70">
        <v>0</v>
      </c>
      <c r="BW198" s="73">
        <v>1</v>
      </c>
      <c r="BX198" s="4">
        <v>0.27291666666666664</v>
      </c>
      <c r="BY198" s="4">
        <v>0.62847222222222221</v>
      </c>
      <c r="BZ198" s="73">
        <v>0</v>
      </c>
      <c r="CA198" s="4"/>
      <c r="CB198" s="4"/>
      <c r="CC198" s="72" t="b">
        <f t="shared" si="115"/>
        <v>0</v>
      </c>
      <c r="CD198" s="70">
        <v>0</v>
      </c>
      <c r="CF198" s="73">
        <v>0</v>
      </c>
      <c r="CG198" s="4"/>
      <c r="CH198" s="4"/>
      <c r="CI198" s="73">
        <v>0</v>
      </c>
      <c r="CJ198" s="4"/>
      <c r="CK198" s="4"/>
      <c r="CL198" s="72" t="b">
        <f t="shared" si="116"/>
        <v>0</v>
      </c>
      <c r="CM198" s="70">
        <v>0</v>
      </c>
    </row>
    <row r="199" spans="1:91" ht="27" customHeight="1">
      <c r="A199" s="102">
        <v>45831</v>
      </c>
      <c r="B199" s="134" t="s">
        <v>24</v>
      </c>
      <c r="C199" s="73">
        <v>1</v>
      </c>
      <c r="D199" s="4">
        <v>0.29791666666666666</v>
      </c>
      <c r="E199" s="4"/>
      <c r="F199" s="73">
        <v>1</v>
      </c>
      <c r="G199" s="4"/>
      <c r="H199" s="4"/>
      <c r="I199" s="72">
        <f t="shared" si="107"/>
        <v>-0.60416666666666663</v>
      </c>
      <c r="J199" s="70">
        <v>0</v>
      </c>
      <c r="K199" s="65"/>
      <c r="L199" s="73">
        <v>1</v>
      </c>
      <c r="M199" s="4">
        <v>0.26874999999999999</v>
      </c>
      <c r="N199" s="4">
        <v>0.64097222222222217</v>
      </c>
      <c r="O199" s="73">
        <v>1</v>
      </c>
      <c r="P199" s="4"/>
      <c r="Q199" s="4"/>
      <c r="R199" s="72">
        <f t="shared" si="108"/>
        <v>3.6805555555555536E-2</v>
      </c>
      <c r="S199" s="70">
        <v>0</v>
      </c>
      <c r="U199" s="73">
        <v>0</v>
      </c>
      <c r="V199" s="4"/>
      <c r="W199" s="4"/>
      <c r="X199" s="73">
        <v>0</v>
      </c>
      <c r="Y199" s="4"/>
      <c r="Z199" s="4"/>
      <c r="AA199" s="72" t="b">
        <f t="shared" si="109"/>
        <v>0</v>
      </c>
      <c r="AB199" s="70">
        <v>0</v>
      </c>
      <c r="AD199" s="73">
        <v>1</v>
      </c>
      <c r="AE199" s="4">
        <v>0.62430555555555556</v>
      </c>
      <c r="AF199" s="4">
        <v>0.93611111111111101</v>
      </c>
      <c r="AG199" s="73">
        <v>2</v>
      </c>
      <c r="AH199" s="4"/>
      <c r="AI199" s="4"/>
      <c r="AJ199" s="72">
        <f t="shared" si="110"/>
        <v>-2.2222222222222365E-2</v>
      </c>
      <c r="AK199" s="70">
        <v>0</v>
      </c>
      <c r="AM199" s="73">
        <v>1</v>
      </c>
      <c r="AN199" s="4">
        <v>0.62291666666666667</v>
      </c>
      <c r="AO199" s="4">
        <v>0.9458333333333333</v>
      </c>
      <c r="AP199" s="73">
        <v>2</v>
      </c>
      <c r="AQ199" s="4"/>
      <c r="AR199" s="4"/>
      <c r="AS199" s="72">
        <f t="shared" si="111"/>
        <v>-1.2500000000000067E-2</v>
      </c>
      <c r="AT199" s="70">
        <v>0</v>
      </c>
      <c r="AV199" s="73">
        <v>1</v>
      </c>
      <c r="AW199" s="4">
        <v>0.6333333333333333</v>
      </c>
      <c r="AX199" s="4"/>
      <c r="AY199" s="73">
        <v>0</v>
      </c>
      <c r="AZ199" s="4"/>
      <c r="BA199" s="4"/>
      <c r="BB199" s="72" t="b">
        <f t="shared" si="112"/>
        <v>0</v>
      </c>
      <c r="BC199" s="70">
        <v>0</v>
      </c>
      <c r="BE199" s="73">
        <v>0</v>
      </c>
      <c r="BF199" s="4"/>
      <c r="BG199" s="4"/>
      <c r="BH199" s="73">
        <v>0</v>
      </c>
      <c r="BI199" s="4"/>
      <c r="BJ199" s="4"/>
      <c r="BK199" s="72" t="b">
        <f t="shared" si="113"/>
        <v>0</v>
      </c>
      <c r="BL199" s="70">
        <v>0</v>
      </c>
      <c r="BN199" s="73">
        <v>1</v>
      </c>
      <c r="BO199" s="4">
        <v>4.8611111111111112E-3</v>
      </c>
      <c r="BP199" s="4"/>
      <c r="BQ199" s="73">
        <v>0</v>
      </c>
      <c r="BR199" s="4"/>
      <c r="BS199" s="4"/>
      <c r="BT199" s="72" t="b">
        <f t="shared" si="114"/>
        <v>0</v>
      </c>
      <c r="BU199" s="70">
        <v>0</v>
      </c>
      <c r="BW199" s="73">
        <v>1</v>
      </c>
      <c r="BX199" s="4">
        <v>0.28819444444444448</v>
      </c>
      <c r="BY199" s="4">
        <v>0.63541666666666663</v>
      </c>
      <c r="BZ199" s="73">
        <v>0</v>
      </c>
      <c r="CA199" s="4"/>
      <c r="CB199" s="4"/>
      <c r="CC199" s="72" t="b">
        <f t="shared" si="115"/>
        <v>0</v>
      </c>
      <c r="CD199" s="70">
        <v>0</v>
      </c>
      <c r="CF199" s="73">
        <v>1</v>
      </c>
      <c r="CG199" s="4">
        <v>0.61458333333333337</v>
      </c>
      <c r="CH199" s="4">
        <v>0.94513888888888886</v>
      </c>
      <c r="CI199" s="73">
        <v>0</v>
      </c>
      <c r="CJ199" s="4"/>
      <c r="CK199" s="4"/>
      <c r="CL199" s="72" t="b">
        <f t="shared" si="116"/>
        <v>0</v>
      </c>
      <c r="CM199" s="70">
        <v>0</v>
      </c>
    </row>
    <row r="200" spans="1:91" ht="27" customHeight="1">
      <c r="A200" s="102">
        <v>45832</v>
      </c>
      <c r="B200" s="134" t="s">
        <v>25</v>
      </c>
      <c r="C200" s="73">
        <v>0</v>
      </c>
      <c r="D200" s="4"/>
      <c r="E200" s="4"/>
      <c r="F200" s="73">
        <v>0</v>
      </c>
      <c r="G200" s="4"/>
      <c r="H200" s="4"/>
      <c r="I200" s="72" t="b">
        <f t="shared" si="107"/>
        <v>0</v>
      </c>
      <c r="J200" s="70">
        <v>0</v>
      </c>
      <c r="K200" s="65"/>
      <c r="L200" s="73">
        <v>0</v>
      </c>
      <c r="M200" s="4"/>
      <c r="N200" s="4"/>
      <c r="O200" s="73">
        <v>0</v>
      </c>
      <c r="P200" s="4"/>
      <c r="Q200" s="4"/>
      <c r="R200" s="72" t="b">
        <f t="shared" si="108"/>
        <v>0</v>
      </c>
      <c r="S200" s="70">
        <v>0</v>
      </c>
      <c r="U200" s="73">
        <v>1</v>
      </c>
      <c r="V200" s="4">
        <v>0.6020833333333333</v>
      </c>
      <c r="W200" s="4">
        <v>0.97777777777777775</v>
      </c>
      <c r="X200" s="73">
        <v>2</v>
      </c>
      <c r="Y200" s="4"/>
      <c r="Z200" s="4"/>
      <c r="AA200" s="72">
        <f t="shared" si="109"/>
        <v>1.9444444444444375E-2</v>
      </c>
      <c r="AB200" s="70">
        <v>0</v>
      </c>
      <c r="AD200" s="73">
        <v>1</v>
      </c>
      <c r="AE200" s="4">
        <v>0.5180555555555556</v>
      </c>
      <c r="AF200" s="4">
        <v>0.92847222222222225</v>
      </c>
      <c r="AG200" s="73">
        <v>2</v>
      </c>
      <c r="AH200" s="4"/>
      <c r="AI200" s="4"/>
      <c r="AJ200" s="72">
        <f t="shared" si="110"/>
        <v>-2.9861111111111116E-2</v>
      </c>
      <c r="AK200" s="70">
        <v>2</v>
      </c>
      <c r="AM200" s="73">
        <v>0</v>
      </c>
      <c r="AN200" s="4"/>
      <c r="AO200" s="4"/>
      <c r="AP200" s="73">
        <v>0</v>
      </c>
      <c r="AQ200" s="4"/>
      <c r="AR200" s="4"/>
      <c r="AS200" s="72" t="b">
        <f t="shared" si="111"/>
        <v>0</v>
      </c>
      <c r="AT200" s="70">
        <v>0</v>
      </c>
      <c r="AV200" s="73">
        <v>1</v>
      </c>
      <c r="AW200" s="4">
        <v>0.31736111111111115</v>
      </c>
      <c r="AX200" s="4"/>
      <c r="AY200" s="73">
        <v>0</v>
      </c>
      <c r="AZ200" s="4"/>
      <c r="BA200" s="4"/>
      <c r="BB200" s="72" t="b">
        <f t="shared" si="112"/>
        <v>0</v>
      </c>
      <c r="BC200" s="70">
        <v>0</v>
      </c>
      <c r="BE200" s="73">
        <v>0</v>
      </c>
      <c r="BF200" s="4"/>
      <c r="BG200" s="4"/>
      <c r="BH200" s="73">
        <v>0</v>
      </c>
      <c r="BI200" s="4"/>
      <c r="BJ200" s="4"/>
      <c r="BK200" s="72" t="b">
        <f t="shared" si="113"/>
        <v>0</v>
      </c>
      <c r="BL200" s="70">
        <v>0</v>
      </c>
      <c r="BN200" s="73">
        <v>1</v>
      </c>
      <c r="BO200" s="4">
        <v>0.29375000000000001</v>
      </c>
      <c r="BP200" s="4"/>
      <c r="BQ200" s="73">
        <v>0</v>
      </c>
      <c r="BR200" s="4"/>
      <c r="BS200" s="4"/>
      <c r="BT200" s="72" t="b">
        <f t="shared" si="114"/>
        <v>0</v>
      </c>
      <c r="BU200" s="70">
        <v>0</v>
      </c>
      <c r="BW200" s="73">
        <v>1</v>
      </c>
      <c r="BX200" s="4">
        <v>0.28611111111111115</v>
      </c>
      <c r="BY200" s="4">
        <v>0.62777777777777777</v>
      </c>
      <c r="BZ200" s="73">
        <v>0</v>
      </c>
      <c r="CA200" s="4"/>
      <c r="CB200" s="4"/>
      <c r="CC200" s="72" t="b">
        <f t="shared" si="115"/>
        <v>0</v>
      </c>
      <c r="CD200" s="70">
        <v>0</v>
      </c>
      <c r="CF200" s="73">
        <v>1</v>
      </c>
      <c r="CG200" s="4">
        <v>0.30555555555555552</v>
      </c>
      <c r="CH200" s="4">
        <v>0.63958333333333328</v>
      </c>
      <c r="CI200" s="73">
        <v>0</v>
      </c>
      <c r="CJ200" s="4"/>
      <c r="CK200" s="4"/>
      <c r="CL200" s="72" t="b">
        <f t="shared" si="116"/>
        <v>0</v>
      </c>
      <c r="CM200" s="70">
        <v>0</v>
      </c>
    </row>
    <row r="201" spans="1:91" ht="27" customHeight="1">
      <c r="A201" s="102">
        <v>45833</v>
      </c>
      <c r="B201" s="134" t="s">
        <v>34</v>
      </c>
      <c r="C201" s="73">
        <v>1</v>
      </c>
      <c r="D201" s="4">
        <v>0.28472222222222221</v>
      </c>
      <c r="E201" s="4">
        <v>0.63541666666666663</v>
      </c>
      <c r="F201" s="73">
        <v>1</v>
      </c>
      <c r="G201" s="4"/>
      <c r="H201" s="4"/>
      <c r="I201" s="72">
        <f t="shared" si="107"/>
        <v>3.125E-2</v>
      </c>
      <c r="J201" s="70">
        <v>0</v>
      </c>
      <c r="K201" s="65"/>
      <c r="L201" s="73">
        <v>1</v>
      </c>
      <c r="M201" s="4">
        <v>0.62222222222222223</v>
      </c>
      <c r="N201" s="4">
        <v>0.95208333333333339</v>
      </c>
      <c r="O201" s="73">
        <v>2</v>
      </c>
      <c r="P201" s="4"/>
      <c r="Q201" s="4"/>
      <c r="R201" s="72">
        <f t="shared" si="108"/>
        <v>-6.2499999999999778E-3</v>
      </c>
      <c r="S201" s="70">
        <v>0</v>
      </c>
      <c r="U201" s="73">
        <v>1</v>
      </c>
      <c r="V201" s="4">
        <v>0.60486111111111118</v>
      </c>
      <c r="W201" s="4">
        <v>0.96944444444444444</v>
      </c>
      <c r="X201" s="73">
        <v>2</v>
      </c>
      <c r="Y201" s="4"/>
      <c r="Z201" s="4"/>
      <c r="AA201" s="72">
        <f t="shared" si="109"/>
        <v>1.1111111111111072E-2</v>
      </c>
      <c r="AB201" s="70">
        <v>0</v>
      </c>
      <c r="AD201" s="73">
        <v>0</v>
      </c>
      <c r="AE201" s="4"/>
      <c r="AF201" s="4"/>
      <c r="AG201" s="73">
        <v>0</v>
      </c>
      <c r="AH201" s="4"/>
      <c r="AI201" s="4"/>
      <c r="AJ201" s="72" t="b">
        <f t="shared" si="110"/>
        <v>0</v>
      </c>
      <c r="AK201" s="70">
        <v>0</v>
      </c>
      <c r="AM201" s="73">
        <v>0</v>
      </c>
      <c r="AN201" s="4"/>
      <c r="AO201" s="4"/>
      <c r="AP201" s="73">
        <v>0</v>
      </c>
      <c r="AQ201" s="4"/>
      <c r="AR201" s="4"/>
      <c r="AS201" s="72" t="b">
        <f t="shared" si="111"/>
        <v>0</v>
      </c>
      <c r="AT201" s="70">
        <v>0</v>
      </c>
      <c r="AV201" s="73">
        <v>1</v>
      </c>
      <c r="AW201" s="4">
        <v>0.4513888888888889</v>
      </c>
      <c r="AX201" s="4"/>
      <c r="AY201" s="73">
        <v>0</v>
      </c>
      <c r="AZ201" s="4"/>
      <c r="BA201" s="4"/>
      <c r="BB201" s="72" t="b">
        <f t="shared" si="112"/>
        <v>0</v>
      </c>
      <c r="BC201" s="70">
        <v>0</v>
      </c>
      <c r="BE201" s="73">
        <v>0</v>
      </c>
      <c r="BF201" s="4"/>
      <c r="BG201" s="4"/>
      <c r="BH201" s="73">
        <v>0</v>
      </c>
      <c r="BI201" s="4"/>
      <c r="BJ201" s="4"/>
      <c r="BK201" s="72" t="b">
        <f t="shared" si="113"/>
        <v>0</v>
      </c>
      <c r="BL201" s="70">
        <v>0</v>
      </c>
      <c r="BN201" s="73">
        <v>1</v>
      </c>
      <c r="BO201" s="4">
        <v>0.30069444444444443</v>
      </c>
      <c r="BP201" s="4"/>
      <c r="BQ201" s="73">
        <v>0</v>
      </c>
      <c r="BR201" s="4"/>
      <c r="BS201" s="4"/>
      <c r="BT201" s="72" t="b">
        <f t="shared" si="114"/>
        <v>0</v>
      </c>
      <c r="BU201" s="70">
        <v>0</v>
      </c>
      <c r="BW201" s="73">
        <v>1</v>
      </c>
      <c r="BX201" s="4">
        <v>0.62361111111111112</v>
      </c>
      <c r="BY201" s="4">
        <v>0.95208333333333339</v>
      </c>
      <c r="BZ201" s="73">
        <v>0</v>
      </c>
      <c r="CA201" s="4"/>
      <c r="CB201" s="4"/>
      <c r="CC201" s="72" t="b">
        <f t="shared" si="115"/>
        <v>0</v>
      </c>
      <c r="CD201" s="70">
        <v>0</v>
      </c>
      <c r="CF201" s="73">
        <v>1</v>
      </c>
      <c r="CG201" s="4">
        <v>0.62291666666666667</v>
      </c>
      <c r="CH201" s="4">
        <v>0.94791666666666663</v>
      </c>
      <c r="CI201" s="73">
        <v>0</v>
      </c>
      <c r="CJ201" s="4"/>
      <c r="CK201" s="4"/>
      <c r="CL201" s="72" t="b">
        <f t="shared" si="116"/>
        <v>0</v>
      </c>
      <c r="CM201" s="70">
        <v>0</v>
      </c>
    </row>
    <row r="202" spans="1:91" ht="27" customHeight="1">
      <c r="A202" s="102">
        <v>45834</v>
      </c>
      <c r="B202" s="134" t="s">
        <v>30</v>
      </c>
      <c r="C202" s="73">
        <v>1</v>
      </c>
      <c r="D202" s="4">
        <v>0.29097222222222224</v>
      </c>
      <c r="E202" s="4">
        <v>0.66111111111111109</v>
      </c>
      <c r="F202" s="73">
        <v>1</v>
      </c>
      <c r="G202" s="4"/>
      <c r="H202" s="4"/>
      <c r="I202" s="72">
        <f t="shared" si="107"/>
        <v>5.6944444444444464E-2</v>
      </c>
      <c r="J202" s="70">
        <v>0</v>
      </c>
      <c r="K202" s="65"/>
      <c r="L202" s="73">
        <v>1</v>
      </c>
      <c r="M202" s="4">
        <v>0.63541666666666663</v>
      </c>
      <c r="N202" s="4">
        <v>0.9784722222222223</v>
      </c>
      <c r="O202" s="73">
        <v>2</v>
      </c>
      <c r="P202" s="4"/>
      <c r="Q202" s="4"/>
      <c r="R202" s="72">
        <f t="shared" si="108"/>
        <v>2.0138888888888928E-2</v>
      </c>
      <c r="S202" s="70">
        <v>0</v>
      </c>
      <c r="U202" s="73">
        <v>1</v>
      </c>
      <c r="V202" s="4">
        <v>0.61111111111111105</v>
      </c>
      <c r="W202" s="4">
        <v>0.97777777777777775</v>
      </c>
      <c r="X202" s="73">
        <v>2</v>
      </c>
      <c r="Y202" s="4"/>
      <c r="Z202" s="4"/>
      <c r="AA202" s="72">
        <f t="shared" si="109"/>
        <v>1.9444444444444375E-2</v>
      </c>
      <c r="AB202" s="70">
        <v>0</v>
      </c>
      <c r="AD202" s="73">
        <v>1</v>
      </c>
      <c r="AE202" s="4">
        <v>0.625</v>
      </c>
      <c r="AF202" s="4">
        <v>0.96250000000000002</v>
      </c>
      <c r="AG202" s="73">
        <v>2</v>
      </c>
      <c r="AH202" s="4"/>
      <c r="AI202" s="4"/>
      <c r="AJ202" s="72">
        <f t="shared" si="110"/>
        <v>4.1666666666666519E-3</v>
      </c>
      <c r="AK202" s="70">
        <v>0</v>
      </c>
      <c r="AM202" s="73">
        <v>1</v>
      </c>
      <c r="AN202" s="4">
        <v>0.2902777777777778</v>
      </c>
      <c r="AO202" s="4">
        <v>0.62777777777777777</v>
      </c>
      <c r="AP202" s="73">
        <v>1</v>
      </c>
      <c r="AQ202" s="4"/>
      <c r="AR202" s="4"/>
      <c r="AS202" s="72">
        <f t="shared" si="111"/>
        <v>2.3611111111111138E-2</v>
      </c>
      <c r="AT202" s="70">
        <v>0</v>
      </c>
      <c r="AV202" s="73">
        <v>0</v>
      </c>
      <c r="AW202" s="4"/>
      <c r="AX202" s="4"/>
      <c r="AY202" s="73">
        <v>0</v>
      </c>
      <c r="AZ202" s="4"/>
      <c r="BA202" s="4"/>
      <c r="BB202" s="72" t="b">
        <f t="shared" si="112"/>
        <v>0</v>
      </c>
      <c r="BC202" s="70">
        <v>0</v>
      </c>
      <c r="BE202" s="73">
        <v>0</v>
      </c>
      <c r="BF202" s="4"/>
      <c r="BG202" s="4"/>
      <c r="BH202" s="73">
        <v>0</v>
      </c>
      <c r="BI202" s="4"/>
      <c r="BJ202" s="4"/>
      <c r="BK202" s="72" t="b">
        <f t="shared" si="113"/>
        <v>0</v>
      </c>
      <c r="BL202" s="70">
        <v>0</v>
      </c>
      <c r="BN202" s="73">
        <v>1</v>
      </c>
      <c r="BO202" s="4">
        <v>0.29236111111111113</v>
      </c>
      <c r="BP202" s="4"/>
      <c r="BQ202" s="73">
        <v>0</v>
      </c>
      <c r="BR202" s="4"/>
      <c r="BS202" s="4"/>
      <c r="BT202" s="72" t="b">
        <f t="shared" si="114"/>
        <v>0</v>
      </c>
      <c r="BU202" s="70">
        <v>0</v>
      </c>
      <c r="BW202" s="73">
        <v>1</v>
      </c>
      <c r="BX202" s="4">
        <v>0.28472222222222221</v>
      </c>
      <c r="BY202" s="4">
        <v>0.63611111111111118</v>
      </c>
      <c r="BZ202" s="73">
        <v>0</v>
      </c>
      <c r="CA202" s="4"/>
      <c r="CB202" s="4"/>
      <c r="CC202" s="72" t="b">
        <f t="shared" si="115"/>
        <v>0</v>
      </c>
      <c r="CD202" s="70">
        <v>0</v>
      </c>
      <c r="CF202" s="73">
        <v>1</v>
      </c>
      <c r="CG202" s="4">
        <v>0.62569444444444444</v>
      </c>
      <c r="CH202" s="4">
        <v>0.96111111111111114</v>
      </c>
      <c r="CI202" s="73">
        <v>0</v>
      </c>
      <c r="CJ202" s="4"/>
      <c r="CK202" s="4"/>
      <c r="CL202" s="72" t="b">
        <f t="shared" si="116"/>
        <v>0</v>
      </c>
      <c r="CM202" s="70">
        <v>0</v>
      </c>
    </row>
    <row r="203" spans="1:91" ht="27" customHeight="1">
      <c r="A203" s="102">
        <v>45835</v>
      </c>
      <c r="B203" s="59" t="s">
        <v>31</v>
      </c>
      <c r="C203" s="73">
        <v>1</v>
      </c>
      <c r="D203" s="4"/>
      <c r="E203" s="4">
        <v>0.96736111111111101</v>
      </c>
      <c r="F203" s="73">
        <v>2</v>
      </c>
      <c r="G203" s="4"/>
      <c r="H203" s="4"/>
      <c r="I203" s="72">
        <f t="shared" si="107"/>
        <v>9.0277777777776347E-3</v>
      </c>
      <c r="J203" s="70">
        <v>0</v>
      </c>
      <c r="K203" s="65"/>
      <c r="L203" s="73">
        <v>1</v>
      </c>
      <c r="M203" s="4">
        <v>0.63402777777777775</v>
      </c>
      <c r="N203" s="4">
        <v>0.96597222222222223</v>
      </c>
      <c r="O203" s="73">
        <v>2</v>
      </c>
      <c r="P203" s="4"/>
      <c r="Q203" s="4"/>
      <c r="R203" s="72">
        <f t="shared" si="108"/>
        <v>7.6388888888888618E-3</v>
      </c>
      <c r="S203" s="70">
        <v>0</v>
      </c>
      <c r="U203" s="73">
        <v>1</v>
      </c>
      <c r="V203" s="4">
        <v>0.26874999999999999</v>
      </c>
      <c r="W203" s="4">
        <v>0.63888888888888895</v>
      </c>
      <c r="X203" s="73">
        <v>1</v>
      </c>
      <c r="Y203" s="4"/>
      <c r="Z203" s="4"/>
      <c r="AA203" s="72">
        <f t="shared" si="109"/>
        <v>3.4722222222222321E-2</v>
      </c>
      <c r="AB203" s="70">
        <v>0</v>
      </c>
      <c r="AD203" s="73">
        <v>1</v>
      </c>
      <c r="AE203" s="4">
        <v>0.62708333333333333</v>
      </c>
      <c r="AF203" s="4">
        <v>0.94513888888888886</v>
      </c>
      <c r="AG203" s="73">
        <v>2</v>
      </c>
      <c r="AH203" s="4"/>
      <c r="AI203" s="4"/>
      <c r="AJ203" s="72">
        <f t="shared" si="110"/>
        <v>-1.3194444444444509E-2</v>
      </c>
      <c r="AK203" s="70">
        <v>0</v>
      </c>
      <c r="AM203" s="73">
        <v>1</v>
      </c>
      <c r="AN203" s="4">
        <v>0.2951388888888889</v>
      </c>
      <c r="AO203" s="4">
        <v>0.62708333333333333</v>
      </c>
      <c r="AP203" s="73">
        <v>1</v>
      </c>
      <c r="AQ203" s="4"/>
      <c r="AR203" s="4"/>
      <c r="AS203" s="72">
        <f t="shared" si="111"/>
        <v>2.2916666666666696E-2</v>
      </c>
      <c r="AT203" s="70">
        <v>0</v>
      </c>
      <c r="AV203" s="73">
        <v>0</v>
      </c>
      <c r="AW203" s="4"/>
      <c r="AX203" s="4"/>
      <c r="AY203" s="73">
        <v>0</v>
      </c>
      <c r="AZ203" s="4"/>
      <c r="BA203" s="4"/>
      <c r="BB203" s="72" t="b">
        <f t="shared" si="112"/>
        <v>0</v>
      </c>
      <c r="BC203" s="70">
        <v>0</v>
      </c>
      <c r="BE203" s="73">
        <v>1</v>
      </c>
      <c r="BF203" s="4">
        <v>0.30833333333333335</v>
      </c>
      <c r="BG203" s="4">
        <v>0.65902777777777777</v>
      </c>
      <c r="BH203" s="73">
        <v>1</v>
      </c>
      <c r="BI203" s="4"/>
      <c r="BJ203" s="4"/>
      <c r="BK203" s="72">
        <f t="shared" si="113"/>
        <v>5.4861111111111138E-2</v>
      </c>
      <c r="BL203" s="70">
        <v>0</v>
      </c>
      <c r="BN203" s="73">
        <v>1</v>
      </c>
      <c r="BO203" s="4">
        <v>0.29722222222222222</v>
      </c>
      <c r="BP203" s="4"/>
      <c r="BQ203" s="73">
        <v>0</v>
      </c>
      <c r="BR203" s="4"/>
      <c r="BS203" s="4"/>
      <c r="BT203" s="72" t="b">
        <f t="shared" si="114"/>
        <v>0</v>
      </c>
      <c r="BU203" s="70">
        <v>0</v>
      </c>
      <c r="BW203" s="73">
        <v>0</v>
      </c>
      <c r="BX203" s="4"/>
      <c r="BY203" s="4"/>
      <c r="BZ203" s="73">
        <v>0</v>
      </c>
      <c r="CA203" s="4"/>
      <c r="CB203" s="4"/>
      <c r="CC203" s="72" t="b">
        <f t="shared" si="115"/>
        <v>0</v>
      </c>
      <c r="CD203" s="70">
        <v>0</v>
      </c>
      <c r="CF203" s="73">
        <v>1</v>
      </c>
      <c r="CG203" s="4">
        <v>0.61875000000000002</v>
      </c>
      <c r="CH203" s="4">
        <v>0.96527777777777779</v>
      </c>
      <c r="CI203" s="73">
        <v>0</v>
      </c>
      <c r="CJ203" s="4"/>
      <c r="CK203" s="4"/>
      <c r="CL203" s="72" t="b">
        <f t="shared" si="116"/>
        <v>0</v>
      </c>
      <c r="CM203" s="70">
        <v>0</v>
      </c>
    </row>
    <row r="204" spans="1:91" ht="27" customHeight="1">
      <c r="A204" s="102">
        <v>45836</v>
      </c>
      <c r="B204" s="59" t="s">
        <v>32</v>
      </c>
      <c r="C204" s="73">
        <v>1</v>
      </c>
      <c r="D204" s="4">
        <v>0.60347222222222219</v>
      </c>
      <c r="E204" s="4">
        <v>0.96736111111111101</v>
      </c>
      <c r="F204" s="73">
        <v>2</v>
      </c>
      <c r="G204" s="4"/>
      <c r="H204" s="4"/>
      <c r="I204" s="72">
        <f t="shared" si="107"/>
        <v>9.0277777777776347E-3</v>
      </c>
      <c r="J204" s="70">
        <v>0</v>
      </c>
      <c r="K204" s="65"/>
      <c r="L204" s="73">
        <v>1</v>
      </c>
      <c r="M204" s="4">
        <v>0.62986111111111109</v>
      </c>
      <c r="N204" s="4">
        <v>0.97152777777777777</v>
      </c>
      <c r="O204" s="73">
        <v>2</v>
      </c>
      <c r="P204" s="4"/>
      <c r="Q204" s="4"/>
      <c r="R204" s="72">
        <f t="shared" si="108"/>
        <v>1.3194444444444398E-2</v>
      </c>
      <c r="S204" s="70">
        <v>0</v>
      </c>
      <c r="U204" s="73">
        <v>1</v>
      </c>
      <c r="V204" s="4">
        <v>0.27291666666666664</v>
      </c>
      <c r="W204" s="4">
        <v>0.65138888888888891</v>
      </c>
      <c r="X204" s="73">
        <v>1</v>
      </c>
      <c r="Y204" s="4"/>
      <c r="Z204" s="4"/>
      <c r="AA204" s="72">
        <f t="shared" si="109"/>
        <v>4.7222222222222276E-2</v>
      </c>
      <c r="AB204" s="70">
        <v>0</v>
      </c>
      <c r="AD204" s="73">
        <v>1</v>
      </c>
      <c r="AE204" s="4">
        <v>0.35347222222222219</v>
      </c>
      <c r="AF204" s="4">
        <v>0.70000000000000007</v>
      </c>
      <c r="AG204" s="73">
        <v>1</v>
      </c>
      <c r="AH204" s="4"/>
      <c r="AI204" s="4"/>
      <c r="AJ204" s="72">
        <f t="shared" si="110"/>
        <v>9.5833333333333437E-2</v>
      </c>
      <c r="AK204" s="70">
        <v>0</v>
      </c>
      <c r="AM204" s="73">
        <v>1</v>
      </c>
      <c r="AN204" s="4">
        <v>0.29305555555555557</v>
      </c>
      <c r="AO204" s="4">
        <v>0.64027777777777783</v>
      </c>
      <c r="AP204" s="73">
        <v>1</v>
      </c>
      <c r="AQ204" s="4"/>
      <c r="AR204" s="4"/>
      <c r="AS204" s="72">
        <f t="shared" si="111"/>
        <v>3.6111111111111205E-2</v>
      </c>
      <c r="AT204" s="70">
        <v>0</v>
      </c>
      <c r="AV204" s="73">
        <v>0</v>
      </c>
      <c r="AW204" s="4"/>
      <c r="AX204" s="4"/>
      <c r="AY204" s="73">
        <v>0</v>
      </c>
      <c r="AZ204" s="4"/>
      <c r="BA204" s="4"/>
      <c r="BB204" s="72" t="b">
        <f t="shared" si="112"/>
        <v>0</v>
      </c>
      <c r="BC204" s="70">
        <v>0</v>
      </c>
      <c r="BE204" s="73">
        <v>0</v>
      </c>
      <c r="BF204" s="4"/>
      <c r="BG204" s="4"/>
      <c r="BH204" s="73">
        <v>0</v>
      </c>
      <c r="BI204" s="4"/>
      <c r="BJ204" s="4"/>
      <c r="BK204" s="72" t="b">
        <f t="shared" si="113"/>
        <v>0</v>
      </c>
      <c r="BL204" s="70">
        <v>0</v>
      </c>
      <c r="BN204" s="73">
        <v>1</v>
      </c>
      <c r="BO204" s="4">
        <v>5.5555555555555552E-2</v>
      </c>
      <c r="BP204" s="4"/>
      <c r="BQ204" s="73">
        <v>0</v>
      </c>
      <c r="BR204" s="4"/>
      <c r="BS204" s="4"/>
      <c r="BT204" s="72" t="b">
        <f t="shared" si="114"/>
        <v>0</v>
      </c>
      <c r="BU204" s="70">
        <v>0</v>
      </c>
      <c r="BW204" s="73">
        <v>1</v>
      </c>
      <c r="BX204" s="4">
        <v>0.28263888888888888</v>
      </c>
      <c r="BY204" s="4">
        <v>0.62847222222222221</v>
      </c>
      <c r="BZ204" s="73">
        <v>0</v>
      </c>
      <c r="CA204" s="4"/>
      <c r="CB204" s="4"/>
      <c r="CC204" s="72" t="b">
        <f t="shared" si="115"/>
        <v>0</v>
      </c>
      <c r="CD204" s="70">
        <v>0</v>
      </c>
      <c r="CF204" s="73">
        <v>1</v>
      </c>
      <c r="CG204" s="4">
        <v>0.61597222222222225</v>
      </c>
      <c r="CH204" s="4">
        <v>0.96180555555555547</v>
      </c>
      <c r="CI204" s="73">
        <v>0</v>
      </c>
      <c r="CJ204" s="4"/>
      <c r="CK204" s="4"/>
      <c r="CL204" s="72" t="b">
        <f t="shared" si="116"/>
        <v>0</v>
      </c>
      <c r="CM204" s="70">
        <v>0</v>
      </c>
    </row>
    <row r="205" spans="1:91" ht="27" customHeight="1">
      <c r="A205" s="102">
        <v>45837</v>
      </c>
      <c r="B205" s="13" t="s">
        <v>33</v>
      </c>
      <c r="C205" s="73">
        <v>1</v>
      </c>
      <c r="D205" s="4">
        <v>0.59722222222222221</v>
      </c>
      <c r="E205" s="4"/>
      <c r="F205" s="73">
        <v>2</v>
      </c>
      <c r="G205" s="4"/>
      <c r="H205" s="4"/>
      <c r="I205" s="72">
        <f t="shared" si="107"/>
        <v>-0.95833333333333337</v>
      </c>
      <c r="J205" s="70">
        <v>0</v>
      </c>
      <c r="K205" s="65"/>
      <c r="L205" s="73">
        <v>1</v>
      </c>
      <c r="M205" s="4">
        <v>0.27638888888888885</v>
      </c>
      <c r="N205" s="4">
        <v>0.6743055555555556</v>
      </c>
      <c r="O205" s="73">
        <v>1</v>
      </c>
      <c r="P205" s="4"/>
      <c r="Q205" s="4"/>
      <c r="R205" s="72">
        <f t="shared" si="108"/>
        <v>7.0138888888888973E-2</v>
      </c>
      <c r="S205" s="70">
        <v>0</v>
      </c>
      <c r="U205" s="73">
        <v>1</v>
      </c>
      <c r="V205" s="4">
        <v>0.28472222222222221</v>
      </c>
      <c r="W205" s="4">
        <v>0.65347222222222223</v>
      </c>
      <c r="X205" s="73">
        <v>1</v>
      </c>
      <c r="Y205" s="4"/>
      <c r="Z205" s="4"/>
      <c r="AA205" s="72">
        <f t="shared" si="109"/>
        <v>4.9305555555555602E-2</v>
      </c>
      <c r="AB205" s="70">
        <v>0</v>
      </c>
      <c r="AD205" s="73">
        <v>1</v>
      </c>
      <c r="AE205" s="4">
        <v>0.3430555555555555</v>
      </c>
      <c r="AF205" s="4">
        <v>0.6791666666666667</v>
      </c>
      <c r="AG205" s="73">
        <v>1</v>
      </c>
      <c r="AH205" s="4"/>
      <c r="AI205" s="4"/>
      <c r="AJ205" s="72">
        <f t="shared" si="110"/>
        <v>7.5000000000000067E-2</v>
      </c>
      <c r="AK205" s="70">
        <v>0</v>
      </c>
      <c r="AM205" s="73">
        <v>1</v>
      </c>
      <c r="AN205" s="4">
        <v>0.59791666666666665</v>
      </c>
      <c r="AO205" s="4">
        <v>0.95000000000000007</v>
      </c>
      <c r="AP205" s="73">
        <v>2</v>
      </c>
      <c r="AQ205" s="4"/>
      <c r="AR205" s="4"/>
      <c r="AS205" s="72">
        <f t="shared" si="111"/>
        <v>-8.3333333333333037E-3</v>
      </c>
      <c r="AT205" s="70">
        <v>0</v>
      </c>
      <c r="AV205" s="73">
        <v>0</v>
      </c>
      <c r="AW205" s="4"/>
      <c r="AX205" s="4"/>
      <c r="AY205" s="73">
        <v>0</v>
      </c>
      <c r="AZ205" s="4"/>
      <c r="BA205" s="4"/>
      <c r="BB205" s="72" t="b">
        <f t="shared" si="112"/>
        <v>0</v>
      </c>
      <c r="BC205" s="70">
        <v>0</v>
      </c>
      <c r="BE205" s="73">
        <v>1</v>
      </c>
      <c r="BF205" s="4">
        <v>0.67152777777777783</v>
      </c>
      <c r="BG205" s="4">
        <v>0.95138888888888884</v>
      </c>
      <c r="BH205" s="73">
        <v>2</v>
      </c>
      <c r="BI205" s="4"/>
      <c r="BJ205" s="4"/>
      <c r="BK205" s="72">
        <f t="shared" si="113"/>
        <v>-6.9444444444445308E-3</v>
      </c>
      <c r="BL205" s="70">
        <v>0</v>
      </c>
      <c r="BN205" s="73">
        <v>1</v>
      </c>
      <c r="BO205" s="4">
        <v>0.29652777777777778</v>
      </c>
      <c r="BP205" s="4"/>
      <c r="BQ205" s="73">
        <v>0</v>
      </c>
      <c r="BR205" s="4"/>
      <c r="BS205" s="4"/>
      <c r="BT205" s="72" t="b">
        <f t="shared" si="114"/>
        <v>0</v>
      </c>
      <c r="BU205" s="70">
        <v>0</v>
      </c>
      <c r="BW205" s="73">
        <v>1</v>
      </c>
      <c r="BX205" s="4">
        <v>0.28402777777777777</v>
      </c>
      <c r="BY205" s="4">
        <v>0.62569444444444444</v>
      </c>
      <c r="BZ205" s="73">
        <v>0</v>
      </c>
      <c r="CA205" s="4"/>
      <c r="CB205" s="4"/>
      <c r="CC205" s="72" t="b">
        <f t="shared" si="115"/>
        <v>0</v>
      </c>
      <c r="CD205" s="70">
        <v>0</v>
      </c>
      <c r="CF205" s="73">
        <v>0</v>
      </c>
      <c r="CG205" s="4"/>
      <c r="CH205" s="4"/>
      <c r="CI205" s="73">
        <v>0</v>
      </c>
      <c r="CJ205" s="4"/>
      <c r="CK205" s="4"/>
      <c r="CL205" s="72" t="b">
        <f t="shared" si="116"/>
        <v>0</v>
      </c>
      <c r="CM205" s="70">
        <v>0</v>
      </c>
    </row>
    <row r="206" spans="1:91" ht="27" customHeight="1">
      <c r="A206" s="102">
        <v>45838</v>
      </c>
      <c r="B206" s="134" t="s">
        <v>24</v>
      </c>
      <c r="C206" s="73">
        <v>1</v>
      </c>
      <c r="D206" s="4">
        <v>0.28888888888888892</v>
      </c>
      <c r="E206" s="4">
        <v>0.64097222222222217</v>
      </c>
      <c r="F206" s="73">
        <v>1</v>
      </c>
      <c r="G206" s="4"/>
      <c r="H206" s="4"/>
      <c r="I206" s="72">
        <f t="shared" si="107"/>
        <v>3.6805555555555536E-2</v>
      </c>
      <c r="J206" s="70">
        <v>0</v>
      </c>
      <c r="K206" s="65"/>
      <c r="L206" s="73">
        <v>1</v>
      </c>
      <c r="M206" s="4">
        <v>0.2673611111111111</v>
      </c>
      <c r="N206" s="4">
        <v>0.65208333333333335</v>
      </c>
      <c r="O206" s="73">
        <v>1</v>
      </c>
      <c r="P206" s="4"/>
      <c r="Q206" s="4"/>
      <c r="R206" s="72">
        <f t="shared" si="108"/>
        <v>4.7916666666666718E-2</v>
      </c>
      <c r="S206" s="70">
        <v>0</v>
      </c>
      <c r="U206" s="73">
        <v>0</v>
      </c>
      <c r="V206" s="4"/>
      <c r="W206" s="4"/>
      <c r="X206" s="73">
        <v>0</v>
      </c>
      <c r="Y206" s="4"/>
      <c r="Z206" s="4"/>
      <c r="AA206" s="72" t="b">
        <f t="shared" si="109"/>
        <v>0</v>
      </c>
      <c r="AB206" s="70">
        <v>0</v>
      </c>
      <c r="AD206" s="73">
        <v>1</v>
      </c>
      <c r="AE206" s="4">
        <v>0.35069444444444442</v>
      </c>
      <c r="AF206" s="4">
        <v>0.65694444444444444</v>
      </c>
      <c r="AG206" s="73">
        <v>1</v>
      </c>
      <c r="AH206" s="4"/>
      <c r="AI206" s="4"/>
      <c r="AJ206" s="72">
        <f t="shared" si="110"/>
        <v>5.2777777777777812E-2</v>
      </c>
      <c r="AK206" s="70">
        <v>0</v>
      </c>
      <c r="AM206" s="73">
        <v>1</v>
      </c>
      <c r="AN206" s="4">
        <v>0.60069444444444442</v>
      </c>
      <c r="AO206" s="4"/>
      <c r="AP206" s="73">
        <v>2</v>
      </c>
      <c r="AQ206" s="4"/>
      <c r="AR206" s="4"/>
      <c r="AS206" s="72">
        <f t="shared" si="111"/>
        <v>-0.95833333333333337</v>
      </c>
      <c r="AT206" s="70">
        <v>0</v>
      </c>
      <c r="AV206" s="73">
        <v>0</v>
      </c>
      <c r="AW206" s="4"/>
      <c r="AX206" s="4"/>
      <c r="AY206" s="73">
        <v>0</v>
      </c>
      <c r="AZ206" s="4"/>
      <c r="BA206" s="4"/>
      <c r="BB206" s="72" t="b">
        <f t="shared" si="112"/>
        <v>0</v>
      </c>
      <c r="BC206" s="70">
        <v>0</v>
      </c>
      <c r="BE206" s="73">
        <v>1</v>
      </c>
      <c r="BF206" s="4">
        <v>0.65069444444444446</v>
      </c>
      <c r="BG206" s="4">
        <v>0.95138888888888884</v>
      </c>
      <c r="BH206" s="73">
        <v>2</v>
      </c>
      <c r="BI206" s="4"/>
      <c r="BJ206" s="4"/>
      <c r="BK206" s="72">
        <f t="shared" si="113"/>
        <v>-6.9444444444445308E-3</v>
      </c>
      <c r="BL206" s="70">
        <v>0</v>
      </c>
      <c r="BN206" s="73"/>
      <c r="BO206" s="4"/>
      <c r="BP206" s="4"/>
      <c r="BQ206" s="73">
        <v>0</v>
      </c>
      <c r="BR206" s="4"/>
      <c r="BS206" s="4"/>
      <c r="BT206" s="72" t="b">
        <f t="shared" si="114"/>
        <v>0</v>
      </c>
      <c r="BU206" s="70">
        <v>0</v>
      </c>
      <c r="BW206" s="73">
        <v>1</v>
      </c>
      <c r="BX206" s="4">
        <v>0.28611111111111115</v>
      </c>
      <c r="BY206" s="4">
        <v>0.65069444444444446</v>
      </c>
      <c r="BZ206" s="73">
        <v>0</v>
      </c>
      <c r="CA206" s="4"/>
      <c r="CB206" s="4"/>
      <c r="CC206" s="72" t="b">
        <f t="shared" si="115"/>
        <v>0</v>
      </c>
      <c r="CD206" s="70">
        <v>0</v>
      </c>
      <c r="CF206" s="73">
        <v>1</v>
      </c>
      <c r="CG206" s="4">
        <v>0.62291666666666667</v>
      </c>
      <c r="CH206" s="4"/>
      <c r="CI206" s="73">
        <v>0</v>
      </c>
      <c r="CJ206" s="4"/>
      <c r="CK206" s="4"/>
      <c r="CL206" s="72" t="b">
        <f t="shared" si="116"/>
        <v>0</v>
      </c>
      <c r="CM206" s="70">
        <v>0</v>
      </c>
    </row>
    <row r="207" spans="1:91" ht="27" customHeight="1">
      <c r="A207" s="102"/>
      <c r="C207" s="113">
        <f>SUM(C177:C206)</f>
        <v>24</v>
      </c>
      <c r="D207" s="154" t="s">
        <v>90</v>
      </c>
      <c r="E207" s="154"/>
      <c r="F207" s="154"/>
      <c r="G207" s="154"/>
      <c r="H207" s="113">
        <f>SUM(H177:H206)</f>
        <v>0</v>
      </c>
      <c r="I207" s="135"/>
      <c r="J207" s="113">
        <f>SUM(J176:J206)</f>
        <v>0</v>
      </c>
      <c r="K207" s="65"/>
      <c r="L207" s="113">
        <f>SUM(L177:L206)</f>
        <v>26</v>
      </c>
      <c r="M207" s="154" t="s">
        <v>90</v>
      </c>
      <c r="N207" s="154"/>
      <c r="O207" s="154"/>
      <c r="P207" s="154"/>
      <c r="Q207" s="113">
        <f>SUM(Q177:Q206)</f>
        <v>0</v>
      </c>
      <c r="R207" s="135"/>
      <c r="S207" s="113">
        <f>SUM(S176:S206)</f>
        <v>0</v>
      </c>
      <c r="U207" s="113">
        <f>SUM(U177:U206)</f>
        <v>25</v>
      </c>
      <c r="V207" s="154" t="s">
        <v>90</v>
      </c>
      <c r="W207" s="154"/>
      <c r="X207" s="154"/>
      <c r="Y207" s="154"/>
      <c r="Z207" s="113">
        <f>SUM(Z177:Z206)</f>
        <v>0</v>
      </c>
      <c r="AA207" s="135"/>
      <c r="AB207" s="113">
        <f>SUM(AB176:AB206)</f>
        <v>0</v>
      </c>
      <c r="AD207" s="113">
        <f>SUM(AD177:AD206)</f>
        <v>25</v>
      </c>
      <c r="AE207" s="154" t="s">
        <v>90</v>
      </c>
      <c r="AF207" s="154"/>
      <c r="AG207" s="154"/>
      <c r="AH207" s="154"/>
      <c r="AI207" s="113">
        <f>SUM(AI177:AI206)</f>
        <v>0</v>
      </c>
      <c r="AJ207" s="135"/>
      <c r="AK207" s="113">
        <f>SUM(AK176:AK206)</f>
        <v>4</v>
      </c>
      <c r="AM207" s="113">
        <f>SUM(AM177:AM206)</f>
        <v>22</v>
      </c>
      <c r="AN207" s="154" t="s">
        <v>90</v>
      </c>
      <c r="AO207" s="154"/>
      <c r="AP207" s="154"/>
      <c r="AQ207" s="154"/>
      <c r="AR207" s="113">
        <f>SUM(AR177:AR206)</f>
        <v>0</v>
      </c>
      <c r="AS207" s="135"/>
      <c r="AT207" s="113">
        <f>SUM(AT176:AT206)</f>
        <v>9</v>
      </c>
      <c r="AV207" s="113">
        <f>SUM(AV177:AV206)</f>
        <v>13</v>
      </c>
      <c r="AW207" s="154" t="s">
        <v>90</v>
      </c>
      <c r="AX207" s="154"/>
      <c r="AY207" s="154"/>
      <c r="AZ207" s="154"/>
      <c r="BA207" s="113">
        <f>SUM(BA177:BA206)</f>
        <v>0</v>
      </c>
      <c r="BB207" s="135"/>
      <c r="BC207" s="113">
        <f>SUM(BC176:BC206)</f>
        <v>0</v>
      </c>
      <c r="BE207" s="113">
        <f>SUM(BE177:BE206)</f>
        <v>20</v>
      </c>
      <c r="BF207" s="154" t="s">
        <v>90</v>
      </c>
      <c r="BG207" s="154"/>
      <c r="BH207" s="154"/>
      <c r="BI207" s="154"/>
      <c r="BJ207" s="113">
        <f>SUM(BJ177:BJ206)</f>
        <v>0</v>
      </c>
      <c r="BK207" s="135"/>
      <c r="BL207" s="113">
        <f>SUM(BL176:BL206)</f>
        <v>0</v>
      </c>
      <c r="BN207" s="113">
        <f>SUM(BN177:BN206)</f>
        <v>25</v>
      </c>
      <c r="BO207" s="154" t="s">
        <v>90</v>
      </c>
      <c r="BP207" s="154"/>
      <c r="BQ207" s="154"/>
      <c r="BR207" s="154"/>
      <c r="BS207" s="113">
        <f>SUM(BS177:BS206)</f>
        <v>0</v>
      </c>
      <c r="BT207" s="135"/>
      <c r="BU207" s="113">
        <f>SUM(BU176:BU206)</f>
        <v>0</v>
      </c>
      <c r="BW207" s="113">
        <f>SUM(BW177:BW206)</f>
        <v>26</v>
      </c>
      <c r="BX207" s="154" t="s">
        <v>90</v>
      </c>
      <c r="BY207" s="154"/>
      <c r="BZ207" s="154"/>
      <c r="CA207" s="154"/>
      <c r="CB207" s="113">
        <f>SUM(CB177:CB206)</f>
        <v>0</v>
      </c>
      <c r="CC207" s="135"/>
      <c r="CD207" s="113">
        <f>SUM(CD176:CD206)</f>
        <v>0</v>
      </c>
      <c r="CF207" s="113">
        <f>SUM(CF177:CF206)</f>
        <v>24</v>
      </c>
      <c r="CG207" s="154" t="s">
        <v>90</v>
      </c>
      <c r="CH207" s="154"/>
      <c r="CI207" s="154"/>
      <c r="CJ207" s="154"/>
      <c r="CK207" s="113">
        <f>SUM(CK177:CK206)</f>
        <v>0</v>
      </c>
      <c r="CL207" s="135"/>
      <c r="CM207" s="113">
        <f>SUM(CM176:CM206)</f>
        <v>2</v>
      </c>
    </row>
    <row r="209" spans="1:91" ht="27" customHeight="1">
      <c r="C209" s="111">
        <f>C240</f>
        <v>0</v>
      </c>
      <c r="D209" s="142" t="s">
        <v>89</v>
      </c>
      <c r="E209" s="142"/>
      <c r="F209" s="142"/>
      <c r="G209" s="142"/>
      <c r="H209" s="111">
        <f>H238</f>
        <v>0</v>
      </c>
      <c r="I209" s="142"/>
      <c r="J209" s="111">
        <f>J238</f>
        <v>0</v>
      </c>
      <c r="K209" s="65"/>
      <c r="L209" s="111">
        <f>L240</f>
        <v>0</v>
      </c>
      <c r="M209" s="142" t="s">
        <v>89</v>
      </c>
      <c r="N209" s="142"/>
      <c r="O209" s="142"/>
      <c r="P209" s="142"/>
      <c r="Q209" s="111">
        <f>Q238</f>
        <v>0</v>
      </c>
      <c r="R209" s="142"/>
      <c r="S209" s="111">
        <f>S238</f>
        <v>0</v>
      </c>
      <c r="U209" s="111">
        <f>U240</f>
        <v>0</v>
      </c>
      <c r="V209" s="142" t="s">
        <v>89</v>
      </c>
      <c r="W209" s="142"/>
      <c r="X209" s="142"/>
      <c r="Y209" s="142"/>
      <c r="Z209" s="111">
        <f>Z238</f>
        <v>0</v>
      </c>
      <c r="AA209" s="142"/>
      <c r="AB209" s="111">
        <f>AB238</f>
        <v>0</v>
      </c>
      <c r="AD209" s="111">
        <f>AD240</f>
        <v>0</v>
      </c>
      <c r="AE209" s="142" t="s">
        <v>89</v>
      </c>
      <c r="AF209" s="142"/>
      <c r="AG209" s="142"/>
      <c r="AH209" s="142"/>
      <c r="AI209" s="111">
        <f>AI238</f>
        <v>0</v>
      </c>
      <c r="AJ209" s="142"/>
      <c r="AK209" s="111">
        <f>AK238</f>
        <v>0</v>
      </c>
      <c r="AM209" s="111">
        <f>AM240</f>
        <v>0</v>
      </c>
      <c r="AN209" s="142" t="s">
        <v>89</v>
      </c>
      <c r="AO209" s="142"/>
      <c r="AP209" s="142"/>
      <c r="AQ209" s="142"/>
      <c r="AR209" s="111">
        <f>AR238</f>
        <v>0</v>
      </c>
      <c r="AS209" s="142"/>
      <c r="AT209" s="111">
        <f>AT238</f>
        <v>0</v>
      </c>
      <c r="AV209" s="111">
        <f>AV240</f>
        <v>0</v>
      </c>
      <c r="AW209" s="142" t="s">
        <v>89</v>
      </c>
      <c r="AX209" s="142"/>
      <c r="AY209" s="142"/>
      <c r="AZ209" s="142"/>
      <c r="BA209" s="111">
        <f>BA238</f>
        <v>0</v>
      </c>
      <c r="BB209" s="142"/>
      <c r="BC209" s="111">
        <f>BC238</f>
        <v>0</v>
      </c>
      <c r="BE209" s="111">
        <f>BE240</f>
        <v>13</v>
      </c>
      <c r="BF209" s="142" t="s">
        <v>89</v>
      </c>
      <c r="BG209" s="142"/>
      <c r="BH209" s="142"/>
      <c r="BI209" s="142"/>
      <c r="BJ209" s="111">
        <f>BJ238</f>
        <v>0</v>
      </c>
      <c r="BK209" s="142"/>
      <c r="BL209" s="111">
        <f>BL238</f>
        <v>0</v>
      </c>
      <c r="BN209" s="111">
        <f>BN240</f>
        <v>0</v>
      </c>
      <c r="BO209" s="142" t="s">
        <v>89</v>
      </c>
      <c r="BP209" s="142"/>
      <c r="BQ209" s="142"/>
      <c r="BR209" s="142"/>
      <c r="BS209" s="111">
        <f>BS238</f>
        <v>0</v>
      </c>
      <c r="BT209" s="142"/>
      <c r="BU209" s="111">
        <f>BU238</f>
        <v>0</v>
      </c>
      <c r="BW209" s="111">
        <f>BW240</f>
        <v>0</v>
      </c>
      <c r="BX209" s="142" t="s">
        <v>89</v>
      </c>
      <c r="BY209" s="142"/>
      <c r="BZ209" s="142"/>
      <c r="CA209" s="142"/>
      <c r="CB209" s="111">
        <f>CB238</f>
        <v>0</v>
      </c>
      <c r="CC209" s="142"/>
      <c r="CD209" s="111">
        <f>CD238</f>
        <v>0</v>
      </c>
      <c r="CF209" s="111">
        <f>CF240</f>
        <v>0</v>
      </c>
      <c r="CG209" s="142" t="s">
        <v>89</v>
      </c>
      <c r="CH209" s="142"/>
      <c r="CI209" s="142"/>
      <c r="CJ209" s="142"/>
      <c r="CK209" s="111">
        <f>CK238</f>
        <v>0</v>
      </c>
      <c r="CL209" s="142"/>
      <c r="CM209" s="111">
        <f>CM238</f>
        <v>0</v>
      </c>
    </row>
    <row r="210" spans="1:91" ht="27" customHeight="1">
      <c r="A210" s="102">
        <v>45839</v>
      </c>
      <c r="B210" s="141" t="s">
        <v>25</v>
      </c>
      <c r="C210" s="73">
        <v>0</v>
      </c>
      <c r="D210" s="4"/>
      <c r="E210" s="4"/>
      <c r="F210" s="73">
        <v>0</v>
      </c>
      <c r="G210" s="4"/>
      <c r="H210" s="4"/>
      <c r="I210" s="72" t="b">
        <f>IF(F210=1,E210-TIME(14,30,0),IF(F210=2,E210-TIME(23,0,0),IF(F210=3,E210-TIME(23,0,0))))</f>
        <v>0</v>
      </c>
      <c r="J210" s="70">
        <v>0</v>
      </c>
      <c r="K210" s="65"/>
      <c r="L210" s="73">
        <v>0</v>
      </c>
      <c r="M210" s="4"/>
      <c r="N210" s="4"/>
      <c r="O210" s="73">
        <v>0</v>
      </c>
      <c r="P210" s="4"/>
      <c r="Q210" s="4"/>
      <c r="R210" s="72" t="b">
        <f>IF(O210=1,N210-TIME(14,30,0),IF(O210=2,N210-TIME(23,0,0),IF(O210=3,N210-TIME(23,0,0))))</f>
        <v>0</v>
      </c>
      <c r="S210" s="70">
        <v>0</v>
      </c>
      <c r="U210" s="73">
        <v>0</v>
      </c>
      <c r="V210" s="4"/>
      <c r="W210" s="4"/>
      <c r="X210" s="73">
        <v>0</v>
      </c>
      <c r="Y210" s="4"/>
      <c r="Z210" s="4"/>
      <c r="AA210" s="72" t="b">
        <f>IF(X210=1,W210-TIME(14,30,0),IF(X210=2,W210-TIME(23,0,0),IF(X210=3,W210-TIME(23,0,0))))</f>
        <v>0</v>
      </c>
      <c r="AB210" s="70">
        <v>0</v>
      </c>
      <c r="AD210" s="73">
        <v>0</v>
      </c>
      <c r="AE210" s="4"/>
      <c r="AF210" s="4"/>
      <c r="AG210" s="73">
        <v>0</v>
      </c>
      <c r="AH210" s="4"/>
      <c r="AI210" s="4"/>
      <c r="AJ210" s="72" t="b">
        <f>IF(AG210=1,AF210-TIME(14,30,0),IF(AG210=2,AF210-TIME(23,0,0),IF(AG210=3,AF210-TIME(23,0,0))))</f>
        <v>0</v>
      </c>
      <c r="AK210" s="70">
        <v>0</v>
      </c>
      <c r="AM210" s="73">
        <v>0</v>
      </c>
      <c r="AN210" s="4"/>
      <c r="AO210" s="4"/>
      <c r="AP210" s="73">
        <v>0</v>
      </c>
      <c r="AQ210" s="4"/>
      <c r="AR210" s="4"/>
      <c r="AS210" s="72" t="b">
        <f>IF(AP210=1,AO210-TIME(14,30,0),IF(AP210=2,AO210-TIME(23,0,0),IF(AP210=3,AO210-TIME(23,0,0))))</f>
        <v>0</v>
      </c>
      <c r="AT210" s="70">
        <v>0</v>
      </c>
      <c r="AV210" s="73">
        <v>0</v>
      </c>
      <c r="AW210" s="4"/>
      <c r="AX210" s="4"/>
      <c r="AY210" s="73">
        <v>0</v>
      </c>
      <c r="AZ210" s="4"/>
      <c r="BA210" s="4"/>
      <c r="BB210" s="72" t="b">
        <f>IF(AY210=1,AX210-TIME(14,30,0),IF(AY210=2,AX210-TIME(23,0,0),IF(AY210=3,AX210-TIME(23,0,0))))</f>
        <v>0</v>
      </c>
      <c r="BC210" s="70">
        <v>0</v>
      </c>
      <c r="BE210" s="73">
        <v>1</v>
      </c>
      <c r="BF210" s="4">
        <v>0.64444444444444449</v>
      </c>
      <c r="BG210" s="4">
        <v>0.96666666666666667</v>
      </c>
      <c r="BH210" s="73">
        <v>0</v>
      </c>
      <c r="BI210" s="4"/>
      <c r="BJ210" s="4"/>
      <c r="BK210" s="72" t="b">
        <f>IF(BH210=1,BG210-TIME(14,30,0),IF(BH210=2,BG210-TIME(23,0,0),IF(BH210=3,BG210-TIME(23,0,0))))</f>
        <v>0</v>
      </c>
      <c r="BL210" s="70">
        <v>0</v>
      </c>
      <c r="BN210" s="73">
        <v>0</v>
      </c>
      <c r="BO210" s="4"/>
      <c r="BP210" s="4"/>
      <c r="BQ210" s="73">
        <v>0</v>
      </c>
      <c r="BR210" s="4"/>
      <c r="BS210" s="4"/>
      <c r="BT210" s="72" t="b">
        <f>IF(BQ210=1,BP210-TIME(14,30,0),IF(BQ210=2,BP210-TIME(23,0,0),IF(BQ210=3,BP210-TIME(23,0,0))))</f>
        <v>0</v>
      </c>
      <c r="BU210" s="70">
        <v>0</v>
      </c>
      <c r="BW210" s="73">
        <v>0</v>
      </c>
      <c r="BX210" s="4"/>
      <c r="BY210" s="4"/>
      <c r="BZ210" s="73">
        <v>0</v>
      </c>
      <c r="CA210" s="4"/>
      <c r="CB210" s="4"/>
      <c r="CC210" s="72" t="b">
        <f>IF(BZ210=1,BY210-TIME(14,30,0),IF(BZ210=2,BY210-TIME(23,0,0),IF(BZ210=3,BY210-TIME(23,0,0))))</f>
        <v>0</v>
      </c>
      <c r="CD210" s="70">
        <v>0</v>
      </c>
      <c r="CF210" s="73">
        <v>0</v>
      </c>
      <c r="CG210" s="4"/>
      <c r="CH210" s="4"/>
      <c r="CI210" s="73">
        <v>0</v>
      </c>
      <c r="CJ210" s="4"/>
      <c r="CK210" s="4"/>
      <c r="CL210" s="72" t="b">
        <f>IF(CI210=1,CH210-TIME(14,30,0),IF(CI210=2,CH210-TIME(23,0,0),IF(CI210=3,CH210-TIME(23,0,0))))</f>
        <v>0</v>
      </c>
      <c r="CM210" s="70">
        <v>0</v>
      </c>
    </row>
    <row r="211" spans="1:91" ht="27" customHeight="1">
      <c r="A211" s="102">
        <v>45840</v>
      </c>
      <c r="B211" s="141" t="s">
        <v>34</v>
      </c>
      <c r="C211" s="73">
        <v>0</v>
      </c>
      <c r="D211" s="4"/>
      <c r="E211" s="4"/>
      <c r="F211" s="73">
        <v>0</v>
      </c>
      <c r="G211" s="4"/>
      <c r="H211" s="4"/>
      <c r="I211" s="72" t="b">
        <f t="shared" ref="I211:I239" si="117">IF(F211=1,E211-TIME(14,30,0),IF(F211=2,E211-TIME(23,0,0),IF(F211=3,E211-TIME(23,0,0))))</f>
        <v>0</v>
      </c>
      <c r="J211" s="70">
        <v>0</v>
      </c>
      <c r="K211" s="65"/>
      <c r="L211" s="73">
        <v>0</v>
      </c>
      <c r="M211" s="4"/>
      <c r="N211" s="4"/>
      <c r="O211" s="73">
        <v>0</v>
      </c>
      <c r="P211" s="4"/>
      <c r="Q211" s="4"/>
      <c r="R211" s="72" t="b">
        <f t="shared" ref="R211:R239" si="118">IF(O211=1,N211-TIME(14,30,0),IF(O211=2,N211-TIME(23,0,0),IF(O211=3,N211-TIME(23,0,0))))</f>
        <v>0</v>
      </c>
      <c r="S211" s="70">
        <v>0</v>
      </c>
      <c r="U211" s="73">
        <v>0</v>
      </c>
      <c r="V211" s="4"/>
      <c r="W211" s="4"/>
      <c r="X211" s="73">
        <v>0</v>
      </c>
      <c r="Y211" s="4"/>
      <c r="Z211" s="4"/>
      <c r="AA211" s="72" t="b">
        <f t="shared" ref="AA211:AA239" si="119">IF(X211=1,W211-TIME(14,30,0),IF(X211=2,W211-TIME(23,0,0),IF(X211=3,W211-TIME(23,0,0))))</f>
        <v>0</v>
      </c>
      <c r="AB211" s="70">
        <v>0</v>
      </c>
      <c r="AD211" s="73">
        <v>0</v>
      </c>
      <c r="AE211" s="4"/>
      <c r="AF211" s="4"/>
      <c r="AG211" s="73">
        <v>0</v>
      </c>
      <c r="AH211" s="4"/>
      <c r="AI211" s="4"/>
      <c r="AJ211" s="72" t="b">
        <f t="shared" ref="AJ211:AJ239" si="120">IF(AG211=1,AF211-TIME(14,30,0),IF(AG211=2,AF211-TIME(23,0,0),IF(AG211=3,AF211-TIME(23,0,0))))</f>
        <v>0</v>
      </c>
      <c r="AK211" s="70">
        <v>0</v>
      </c>
      <c r="AM211" s="73">
        <v>0</v>
      </c>
      <c r="AN211" s="4"/>
      <c r="AO211" s="4"/>
      <c r="AP211" s="73">
        <v>0</v>
      </c>
      <c r="AQ211" s="4"/>
      <c r="AR211" s="4"/>
      <c r="AS211" s="72" t="b">
        <f t="shared" ref="AS211:AS239" si="121">IF(AP211=1,AO211-TIME(14,30,0),IF(AP211=2,AO211-TIME(23,0,0),IF(AP211=3,AO211-TIME(23,0,0))))</f>
        <v>0</v>
      </c>
      <c r="AT211" s="70">
        <v>0</v>
      </c>
      <c r="AV211" s="73">
        <v>0</v>
      </c>
      <c r="AW211" s="4"/>
      <c r="AX211" s="4"/>
      <c r="AY211" s="73">
        <v>0</v>
      </c>
      <c r="AZ211" s="4"/>
      <c r="BA211" s="4"/>
      <c r="BB211" s="72" t="b">
        <f t="shared" ref="BB211:BB239" si="122">IF(AY211=1,AX211-TIME(14,30,0),IF(AY211=2,AX211-TIME(23,0,0),IF(AY211=3,AX211-TIME(23,0,0))))</f>
        <v>0</v>
      </c>
      <c r="BC211" s="70">
        <v>0</v>
      </c>
      <c r="BE211" s="73">
        <v>1</v>
      </c>
      <c r="BF211" s="4">
        <v>0.30208333333333331</v>
      </c>
      <c r="BG211" s="4">
        <v>0.6381944444444444</v>
      </c>
      <c r="BH211" s="73">
        <v>0</v>
      </c>
      <c r="BI211" s="4"/>
      <c r="BJ211" s="4"/>
      <c r="BK211" s="72" t="b">
        <f t="shared" ref="BK211:BK239" si="123">IF(BH211=1,BG211-TIME(14,30,0),IF(BH211=2,BG211-TIME(23,0,0),IF(BH211=3,BG211-TIME(23,0,0))))</f>
        <v>0</v>
      </c>
      <c r="BL211" s="70">
        <v>0</v>
      </c>
      <c r="BN211" s="73">
        <v>0</v>
      </c>
      <c r="BO211" s="4"/>
      <c r="BP211" s="4"/>
      <c r="BQ211" s="73">
        <v>0</v>
      </c>
      <c r="BR211" s="4"/>
      <c r="BS211" s="4"/>
      <c r="BT211" s="72" t="b">
        <f t="shared" ref="BT211:BT239" si="124">IF(BQ211=1,BP211-TIME(14,30,0),IF(BQ211=2,BP211-TIME(23,0,0),IF(BQ211=3,BP211-TIME(23,0,0))))</f>
        <v>0</v>
      </c>
      <c r="BU211" s="70">
        <v>0</v>
      </c>
      <c r="BW211" s="73">
        <v>0</v>
      </c>
      <c r="BX211" s="4"/>
      <c r="BY211" s="4"/>
      <c r="BZ211" s="73">
        <v>0</v>
      </c>
      <c r="CA211" s="4"/>
      <c r="CB211" s="4"/>
      <c r="CC211" s="72" t="b">
        <f t="shared" ref="CC211:CC239" si="125">IF(BZ211=1,BY211-TIME(14,30,0),IF(BZ211=2,BY211-TIME(23,0,0),IF(BZ211=3,BY211-TIME(23,0,0))))</f>
        <v>0</v>
      </c>
      <c r="CD211" s="70">
        <v>0</v>
      </c>
      <c r="CF211" s="73">
        <v>0</v>
      </c>
      <c r="CG211" s="4"/>
      <c r="CH211" s="4"/>
      <c r="CI211" s="73">
        <v>0</v>
      </c>
      <c r="CJ211" s="4"/>
      <c r="CK211" s="4"/>
      <c r="CL211" s="72" t="b">
        <f t="shared" ref="CL211:CL239" si="126">IF(CI211=1,CH211-TIME(14,30,0),IF(CI211=2,CH211-TIME(23,0,0),IF(CI211=3,CH211-TIME(23,0,0))))</f>
        <v>0</v>
      </c>
      <c r="CM211" s="70">
        <v>0</v>
      </c>
    </row>
    <row r="212" spans="1:91" ht="27" customHeight="1">
      <c r="A212" s="102">
        <v>45841</v>
      </c>
      <c r="B212" s="141" t="s">
        <v>30</v>
      </c>
      <c r="C212" s="73">
        <v>0</v>
      </c>
      <c r="D212" s="4"/>
      <c r="E212" s="4"/>
      <c r="F212" s="73">
        <v>0</v>
      </c>
      <c r="G212" s="4"/>
      <c r="H212" s="4"/>
      <c r="I212" s="72" t="b">
        <f t="shared" si="117"/>
        <v>0</v>
      </c>
      <c r="J212" s="70">
        <v>0</v>
      </c>
      <c r="K212" s="65"/>
      <c r="L212" s="73">
        <v>0</v>
      </c>
      <c r="M212" s="4"/>
      <c r="N212" s="4"/>
      <c r="O212" s="73">
        <v>0</v>
      </c>
      <c r="P212" s="4"/>
      <c r="Q212" s="4"/>
      <c r="R212" s="72" t="b">
        <f t="shared" si="118"/>
        <v>0</v>
      </c>
      <c r="S212" s="70">
        <v>0</v>
      </c>
      <c r="U212" s="73">
        <v>0</v>
      </c>
      <c r="V212" s="4"/>
      <c r="W212" s="4"/>
      <c r="X212" s="73">
        <v>0</v>
      </c>
      <c r="Y212" s="4"/>
      <c r="Z212" s="4"/>
      <c r="AA212" s="72" t="b">
        <f t="shared" si="119"/>
        <v>0</v>
      </c>
      <c r="AB212" s="70">
        <v>0</v>
      </c>
      <c r="AD212" s="73">
        <v>0</v>
      </c>
      <c r="AE212" s="4"/>
      <c r="AF212" s="4"/>
      <c r="AG212" s="73">
        <v>0</v>
      </c>
      <c r="AH212" s="4"/>
      <c r="AI212" s="4"/>
      <c r="AJ212" s="72" t="b">
        <f t="shared" si="120"/>
        <v>0</v>
      </c>
      <c r="AK212" s="70">
        <v>0</v>
      </c>
      <c r="AM212" s="73">
        <v>0</v>
      </c>
      <c r="AN212" s="4"/>
      <c r="AO212" s="4"/>
      <c r="AP212" s="73">
        <v>0</v>
      </c>
      <c r="AQ212" s="4"/>
      <c r="AR212" s="4"/>
      <c r="AS212" s="72" t="b">
        <f t="shared" si="121"/>
        <v>0</v>
      </c>
      <c r="AT212" s="70">
        <v>0</v>
      </c>
      <c r="AV212" s="73">
        <v>0</v>
      </c>
      <c r="AW212" s="4"/>
      <c r="AX212" s="4"/>
      <c r="AY212" s="73">
        <v>0</v>
      </c>
      <c r="AZ212" s="4"/>
      <c r="BA212" s="4"/>
      <c r="BB212" s="72" t="b">
        <f t="shared" si="122"/>
        <v>0</v>
      </c>
      <c r="BC212" s="70">
        <v>0</v>
      </c>
      <c r="BE212" s="73">
        <v>0</v>
      </c>
      <c r="BF212" s="4"/>
      <c r="BG212" s="4"/>
      <c r="BH212" s="73">
        <v>0</v>
      </c>
      <c r="BI212" s="4"/>
      <c r="BJ212" s="4"/>
      <c r="BK212" s="72" t="b">
        <f t="shared" si="123"/>
        <v>0</v>
      </c>
      <c r="BL212" s="70">
        <v>0</v>
      </c>
      <c r="BN212" s="73">
        <v>0</v>
      </c>
      <c r="BO212" s="4"/>
      <c r="BP212" s="4"/>
      <c r="BQ212" s="73">
        <v>0</v>
      </c>
      <c r="BR212" s="4"/>
      <c r="BS212" s="4"/>
      <c r="BT212" s="72" t="b">
        <f t="shared" si="124"/>
        <v>0</v>
      </c>
      <c r="BU212" s="70">
        <v>0</v>
      </c>
      <c r="BW212" s="73">
        <v>0</v>
      </c>
      <c r="BX212" s="4"/>
      <c r="BY212" s="4"/>
      <c r="BZ212" s="73">
        <v>0</v>
      </c>
      <c r="CA212" s="4"/>
      <c r="CB212" s="4"/>
      <c r="CC212" s="72" t="b">
        <f t="shared" si="125"/>
        <v>0</v>
      </c>
      <c r="CD212" s="70">
        <v>0</v>
      </c>
      <c r="CF212" s="73">
        <v>0</v>
      </c>
      <c r="CG212" s="4"/>
      <c r="CH212" s="4"/>
      <c r="CI212" s="73">
        <v>0</v>
      </c>
      <c r="CJ212" s="4"/>
      <c r="CK212" s="4"/>
      <c r="CL212" s="72" t="b">
        <f t="shared" si="126"/>
        <v>0</v>
      </c>
      <c r="CM212" s="70">
        <v>0</v>
      </c>
    </row>
    <row r="213" spans="1:91" ht="27" customHeight="1">
      <c r="A213" s="102">
        <v>45842</v>
      </c>
      <c r="B213" s="59" t="s">
        <v>31</v>
      </c>
      <c r="C213" s="73">
        <v>0</v>
      </c>
      <c r="D213" s="4"/>
      <c r="E213" s="4"/>
      <c r="F213" s="73">
        <v>0</v>
      </c>
      <c r="G213" s="4"/>
      <c r="H213" s="4"/>
      <c r="I213" s="72" t="b">
        <f t="shared" si="117"/>
        <v>0</v>
      </c>
      <c r="J213" s="70">
        <v>0</v>
      </c>
      <c r="K213" s="65"/>
      <c r="L213" s="73">
        <v>0</v>
      </c>
      <c r="M213" s="4"/>
      <c r="N213" s="4"/>
      <c r="O213" s="73">
        <v>0</v>
      </c>
      <c r="P213" s="4"/>
      <c r="Q213" s="4"/>
      <c r="R213" s="72" t="b">
        <f t="shared" si="118"/>
        <v>0</v>
      </c>
      <c r="S213" s="70">
        <v>0</v>
      </c>
      <c r="U213" s="73">
        <v>0</v>
      </c>
      <c r="V213" s="4"/>
      <c r="W213" s="4"/>
      <c r="X213" s="73">
        <v>0</v>
      </c>
      <c r="Y213" s="4"/>
      <c r="Z213" s="4"/>
      <c r="AA213" s="72" t="b">
        <f t="shared" si="119"/>
        <v>0</v>
      </c>
      <c r="AB213" s="70">
        <v>0</v>
      </c>
      <c r="AD213" s="73">
        <v>0</v>
      </c>
      <c r="AE213" s="4"/>
      <c r="AF213" s="4"/>
      <c r="AG213" s="73">
        <v>0</v>
      </c>
      <c r="AH213" s="4"/>
      <c r="AI213" s="4"/>
      <c r="AJ213" s="72" t="b">
        <f t="shared" si="120"/>
        <v>0</v>
      </c>
      <c r="AK213" s="70">
        <v>0</v>
      </c>
      <c r="AM213" s="73">
        <v>0</v>
      </c>
      <c r="AN213" s="4"/>
      <c r="AO213" s="4"/>
      <c r="AP213" s="73">
        <v>0</v>
      </c>
      <c r="AQ213" s="4"/>
      <c r="AR213" s="4"/>
      <c r="AS213" s="72" t="b">
        <f t="shared" si="121"/>
        <v>0</v>
      </c>
      <c r="AT213" s="70">
        <v>0</v>
      </c>
      <c r="AV213" s="73">
        <v>0</v>
      </c>
      <c r="AW213" s="4"/>
      <c r="AX213" s="4"/>
      <c r="AY213" s="73">
        <v>0</v>
      </c>
      <c r="AZ213" s="4"/>
      <c r="BA213" s="4"/>
      <c r="BB213" s="72" t="b">
        <f t="shared" si="122"/>
        <v>0</v>
      </c>
      <c r="BC213" s="70">
        <v>0</v>
      </c>
      <c r="BE213" s="73">
        <v>1</v>
      </c>
      <c r="BF213" s="4">
        <v>0.31666666666666665</v>
      </c>
      <c r="BG213" s="4">
        <v>0.6333333333333333</v>
      </c>
      <c r="BH213" s="73">
        <v>0</v>
      </c>
      <c r="BI213" s="4"/>
      <c r="BJ213" s="4"/>
      <c r="BK213" s="72" t="b">
        <f t="shared" si="123"/>
        <v>0</v>
      </c>
      <c r="BL213" s="70">
        <v>0</v>
      </c>
      <c r="BN213" s="73">
        <v>0</v>
      </c>
      <c r="BO213" s="4"/>
      <c r="BP213" s="4"/>
      <c r="BQ213" s="73">
        <v>0</v>
      </c>
      <c r="BR213" s="4"/>
      <c r="BS213" s="4"/>
      <c r="BT213" s="72" t="b">
        <f t="shared" si="124"/>
        <v>0</v>
      </c>
      <c r="BU213" s="70">
        <v>0</v>
      </c>
      <c r="BW213" s="73">
        <v>0</v>
      </c>
      <c r="BX213" s="4"/>
      <c r="BY213" s="4"/>
      <c r="BZ213" s="73">
        <v>0</v>
      </c>
      <c r="CA213" s="4"/>
      <c r="CB213" s="4"/>
      <c r="CC213" s="72" t="b">
        <f t="shared" si="125"/>
        <v>0</v>
      </c>
      <c r="CD213" s="70">
        <v>0</v>
      </c>
      <c r="CF213" s="73">
        <v>0</v>
      </c>
      <c r="CG213" s="4"/>
      <c r="CH213" s="4"/>
      <c r="CI213" s="73">
        <v>0</v>
      </c>
      <c r="CJ213" s="4"/>
      <c r="CK213" s="4"/>
      <c r="CL213" s="72" t="b">
        <f t="shared" si="126"/>
        <v>0</v>
      </c>
      <c r="CM213" s="70">
        <v>0</v>
      </c>
    </row>
    <row r="214" spans="1:91" ht="27" customHeight="1">
      <c r="A214" s="102">
        <v>45843</v>
      </c>
      <c r="B214" s="59" t="s">
        <v>32</v>
      </c>
      <c r="C214" s="73">
        <v>0</v>
      </c>
      <c r="D214" s="4"/>
      <c r="E214" s="4"/>
      <c r="F214" s="73">
        <v>0</v>
      </c>
      <c r="G214" s="4"/>
      <c r="H214" s="4"/>
      <c r="I214" s="72" t="b">
        <f t="shared" si="117"/>
        <v>0</v>
      </c>
      <c r="J214" s="70">
        <v>0</v>
      </c>
      <c r="K214" s="65"/>
      <c r="L214" s="73">
        <v>0</v>
      </c>
      <c r="M214" s="4"/>
      <c r="N214" s="4"/>
      <c r="O214" s="73">
        <v>0</v>
      </c>
      <c r="P214" s="4"/>
      <c r="Q214" s="4"/>
      <c r="R214" s="72" t="b">
        <f t="shared" si="118"/>
        <v>0</v>
      </c>
      <c r="S214" s="70">
        <v>0</v>
      </c>
      <c r="U214" s="73">
        <v>0</v>
      </c>
      <c r="V214" s="4"/>
      <c r="W214" s="4"/>
      <c r="X214" s="73">
        <v>0</v>
      </c>
      <c r="Y214" s="4"/>
      <c r="Z214" s="4"/>
      <c r="AA214" s="72" t="b">
        <f t="shared" si="119"/>
        <v>0</v>
      </c>
      <c r="AB214" s="70">
        <v>0</v>
      </c>
      <c r="AD214" s="73">
        <v>0</v>
      </c>
      <c r="AE214" s="4"/>
      <c r="AF214" s="4"/>
      <c r="AG214" s="73">
        <v>0</v>
      </c>
      <c r="AH214" s="4"/>
      <c r="AI214" s="4"/>
      <c r="AJ214" s="72" t="b">
        <f t="shared" si="120"/>
        <v>0</v>
      </c>
      <c r="AK214" s="70">
        <v>0</v>
      </c>
      <c r="AM214" s="73">
        <v>0</v>
      </c>
      <c r="AN214" s="4"/>
      <c r="AO214" s="4"/>
      <c r="AP214" s="73">
        <v>0</v>
      </c>
      <c r="AQ214" s="4"/>
      <c r="AR214" s="4"/>
      <c r="AS214" s="72" t="b">
        <f t="shared" si="121"/>
        <v>0</v>
      </c>
      <c r="AT214" s="70">
        <v>0</v>
      </c>
      <c r="AV214" s="73">
        <v>0</v>
      </c>
      <c r="AW214" s="4"/>
      <c r="AX214" s="4"/>
      <c r="AY214" s="73">
        <v>0</v>
      </c>
      <c r="AZ214" s="4"/>
      <c r="BA214" s="4"/>
      <c r="BB214" s="72" t="b">
        <f t="shared" si="122"/>
        <v>0</v>
      </c>
      <c r="BC214" s="70">
        <v>0</v>
      </c>
      <c r="BE214" s="73">
        <v>0</v>
      </c>
      <c r="BF214" s="4"/>
      <c r="BG214" s="4"/>
      <c r="BH214" s="73">
        <v>0</v>
      </c>
      <c r="BI214" s="4"/>
      <c r="BJ214" s="4"/>
      <c r="BK214" s="72" t="b">
        <f t="shared" si="123"/>
        <v>0</v>
      </c>
      <c r="BL214" s="70">
        <v>0</v>
      </c>
      <c r="BN214" s="73">
        <v>0</v>
      </c>
      <c r="BO214" s="4"/>
      <c r="BP214" s="4"/>
      <c r="BQ214" s="73">
        <v>0</v>
      </c>
      <c r="BR214" s="4"/>
      <c r="BS214" s="4"/>
      <c r="BT214" s="72" t="b">
        <f t="shared" si="124"/>
        <v>0</v>
      </c>
      <c r="BU214" s="70">
        <v>0</v>
      </c>
      <c r="BW214" s="73">
        <v>0</v>
      </c>
      <c r="BX214" s="4"/>
      <c r="BY214" s="4"/>
      <c r="BZ214" s="73">
        <v>0</v>
      </c>
      <c r="CA214" s="4"/>
      <c r="CB214" s="4"/>
      <c r="CC214" s="72" t="b">
        <f t="shared" si="125"/>
        <v>0</v>
      </c>
      <c r="CD214" s="70">
        <v>0</v>
      </c>
      <c r="CF214" s="73">
        <v>0</v>
      </c>
      <c r="CG214" s="4"/>
      <c r="CH214" s="4"/>
      <c r="CI214" s="73">
        <v>0</v>
      </c>
      <c r="CJ214" s="4"/>
      <c r="CK214" s="4"/>
      <c r="CL214" s="72" t="b">
        <f t="shared" si="126"/>
        <v>0</v>
      </c>
      <c r="CM214" s="70">
        <v>0</v>
      </c>
    </row>
    <row r="215" spans="1:91" ht="27" customHeight="1">
      <c r="A215" s="102">
        <v>45844</v>
      </c>
      <c r="B215" s="13" t="s">
        <v>33</v>
      </c>
      <c r="C215" s="73">
        <v>0</v>
      </c>
      <c r="D215" s="4"/>
      <c r="E215" s="4"/>
      <c r="F215" s="73">
        <v>0</v>
      </c>
      <c r="G215" s="4"/>
      <c r="H215" s="4"/>
      <c r="I215" s="72" t="b">
        <f t="shared" si="117"/>
        <v>0</v>
      </c>
      <c r="J215" s="70">
        <v>0</v>
      </c>
      <c r="K215" s="65"/>
      <c r="L215" s="73">
        <v>0</v>
      </c>
      <c r="M215" s="4"/>
      <c r="N215" s="4"/>
      <c r="O215" s="73">
        <v>0</v>
      </c>
      <c r="P215" s="4"/>
      <c r="Q215" s="4"/>
      <c r="R215" s="72" t="b">
        <f t="shared" si="118"/>
        <v>0</v>
      </c>
      <c r="S215" s="70">
        <v>0</v>
      </c>
      <c r="U215" s="73">
        <v>0</v>
      </c>
      <c r="V215" s="4"/>
      <c r="W215" s="4"/>
      <c r="X215" s="73">
        <v>0</v>
      </c>
      <c r="Y215" s="4"/>
      <c r="Z215" s="4"/>
      <c r="AA215" s="72" t="b">
        <f t="shared" si="119"/>
        <v>0</v>
      </c>
      <c r="AB215" s="70">
        <v>0</v>
      </c>
      <c r="AD215" s="73">
        <v>0</v>
      </c>
      <c r="AE215" s="4"/>
      <c r="AF215" s="4"/>
      <c r="AG215" s="73">
        <v>0</v>
      </c>
      <c r="AH215" s="4"/>
      <c r="AI215" s="4"/>
      <c r="AJ215" s="72" t="b">
        <f t="shared" si="120"/>
        <v>0</v>
      </c>
      <c r="AK215" s="70">
        <v>0</v>
      </c>
      <c r="AM215" s="73">
        <v>0</v>
      </c>
      <c r="AN215" s="4"/>
      <c r="AO215" s="4"/>
      <c r="AP215" s="73">
        <v>0</v>
      </c>
      <c r="AQ215" s="4"/>
      <c r="AR215" s="4"/>
      <c r="AS215" s="72" t="b">
        <f t="shared" si="121"/>
        <v>0</v>
      </c>
      <c r="AT215" s="70">
        <v>0</v>
      </c>
      <c r="AV215" s="73">
        <v>0</v>
      </c>
      <c r="AW215" s="4"/>
      <c r="AX215" s="4"/>
      <c r="AY215" s="73">
        <v>0</v>
      </c>
      <c r="AZ215" s="4"/>
      <c r="BA215" s="4"/>
      <c r="BB215" s="72" t="b">
        <f t="shared" si="122"/>
        <v>0</v>
      </c>
      <c r="BC215" s="70">
        <v>0</v>
      </c>
      <c r="BE215" s="73">
        <v>1</v>
      </c>
      <c r="BF215" s="4">
        <v>0.63124999999999998</v>
      </c>
      <c r="BG215" s="4">
        <v>0.95763888888888893</v>
      </c>
      <c r="BH215" s="73">
        <v>0</v>
      </c>
      <c r="BI215" s="4"/>
      <c r="BJ215" s="4"/>
      <c r="BK215" s="72" t="b">
        <f t="shared" si="123"/>
        <v>0</v>
      </c>
      <c r="BL215" s="70">
        <v>0</v>
      </c>
      <c r="BN215" s="73">
        <v>0</v>
      </c>
      <c r="BO215" s="4"/>
      <c r="BP215" s="4"/>
      <c r="BQ215" s="73">
        <v>0</v>
      </c>
      <c r="BR215" s="4"/>
      <c r="BS215" s="4"/>
      <c r="BT215" s="72" t="b">
        <f t="shared" si="124"/>
        <v>0</v>
      </c>
      <c r="BU215" s="70">
        <v>0</v>
      </c>
      <c r="BW215" s="73">
        <v>0</v>
      </c>
      <c r="BX215" s="4"/>
      <c r="BY215" s="4"/>
      <c r="BZ215" s="73">
        <v>0</v>
      </c>
      <c r="CA215" s="4"/>
      <c r="CB215" s="4"/>
      <c r="CC215" s="72" t="b">
        <f t="shared" si="125"/>
        <v>0</v>
      </c>
      <c r="CD215" s="70">
        <v>0</v>
      </c>
      <c r="CF215" s="73">
        <v>0</v>
      </c>
      <c r="CG215" s="4"/>
      <c r="CH215" s="4"/>
      <c r="CI215" s="73">
        <v>0</v>
      </c>
      <c r="CJ215" s="4"/>
      <c r="CK215" s="4"/>
      <c r="CL215" s="72" t="b">
        <f t="shared" si="126"/>
        <v>0</v>
      </c>
      <c r="CM215" s="70">
        <v>0</v>
      </c>
    </row>
    <row r="216" spans="1:91" ht="27" customHeight="1">
      <c r="A216" s="102">
        <v>45845</v>
      </c>
      <c r="B216" s="141" t="s">
        <v>24</v>
      </c>
      <c r="C216" s="73">
        <v>0</v>
      </c>
      <c r="D216" s="4"/>
      <c r="E216" s="4"/>
      <c r="F216" s="73">
        <v>0</v>
      </c>
      <c r="G216" s="4"/>
      <c r="H216" s="4"/>
      <c r="I216" s="72" t="b">
        <f t="shared" si="117"/>
        <v>0</v>
      </c>
      <c r="J216" s="70">
        <v>0</v>
      </c>
      <c r="K216" s="65"/>
      <c r="L216" s="73">
        <v>0</v>
      </c>
      <c r="M216" s="4"/>
      <c r="N216" s="4"/>
      <c r="O216" s="73">
        <v>0</v>
      </c>
      <c r="P216" s="4"/>
      <c r="Q216" s="4"/>
      <c r="R216" s="72" t="b">
        <f t="shared" si="118"/>
        <v>0</v>
      </c>
      <c r="S216" s="70">
        <v>0</v>
      </c>
      <c r="U216" s="73">
        <v>0</v>
      </c>
      <c r="V216" s="4"/>
      <c r="W216" s="4"/>
      <c r="X216" s="73">
        <v>0</v>
      </c>
      <c r="Y216" s="4"/>
      <c r="Z216" s="4"/>
      <c r="AA216" s="72" t="b">
        <f t="shared" si="119"/>
        <v>0</v>
      </c>
      <c r="AB216" s="70">
        <v>0</v>
      </c>
      <c r="AD216" s="73">
        <v>0</v>
      </c>
      <c r="AE216" s="4"/>
      <c r="AF216" s="4"/>
      <c r="AG216" s="73">
        <v>0</v>
      </c>
      <c r="AH216" s="4"/>
      <c r="AI216" s="4"/>
      <c r="AJ216" s="72" t="b">
        <f t="shared" si="120"/>
        <v>0</v>
      </c>
      <c r="AK216" s="70">
        <v>0</v>
      </c>
      <c r="AM216" s="73">
        <v>0</v>
      </c>
      <c r="AN216" s="4"/>
      <c r="AO216" s="4"/>
      <c r="AP216" s="73">
        <v>0</v>
      </c>
      <c r="AQ216" s="4"/>
      <c r="AR216" s="4"/>
      <c r="AS216" s="72" t="b">
        <f t="shared" si="121"/>
        <v>0</v>
      </c>
      <c r="AT216" s="70">
        <v>0</v>
      </c>
      <c r="AV216" s="73">
        <v>0</v>
      </c>
      <c r="AW216" s="4"/>
      <c r="AX216" s="4"/>
      <c r="AY216" s="73">
        <v>0</v>
      </c>
      <c r="AZ216" s="4"/>
      <c r="BA216" s="4"/>
      <c r="BB216" s="72" t="b">
        <f t="shared" si="122"/>
        <v>0</v>
      </c>
      <c r="BC216" s="70">
        <v>0</v>
      </c>
      <c r="BE216" s="73">
        <v>1</v>
      </c>
      <c r="BF216" s="4">
        <v>0.30972222222222223</v>
      </c>
      <c r="BG216" s="4">
        <v>0.64583333333333337</v>
      </c>
      <c r="BH216" s="73">
        <v>0</v>
      </c>
      <c r="BI216" s="4"/>
      <c r="BJ216" s="4"/>
      <c r="BK216" s="72" t="b">
        <f t="shared" si="123"/>
        <v>0</v>
      </c>
      <c r="BL216" s="70">
        <v>0</v>
      </c>
      <c r="BN216" s="73">
        <v>0</v>
      </c>
      <c r="BO216" s="4"/>
      <c r="BP216" s="4"/>
      <c r="BQ216" s="73">
        <v>0</v>
      </c>
      <c r="BR216" s="4"/>
      <c r="BS216" s="4"/>
      <c r="BT216" s="72" t="b">
        <f t="shared" si="124"/>
        <v>0</v>
      </c>
      <c r="BU216" s="70">
        <v>0</v>
      </c>
      <c r="BW216" s="73">
        <v>0</v>
      </c>
      <c r="BX216" s="4"/>
      <c r="BY216" s="4"/>
      <c r="BZ216" s="73">
        <v>0</v>
      </c>
      <c r="CA216" s="4"/>
      <c r="CB216" s="4"/>
      <c r="CC216" s="72" t="b">
        <f t="shared" si="125"/>
        <v>0</v>
      </c>
      <c r="CD216" s="70">
        <v>0</v>
      </c>
      <c r="CF216" s="73">
        <v>0</v>
      </c>
      <c r="CG216" s="4"/>
      <c r="CH216" s="4"/>
      <c r="CI216" s="73">
        <v>0</v>
      </c>
      <c r="CJ216" s="4"/>
      <c r="CK216" s="4"/>
      <c r="CL216" s="72" t="b">
        <f t="shared" si="126"/>
        <v>0</v>
      </c>
      <c r="CM216" s="70">
        <v>0</v>
      </c>
    </row>
    <row r="217" spans="1:91" ht="27" customHeight="1">
      <c r="A217" s="102">
        <v>45846</v>
      </c>
      <c r="B217" s="141" t="s">
        <v>25</v>
      </c>
      <c r="C217" s="73">
        <v>0</v>
      </c>
      <c r="D217" s="4"/>
      <c r="E217" s="4"/>
      <c r="F217" s="73">
        <v>0</v>
      </c>
      <c r="G217" s="4"/>
      <c r="H217" s="4"/>
      <c r="I217" s="72" t="b">
        <f t="shared" si="117"/>
        <v>0</v>
      </c>
      <c r="J217" s="70">
        <v>0</v>
      </c>
      <c r="K217" s="65"/>
      <c r="L217" s="73">
        <v>0</v>
      </c>
      <c r="M217" s="4"/>
      <c r="N217" s="4"/>
      <c r="O217" s="73">
        <v>0</v>
      </c>
      <c r="P217" s="4"/>
      <c r="Q217" s="4"/>
      <c r="R217" s="72" t="b">
        <f t="shared" si="118"/>
        <v>0</v>
      </c>
      <c r="S217" s="70">
        <v>0</v>
      </c>
      <c r="U217" s="73">
        <v>0</v>
      </c>
      <c r="V217" s="4"/>
      <c r="W217" s="4"/>
      <c r="X217" s="73">
        <v>0</v>
      </c>
      <c r="Y217" s="4"/>
      <c r="Z217" s="4"/>
      <c r="AA217" s="72" t="b">
        <f t="shared" si="119"/>
        <v>0</v>
      </c>
      <c r="AB217" s="70">
        <v>0</v>
      </c>
      <c r="AD217" s="73">
        <v>0</v>
      </c>
      <c r="AE217" s="4"/>
      <c r="AF217" s="4"/>
      <c r="AG217" s="73">
        <v>0</v>
      </c>
      <c r="AH217" s="4"/>
      <c r="AI217" s="4"/>
      <c r="AJ217" s="72" t="b">
        <f t="shared" si="120"/>
        <v>0</v>
      </c>
      <c r="AK217" s="70">
        <v>0</v>
      </c>
      <c r="AM217" s="73">
        <v>0</v>
      </c>
      <c r="AN217" s="4"/>
      <c r="AO217" s="4"/>
      <c r="AP217" s="73">
        <v>0</v>
      </c>
      <c r="AQ217" s="4"/>
      <c r="AR217" s="4"/>
      <c r="AS217" s="72" t="b">
        <f t="shared" si="121"/>
        <v>0</v>
      </c>
      <c r="AT217" s="70">
        <v>0</v>
      </c>
      <c r="AV217" s="73">
        <v>0</v>
      </c>
      <c r="AW217" s="4"/>
      <c r="AX217" s="4"/>
      <c r="AY217" s="73">
        <v>0</v>
      </c>
      <c r="AZ217" s="4"/>
      <c r="BA217" s="4"/>
      <c r="BB217" s="72" t="b">
        <f t="shared" si="122"/>
        <v>0</v>
      </c>
      <c r="BC217" s="70">
        <v>0</v>
      </c>
      <c r="BE217" s="73">
        <v>1</v>
      </c>
      <c r="BF217" s="4">
        <v>0.61944444444444446</v>
      </c>
      <c r="BG217" s="4">
        <v>0.96527777777777779</v>
      </c>
      <c r="BH217" s="73">
        <v>0</v>
      </c>
      <c r="BI217" s="4"/>
      <c r="BJ217" s="4"/>
      <c r="BK217" s="72" t="b">
        <f t="shared" si="123"/>
        <v>0</v>
      </c>
      <c r="BL217" s="70">
        <v>0</v>
      </c>
      <c r="BN217" s="73">
        <v>0</v>
      </c>
      <c r="BO217" s="4"/>
      <c r="BP217" s="4"/>
      <c r="BQ217" s="73">
        <v>0</v>
      </c>
      <c r="BR217" s="4"/>
      <c r="BS217" s="4"/>
      <c r="BT217" s="72" t="b">
        <f t="shared" si="124"/>
        <v>0</v>
      </c>
      <c r="BU217" s="70">
        <v>0</v>
      </c>
      <c r="BW217" s="73">
        <v>0</v>
      </c>
      <c r="BX217" s="4"/>
      <c r="BY217" s="4"/>
      <c r="BZ217" s="73">
        <v>0</v>
      </c>
      <c r="CA217" s="4"/>
      <c r="CB217" s="4"/>
      <c r="CC217" s="72" t="b">
        <f t="shared" si="125"/>
        <v>0</v>
      </c>
      <c r="CD217" s="70">
        <v>0</v>
      </c>
      <c r="CF217" s="73">
        <v>0</v>
      </c>
      <c r="CG217" s="4"/>
      <c r="CH217" s="4"/>
      <c r="CI217" s="73">
        <v>0</v>
      </c>
      <c r="CJ217" s="4"/>
      <c r="CK217" s="4"/>
      <c r="CL217" s="72" t="b">
        <f t="shared" si="126"/>
        <v>0</v>
      </c>
      <c r="CM217" s="70">
        <v>0</v>
      </c>
    </row>
    <row r="218" spans="1:91" ht="27" customHeight="1">
      <c r="A218" s="102">
        <v>45847</v>
      </c>
      <c r="B218" s="141" t="s">
        <v>34</v>
      </c>
      <c r="C218" s="73">
        <v>0</v>
      </c>
      <c r="D218" s="4"/>
      <c r="E218" s="4"/>
      <c r="F218" s="73">
        <v>0</v>
      </c>
      <c r="G218" s="4"/>
      <c r="H218" s="4"/>
      <c r="I218" s="72" t="b">
        <f t="shared" si="117"/>
        <v>0</v>
      </c>
      <c r="J218" s="70">
        <v>0</v>
      </c>
      <c r="K218" s="65"/>
      <c r="L218" s="73">
        <v>0</v>
      </c>
      <c r="M218" s="4"/>
      <c r="N218" s="4"/>
      <c r="O218" s="73">
        <v>0</v>
      </c>
      <c r="P218" s="4"/>
      <c r="Q218" s="4"/>
      <c r="R218" s="72" t="b">
        <f t="shared" si="118"/>
        <v>0</v>
      </c>
      <c r="S218" s="70">
        <v>0</v>
      </c>
      <c r="U218" s="73">
        <v>0</v>
      </c>
      <c r="V218" s="4"/>
      <c r="W218" s="4"/>
      <c r="X218" s="73">
        <v>0</v>
      </c>
      <c r="Y218" s="4"/>
      <c r="Z218" s="4"/>
      <c r="AA218" s="72" t="b">
        <f t="shared" si="119"/>
        <v>0</v>
      </c>
      <c r="AB218" s="70">
        <v>0</v>
      </c>
      <c r="AD218" s="73">
        <v>0</v>
      </c>
      <c r="AE218" s="4"/>
      <c r="AF218" s="4"/>
      <c r="AG218" s="73">
        <v>0</v>
      </c>
      <c r="AH218" s="4"/>
      <c r="AI218" s="4"/>
      <c r="AJ218" s="72" t="b">
        <f t="shared" si="120"/>
        <v>0</v>
      </c>
      <c r="AK218" s="70">
        <v>0</v>
      </c>
      <c r="AM218" s="73">
        <v>0</v>
      </c>
      <c r="AN218" s="4"/>
      <c r="AO218" s="4"/>
      <c r="AP218" s="73">
        <v>0</v>
      </c>
      <c r="AQ218" s="4"/>
      <c r="AR218" s="4"/>
      <c r="AS218" s="72" t="b">
        <f t="shared" si="121"/>
        <v>0</v>
      </c>
      <c r="AT218" s="70">
        <v>0</v>
      </c>
      <c r="AV218" s="73">
        <v>0</v>
      </c>
      <c r="AW218" s="4"/>
      <c r="AX218" s="4"/>
      <c r="AY218" s="73">
        <v>0</v>
      </c>
      <c r="AZ218" s="4"/>
      <c r="BA218" s="4"/>
      <c r="BB218" s="72" t="b">
        <f t="shared" si="122"/>
        <v>0</v>
      </c>
      <c r="BC218" s="70">
        <v>0</v>
      </c>
      <c r="BE218" s="73">
        <v>1</v>
      </c>
      <c r="BF218" s="4">
        <v>0.31666666666666665</v>
      </c>
      <c r="BG218" s="4">
        <v>0.65138888888888891</v>
      </c>
      <c r="BH218" s="73">
        <v>0</v>
      </c>
      <c r="BI218" s="4"/>
      <c r="BJ218" s="4"/>
      <c r="BK218" s="72" t="b">
        <f t="shared" si="123"/>
        <v>0</v>
      </c>
      <c r="BL218" s="70">
        <v>0</v>
      </c>
      <c r="BN218" s="73">
        <v>0</v>
      </c>
      <c r="BO218" s="4"/>
      <c r="BP218" s="4"/>
      <c r="BQ218" s="73">
        <v>0</v>
      </c>
      <c r="BR218" s="4"/>
      <c r="BS218" s="4"/>
      <c r="BT218" s="72" t="b">
        <f t="shared" si="124"/>
        <v>0</v>
      </c>
      <c r="BU218" s="70">
        <v>0</v>
      </c>
      <c r="BW218" s="73">
        <v>0</v>
      </c>
      <c r="BX218" s="4"/>
      <c r="BY218" s="4"/>
      <c r="BZ218" s="73">
        <v>0</v>
      </c>
      <c r="CA218" s="4"/>
      <c r="CB218" s="4"/>
      <c r="CC218" s="72" t="b">
        <f t="shared" si="125"/>
        <v>0</v>
      </c>
      <c r="CD218" s="70">
        <v>0</v>
      </c>
      <c r="CF218" s="73">
        <v>0</v>
      </c>
      <c r="CG218" s="4"/>
      <c r="CH218" s="4"/>
      <c r="CI218" s="73">
        <v>0</v>
      </c>
      <c r="CJ218" s="4"/>
      <c r="CK218" s="4"/>
      <c r="CL218" s="72" t="b">
        <f t="shared" si="126"/>
        <v>0</v>
      </c>
      <c r="CM218" s="70">
        <v>0</v>
      </c>
    </row>
    <row r="219" spans="1:91" ht="27" customHeight="1">
      <c r="A219" s="102">
        <v>45848</v>
      </c>
      <c r="B219" s="141" t="s">
        <v>30</v>
      </c>
      <c r="C219" s="73">
        <v>0</v>
      </c>
      <c r="D219" s="4"/>
      <c r="E219" s="4"/>
      <c r="F219" s="73">
        <v>0</v>
      </c>
      <c r="G219" s="4"/>
      <c r="H219" s="4"/>
      <c r="I219" s="72" t="b">
        <f t="shared" si="117"/>
        <v>0</v>
      </c>
      <c r="J219" s="70">
        <v>0</v>
      </c>
      <c r="K219" s="65"/>
      <c r="L219" s="73">
        <v>0</v>
      </c>
      <c r="M219" s="4"/>
      <c r="N219" s="4"/>
      <c r="O219" s="73">
        <v>0</v>
      </c>
      <c r="P219" s="4"/>
      <c r="Q219" s="4"/>
      <c r="R219" s="72" t="b">
        <f t="shared" si="118"/>
        <v>0</v>
      </c>
      <c r="S219" s="70">
        <v>0</v>
      </c>
      <c r="U219" s="73">
        <v>0</v>
      </c>
      <c r="V219" s="4"/>
      <c r="W219" s="4"/>
      <c r="X219" s="73">
        <v>0</v>
      </c>
      <c r="Y219" s="4"/>
      <c r="Z219" s="4"/>
      <c r="AA219" s="72" t="b">
        <f t="shared" si="119"/>
        <v>0</v>
      </c>
      <c r="AB219" s="70">
        <v>0</v>
      </c>
      <c r="AD219" s="73">
        <v>0</v>
      </c>
      <c r="AE219" s="4"/>
      <c r="AF219" s="4"/>
      <c r="AG219" s="73">
        <v>0</v>
      </c>
      <c r="AH219" s="4"/>
      <c r="AI219" s="4"/>
      <c r="AJ219" s="72" t="b">
        <f t="shared" si="120"/>
        <v>0</v>
      </c>
      <c r="AK219" s="70">
        <v>0</v>
      </c>
      <c r="AM219" s="73">
        <v>0</v>
      </c>
      <c r="AN219" s="4"/>
      <c r="AO219" s="4"/>
      <c r="AP219" s="73">
        <v>0</v>
      </c>
      <c r="AQ219" s="4"/>
      <c r="AR219" s="4"/>
      <c r="AS219" s="72" t="b">
        <f t="shared" si="121"/>
        <v>0</v>
      </c>
      <c r="AT219" s="70">
        <v>0</v>
      </c>
      <c r="AV219" s="73">
        <v>0</v>
      </c>
      <c r="AW219" s="4"/>
      <c r="AX219" s="4"/>
      <c r="AY219" s="73">
        <v>0</v>
      </c>
      <c r="AZ219" s="4"/>
      <c r="BA219" s="4"/>
      <c r="BB219" s="72" t="b">
        <f t="shared" si="122"/>
        <v>0</v>
      </c>
      <c r="BC219" s="70">
        <v>0</v>
      </c>
      <c r="BE219" s="73">
        <v>0</v>
      </c>
      <c r="BF219" s="4"/>
      <c r="BG219" s="4"/>
      <c r="BH219" s="73">
        <v>0</v>
      </c>
      <c r="BI219" s="4"/>
      <c r="BJ219" s="4"/>
      <c r="BK219" s="72" t="b">
        <f t="shared" si="123"/>
        <v>0</v>
      </c>
      <c r="BL219" s="70">
        <v>0</v>
      </c>
      <c r="BN219" s="73">
        <v>0</v>
      </c>
      <c r="BO219" s="4"/>
      <c r="BP219" s="4"/>
      <c r="BQ219" s="73">
        <v>0</v>
      </c>
      <c r="BR219" s="4"/>
      <c r="BS219" s="4"/>
      <c r="BT219" s="72" t="b">
        <f t="shared" si="124"/>
        <v>0</v>
      </c>
      <c r="BU219" s="70">
        <v>0</v>
      </c>
      <c r="BW219" s="73">
        <v>0</v>
      </c>
      <c r="BX219" s="4"/>
      <c r="BY219" s="4"/>
      <c r="BZ219" s="73">
        <v>0</v>
      </c>
      <c r="CA219" s="4"/>
      <c r="CB219" s="4"/>
      <c r="CC219" s="72" t="b">
        <f t="shared" si="125"/>
        <v>0</v>
      </c>
      <c r="CD219" s="70">
        <v>0</v>
      </c>
      <c r="CF219" s="73">
        <v>0</v>
      </c>
      <c r="CG219" s="4"/>
      <c r="CH219" s="4"/>
      <c r="CI219" s="73">
        <v>0</v>
      </c>
      <c r="CJ219" s="4"/>
      <c r="CK219" s="4"/>
      <c r="CL219" s="72" t="b">
        <f t="shared" si="126"/>
        <v>0</v>
      </c>
      <c r="CM219" s="70">
        <v>0</v>
      </c>
    </row>
    <row r="220" spans="1:91" ht="27" customHeight="1">
      <c r="A220" s="102">
        <v>45849</v>
      </c>
      <c r="B220" s="59" t="s">
        <v>31</v>
      </c>
      <c r="C220" s="73">
        <v>0</v>
      </c>
      <c r="D220" s="4"/>
      <c r="E220" s="4"/>
      <c r="F220" s="73">
        <v>0</v>
      </c>
      <c r="G220" s="4"/>
      <c r="H220" s="4"/>
      <c r="I220" s="72" t="b">
        <f t="shared" si="117"/>
        <v>0</v>
      </c>
      <c r="J220" s="70">
        <v>0</v>
      </c>
      <c r="K220" s="65"/>
      <c r="L220" s="73">
        <v>0</v>
      </c>
      <c r="M220" s="4"/>
      <c r="N220" s="4"/>
      <c r="O220" s="73">
        <v>0</v>
      </c>
      <c r="P220" s="4"/>
      <c r="Q220" s="4"/>
      <c r="R220" s="72" t="b">
        <f t="shared" si="118"/>
        <v>0</v>
      </c>
      <c r="S220" s="70">
        <v>0</v>
      </c>
      <c r="U220" s="73">
        <v>0</v>
      </c>
      <c r="V220" s="4"/>
      <c r="W220" s="4"/>
      <c r="X220" s="73">
        <v>0</v>
      </c>
      <c r="Y220" s="4"/>
      <c r="Z220" s="4"/>
      <c r="AA220" s="72" t="b">
        <f t="shared" si="119"/>
        <v>0</v>
      </c>
      <c r="AB220" s="70">
        <v>0</v>
      </c>
      <c r="AD220" s="73">
        <v>0</v>
      </c>
      <c r="AE220" s="4"/>
      <c r="AF220" s="4"/>
      <c r="AG220" s="73">
        <v>0</v>
      </c>
      <c r="AH220" s="4"/>
      <c r="AI220" s="4"/>
      <c r="AJ220" s="72" t="b">
        <f t="shared" si="120"/>
        <v>0</v>
      </c>
      <c r="AK220" s="70">
        <v>0</v>
      </c>
      <c r="AM220" s="73">
        <v>0</v>
      </c>
      <c r="AN220" s="4"/>
      <c r="AO220" s="4"/>
      <c r="AP220" s="73">
        <v>0</v>
      </c>
      <c r="AQ220" s="4"/>
      <c r="AR220" s="4"/>
      <c r="AS220" s="72" t="b">
        <f t="shared" si="121"/>
        <v>0</v>
      </c>
      <c r="AT220" s="70">
        <v>0</v>
      </c>
      <c r="AV220" s="73">
        <v>0</v>
      </c>
      <c r="AW220" s="4"/>
      <c r="AX220" s="4"/>
      <c r="AY220" s="73">
        <v>0</v>
      </c>
      <c r="AZ220" s="4"/>
      <c r="BA220" s="4"/>
      <c r="BB220" s="72" t="b">
        <f t="shared" si="122"/>
        <v>0</v>
      </c>
      <c r="BC220" s="70">
        <v>0</v>
      </c>
      <c r="BE220" s="73">
        <v>1</v>
      </c>
      <c r="BF220" s="4">
        <v>0.31597222222222221</v>
      </c>
      <c r="BG220" s="4">
        <v>0.625</v>
      </c>
      <c r="BH220" s="73">
        <v>0</v>
      </c>
      <c r="BI220" s="4"/>
      <c r="BJ220" s="4"/>
      <c r="BK220" s="72" t="b">
        <f t="shared" si="123"/>
        <v>0</v>
      </c>
      <c r="BL220" s="70">
        <v>0</v>
      </c>
      <c r="BN220" s="73">
        <v>0</v>
      </c>
      <c r="BO220" s="4"/>
      <c r="BP220" s="4"/>
      <c r="BQ220" s="73">
        <v>0</v>
      </c>
      <c r="BR220" s="4"/>
      <c r="BS220" s="4"/>
      <c r="BT220" s="72" t="b">
        <f t="shared" si="124"/>
        <v>0</v>
      </c>
      <c r="BU220" s="70">
        <v>0</v>
      </c>
      <c r="BW220" s="73">
        <v>0</v>
      </c>
      <c r="BX220" s="4"/>
      <c r="BY220" s="4"/>
      <c r="BZ220" s="73">
        <v>0</v>
      </c>
      <c r="CA220" s="4"/>
      <c r="CB220" s="4"/>
      <c r="CC220" s="72" t="b">
        <f t="shared" si="125"/>
        <v>0</v>
      </c>
      <c r="CD220" s="70">
        <v>0</v>
      </c>
      <c r="CF220" s="73">
        <v>0</v>
      </c>
      <c r="CG220" s="4"/>
      <c r="CH220" s="4"/>
      <c r="CI220" s="73">
        <v>0</v>
      </c>
      <c r="CJ220" s="4"/>
      <c r="CK220" s="4"/>
      <c r="CL220" s="72" t="b">
        <f t="shared" si="126"/>
        <v>0</v>
      </c>
      <c r="CM220" s="70">
        <v>0</v>
      </c>
    </row>
    <row r="221" spans="1:91" ht="27" customHeight="1">
      <c r="A221" s="102">
        <v>45850</v>
      </c>
      <c r="B221" s="59" t="s">
        <v>32</v>
      </c>
      <c r="C221" s="73">
        <v>0</v>
      </c>
      <c r="D221" s="4"/>
      <c r="E221" s="4"/>
      <c r="F221" s="73">
        <v>0</v>
      </c>
      <c r="G221" s="4"/>
      <c r="H221" s="4"/>
      <c r="I221" s="72" t="b">
        <f t="shared" si="117"/>
        <v>0</v>
      </c>
      <c r="J221" s="70">
        <v>0</v>
      </c>
      <c r="K221" s="65"/>
      <c r="L221" s="73">
        <v>0</v>
      </c>
      <c r="M221" s="4"/>
      <c r="N221" s="4"/>
      <c r="O221" s="73">
        <v>0</v>
      </c>
      <c r="P221" s="4"/>
      <c r="Q221" s="4"/>
      <c r="R221" s="72" t="b">
        <f t="shared" si="118"/>
        <v>0</v>
      </c>
      <c r="S221" s="70">
        <v>0</v>
      </c>
      <c r="U221" s="73">
        <v>0</v>
      </c>
      <c r="V221" s="4"/>
      <c r="W221" s="4"/>
      <c r="X221" s="73">
        <v>0</v>
      </c>
      <c r="Y221" s="4"/>
      <c r="Z221" s="4"/>
      <c r="AA221" s="72" t="b">
        <f t="shared" si="119"/>
        <v>0</v>
      </c>
      <c r="AB221" s="70">
        <v>0</v>
      </c>
      <c r="AD221" s="73">
        <v>0</v>
      </c>
      <c r="AE221" s="4"/>
      <c r="AF221" s="4"/>
      <c r="AG221" s="73">
        <v>0</v>
      </c>
      <c r="AH221" s="4"/>
      <c r="AI221" s="4"/>
      <c r="AJ221" s="72" t="b">
        <f t="shared" si="120"/>
        <v>0</v>
      </c>
      <c r="AK221" s="70">
        <v>0</v>
      </c>
      <c r="AM221" s="73">
        <v>0</v>
      </c>
      <c r="AN221" s="4"/>
      <c r="AO221" s="4"/>
      <c r="AP221" s="73">
        <v>0</v>
      </c>
      <c r="AQ221" s="4"/>
      <c r="AR221" s="4"/>
      <c r="AS221" s="72" t="b">
        <f t="shared" si="121"/>
        <v>0</v>
      </c>
      <c r="AT221" s="70">
        <v>0</v>
      </c>
      <c r="AV221" s="73">
        <v>0</v>
      </c>
      <c r="AW221" s="4"/>
      <c r="AX221" s="4"/>
      <c r="AY221" s="73">
        <v>0</v>
      </c>
      <c r="AZ221" s="4"/>
      <c r="BA221" s="4"/>
      <c r="BB221" s="72" t="b">
        <f t="shared" si="122"/>
        <v>0</v>
      </c>
      <c r="BC221" s="70">
        <v>0</v>
      </c>
      <c r="BE221" s="73">
        <v>0</v>
      </c>
      <c r="BF221" s="4"/>
      <c r="BG221" s="4"/>
      <c r="BH221" s="73">
        <v>0</v>
      </c>
      <c r="BI221" s="4"/>
      <c r="BJ221" s="4"/>
      <c r="BK221" s="72" t="b">
        <f t="shared" si="123"/>
        <v>0</v>
      </c>
      <c r="BL221" s="70">
        <v>0</v>
      </c>
      <c r="BN221" s="73">
        <v>0</v>
      </c>
      <c r="BO221" s="4"/>
      <c r="BP221" s="4"/>
      <c r="BQ221" s="73">
        <v>0</v>
      </c>
      <c r="BR221" s="4"/>
      <c r="BS221" s="4"/>
      <c r="BT221" s="72" t="b">
        <f t="shared" si="124"/>
        <v>0</v>
      </c>
      <c r="BU221" s="70">
        <v>0</v>
      </c>
      <c r="BW221" s="73">
        <v>0</v>
      </c>
      <c r="BX221" s="4"/>
      <c r="BY221" s="4"/>
      <c r="BZ221" s="73">
        <v>0</v>
      </c>
      <c r="CA221" s="4"/>
      <c r="CB221" s="4"/>
      <c r="CC221" s="72" t="b">
        <f t="shared" si="125"/>
        <v>0</v>
      </c>
      <c r="CD221" s="70">
        <v>0</v>
      </c>
      <c r="CF221" s="73">
        <v>0</v>
      </c>
      <c r="CG221" s="4"/>
      <c r="CH221" s="4"/>
      <c r="CI221" s="73">
        <v>0</v>
      </c>
      <c r="CJ221" s="4"/>
      <c r="CK221" s="4"/>
      <c r="CL221" s="72" t="b">
        <f t="shared" si="126"/>
        <v>0</v>
      </c>
      <c r="CM221" s="70">
        <v>0</v>
      </c>
    </row>
    <row r="222" spans="1:91" ht="27" customHeight="1">
      <c r="A222" s="102">
        <v>45851</v>
      </c>
      <c r="B222" s="13" t="s">
        <v>33</v>
      </c>
      <c r="C222" s="73">
        <v>0</v>
      </c>
      <c r="D222" s="4"/>
      <c r="E222" s="4"/>
      <c r="F222" s="73">
        <v>0</v>
      </c>
      <c r="G222" s="4"/>
      <c r="H222" s="4"/>
      <c r="I222" s="72" t="b">
        <f t="shared" si="117"/>
        <v>0</v>
      </c>
      <c r="J222" s="70">
        <v>0</v>
      </c>
      <c r="K222" s="65"/>
      <c r="L222" s="73">
        <v>0</v>
      </c>
      <c r="M222" s="4"/>
      <c r="N222" s="4"/>
      <c r="O222" s="73">
        <v>0</v>
      </c>
      <c r="P222" s="4"/>
      <c r="Q222" s="4"/>
      <c r="R222" s="72" t="b">
        <f t="shared" si="118"/>
        <v>0</v>
      </c>
      <c r="S222" s="70">
        <v>0</v>
      </c>
      <c r="U222" s="73">
        <v>0</v>
      </c>
      <c r="V222" s="4"/>
      <c r="W222" s="4"/>
      <c r="X222" s="73">
        <v>0</v>
      </c>
      <c r="Y222" s="4"/>
      <c r="Z222" s="4"/>
      <c r="AA222" s="72" t="b">
        <f t="shared" si="119"/>
        <v>0</v>
      </c>
      <c r="AB222" s="70">
        <v>0</v>
      </c>
      <c r="AD222" s="73">
        <v>0</v>
      </c>
      <c r="AE222" s="4"/>
      <c r="AF222" s="4"/>
      <c r="AG222" s="73">
        <v>0</v>
      </c>
      <c r="AH222" s="4"/>
      <c r="AI222" s="4"/>
      <c r="AJ222" s="72" t="b">
        <f t="shared" si="120"/>
        <v>0</v>
      </c>
      <c r="AK222" s="70">
        <v>0</v>
      </c>
      <c r="AM222" s="73">
        <v>0</v>
      </c>
      <c r="AN222" s="4"/>
      <c r="AO222" s="4"/>
      <c r="AP222" s="73">
        <v>0</v>
      </c>
      <c r="AQ222" s="4"/>
      <c r="AR222" s="4"/>
      <c r="AS222" s="72" t="b">
        <f t="shared" si="121"/>
        <v>0</v>
      </c>
      <c r="AT222" s="70">
        <v>0</v>
      </c>
      <c r="AV222" s="73">
        <v>0</v>
      </c>
      <c r="AW222" s="4"/>
      <c r="AX222" s="4"/>
      <c r="AY222" s="73">
        <v>0</v>
      </c>
      <c r="AZ222" s="4"/>
      <c r="BA222" s="4"/>
      <c r="BB222" s="72" t="b">
        <f t="shared" si="122"/>
        <v>0</v>
      </c>
      <c r="BC222" s="70">
        <v>0</v>
      </c>
      <c r="BE222" s="73">
        <v>1</v>
      </c>
      <c r="BF222" s="4">
        <v>0.31736111111111115</v>
      </c>
      <c r="BG222" s="4">
        <v>0.62777777777777777</v>
      </c>
      <c r="BH222" s="73">
        <v>0</v>
      </c>
      <c r="BI222" s="4"/>
      <c r="BJ222" s="4"/>
      <c r="BK222" s="72" t="b">
        <f t="shared" si="123"/>
        <v>0</v>
      </c>
      <c r="BL222" s="70">
        <v>0</v>
      </c>
      <c r="BN222" s="73">
        <v>0</v>
      </c>
      <c r="BO222" s="4"/>
      <c r="BP222" s="4"/>
      <c r="BQ222" s="73">
        <v>0</v>
      </c>
      <c r="BR222" s="4"/>
      <c r="BS222" s="4"/>
      <c r="BT222" s="72" t="b">
        <f t="shared" si="124"/>
        <v>0</v>
      </c>
      <c r="BU222" s="70">
        <v>0</v>
      </c>
      <c r="BW222" s="73">
        <v>0</v>
      </c>
      <c r="BX222" s="4"/>
      <c r="BY222" s="4"/>
      <c r="BZ222" s="73">
        <v>0</v>
      </c>
      <c r="CA222" s="4"/>
      <c r="CB222" s="4"/>
      <c r="CC222" s="72" t="b">
        <f t="shared" si="125"/>
        <v>0</v>
      </c>
      <c r="CD222" s="70">
        <v>0</v>
      </c>
      <c r="CF222" s="73">
        <v>0</v>
      </c>
      <c r="CG222" s="4"/>
      <c r="CH222" s="4"/>
      <c r="CI222" s="73">
        <v>0</v>
      </c>
      <c r="CJ222" s="4"/>
      <c r="CK222" s="4"/>
      <c r="CL222" s="72" t="b">
        <f t="shared" si="126"/>
        <v>0</v>
      </c>
      <c r="CM222" s="70">
        <v>0</v>
      </c>
    </row>
    <row r="223" spans="1:91" ht="27" customHeight="1">
      <c r="A223" s="102">
        <v>45852</v>
      </c>
      <c r="B223" s="141" t="s">
        <v>24</v>
      </c>
      <c r="C223" s="73">
        <v>0</v>
      </c>
      <c r="D223" s="4"/>
      <c r="E223" s="4"/>
      <c r="F223" s="73">
        <v>0</v>
      </c>
      <c r="G223" s="4"/>
      <c r="H223" s="4"/>
      <c r="I223" s="72" t="b">
        <f t="shared" si="117"/>
        <v>0</v>
      </c>
      <c r="J223" s="70">
        <v>0</v>
      </c>
      <c r="K223" s="65"/>
      <c r="L223" s="73">
        <v>0</v>
      </c>
      <c r="M223" s="4"/>
      <c r="N223" s="4"/>
      <c r="O223" s="73">
        <v>0</v>
      </c>
      <c r="P223" s="4"/>
      <c r="Q223" s="4"/>
      <c r="R223" s="72" t="b">
        <f t="shared" si="118"/>
        <v>0</v>
      </c>
      <c r="S223" s="70">
        <v>0</v>
      </c>
      <c r="U223" s="73">
        <v>0</v>
      </c>
      <c r="V223" s="4"/>
      <c r="W223" s="4"/>
      <c r="X223" s="73">
        <v>0</v>
      </c>
      <c r="Y223" s="4"/>
      <c r="Z223" s="4"/>
      <c r="AA223" s="72" t="b">
        <f t="shared" si="119"/>
        <v>0</v>
      </c>
      <c r="AB223" s="70">
        <v>0</v>
      </c>
      <c r="AD223" s="73">
        <v>0</v>
      </c>
      <c r="AE223" s="4"/>
      <c r="AF223" s="4"/>
      <c r="AG223" s="73">
        <v>0</v>
      </c>
      <c r="AH223" s="4"/>
      <c r="AI223" s="4"/>
      <c r="AJ223" s="72" t="b">
        <f t="shared" si="120"/>
        <v>0</v>
      </c>
      <c r="AK223" s="70">
        <v>0</v>
      </c>
      <c r="AM223" s="73">
        <v>0</v>
      </c>
      <c r="AN223" s="4"/>
      <c r="AO223" s="4"/>
      <c r="AP223" s="73">
        <v>0</v>
      </c>
      <c r="AQ223" s="4"/>
      <c r="AR223" s="4"/>
      <c r="AS223" s="72" t="b">
        <f t="shared" si="121"/>
        <v>0</v>
      </c>
      <c r="AT223" s="70">
        <v>0</v>
      </c>
      <c r="AV223" s="73">
        <v>0</v>
      </c>
      <c r="AW223" s="4"/>
      <c r="AX223" s="4"/>
      <c r="AY223" s="73">
        <v>0</v>
      </c>
      <c r="AZ223" s="4"/>
      <c r="BA223" s="4"/>
      <c r="BB223" s="72" t="b">
        <f t="shared" si="122"/>
        <v>0</v>
      </c>
      <c r="BC223" s="70">
        <v>0</v>
      </c>
      <c r="BE223" s="73">
        <v>1</v>
      </c>
      <c r="BF223" s="4">
        <v>0.28125</v>
      </c>
      <c r="BG223" s="4">
        <v>0.63750000000000007</v>
      </c>
      <c r="BH223" s="73">
        <v>0</v>
      </c>
      <c r="BI223" s="4"/>
      <c r="BJ223" s="4"/>
      <c r="BK223" s="72" t="b">
        <f t="shared" si="123"/>
        <v>0</v>
      </c>
      <c r="BL223" s="70">
        <v>0</v>
      </c>
      <c r="BN223" s="73">
        <v>0</v>
      </c>
      <c r="BO223" s="4"/>
      <c r="BP223" s="4"/>
      <c r="BQ223" s="73">
        <v>0</v>
      </c>
      <c r="BR223" s="4"/>
      <c r="BS223" s="4"/>
      <c r="BT223" s="72" t="b">
        <f t="shared" si="124"/>
        <v>0</v>
      </c>
      <c r="BU223" s="70">
        <v>0</v>
      </c>
      <c r="BW223" s="73">
        <v>0</v>
      </c>
      <c r="BX223" s="4"/>
      <c r="BY223" s="4"/>
      <c r="BZ223" s="73">
        <v>0</v>
      </c>
      <c r="CA223" s="4"/>
      <c r="CB223" s="4"/>
      <c r="CC223" s="72" t="b">
        <f t="shared" si="125"/>
        <v>0</v>
      </c>
      <c r="CD223" s="70">
        <v>0</v>
      </c>
      <c r="CF223" s="73">
        <v>0</v>
      </c>
      <c r="CG223" s="4"/>
      <c r="CH223" s="4"/>
      <c r="CI223" s="73">
        <v>0</v>
      </c>
      <c r="CJ223" s="4"/>
      <c r="CK223" s="4"/>
      <c r="CL223" s="72" t="b">
        <f t="shared" si="126"/>
        <v>0</v>
      </c>
      <c r="CM223" s="70">
        <v>0</v>
      </c>
    </row>
    <row r="224" spans="1:91" ht="27" customHeight="1">
      <c r="A224" s="102">
        <v>45853</v>
      </c>
      <c r="B224" s="141" t="s">
        <v>25</v>
      </c>
      <c r="C224" s="73">
        <v>0</v>
      </c>
      <c r="D224" s="4"/>
      <c r="E224" s="4"/>
      <c r="F224" s="73">
        <v>0</v>
      </c>
      <c r="G224" s="4"/>
      <c r="H224" s="4"/>
      <c r="I224" s="72" t="b">
        <f t="shared" si="117"/>
        <v>0</v>
      </c>
      <c r="J224" s="70">
        <v>0</v>
      </c>
      <c r="K224" s="65"/>
      <c r="L224" s="73">
        <v>0</v>
      </c>
      <c r="M224" s="4"/>
      <c r="N224" s="4"/>
      <c r="O224" s="73">
        <v>0</v>
      </c>
      <c r="P224" s="4"/>
      <c r="Q224" s="4"/>
      <c r="R224" s="72" t="b">
        <f t="shared" si="118"/>
        <v>0</v>
      </c>
      <c r="S224" s="70">
        <v>0</v>
      </c>
      <c r="U224" s="73">
        <v>0</v>
      </c>
      <c r="V224" s="4"/>
      <c r="W224" s="4"/>
      <c r="X224" s="73">
        <v>0</v>
      </c>
      <c r="Y224" s="4"/>
      <c r="Z224" s="4"/>
      <c r="AA224" s="72" t="b">
        <f t="shared" si="119"/>
        <v>0</v>
      </c>
      <c r="AB224" s="70">
        <v>0</v>
      </c>
      <c r="AD224" s="73">
        <v>0</v>
      </c>
      <c r="AE224" s="4"/>
      <c r="AF224" s="4"/>
      <c r="AG224" s="73">
        <v>0</v>
      </c>
      <c r="AH224" s="4"/>
      <c r="AI224" s="4"/>
      <c r="AJ224" s="72" t="b">
        <f t="shared" si="120"/>
        <v>0</v>
      </c>
      <c r="AK224" s="70">
        <v>0</v>
      </c>
      <c r="AM224" s="73">
        <v>0</v>
      </c>
      <c r="AN224" s="4"/>
      <c r="AO224" s="4"/>
      <c r="AP224" s="73">
        <v>0</v>
      </c>
      <c r="AQ224" s="4"/>
      <c r="AR224" s="4"/>
      <c r="AS224" s="72" t="b">
        <f t="shared" si="121"/>
        <v>0</v>
      </c>
      <c r="AT224" s="70">
        <v>0</v>
      </c>
      <c r="AV224" s="73">
        <v>0</v>
      </c>
      <c r="AW224" s="4"/>
      <c r="AX224" s="4"/>
      <c r="AY224" s="73">
        <v>0</v>
      </c>
      <c r="AZ224" s="4"/>
      <c r="BA224" s="4"/>
      <c r="BB224" s="72" t="b">
        <f t="shared" si="122"/>
        <v>0</v>
      </c>
      <c r="BC224" s="70">
        <v>0</v>
      </c>
      <c r="BE224" s="73">
        <v>1</v>
      </c>
      <c r="BF224" s="4">
        <v>0.62638888888888888</v>
      </c>
      <c r="BG224" s="4">
        <v>0.95972222222222225</v>
      </c>
      <c r="BH224" s="73">
        <v>0</v>
      </c>
      <c r="BI224" s="4"/>
      <c r="BJ224" s="4"/>
      <c r="BK224" s="72" t="b">
        <f t="shared" si="123"/>
        <v>0</v>
      </c>
      <c r="BL224" s="70">
        <v>0</v>
      </c>
      <c r="BN224" s="73">
        <v>0</v>
      </c>
      <c r="BO224" s="4"/>
      <c r="BP224" s="4"/>
      <c r="BQ224" s="73">
        <v>0</v>
      </c>
      <c r="BR224" s="4"/>
      <c r="BS224" s="4"/>
      <c r="BT224" s="72" t="b">
        <f t="shared" si="124"/>
        <v>0</v>
      </c>
      <c r="BU224" s="70">
        <v>0</v>
      </c>
      <c r="BW224" s="73">
        <v>0</v>
      </c>
      <c r="BX224" s="4"/>
      <c r="BY224" s="4"/>
      <c r="BZ224" s="73">
        <v>0</v>
      </c>
      <c r="CA224" s="4"/>
      <c r="CB224" s="4"/>
      <c r="CC224" s="72" t="b">
        <f t="shared" si="125"/>
        <v>0</v>
      </c>
      <c r="CD224" s="70">
        <v>0</v>
      </c>
      <c r="CF224" s="73">
        <v>0</v>
      </c>
      <c r="CG224" s="4"/>
      <c r="CH224" s="4"/>
      <c r="CI224" s="73">
        <v>0</v>
      </c>
      <c r="CJ224" s="4"/>
      <c r="CK224" s="4"/>
      <c r="CL224" s="72" t="b">
        <f t="shared" si="126"/>
        <v>0</v>
      </c>
      <c r="CM224" s="70">
        <v>0</v>
      </c>
    </row>
    <row r="225" spans="1:91" ht="27" customHeight="1">
      <c r="A225" s="102">
        <v>45854</v>
      </c>
      <c r="B225" s="141" t="s">
        <v>34</v>
      </c>
      <c r="C225" s="73">
        <v>0</v>
      </c>
      <c r="D225" s="4"/>
      <c r="E225" s="4"/>
      <c r="F225" s="73">
        <v>0</v>
      </c>
      <c r="G225" s="4"/>
      <c r="H225" s="4"/>
      <c r="I225" s="72" t="b">
        <f t="shared" si="117"/>
        <v>0</v>
      </c>
      <c r="J225" s="70">
        <v>0</v>
      </c>
      <c r="K225" s="65"/>
      <c r="L225" s="73">
        <v>0</v>
      </c>
      <c r="M225" s="4"/>
      <c r="N225" s="4"/>
      <c r="O225" s="73">
        <v>0</v>
      </c>
      <c r="P225" s="4"/>
      <c r="Q225" s="4"/>
      <c r="R225" s="72" t="b">
        <f t="shared" si="118"/>
        <v>0</v>
      </c>
      <c r="S225" s="70">
        <v>0</v>
      </c>
      <c r="U225" s="73">
        <v>0</v>
      </c>
      <c r="V225" s="4"/>
      <c r="W225" s="4"/>
      <c r="X225" s="73">
        <v>0</v>
      </c>
      <c r="Y225" s="4"/>
      <c r="Z225" s="4"/>
      <c r="AA225" s="72" t="b">
        <f t="shared" si="119"/>
        <v>0</v>
      </c>
      <c r="AB225" s="70">
        <v>0</v>
      </c>
      <c r="AD225" s="73">
        <v>0</v>
      </c>
      <c r="AE225" s="4"/>
      <c r="AF225" s="4"/>
      <c r="AG225" s="73">
        <v>0</v>
      </c>
      <c r="AH225" s="4"/>
      <c r="AI225" s="4"/>
      <c r="AJ225" s="72" t="b">
        <f t="shared" si="120"/>
        <v>0</v>
      </c>
      <c r="AK225" s="70">
        <v>0</v>
      </c>
      <c r="AM225" s="73">
        <v>0</v>
      </c>
      <c r="AN225" s="4"/>
      <c r="AO225" s="4"/>
      <c r="AP225" s="73">
        <v>0</v>
      </c>
      <c r="AQ225" s="4"/>
      <c r="AR225" s="4"/>
      <c r="AS225" s="72" t="b">
        <f t="shared" si="121"/>
        <v>0</v>
      </c>
      <c r="AT225" s="70">
        <v>0</v>
      </c>
      <c r="AV225" s="73">
        <v>0</v>
      </c>
      <c r="AW225" s="4"/>
      <c r="AX225" s="4"/>
      <c r="AY225" s="73">
        <v>0</v>
      </c>
      <c r="AZ225" s="4"/>
      <c r="BA225" s="4"/>
      <c r="BB225" s="72" t="b">
        <f t="shared" si="122"/>
        <v>0</v>
      </c>
      <c r="BC225" s="70">
        <v>0</v>
      </c>
      <c r="BE225" s="73">
        <v>1</v>
      </c>
      <c r="BF225" s="4">
        <v>0.29930555555555555</v>
      </c>
      <c r="BG225" s="4">
        <v>0.63472222222222219</v>
      </c>
      <c r="BH225" s="73">
        <v>0</v>
      </c>
      <c r="BI225" s="4"/>
      <c r="BJ225" s="4"/>
      <c r="BK225" s="72" t="b">
        <f t="shared" si="123"/>
        <v>0</v>
      </c>
      <c r="BL225" s="70">
        <v>0</v>
      </c>
      <c r="BN225" s="73">
        <v>0</v>
      </c>
      <c r="BO225" s="4"/>
      <c r="BP225" s="4"/>
      <c r="BQ225" s="73">
        <v>0</v>
      </c>
      <c r="BR225" s="4"/>
      <c r="BS225" s="4"/>
      <c r="BT225" s="72" t="b">
        <f t="shared" si="124"/>
        <v>0</v>
      </c>
      <c r="BU225" s="70">
        <v>0</v>
      </c>
      <c r="BW225" s="73">
        <v>0</v>
      </c>
      <c r="BX225" s="4"/>
      <c r="BY225" s="4"/>
      <c r="BZ225" s="73">
        <v>0</v>
      </c>
      <c r="CA225" s="4"/>
      <c r="CB225" s="4"/>
      <c r="CC225" s="72" t="b">
        <f t="shared" si="125"/>
        <v>0</v>
      </c>
      <c r="CD225" s="70">
        <v>0</v>
      </c>
      <c r="CF225" s="73">
        <v>0</v>
      </c>
      <c r="CG225" s="4"/>
      <c r="CH225" s="4"/>
      <c r="CI225" s="73">
        <v>0</v>
      </c>
      <c r="CJ225" s="4"/>
      <c r="CK225" s="4"/>
      <c r="CL225" s="72" t="b">
        <f t="shared" si="126"/>
        <v>0</v>
      </c>
      <c r="CM225" s="70">
        <v>0</v>
      </c>
    </row>
    <row r="226" spans="1:91" ht="27" customHeight="1">
      <c r="A226" s="102">
        <v>45855</v>
      </c>
      <c r="B226" s="141" t="s">
        <v>30</v>
      </c>
      <c r="C226" s="73">
        <v>0</v>
      </c>
      <c r="D226" s="4"/>
      <c r="E226" s="4"/>
      <c r="F226" s="73">
        <v>0</v>
      </c>
      <c r="G226" s="4"/>
      <c r="H226" s="4"/>
      <c r="I226" s="72" t="b">
        <f t="shared" si="117"/>
        <v>0</v>
      </c>
      <c r="J226" s="70">
        <v>0</v>
      </c>
      <c r="K226" s="65"/>
      <c r="L226" s="73">
        <v>0</v>
      </c>
      <c r="M226" s="4"/>
      <c r="N226" s="4"/>
      <c r="O226" s="73">
        <v>0</v>
      </c>
      <c r="P226" s="4"/>
      <c r="Q226" s="4"/>
      <c r="R226" s="72" t="b">
        <f t="shared" si="118"/>
        <v>0</v>
      </c>
      <c r="S226" s="70">
        <v>0</v>
      </c>
      <c r="U226" s="73">
        <v>0</v>
      </c>
      <c r="V226" s="4"/>
      <c r="W226" s="4"/>
      <c r="X226" s="73">
        <v>0</v>
      </c>
      <c r="Y226" s="4"/>
      <c r="Z226" s="4"/>
      <c r="AA226" s="72" t="b">
        <f t="shared" si="119"/>
        <v>0</v>
      </c>
      <c r="AB226" s="70">
        <v>0</v>
      </c>
      <c r="AD226" s="73">
        <v>0</v>
      </c>
      <c r="AE226" s="4"/>
      <c r="AF226" s="4"/>
      <c r="AG226" s="73">
        <v>0</v>
      </c>
      <c r="AH226" s="4"/>
      <c r="AI226" s="4"/>
      <c r="AJ226" s="72" t="b">
        <f t="shared" si="120"/>
        <v>0</v>
      </c>
      <c r="AK226" s="70">
        <v>0</v>
      </c>
      <c r="AM226" s="73">
        <v>0</v>
      </c>
      <c r="AN226" s="4"/>
      <c r="AO226" s="4"/>
      <c r="AP226" s="73">
        <v>0</v>
      </c>
      <c r="AQ226" s="4"/>
      <c r="AR226" s="4"/>
      <c r="AS226" s="72" t="b">
        <f t="shared" si="121"/>
        <v>0</v>
      </c>
      <c r="AT226" s="70">
        <v>0</v>
      </c>
      <c r="AV226" s="73">
        <v>0</v>
      </c>
      <c r="AW226" s="4"/>
      <c r="AX226" s="4"/>
      <c r="AY226" s="73">
        <v>0</v>
      </c>
      <c r="AZ226" s="4"/>
      <c r="BA226" s="4"/>
      <c r="BB226" s="72" t="b">
        <f t="shared" si="122"/>
        <v>0</v>
      </c>
      <c r="BC226" s="70">
        <v>0</v>
      </c>
      <c r="BE226" s="73">
        <v>0</v>
      </c>
      <c r="BF226" s="4"/>
      <c r="BG226" s="4"/>
      <c r="BH226" s="73">
        <v>0</v>
      </c>
      <c r="BI226" s="4"/>
      <c r="BJ226" s="4"/>
      <c r="BK226" s="72" t="b">
        <f t="shared" si="123"/>
        <v>0</v>
      </c>
      <c r="BL226" s="70">
        <v>0</v>
      </c>
      <c r="BN226" s="73">
        <v>0</v>
      </c>
      <c r="BO226" s="4"/>
      <c r="BP226" s="4"/>
      <c r="BQ226" s="73">
        <v>0</v>
      </c>
      <c r="BR226" s="4"/>
      <c r="BS226" s="4"/>
      <c r="BT226" s="72" t="b">
        <f t="shared" si="124"/>
        <v>0</v>
      </c>
      <c r="BU226" s="70">
        <v>0</v>
      </c>
      <c r="BW226" s="73">
        <v>0</v>
      </c>
      <c r="BX226" s="4"/>
      <c r="BY226" s="4"/>
      <c r="BZ226" s="73">
        <v>0</v>
      </c>
      <c r="CA226" s="4"/>
      <c r="CB226" s="4"/>
      <c r="CC226" s="72" t="b">
        <f t="shared" si="125"/>
        <v>0</v>
      </c>
      <c r="CD226" s="70">
        <v>0</v>
      </c>
      <c r="CF226" s="73">
        <v>0</v>
      </c>
      <c r="CG226" s="4"/>
      <c r="CH226" s="4"/>
      <c r="CI226" s="73">
        <v>0</v>
      </c>
      <c r="CJ226" s="4"/>
      <c r="CK226" s="4"/>
      <c r="CL226" s="72" t="b">
        <f t="shared" si="126"/>
        <v>0</v>
      </c>
      <c r="CM226" s="70">
        <v>0</v>
      </c>
    </row>
    <row r="227" spans="1:91" ht="27" customHeight="1">
      <c r="A227" s="102">
        <v>45856</v>
      </c>
      <c r="B227" s="59" t="s">
        <v>31</v>
      </c>
      <c r="C227" s="73">
        <v>0</v>
      </c>
      <c r="D227" s="4"/>
      <c r="E227" s="4"/>
      <c r="F227" s="73">
        <v>0</v>
      </c>
      <c r="G227" s="4"/>
      <c r="H227" s="4"/>
      <c r="I227" s="72" t="b">
        <f t="shared" si="117"/>
        <v>0</v>
      </c>
      <c r="J227" s="70">
        <v>0</v>
      </c>
      <c r="K227" s="65"/>
      <c r="L227" s="73">
        <v>0</v>
      </c>
      <c r="M227" s="4"/>
      <c r="N227" s="4"/>
      <c r="O227" s="73">
        <v>0</v>
      </c>
      <c r="P227" s="4"/>
      <c r="Q227" s="4"/>
      <c r="R227" s="72" t="b">
        <f t="shared" si="118"/>
        <v>0</v>
      </c>
      <c r="S227" s="70">
        <v>0</v>
      </c>
      <c r="U227" s="73">
        <v>0</v>
      </c>
      <c r="V227" s="4"/>
      <c r="W227" s="4"/>
      <c r="X227" s="73">
        <v>0</v>
      </c>
      <c r="Y227" s="4"/>
      <c r="Z227" s="4"/>
      <c r="AA227" s="72" t="b">
        <f t="shared" si="119"/>
        <v>0</v>
      </c>
      <c r="AB227" s="70">
        <v>0</v>
      </c>
      <c r="AD227" s="73">
        <v>0</v>
      </c>
      <c r="AE227" s="4"/>
      <c r="AF227" s="4"/>
      <c r="AG227" s="73">
        <v>0</v>
      </c>
      <c r="AH227" s="4"/>
      <c r="AI227" s="4"/>
      <c r="AJ227" s="72" t="b">
        <f t="shared" si="120"/>
        <v>0</v>
      </c>
      <c r="AK227" s="70">
        <v>0</v>
      </c>
      <c r="AM227" s="73">
        <v>0</v>
      </c>
      <c r="AN227" s="4"/>
      <c r="AO227" s="4"/>
      <c r="AP227" s="73">
        <v>0</v>
      </c>
      <c r="AQ227" s="4"/>
      <c r="AR227" s="4"/>
      <c r="AS227" s="72" t="b">
        <f t="shared" si="121"/>
        <v>0</v>
      </c>
      <c r="AT227" s="70">
        <v>0</v>
      </c>
      <c r="AV227" s="73">
        <v>0</v>
      </c>
      <c r="AW227" s="4"/>
      <c r="AX227" s="4"/>
      <c r="AY227" s="73">
        <v>0</v>
      </c>
      <c r="AZ227" s="4"/>
      <c r="BA227" s="4"/>
      <c r="BB227" s="72" t="b">
        <f t="shared" si="122"/>
        <v>0</v>
      </c>
      <c r="BC227" s="70">
        <v>0</v>
      </c>
      <c r="BE227" s="73">
        <v>0</v>
      </c>
      <c r="BF227" s="4"/>
      <c r="BG227" s="4"/>
      <c r="BH227" s="73">
        <v>0</v>
      </c>
      <c r="BI227" s="4"/>
      <c r="BJ227" s="4"/>
      <c r="BK227" s="72" t="b">
        <f t="shared" si="123"/>
        <v>0</v>
      </c>
      <c r="BL227" s="70">
        <v>0</v>
      </c>
      <c r="BN227" s="73">
        <v>0</v>
      </c>
      <c r="BO227" s="4"/>
      <c r="BP227" s="4"/>
      <c r="BQ227" s="73">
        <v>0</v>
      </c>
      <c r="BR227" s="4"/>
      <c r="BS227" s="4"/>
      <c r="BT227" s="72" t="b">
        <f t="shared" si="124"/>
        <v>0</v>
      </c>
      <c r="BU227" s="70">
        <v>0</v>
      </c>
      <c r="BW227" s="73">
        <v>0</v>
      </c>
      <c r="BX227" s="4"/>
      <c r="BY227" s="4"/>
      <c r="BZ227" s="73">
        <v>0</v>
      </c>
      <c r="CA227" s="4"/>
      <c r="CB227" s="4"/>
      <c r="CC227" s="72" t="b">
        <f t="shared" si="125"/>
        <v>0</v>
      </c>
      <c r="CD227" s="70">
        <v>0</v>
      </c>
      <c r="CF227" s="73">
        <v>0</v>
      </c>
      <c r="CG227" s="4"/>
      <c r="CH227" s="4"/>
      <c r="CI227" s="73">
        <v>0</v>
      </c>
      <c r="CJ227" s="4"/>
      <c r="CK227" s="4"/>
      <c r="CL227" s="72" t="b">
        <f t="shared" si="126"/>
        <v>0</v>
      </c>
      <c r="CM227" s="70">
        <v>0</v>
      </c>
    </row>
    <row r="228" spans="1:91" ht="27" customHeight="1">
      <c r="A228" s="102">
        <v>45857</v>
      </c>
      <c r="B228" s="59" t="s">
        <v>32</v>
      </c>
      <c r="C228" s="73">
        <v>0</v>
      </c>
      <c r="D228" s="4"/>
      <c r="E228" s="4"/>
      <c r="F228" s="73">
        <v>0</v>
      </c>
      <c r="G228" s="4"/>
      <c r="H228" s="4"/>
      <c r="I228" s="72" t="b">
        <f t="shared" si="117"/>
        <v>0</v>
      </c>
      <c r="J228" s="70">
        <v>0</v>
      </c>
      <c r="K228" s="65"/>
      <c r="L228" s="73">
        <v>0</v>
      </c>
      <c r="M228" s="4"/>
      <c r="N228" s="4"/>
      <c r="O228" s="73">
        <v>0</v>
      </c>
      <c r="P228" s="4"/>
      <c r="Q228" s="4"/>
      <c r="R228" s="72" t="b">
        <f t="shared" si="118"/>
        <v>0</v>
      </c>
      <c r="S228" s="70">
        <v>0</v>
      </c>
      <c r="U228" s="73">
        <v>0</v>
      </c>
      <c r="V228" s="4"/>
      <c r="W228" s="4"/>
      <c r="X228" s="73">
        <v>0</v>
      </c>
      <c r="Y228" s="4"/>
      <c r="Z228" s="4"/>
      <c r="AA228" s="72" t="b">
        <f t="shared" si="119"/>
        <v>0</v>
      </c>
      <c r="AB228" s="70">
        <v>0</v>
      </c>
      <c r="AD228" s="73">
        <v>0</v>
      </c>
      <c r="AE228" s="4"/>
      <c r="AF228" s="4"/>
      <c r="AG228" s="73">
        <v>0</v>
      </c>
      <c r="AH228" s="4"/>
      <c r="AI228" s="4"/>
      <c r="AJ228" s="72" t="b">
        <f t="shared" si="120"/>
        <v>0</v>
      </c>
      <c r="AK228" s="70">
        <v>0</v>
      </c>
      <c r="AM228" s="73">
        <v>0</v>
      </c>
      <c r="AN228" s="4"/>
      <c r="AO228" s="4"/>
      <c r="AP228" s="73">
        <v>0</v>
      </c>
      <c r="AQ228" s="4"/>
      <c r="AR228" s="4"/>
      <c r="AS228" s="72" t="b">
        <f t="shared" si="121"/>
        <v>0</v>
      </c>
      <c r="AT228" s="70">
        <v>0</v>
      </c>
      <c r="AV228" s="73">
        <v>0</v>
      </c>
      <c r="AW228" s="4"/>
      <c r="AX228" s="4"/>
      <c r="AY228" s="73">
        <v>0</v>
      </c>
      <c r="AZ228" s="4"/>
      <c r="BA228" s="4"/>
      <c r="BB228" s="72" t="b">
        <f t="shared" si="122"/>
        <v>0</v>
      </c>
      <c r="BC228" s="70">
        <v>0</v>
      </c>
      <c r="BE228" s="73">
        <v>1</v>
      </c>
      <c r="BF228" s="4">
        <v>0.31388888888888888</v>
      </c>
      <c r="BG228" s="4"/>
      <c r="BH228" s="73">
        <v>0</v>
      </c>
      <c r="BI228" s="4"/>
      <c r="BJ228" s="4"/>
      <c r="BK228" s="72" t="b">
        <f t="shared" si="123"/>
        <v>0</v>
      </c>
      <c r="BL228" s="70">
        <v>0</v>
      </c>
      <c r="BN228" s="73">
        <v>0</v>
      </c>
      <c r="BO228" s="4"/>
      <c r="BP228" s="4"/>
      <c r="BQ228" s="73">
        <v>0</v>
      </c>
      <c r="BR228" s="4"/>
      <c r="BS228" s="4"/>
      <c r="BT228" s="72" t="b">
        <f t="shared" si="124"/>
        <v>0</v>
      </c>
      <c r="BU228" s="70">
        <v>0</v>
      </c>
      <c r="BW228" s="73">
        <v>0</v>
      </c>
      <c r="BX228" s="4"/>
      <c r="BY228" s="4"/>
      <c r="BZ228" s="73">
        <v>0</v>
      </c>
      <c r="CA228" s="4"/>
      <c r="CB228" s="4"/>
      <c r="CC228" s="72" t="b">
        <f t="shared" si="125"/>
        <v>0</v>
      </c>
      <c r="CD228" s="70">
        <v>0</v>
      </c>
      <c r="CF228" s="73">
        <v>0</v>
      </c>
      <c r="CG228" s="4"/>
      <c r="CH228" s="4"/>
      <c r="CI228" s="73">
        <v>0</v>
      </c>
      <c r="CJ228" s="4"/>
      <c r="CK228" s="4"/>
      <c r="CL228" s="72" t="b">
        <f t="shared" si="126"/>
        <v>0</v>
      </c>
      <c r="CM228" s="70">
        <v>0</v>
      </c>
    </row>
    <row r="229" spans="1:91" ht="27" customHeight="1">
      <c r="A229" s="102">
        <v>45858</v>
      </c>
      <c r="B229" s="13" t="s">
        <v>33</v>
      </c>
      <c r="C229" s="73">
        <v>0</v>
      </c>
      <c r="D229" s="4"/>
      <c r="E229" s="4"/>
      <c r="F229" s="73">
        <v>0</v>
      </c>
      <c r="G229" s="4"/>
      <c r="H229" s="4"/>
      <c r="I229" s="72" t="b">
        <f t="shared" si="117"/>
        <v>0</v>
      </c>
      <c r="J229" s="70">
        <v>0</v>
      </c>
      <c r="K229" s="65"/>
      <c r="L229" s="73">
        <v>0</v>
      </c>
      <c r="M229" s="4"/>
      <c r="N229" s="4"/>
      <c r="O229" s="73">
        <v>0</v>
      </c>
      <c r="P229" s="4"/>
      <c r="Q229" s="4"/>
      <c r="R229" s="72" t="b">
        <f t="shared" si="118"/>
        <v>0</v>
      </c>
      <c r="S229" s="70">
        <v>0</v>
      </c>
      <c r="U229" s="73">
        <v>0</v>
      </c>
      <c r="V229" s="4"/>
      <c r="W229" s="4"/>
      <c r="X229" s="73">
        <v>0</v>
      </c>
      <c r="Y229" s="4"/>
      <c r="Z229" s="4"/>
      <c r="AA229" s="72" t="b">
        <f t="shared" si="119"/>
        <v>0</v>
      </c>
      <c r="AB229" s="70">
        <v>0</v>
      </c>
      <c r="AD229" s="73">
        <v>0</v>
      </c>
      <c r="AE229" s="4"/>
      <c r="AF229" s="4"/>
      <c r="AG229" s="73">
        <v>0</v>
      </c>
      <c r="AH229" s="4"/>
      <c r="AI229" s="4"/>
      <c r="AJ229" s="72" t="b">
        <f t="shared" si="120"/>
        <v>0</v>
      </c>
      <c r="AK229" s="70">
        <v>0</v>
      </c>
      <c r="AM229" s="73">
        <v>0</v>
      </c>
      <c r="AN229" s="4"/>
      <c r="AO229" s="4"/>
      <c r="AP229" s="73">
        <v>0</v>
      </c>
      <c r="AQ229" s="4"/>
      <c r="AR229" s="4"/>
      <c r="AS229" s="72" t="b">
        <f t="shared" si="121"/>
        <v>0</v>
      </c>
      <c r="AT229" s="70">
        <v>0</v>
      </c>
      <c r="AV229" s="73">
        <v>0</v>
      </c>
      <c r="AW229" s="4"/>
      <c r="AX229" s="4"/>
      <c r="AY229" s="73">
        <v>0</v>
      </c>
      <c r="AZ229" s="4"/>
      <c r="BA229" s="4"/>
      <c r="BB229" s="72" t="b">
        <f t="shared" si="122"/>
        <v>0</v>
      </c>
      <c r="BC229" s="70">
        <v>0</v>
      </c>
      <c r="BE229" s="73">
        <v>0</v>
      </c>
      <c r="BF229" s="4"/>
      <c r="BG229" s="4"/>
      <c r="BH229" s="73">
        <v>0</v>
      </c>
      <c r="BI229" s="4"/>
      <c r="BJ229" s="4"/>
      <c r="BK229" s="72" t="b">
        <f t="shared" si="123"/>
        <v>0</v>
      </c>
      <c r="BL229" s="70">
        <v>0</v>
      </c>
      <c r="BN229" s="73">
        <v>0</v>
      </c>
      <c r="BO229" s="4"/>
      <c r="BP229" s="4"/>
      <c r="BQ229" s="73">
        <v>0</v>
      </c>
      <c r="BR229" s="4"/>
      <c r="BS229" s="4"/>
      <c r="BT229" s="72" t="b">
        <f t="shared" si="124"/>
        <v>0</v>
      </c>
      <c r="BU229" s="70">
        <v>0</v>
      </c>
      <c r="BW229" s="73">
        <v>0</v>
      </c>
      <c r="BX229" s="4"/>
      <c r="BY229" s="4"/>
      <c r="BZ229" s="73">
        <v>0</v>
      </c>
      <c r="CA229" s="4"/>
      <c r="CB229" s="4"/>
      <c r="CC229" s="72" t="b">
        <f t="shared" si="125"/>
        <v>0</v>
      </c>
      <c r="CD229" s="70">
        <v>0</v>
      </c>
      <c r="CF229" s="73">
        <v>0</v>
      </c>
      <c r="CG229" s="4"/>
      <c r="CH229" s="4"/>
      <c r="CI229" s="73">
        <v>0</v>
      </c>
      <c r="CJ229" s="4"/>
      <c r="CK229" s="4"/>
      <c r="CL229" s="72" t="b">
        <f t="shared" si="126"/>
        <v>0</v>
      </c>
      <c r="CM229" s="70">
        <v>0</v>
      </c>
    </row>
    <row r="230" spans="1:91" ht="27" customHeight="1">
      <c r="A230" s="102">
        <v>45859</v>
      </c>
      <c r="B230" s="141" t="s">
        <v>24</v>
      </c>
      <c r="C230" s="73">
        <v>0</v>
      </c>
      <c r="D230" s="4"/>
      <c r="E230" s="4"/>
      <c r="F230" s="73">
        <v>0</v>
      </c>
      <c r="G230" s="4"/>
      <c r="H230" s="4"/>
      <c r="I230" s="72" t="b">
        <f t="shared" si="117"/>
        <v>0</v>
      </c>
      <c r="J230" s="70">
        <v>0</v>
      </c>
      <c r="K230" s="65"/>
      <c r="L230" s="73">
        <v>0</v>
      </c>
      <c r="M230" s="4"/>
      <c r="N230" s="4"/>
      <c r="O230" s="73">
        <v>0</v>
      </c>
      <c r="P230" s="4"/>
      <c r="Q230" s="4"/>
      <c r="R230" s="72" t="b">
        <f t="shared" si="118"/>
        <v>0</v>
      </c>
      <c r="S230" s="70">
        <v>0</v>
      </c>
      <c r="U230" s="73">
        <v>0</v>
      </c>
      <c r="V230" s="4"/>
      <c r="W230" s="4"/>
      <c r="X230" s="73">
        <v>0</v>
      </c>
      <c r="Y230" s="4"/>
      <c r="Z230" s="4"/>
      <c r="AA230" s="72" t="b">
        <f t="shared" si="119"/>
        <v>0</v>
      </c>
      <c r="AB230" s="70">
        <v>0</v>
      </c>
      <c r="AD230" s="73">
        <v>0</v>
      </c>
      <c r="AE230" s="4"/>
      <c r="AF230" s="4"/>
      <c r="AG230" s="73">
        <v>0</v>
      </c>
      <c r="AH230" s="4"/>
      <c r="AI230" s="4"/>
      <c r="AJ230" s="72" t="b">
        <f t="shared" si="120"/>
        <v>0</v>
      </c>
      <c r="AK230" s="70">
        <v>0</v>
      </c>
      <c r="AM230" s="73">
        <v>0</v>
      </c>
      <c r="AN230" s="4"/>
      <c r="AO230" s="4"/>
      <c r="AP230" s="73">
        <v>0</v>
      </c>
      <c r="AQ230" s="4"/>
      <c r="AR230" s="4"/>
      <c r="AS230" s="72" t="b">
        <f t="shared" si="121"/>
        <v>0</v>
      </c>
      <c r="AT230" s="70">
        <v>0</v>
      </c>
      <c r="AV230" s="73">
        <v>0</v>
      </c>
      <c r="AW230" s="4"/>
      <c r="AX230" s="4"/>
      <c r="AY230" s="73">
        <v>0</v>
      </c>
      <c r="AZ230" s="4"/>
      <c r="BA230" s="4"/>
      <c r="BB230" s="72" t="b">
        <f t="shared" si="122"/>
        <v>0</v>
      </c>
      <c r="BC230" s="70">
        <v>0</v>
      </c>
      <c r="BE230" s="73">
        <v>0</v>
      </c>
      <c r="BF230" s="4"/>
      <c r="BG230" s="4"/>
      <c r="BH230" s="73">
        <v>0</v>
      </c>
      <c r="BI230" s="4"/>
      <c r="BJ230" s="4"/>
      <c r="BK230" s="72" t="b">
        <f t="shared" si="123"/>
        <v>0</v>
      </c>
      <c r="BL230" s="70">
        <v>0</v>
      </c>
      <c r="BN230" s="73">
        <v>0</v>
      </c>
      <c r="BO230" s="4"/>
      <c r="BP230" s="4"/>
      <c r="BQ230" s="73">
        <v>0</v>
      </c>
      <c r="BR230" s="4"/>
      <c r="BS230" s="4"/>
      <c r="BT230" s="72" t="b">
        <f t="shared" si="124"/>
        <v>0</v>
      </c>
      <c r="BU230" s="70">
        <v>0</v>
      </c>
      <c r="BW230" s="73">
        <v>0</v>
      </c>
      <c r="BX230" s="4"/>
      <c r="BY230" s="4"/>
      <c r="BZ230" s="73">
        <v>0</v>
      </c>
      <c r="CA230" s="4"/>
      <c r="CB230" s="4"/>
      <c r="CC230" s="72" t="b">
        <f t="shared" si="125"/>
        <v>0</v>
      </c>
      <c r="CD230" s="70">
        <v>0</v>
      </c>
      <c r="CF230" s="73">
        <v>0</v>
      </c>
      <c r="CG230" s="4"/>
      <c r="CH230" s="4"/>
      <c r="CI230" s="73">
        <v>0</v>
      </c>
      <c r="CJ230" s="4"/>
      <c r="CK230" s="4"/>
      <c r="CL230" s="72" t="b">
        <f t="shared" si="126"/>
        <v>0</v>
      </c>
      <c r="CM230" s="70">
        <v>0</v>
      </c>
    </row>
    <row r="231" spans="1:91" ht="27" customHeight="1">
      <c r="A231" s="102">
        <v>45860</v>
      </c>
      <c r="B231" s="141" t="s">
        <v>25</v>
      </c>
      <c r="C231" s="73">
        <v>0</v>
      </c>
      <c r="D231" s="4"/>
      <c r="E231" s="4"/>
      <c r="F231" s="73">
        <v>0</v>
      </c>
      <c r="G231" s="4"/>
      <c r="H231" s="4"/>
      <c r="I231" s="72" t="b">
        <f t="shared" si="117"/>
        <v>0</v>
      </c>
      <c r="J231" s="70">
        <v>0</v>
      </c>
      <c r="K231" s="65"/>
      <c r="L231" s="73">
        <v>0</v>
      </c>
      <c r="M231" s="4"/>
      <c r="N231" s="4"/>
      <c r="O231" s="73">
        <v>0</v>
      </c>
      <c r="P231" s="4"/>
      <c r="Q231" s="4"/>
      <c r="R231" s="72" t="b">
        <f t="shared" si="118"/>
        <v>0</v>
      </c>
      <c r="S231" s="70">
        <v>0</v>
      </c>
      <c r="U231" s="73">
        <v>0</v>
      </c>
      <c r="V231" s="4"/>
      <c r="W231" s="4"/>
      <c r="X231" s="73">
        <v>0</v>
      </c>
      <c r="Y231" s="4"/>
      <c r="Z231" s="4"/>
      <c r="AA231" s="72" t="b">
        <f t="shared" si="119"/>
        <v>0</v>
      </c>
      <c r="AB231" s="70">
        <v>0</v>
      </c>
      <c r="AD231" s="73">
        <v>0</v>
      </c>
      <c r="AE231" s="4"/>
      <c r="AF231" s="4"/>
      <c r="AG231" s="73">
        <v>0</v>
      </c>
      <c r="AH231" s="4"/>
      <c r="AI231" s="4"/>
      <c r="AJ231" s="72" t="b">
        <f t="shared" si="120"/>
        <v>0</v>
      </c>
      <c r="AK231" s="70">
        <v>0</v>
      </c>
      <c r="AM231" s="73">
        <v>0</v>
      </c>
      <c r="AN231" s="4"/>
      <c r="AO231" s="4"/>
      <c r="AP231" s="73">
        <v>0</v>
      </c>
      <c r="AQ231" s="4"/>
      <c r="AR231" s="4"/>
      <c r="AS231" s="72" t="b">
        <f t="shared" si="121"/>
        <v>0</v>
      </c>
      <c r="AT231" s="70">
        <v>0</v>
      </c>
      <c r="AV231" s="73">
        <v>0</v>
      </c>
      <c r="AW231" s="4"/>
      <c r="AX231" s="4"/>
      <c r="AY231" s="73">
        <v>0</v>
      </c>
      <c r="AZ231" s="4"/>
      <c r="BA231" s="4"/>
      <c r="BB231" s="72" t="b">
        <f t="shared" si="122"/>
        <v>0</v>
      </c>
      <c r="BC231" s="70">
        <v>0</v>
      </c>
      <c r="BE231" s="73">
        <v>0</v>
      </c>
      <c r="BF231" s="4"/>
      <c r="BG231" s="4"/>
      <c r="BH231" s="73">
        <v>0</v>
      </c>
      <c r="BI231" s="4"/>
      <c r="BJ231" s="4"/>
      <c r="BK231" s="72" t="b">
        <f t="shared" si="123"/>
        <v>0</v>
      </c>
      <c r="BL231" s="70">
        <v>0</v>
      </c>
      <c r="BN231" s="73">
        <v>0</v>
      </c>
      <c r="BO231" s="4"/>
      <c r="BP231" s="4"/>
      <c r="BQ231" s="73">
        <v>0</v>
      </c>
      <c r="BR231" s="4"/>
      <c r="BS231" s="4"/>
      <c r="BT231" s="72" t="b">
        <f t="shared" si="124"/>
        <v>0</v>
      </c>
      <c r="BU231" s="70">
        <v>0</v>
      </c>
      <c r="BW231" s="73">
        <v>0</v>
      </c>
      <c r="BX231" s="4"/>
      <c r="BY231" s="4"/>
      <c r="BZ231" s="73">
        <v>0</v>
      </c>
      <c r="CA231" s="4"/>
      <c r="CB231" s="4"/>
      <c r="CC231" s="72" t="b">
        <f t="shared" si="125"/>
        <v>0</v>
      </c>
      <c r="CD231" s="70">
        <v>0</v>
      </c>
      <c r="CF231" s="73">
        <v>0</v>
      </c>
      <c r="CG231" s="4"/>
      <c r="CH231" s="4"/>
      <c r="CI231" s="73">
        <v>0</v>
      </c>
      <c r="CJ231" s="4"/>
      <c r="CK231" s="4"/>
      <c r="CL231" s="72" t="b">
        <f t="shared" si="126"/>
        <v>0</v>
      </c>
      <c r="CM231" s="70">
        <v>0</v>
      </c>
    </row>
    <row r="232" spans="1:91" ht="27" customHeight="1">
      <c r="A232" s="102">
        <v>45861</v>
      </c>
      <c r="B232" s="141" t="s">
        <v>34</v>
      </c>
      <c r="C232" s="73">
        <v>0</v>
      </c>
      <c r="D232" s="4"/>
      <c r="E232" s="4"/>
      <c r="F232" s="73">
        <v>0</v>
      </c>
      <c r="G232" s="4"/>
      <c r="H232" s="4"/>
      <c r="I232" s="72" t="b">
        <f t="shared" si="117"/>
        <v>0</v>
      </c>
      <c r="J232" s="70">
        <v>0</v>
      </c>
      <c r="K232" s="65"/>
      <c r="L232" s="73">
        <v>0</v>
      </c>
      <c r="M232" s="4"/>
      <c r="N232" s="4"/>
      <c r="O232" s="73">
        <v>0</v>
      </c>
      <c r="P232" s="4"/>
      <c r="Q232" s="4"/>
      <c r="R232" s="72" t="b">
        <f t="shared" si="118"/>
        <v>0</v>
      </c>
      <c r="S232" s="70">
        <v>0</v>
      </c>
      <c r="U232" s="73">
        <v>0</v>
      </c>
      <c r="V232" s="4"/>
      <c r="W232" s="4"/>
      <c r="X232" s="73">
        <v>0</v>
      </c>
      <c r="Y232" s="4"/>
      <c r="Z232" s="4"/>
      <c r="AA232" s="72" t="b">
        <f t="shared" si="119"/>
        <v>0</v>
      </c>
      <c r="AB232" s="70">
        <v>0</v>
      </c>
      <c r="AD232" s="73">
        <v>0</v>
      </c>
      <c r="AE232" s="4"/>
      <c r="AF232" s="4"/>
      <c r="AG232" s="73">
        <v>0</v>
      </c>
      <c r="AH232" s="4"/>
      <c r="AI232" s="4"/>
      <c r="AJ232" s="72" t="b">
        <f t="shared" si="120"/>
        <v>0</v>
      </c>
      <c r="AK232" s="70">
        <v>0</v>
      </c>
      <c r="AM232" s="73">
        <v>0</v>
      </c>
      <c r="AN232" s="4"/>
      <c r="AO232" s="4"/>
      <c r="AP232" s="73">
        <v>0</v>
      </c>
      <c r="AQ232" s="4"/>
      <c r="AR232" s="4"/>
      <c r="AS232" s="72" t="b">
        <f t="shared" si="121"/>
        <v>0</v>
      </c>
      <c r="AT232" s="70">
        <v>0</v>
      </c>
      <c r="AV232" s="73">
        <v>0</v>
      </c>
      <c r="AW232" s="4"/>
      <c r="AX232" s="4"/>
      <c r="AY232" s="73">
        <v>0</v>
      </c>
      <c r="AZ232" s="4"/>
      <c r="BA232" s="4"/>
      <c r="BB232" s="72" t="b">
        <f t="shared" si="122"/>
        <v>0</v>
      </c>
      <c r="BC232" s="70">
        <v>0</v>
      </c>
      <c r="BE232" s="73">
        <v>0</v>
      </c>
      <c r="BF232" s="4"/>
      <c r="BG232" s="4"/>
      <c r="BH232" s="73">
        <v>0</v>
      </c>
      <c r="BI232" s="4"/>
      <c r="BJ232" s="4"/>
      <c r="BK232" s="72" t="b">
        <f t="shared" si="123"/>
        <v>0</v>
      </c>
      <c r="BL232" s="70">
        <v>0</v>
      </c>
      <c r="BN232" s="73">
        <v>0</v>
      </c>
      <c r="BO232" s="4"/>
      <c r="BP232" s="4"/>
      <c r="BQ232" s="73">
        <v>0</v>
      </c>
      <c r="BR232" s="4"/>
      <c r="BS232" s="4"/>
      <c r="BT232" s="72" t="b">
        <f t="shared" si="124"/>
        <v>0</v>
      </c>
      <c r="BU232" s="70">
        <v>0</v>
      </c>
      <c r="BW232" s="73">
        <v>0</v>
      </c>
      <c r="BX232" s="4"/>
      <c r="BY232" s="4"/>
      <c r="BZ232" s="73">
        <v>0</v>
      </c>
      <c r="CA232" s="4"/>
      <c r="CB232" s="4"/>
      <c r="CC232" s="72" t="b">
        <f t="shared" si="125"/>
        <v>0</v>
      </c>
      <c r="CD232" s="70">
        <v>0</v>
      </c>
      <c r="CF232" s="73">
        <v>0</v>
      </c>
      <c r="CG232" s="4"/>
      <c r="CH232" s="4"/>
      <c r="CI232" s="73">
        <v>0</v>
      </c>
      <c r="CJ232" s="4"/>
      <c r="CK232" s="4"/>
      <c r="CL232" s="72" t="b">
        <f t="shared" si="126"/>
        <v>0</v>
      </c>
      <c r="CM232" s="70">
        <v>0</v>
      </c>
    </row>
    <row r="233" spans="1:91" ht="27" customHeight="1">
      <c r="A233" s="102">
        <v>45862</v>
      </c>
      <c r="B233" s="141" t="s">
        <v>30</v>
      </c>
      <c r="C233" s="73">
        <v>0</v>
      </c>
      <c r="D233" s="4"/>
      <c r="E233" s="4"/>
      <c r="F233" s="73">
        <v>0</v>
      </c>
      <c r="G233" s="4"/>
      <c r="H233" s="4"/>
      <c r="I233" s="72" t="b">
        <f t="shared" si="117"/>
        <v>0</v>
      </c>
      <c r="J233" s="70">
        <v>0</v>
      </c>
      <c r="K233" s="65"/>
      <c r="L233" s="73">
        <v>0</v>
      </c>
      <c r="M233" s="4"/>
      <c r="N233" s="4"/>
      <c r="O233" s="73">
        <v>0</v>
      </c>
      <c r="P233" s="4"/>
      <c r="Q233" s="4"/>
      <c r="R233" s="72" t="b">
        <f t="shared" si="118"/>
        <v>0</v>
      </c>
      <c r="S233" s="70">
        <v>0</v>
      </c>
      <c r="U233" s="73">
        <v>0</v>
      </c>
      <c r="V233" s="4"/>
      <c r="W233" s="4"/>
      <c r="X233" s="73">
        <v>0</v>
      </c>
      <c r="Y233" s="4"/>
      <c r="Z233" s="4"/>
      <c r="AA233" s="72" t="b">
        <f t="shared" si="119"/>
        <v>0</v>
      </c>
      <c r="AB233" s="70">
        <v>0</v>
      </c>
      <c r="AD233" s="73">
        <v>0</v>
      </c>
      <c r="AE233" s="4"/>
      <c r="AF233" s="4"/>
      <c r="AG233" s="73">
        <v>0</v>
      </c>
      <c r="AH233" s="4"/>
      <c r="AI233" s="4"/>
      <c r="AJ233" s="72" t="b">
        <f t="shared" si="120"/>
        <v>0</v>
      </c>
      <c r="AK233" s="70">
        <v>0</v>
      </c>
      <c r="AM233" s="73">
        <v>0</v>
      </c>
      <c r="AN233" s="4"/>
      <c r="AO233" s="4"/>
      <c r="AP233" s="73">
        <v>0</v>
      </c>
      <c r="AQ233" s="4"/>
      <c r="AR233" s="4"/>
      <c r="AS233" s="72" t="b">
        <f t="shared" si="121"/>
        <v>0</v>
      </c>
      <c r="AT233" s="70">
        <v>0</v>
      </c>
      <c r="AV233" s="73">
        <v>0</v>
      </c>
      <c r="AW233" s="4"/>
      <c r="AX233" s="4"/>
      <c r="AY233" s="73">
        <v>0</v>
      </c>
      <c r="AZ233" s="4"/>
      <c r="BA233" s="4"/>
      <c r="BB233" s="72" t="b">
        <f t="shared" si="122"/>
        <v>0</v>
      </c>
      <c r="BC233" s="70">
        <v>0</v>
      </c>
      <c r="BE233" s="73">
        <v>0</v>
      </c>
      <c r="BF233" s="4"/>
      <c r="BG233" s="4"/>
      <c r="BH233" s="73">
        <v>0</v>
      </c>
      <c r="BI233" s="4"/>
      <c r="BJ233" s="4"/>
      <c r="BK233" s="72" t="b">
        <f t="shared" si="123"/>
        <v>0</v>
      </c>
      <c r="BL233" s="70">
        <v>0</v>
      </c>
      <c r="BN233" s="73">
        <v>0</v>
      </c>
      <c r="BO233" s="4"/>
      <c r="BP233" s="4"/>
      <c r="BQ233" s="73">
        <v>0</v>
      </c>
      <c r="BR233" s="4"/>
      <c r="BS233" s="4"/>
      <c r="BT233" s="72" t="b">
        <f t="shared" si="124"/>
        <v>0</v>
      </c>
      <c r="BU233" s="70">
        <v>0</v>
      </c>
      <c r="BW233" s="73">
        <v>0</v>
      </c>
      <c r="BX233" s="4"/>
      <c r="BY233" s="4"/>
      <c r="BZ233" s="73">
        <v>0</v>
      </c>
      <c r="CA233" s="4"/>
      <c r="CB233" s="4"/>
      <c r="CC233" s="72" t="b">
        <f t="shared" si="125"/>
        <v>0</v>
      </c>
      <c r="CD233" s="70">
        <v>0</v>
      </c>
      <c r="CF233" s="73">
        <v>0</v>
      </c>
      <c r="CG233" s="4"/>
      <c r="CH233" s="4"/>
      <c r="CI233" s="73">
        <v>0</v>
      </c>
      <c r="CJ233" s="4"/>
      <c r="CK233" s="4"/>
      <c r="CL233" s="72" t="b">
        <f t="shared" si="126"/>
        <v>0</v>
      </c>
      <c r="CM233" s="70">
        <v>0</v>
      </c>
    </row>
    <row r="234" spans="1:91" ht="27" customHeight="1">
      <c r="A234" s="102">
        <v>45863</v>
      </c>
      <c r="B234" s="59" t="s">
        <v>31</v>
      </c>
      <c r="C234" s="73">
        <v>0</v>
      </c>
      <c r="D234" s="4"/>
      <c r="E234" s="4"/>
      <c r="F234" s="73">
        <v>0</v>
      </c>
      <c r="G234" s="4"/>
      <c r="H234" s="4"/>
      <c r="I234" s="72" t="b">
        <f t="shared" si="117"/>
        <v>0</v>
      </c>
      <c r="J234" s="70">
        <v>0</v>
      </c>
      <c r="K234" s="65"/>
      <c r="L234" s="73">
        <v>0</v>
      </c>
      <c r="M234" s="4"/>
      <c r="N234" s="4"/>
      <c r="O234" s="73">
        <v>0</v>
      </c>
      <c r="P234" s="4"/>
      <c r="Q234" s="4"/>
      <c r="R234" s="72" t="b">
        <f t="shared" si="118"/>
        <v>0</v>
      </c>
      <c r="S234" s="70">
        <v>0</v>
      </c>
      <c r="U234" s="73">
        <v>0</v>
      </c>
      <c r="V234" s="4"/>
      <c r="W234" s="4"/>
      <c r="X234" s="73">
        <v>0</v>
      </c>
      <c r="Y234" s="4"/>
      <c r="Z234" s="4"/>
      <c r="AA234" s="72" t="b">
        <f t="shared" si="119"/>
        <v>0</v>
      </c>
      <c r="AB234" s="70">
        <v>0</v>
      </c>
      <c r="AD234" s="73">
        <v>0</v>
      </c>
      <c r="AE234" s="4"/>
      <c r="AF234" s="4"/>
      <c r="AG234" s="73">
        <v>0</v>
      </c>
      <c r="AH234" s="4"/>
      <c r="AI234" s="4"/>
      <c r="AJ234" s="72" t="b">
        <f t="shared" si="120"/>
        <v>0</v>
      </c>
      <c r="AK234" s="70">
        <v>0</v>
      </c>
      <c r="AM234" s="73">
        <v>0</v>
      </c>
      <c r="AN234" s="4"/>
      <c r="AO234" s="4"/>
      <c r="AP234" s="73">
        <v>0</v>
      </c>
      <c r="AQ234" s="4"/>
      <c r="AR234" s="4"/>
      <c r="AS234" s="72" t="b">
        <f t="shared" si="121"/>
        <v>0</v>
      </c>
      <c r="AT234" s="70">
        <v>0</v>
      </c>
      <c r="AV234" s="73">
        <v>0</v>
      </c>
      <c r="AW234" s="4"/>
      <c r="AX234" s="4"/>
      <c r="AY234" s="73">
        <v>0</v>
      </c>
      <c r="AZ234" s="4"/>
      <c r="BA234" s="4"/>
      <c r="BB234" s="72" t="b">
        <f t="shared" si="122"/>
        <v>0</v>
      </c>
      <c r="BC234" s="70">
        <v>0</v>
      </c>
      <c r="BE234" s="73">
        <v>0</v>
      </c>
      <c r="BF234" s="4"/>
      <c r="BG234" s="4"/>
      <c r="BH234" s="73">
        <v>0</v>
      </c>
      <c r="BI234" s="4"/>
      <c r="BJ234" s="4"/>
      <c r="BK234" s="72" t="b">
        <f t="shared" si="123"/>
        <v>0</v>
      </c>
      <c r="BL234" s="70">
        <v>0</v>
      </c>
      <c r="BN234" s="73">
        <v>0</v>
      </c>
      <c r="BO234" s="4"/>
      <c r="BP234" s="4"/>
      <c r="BQ234" s="73">
        <v>0</v>
      </c>
      <c r="BR234" s="4"/>
      <c r="BS234" s="4"/>
      <c r="BT234" s="72" t="b">
        <f t="shared" si="124"/>
        <v>0</v>
      </c>
      <c r="BU234" s="70">
        <v>0</v>
      </c>
      <c r="BW234" s="73">
        <v>0</v>
      </c>
      <c r="BX234" s="4"/>
      <c r="BY234" s="4"/>
      <c r="BZ234" s="73">
        <v>0</v>
      </c>
      <c r="CA234" s="4"/>
      <c r="CB234" s="4"/>
      <c r="CC234" s="72" t="b">
        <f t="shared" si="125"/>
        <v>0</v>
      </c>
      <c r="CD234" s="70">
        <v>0</v>
      </c>
      <c r="CF234" s="73">
        <v>0</v>
      </c>
      <c r="CG234" s="4"/>
      <c r="CH234" s="4"/>
      <c r="CI234" s="73">
        <v>0</v>
      </c>
      <c r="CJ234" s="4"/>
      <c r="CK234" s="4"/>
      <c r="CL234" s="72" t="b">
        <f t="shared" si="126"/>
        <v>0</v>
      </c>
      <c r="CM234" s="70">
        <v>0</v>
      </c>
    </row>
    <row r="235" spans="1:91" ht="27" customHeight="1">
      <c r="A235" s="102">
        <v>45864</v>
      </c>
      <c r="B235" s="59" t="s">
        <v>32</v>
      </c>
      <c r="C235" s="73">
        <v>0</v>
      </c>
      <c r="D235" s="4"/>
      <c r="E235" s="4"/>
      <c r="F235" s="73">
        <v>0</v>
      </c>
      <c r="G235" s="4"/>
      <c r="H235" s="4"/>
      <c r="I235" s="72" t="b">
        <f t="shared" si="117"/>
        <v>0</v>
      </c>
      <c r="J235" s="70">
        <v>0</v>
      </c>
      <c r="K235" s="65"/>
      <c r="L235" s="73">
        <v>0</v>
      </c>
      <c r="M235" s="4"/>
      <c r="N235" s="4"/>
      <c r="O235" s="73">
        <v>0</v>
      </c>
      <c r="P235" s="4"/>
      <c r="Q235" s="4"/>
      <c r="R235" s="72" t="b">
        <f t="shared" si="118"/>
        <v>0</v>
      </c>
      <c r="S235" s="70">
        <v>0</v>
      </c>
      <c r="U235" s="73">
        <v>0</v>
      </c>
      <c r="V235" s="4"/>
      <c r="W235" s="4"/>
      <c r="X235" s="73">
        <v>0</v>
      </c>
      <c r="Y235" s="4"/>
      <c r="Z235" s="4"/>
      <c r="AA235" s="72" t="b">
        <f t="shared" si="119"/>
        <v>0</v>
      </c>
      <c r="AB235" s="70">
        <v>0</v>
      </c>
      <c r="AD235" s="73">
        <v>0</v>
      </c>
      <c r="AE235" s="4"/>
      <c r="AF235" s="4"/>
      <c r="AG235" s="73">
        <v>0</v>
      </c>
      <c r="AH235" s="4"/>
      <c r="AI235" s="4"/>
      <c r="AJ235" s="72" t="b">
        <f t="shared" si="120"/>
        <v>0</v>
      </c>
      <c r="AK235" s="70">
        <v>0</v>
      </c>
      <c r="AM235" s="73">
        <v>0</v>
      </c>
      <c r="AN235" s="4"/>
      <c r="AO235" s="4"/>
      <c r="AP235" s="73">
        <v>0</v>
      </c>
      <c r="AQ235" s="4"/>
      <c r="AR235" s="4"/>
      <c r="AS235" s="72" t="b">
        <f t="shared" si="121"/>
        <v>0</v>
      </c>
      <c r="AT235" s="70">
        <v>0</v>
      </c>
      <c r="AV235" s="73">
        <v>0</v>
      </c>
      <c r="AW235" s="4"/>
      <c r="AX235" s="4"/>
      <c r="AY235" s="73">
        <v>0</v>
      </c>
      <c r="AZ235" s="4"/>
      <c r="BA235" s="4"/>
      <c r="BB235" s="72" t="b">
        <f t="shared" si="122"/>
        <v>0</v>
      </c>
      <c r="BC235" s="70">
        <v>0</v>
      </c>
      <c r="BE235" s="73">
        <v>0</v>
      </c>
      <c r="BF235" s="4"/>
      <c r="BG235" s="4"/>
      <c r="BH235" s="73">
        <v>0</v>
      </c>
      <c r="BI235" s="4"/>
      <c r="BJ235" s="4"/>
      <c r="BK235" s="72" t="b">
        <f t="shared" si="123"/>
        <v>0</v>
      </c>
      <c r="BL235" s="70">
        <v>0</v>
      </c>
      <c r="BN235" s="73">
        <v>0</v>
      </c>
      <c r="BO235" s="4"/>
      <c r="BP235" s="4"/>
      <c r="BQ235" s="73">
        <v>0</v>
      </c>
      <c r="BR235" s="4"/>
      <c r="BS235" s="4"/>
      <c r="BT235" s="72" t="b">
        <f t="shared" si="124"/>
        <v>0</v>
      </c>
      <c r="BU235" s="70">
        <v>0</v>
      </c>
      <c r="BW235" s="73">
        <v>0</v>
      </c>
      <c r="BX235" s="4"/>
      <c r="BY235" s="4"/>
      <c r="BZ235" s="73">
        <v>0</v>
      </c>
      <c r="CA235" s="4"/>
      <c r="CB235" s="4"/>
      <c r="CC235" s="72" t="b">
        <f t="shared" si="125"/>
        <v>0</v>
      </c>
      <c r="CD235" s="70">
        <v>0</v>
      </c>
      <c r="CF235" s="73">
        <v>0</v>
      </c>
      <c r="CG235" s="4"/>
      <c r="CH235" s="4"/>
      <c r="CI235" s="73">
        <v>0</v>
      </c>
      <c r="CJ235" s="4"/>
      <c r="CK235" s="4"/>
      <c r="CL235" s="72" t="b">
        <f t="shared" si="126"/>
        <v>0</v>
      </c>
      <c r="CM235" s="70">
        <v>0</v>
      </c>
    </row>
    <row r="236" spans="1:91" ht="27" customHeight="1">
      <c r="A236" s="102">
        <v>45865</v>
      </c>
      <c r="B236" s="13" t="s">
        <v>33</v>
      </c>
      <c r="C236" s="73">
        <v>0</v>
      </c>
      <c r="D236" s="4"/>
      <c r="E236" s="4"/>
      <c r="F236" s="73">
        <v>0</v>
      </c>
      <c r="G236" s="4"/>
      <c r="H236" s="4"/>
      <c r="I236" s="72" t="b">
        <f t="shared" si="117"/>
        <v>0</v>
      </c>
      <c r="J236" s="70">
        <v>0</v>
      </c>
      <c r="K236" s="65"/>
      <c r="L236" s="73">
        <v>0</v>
      </c>
      <c r="M236" s="4"/>
      <c r="N236" s="4"/>
      <c r="O236" s="73">
        <v>0</v>
      </c>
      <c r="P236" s="4"/>
      <c r="Q236" s="4"/>
      <c r="R236" s="72" t="b">
        <f t="shared" si="118"/>
        <v>0</v>
      </c>
      <c r="S236" s="70">
        <v>0</v>
      </c>
      <c r="U236" s="73">
        <v>0</v>
      </c>
      <c r="V236" s="4"/>
      <c r="W236" s="4"/>
      <c r="X236" s="73">
        <v>0</v>
      </c>
      <c r="Y236" s="4"/>
      <c r="Z236" s="4"/>
      <c r="AA236" s="72" t="b">
        <f t="shared" si="119"/>
        <v>0</v>
      </c>
      <c r="AB236" s="70">
        <v>0</v>
      </c>
      <c r="AD236" s="73">
        <v>0</v>
      </c>
      <c r="AE236" s="4"/>
      <c r="AF236" s="4"/>
      <c r="AG236" s="73">
        <v>0</v>
      </c>
      <c r="AH236" s="4"/>
      <c r="AI236" s="4"/>
      <c r="AJ236" s="72" t="b">
        <f t="shared" si="120"/>
        <v>0</v>
      </c>
      <c r="AK236" s="70">
        <v>0</v>
      </c>
      <c r="AM236" s="73">
        <v>0</v>
      </c>
      <c r="AN236" s="4"/>
      <c r="AO236" s="4"/>
      <c r="AP236" s="73">
        <v>0</v>
      </c>
      <c r="AQ236" s="4"/>
      <c r="AR236" s="4"/>
      <c r="AS236" s="72" t="b">
        <f t="shared" si="121"/>
        <v>0</v>
      </c>
      <c r="AT236" s="70">
        <v>0</v>
      </c>
      <c r="AV236" s="73">
        <v>0</v>
      </c>
      <c r="AW236" s="4"/>
      <c r="AX236" s="4"/>
      <c r="AY236" s="73">
        <v>0</v>
      </c>
      <c r="AZ236" s="4"/>
      <c r="BA236" s="4"/>
      <c r="BB236" s="72" t="b">
        <f t="shared" si="122"/>
        <v>0</v>
      </c>
      <c r="BC236" s="70">
        <v>0</v>
      </c>
      <c r="BE236" s="73">
        <v>0</v>
      </c>
      <c r="BF236" s="4"/>
      <c r="BG236" s="4"/>
      <c r="BH236" s="73">
        <v>0</v>
      </c>
      <c r="BI236" s="4"/>
      <c r="BJ236" s="4"/>
      <c r="BK236" s="72" t="b">
        <f t="shared" si="123"/>
        <v>0</v>
      </c>
      <c r="BL236" s="70">
        <v>0</v>
      </c>
      <c r="BN236" s="73">
        <v>0</v>
      </c>
      <c r="BO236" s="4"/>
      <c r="BP236" s="4"/>
      <c r="BQ236" s="73">
        <v>0</v>
      </c>
      <c r="BR236" s="4"/>
      <c r="BS236" s="4"/>
      <c r="BT236" s="72" t="b">
        <f t="shared" si="124"/>
        <v>0</v>
      </c>
      <c r="BU236" s="70">
        <v>0</v>
      </c>
      <c r="BW236" s="73">
        <v>0</v>
      </c>
      <c r="BX236" s="4"/>
      <c r="BY236" s="4"/>
      <c r="BZ236" s="73">
        <v>0</v>
      </c>
      <c r="CA236" s="4"/>
      <c r="CB236" s="4"/>
      <c r="CC236" s="72" t="b">
        <f t="shared" si="125"/>
        <v>0</v>
      </c>
      <c r="CD236" s="70">
        <v>0</v>
      </c>
      <c r="CF236" s="73">
        <v>0</v>
      </c>
      <c r="CG236" s="4"/>
      <c r="CH236" s="4"/>
      <c r="CI236" s="73">
        <v>0</v>
      </c>
      <c r="CJ236" s="4"/>
      <c r="CK236" s="4"/>
      <c r="CL236" s="72" t="b">
        <f t="shared" si="126"/>
        <v>0</v>
      </c>
      <c r="CM236" s="70">
        <v>0</v>
      </c>
    </row>
    <row r="237" spans="1:91" ht="27" customHeight="1">
      <c r="A237" s="102">
        <v>45866</v>
      </c>
      <c r="B237" s="141" t="s">
        <v>24</v>
      </c>
      <c r="C237" s="73">
        <v>0</v>
      </c>
      <c r="D237" s="4"/>
      <c r="E237" s="4"/>
      <c r="F237" s="73">
        <v>0</v>
      </c>
      <c r="G237" s="4"/>
      <c r="H237" s="4"/>
      <c r="I237" s="72" t="b">
        <f t="shared" si="117"/>
        <v>0</v>
      </c>
      <c r="J237" s="70">
        <v>0</v>
      </c>
      <c r="K237" s="65"/>
      <c r="L237" s="73">
        <v>0</v>
      </c>
      <c r="M237" s="4"/>
      <c r="N237" s="4"/>
      <c r="O237" s="73">
        <v>0</v>
      </c>
      <c r="P237" s="4"/>
      <c r="Q237" s="4"/>
      <c r="R237" s="72" t="b">
        <f t="shared" si="118"/>
        <v>0</v>
      </c>
      <c r="S237" s="70">
        <v>0</v>
      </c>
      <c r="U237" s="73">
        <v>0</v>
      </c>
      <c r="V237" s="4"/>
      <c r="W237" s="4"/>
      <c r="X237" s="73">
        <v>0</v>
      </c>
      <c r="Y237" s="4"/>
      <c r="Z237" s="4"/>
      <c r="AA237" s="72" t="b">
        <f t="shared" si="119"/>
        <v>0</v>
      </c>
      <c r="AB237" s="70">
        <v>0</v>
      </c>
      <c r="AD237" s="73">
        <v>0</v>
      </c>
      <c r="AE237" s="4"/>
      <c r="AF237" s="4"/>
      <c r="AG237" s="73">
        <v>0</v>
      </c>
      <c r="AH237" s="4"/>
      <c r="AI237" s="4"/>
      <c r="AJ237" s="72" t="b">
        <f t="shared" si="120"/>
        <v>0</v>
      </c>
      <c r="AK237" s="70">
        <v>0</v>
      </c>
      <c r="AM237" s="73">
        <v>0</v>
      </c>
      <c r="AN237" s="4"/>
      <c r="AO237" s="4"/>
      <c r="AP237" s="73">
        <v>0</v>
      </c>
      <c r="AQ237" s="4"/>
      <c r="AR237" s="4"/>
      <c r="AS237" s="72" t="b">
        <f t="shared" si="121"/>
        <v>0</v>
      </c>
      <c r="AT237" s="70">
        <v>0</v>
      </c>
      <c r="AV237" s="73">
        <v>0</v>
      </c>
      <c r="AW237" s="4"/>
      <c r="AX237" s="4"/>
      <c r="AY237" s="73">
        <v>0</v>
      </c>
      <c r="AZ237" s="4"/>
      <c r="BA237" s="4"/>
      <c r="BB237" s="72" t="b">
        <f t="shared" si="122"/>
        <v>0</v>
      </c>
      <c r="BC237" s="70">
        <v>0</v>
      </c>
      <c r="BE237" s="73">
        <v>0</v>
      </c>
      <c r="BF237" s="4"/>
      <c r="BG237" s="4"/>
      <c r="BH237" s="73">
        <v>0</v>
      </c>
      <c r="BI237" s="4"/>
      <c r="BJ237" s="4"/>
      <c r="BK237" s="72" t="b">
        <f t="shared" si="123"/>
        <v>0</v>
      </c>
      <c r="BL237" s="70">
        <v>0</v>
      </c>
      <c r="BN237" s="73">
        <v>0</v>
      </c>
      <c r="BO237" s="4"/>
      <c r="BP237" s="4"/>
      <c r="BQ237" s="73">
        <v>0</v>
      </c>
      <c r="BR237" s="4"/>
      <c r="BS237" s="4"/>
      <c r="BT237" s="72" t="b">
        <f t="shared" si="124"/>
        <v>0</v>
      </c>
      <c r="BU237" s="70">
        <v>0</v>
      </c>
      <c r="BW237" s="73">
        <v>0</v>
      </c>
      <c r="BX237" s="4"/>
      <c r="BY237" s="4"/>
      <c r="BZ237" s="73">
        <v>0</v>
      </c>
      <c r="CA237" s="4"/>
      <c r="CB237" s="4"/>
      <c r="CC237" s="72" t="b">
        <f t="shared" si="125"/>
        <v>0</v>
      </c>
      <c r="CD237" s="70">
        <v>0</v>
      </c>
      <c r="CF237" s="73">
        <v>0</v>
      </c>
      <c r="CG237" s="4"/>
      <c r="CH237" s="4"/>
      <c r="CI237" s="73">
        <v>0</v>
      </c>
      <c r="CJ237" s="4"/>
      <c r="CK237" s="4"/>
      <c r="CL237" s="72" t="b">
        <f t="shared" si="126"/>
        <v>0</v>
      </c>
      <c r="CM237" s="70">
        <v>0</v>
      </c>
    </row>
    <row r="238" spans="1:91" ht="27" customHeight="1">
      <c r="A238" s="102">
        <v>45867</v>
      </c>
      <c r="B238" s="141" t="s">
        <v>25</v>
      </c>
      <c r="C238" s="73">
        <v>0</v>
      </c>
      <c r="D238" s="4"/>
      <c r="E238" s="4"/>
      <c r="F238" s="73">
        <v>0</v>
      </c>
      <c r="G238" s="4"/>
      <c r="H238" s="4"/>
      <c r="I238" s="72" t="b">
        <f t="shared" si="117"/>
        <v>0</v>
      </c>
      <c r="J238" s="70">
        <v>0</v>
      </c>
      <c r="K238" s="65"/>
      <c r="L238" s="73">
        <v>0</v>
      </c>
      <c r="M238" s="4"/>
      <c r="N238" s="4"/>
      <c r="O238" s="73">
        <v>0</v>
      </c>
      <c r="P238" s="4"/>
      <c r="Q238" s="4"/>
      <c r="R238" s="72" t="b">
        <f t="shared" si="118"/>
        <v>0</v>
      </c>
      <c r="S238" s="70">
        <v>0</v>
      </c>
      <c r="U238" s="73">
        <v>0</v>
      </c>
      <c r="V238" s="4"/>
      <c r="W238" s="4"/>
      <c r="X238" s="73">
        <v>0</v>
      </c>
      <c r="Y238" s="4"/>
      <c r="Z238" s="4"/>
      <c r="AA238" s="72" t="b">
        <f t="shared" si="119"/>
        <v>0</v>
      </c>
      <c r="AB238" s="70">
        <v>0</v>
      </c>
      <c r="AD238" s="73">
        <v>0</v>
      </c>
      <c r="AE238" s="4"/>
      <c r="AF238" s="4"/>
      <c r="AG238" s="73">
        <v>0</v>
      </c>
      <c r="AH238" s="4"/>
      <c r="AI238" s="4"/>
      <c r="AJ238" s="72" t="b">
        <f t="shared" si="120"/>
        <v>0</v>
      </c>
      <c r="AK238" s="70">
        <v>0</v>
      </c>
      <c r="AM238" s="73">
        <v>0</v>
      </c>
      <c r="AN238" s="4"/>
      <c r="AO238" s="4"/>
      <c r="AP238" s="73">
        <v>0</v>
      </c>
      <c r="AQ238" s="4"/>
      <c r="AR238" s="4"/>
      <c r="AS238" s="72" t="b">
        <f t="shared" si="121"/>
        <v>0</v>
      </c>
      <c r="AT238" s="70">
        <v>0</v>
      </c>
      <c r="AV238" s="73">
        <v>0</v>
      </c>
      <c r="AW238" s="4"/>
      <c r="AX238" s="4"/>
      <c r="AY238" s="73">
        <v>0</v>
      </c>
      <c r="AZ238" s="4"/>
      <c r="BA238" s="4"/>
      <c r="BB238" s="72" t="b">
        <f t="shared" si="122"/>
        <v>0</v>
      </c>
      <c r="BC238" s="70">
        <v>0</v>
      </c>
      <c r="BE238" s="73">
        <v>0</v>
      </c>
      <c r="BF238" s="4"/>
      <c r="BG238" s="4"/>
      <c r="BH238" s="73">
        <v>0</v>
      </c>
      <c r="BI238" s="4"/>
      <c r="BJ238" s="4"/>
      <c r="BK238" s="72" t="b">
        <f t="shared" si="123"/>
        <v>0</v>
      </c>
      <c r="BL238" s="70">
        <v>0</v>
      </c>
      <c r="BN238" s="73">
        <v>0</v>
      </c>
      <c r="BO238" s="4"/>
      <c r="BP238" s="4"/>
      <c r="BQ238" s="73">
        <v>0</v>
      </c>
      <c r="BR238" s="4"/>
      <c r="BS238" s="4"/>
      <c r="BT238" s="72" t="b">
        <f t="shared" si="124"/>
        <v>0</v>
      </c>
      <c r="BU238" s="70">
        <v>0</v>
      </c>
      <c r="BW238" s="73">
        <v>0</v>
      </c>
      <c r="BX238" s="4"/>
      <c r="BY238" s="4"/>
      <c r="BZ238" s="73">
        <v>0</v>
      </c>
      <c r="CA238" s="4"/>
      <c r="CB238" s="4"/>
      <c r="CC238" s="72" t="b">
        <f t="shared" si="125"/>
        <v>0</v>
      </c>
      <c r="CD238" s="70">
        <v>0</v>
      </c>
      <c r="CF238" s="73">
        <v>0</v>
      </c>
      <c r="CG238" s="4"/>
      <c r="CH238" s="4"/>
      <c r="CI238" s="73">
        <v>0</v>
      </c>
      <c r="CJ238" s="4"/>
      <c r="CK238" s="4"/>
      <c r="CL238" s="72" t="b">
        <f t="shared" si="126"/>
        <v>0</v>
      </c>
      <c r="CM238" s="70">
        <v>0</v>
      </c>
    </row>
    <row r="239" spans="1:91" ht="27" customHeight="1">
      <c r="A239" s="102">
        <v>45868</v>
      </c>
      <c r="B239" s="141" t="s">
        <v>34</v>
      </c>
      <c r="C239" s="73">
        <v>0</v>
      </c>
      <c r="D239" s="4"/>
      <c r="E239" s="4"/>
      <c r="F239" s="73">
        <v>0</v>
      </c>
      <c r="G239" s="4"/>
      <c r="H239" s="4"/>
      <c r="I239" s="72" t="b">
        <f t="shared" si="117"/>
        <v>0</v>
      </c>
      <c r="J239" s="70">
        <v>0</v>
      </c>
      <c r="K239" s="65"/>
      <c r="L239" s="73">
        <v>0</v>
      </c>
      <c r="M239" s="4"/>
      <c r="N239" s="4"/>
      <c r="O239" s="73">
        <v>0</v>
      </c>
      <c r="P239" s="4"/>
      <c r="Q239" s="4"/>
      <c r="R239" s="72" t="b">
        <f t="shared" si="118"/>
        <v>0</v>
      </c>
      <c r="S239" s="70">
        <v>0</v>
      </c>
      <c r="U239" s="73">
        <v>0</v>
      </c>
      <c r="V239" s="4"/>
      <c r="W239" s="4"/>
      <c r="X239" s="73">
        <v>0</v>
      </c>
      <c r="Y239" s="4"/>
      <c r="Z239" s="4"/>
      <c r="AA239" s="72" t="b">
        <f t="shared" si="119"/>
        <v>0</v>
      </c>
      <c r="AB239" s="70">
        <v>0</v>
      </c>
      <c r="AD239" s="73">
        <v>0</v>
      </c>
      <c r="AE239" s="4"/>
      <c r="AF239" s="4"/>
      <c r="AG239" s="73">
        <v>0</v>
      </c>
      <c r="AH239" s="4"/>
      <c r="AI239" s="4"/>
      <c r="AJ239" s="72" t="b">
        <f t="shared" si="120"/>
        <v>0</v>
      </c>
      <c r="AK239" s="70">
        <v>0</v>
      </c>
      <c r="AM239" s="73">
        <v>0</v>
      </c>
      <c r="AN239" s="4"/>
      <c r="AO239" s="4"/>
      <c r="AP239" s="73">
        <v>0</v>
      </c>
      <c r="AQ239" s="4"/>
      <c r="AR239" s="4"/>
      <c r="AS239" s="72" t="b">
        <f t="shared" si="121"/>
        <v>0</v>
      </c>
      <c r="AT239" s="70">
        <v>0</v>
      </c>
      <c r="AV239" s="73">
        <v>0</v>
      </c>
      <c r="AW239" s="4"/>
      <c r="AX239" s="4"/>
      <c r="AY239" s="73">
        <v>0</v>
      </c>
      <c r="AZ239" s="4"/>
      <c r="BA239" s="4"/>
      <c r="BB239" s="72" t="b">
        <f t="shared" si="122"/>
        <v>0</v>
      </c>
      <c r="BC239" s="70">
        <v>0</v>
      </c>
      <c r="BE239" s="73">
        <v>0</v>
      </c>
      <c r="BF239" s="4"/>
      <c r="BG239" s="4"/>
      <c r="BH239" s="73">
        <v>0</v>
      </c>
      <c r="BI239" s="4"/>
      <c r="BJ239" s="4"/>
      <c r="BK239" s="72" t="b">
        <f t="shared" si="123"/>
        <v>0</v>
      </c>
      <c r="BL239" s="70">
        <v>0</v>
      </c>
      <c r="BN239" s="73">
        <v>0</v>
      </c>
      <c r="BO239" s="4"/>
      <c r="BP239" s="4"/>
      <c r="BQ239" s="73">
        <v>0</v>
      </c>
      <c r="BR239" s="4"/>
      <c r="BS239" s="4"/>
      <c r="BT239" s="72" t="b">
        <f t="shared" si="124"/>
        <v>0</v>
      </c>
      <c r="BU239" s="70">
        <v>0</v>
      </c>
      <c r="BW239" s="73">
        <v>0</v>
      </c>
      <c r="BX239" s="4"/>
      <c r="BY239" s="4"/>
      <c r="BZ239" s="73">
        <v>0</v>
      </c>
      <c r="CA239" s="4"/>
      <c r="CB239" s="4"/>
      <c r="CC239" s="72" t="b">
        <f t="shared" si="125"/>
        <v>0</v>
      </c>
      <c r="CD239" s="70">
        <v>0</v>
      </c>
      <c r="CF239" s="73">
        <v>0</v>
      </c>
      <c r="CG239" s="4"/>
      <c r="CH239" s="4"/>
      <c r="CI239" s="73">
        <v>0</v>
      </c>
      <c r="CJ239" s="4"/>
      <c r="CK239" s="4"/>
      <c r="CL239" s="72" t="b">
        <f t="shared" si="126"/>
        <v>0</v>
      </c>
      <c r="CM239" s="70">
        <v>0</v>
      </c>
    </row>
    <row r="240" spans="1:91" ht="27" customHeight="1">
      <c r="A240" s="102"/>
      <c r="C240" s="113">
        <f>SUM(C210:C239)</f>
        <v>0</v>
      </c>
      <c r="D240" s="143" t="s">
        <v>90</v>
      </c>
      <c r="E240" s="143"/>
      <c r="F240" s="143"/>
      <c r="G240" s="143"/>
      <c r="H240" s="113">
        <f>SUM(H210:H239)</f>
        <v>0</v>
      </c>
      <c r="I240" s="143"/>
      <c r="J240" s="113">
        <f>SUM(J209:J239)</f>
        <v>0</v>
      </c>
      <c r="K240" s="65"/>
      <c r="L240" s="113">
        <f>SUM(L210:L239)</f>
        <v>0</v>
      </c>
      <c r="M240" s="143" t="s">
        <v>90</v>
      </c>
      <c r="N240" s="143"/>
      <c r="O240" s="143"/>
      <c r="P240" s="143"/>
      <c r="Q240" s="113">
        <f>SUM(Q210:Q239)</f>
        <v>0</v>
      </c>
      <c r="R240" s="143"/>
      <c r="S240" s="113">
        <f>SUM(S209:S239)</f>
        <v>0</v>
      </c>
      <c r="U240" s="113">
        <f>SUM(U210:U239)</f>
        <v>0</v>
      </c>
      <c r="V240" s="143" t="s">
        <v>90</v>
      </c>
      <c r="W240" s="143"/>
      <c r="X240" s="143"/>
      <c r="Y240" s="143"/>
      <c r="Z240" s="113">
        <f>SUM(Z210:Z239)</f>
        <v>0</v>
      </c>
      <c r="AA240" s="143"/>
      <c r="AB240" s="113">
        <f>SUM(AB209:AB239)</f>
        <v>0</v>
      </c>
      <c r="AD240" s="113">
        <f>SUM(AD210:AD239)</f>
        <v>0</v>
      </c>
      <c r="AE240" s="143" t="s">
        <v>90</v>
      </c>
      <c r="AF240" s="143"/>
      <c r="AG240" s="143"/>
      <c r="AH240" s="143"/>
      <c r="AI240" s="113">
        <f>SUM(AI210:AI239)</f>
        <v>0</v>
      </c>
      <c r="AJ240" s="143"/>
      <c r="AK240" s="113">
        <f>SUM(AK209:AK239)</f>
        <v>0</v>
      </c>
      <c r="AM240" s="113">
        <f>SUM(AM210:AM239)</f>
        <v>0</v>
      </c>
      <c r="AN240" s="143" t="s">
        <v>90</v>
      </c>
      <c r="AO240" s="143"/>
      <c r="AP240" s="143"/>
      <c r="AQ240" s="143"/>
      <c r="AR240" s="113">
        <f>SUM(AR210:AR239)</f>
        <v>0</v>
      </c>
      <c r="AS240" s="143"/>
      <c r="AT240" s="113">
        <f>SUM(AT209:AT239)</f>
        <v>0</v>
      </c>
      <c r="AV240" s="113">
        <f>SUM(AV210:AV239)</f>
        <v>0</v>
      </c>
      <c r="AW240" s="143" t="s">
        <v>90</v>
      </c>
      <c r="AX240" s="143"/>
      <c r="AY240" s="143"/>
      <c r="AZ240" s="143"/>
      <c r="BA240" s="113">
        <f>SUM(BA210:BA239)</f>
        <v>0</v>
      </c>
      <c r="BB240" s="143"/>
      <c r="BC240" s="113">
        <f>SUM(BC209:BC239)</f>
        <v>0</v>
      </c>
      <c r="BE240" s="113">
        <f>SUM(BE210:BE239)</f>
        <v>13</v>
      </c>
      <c r="BF240" s="143" t="s">
        <v>90</v>
      </c>
      <c r="BG240" s="143"/>
      <c r="BH240" s="143"/>
      <c r="BI240" s="143"/>
      <c r="BJ240" s="113">
        <f>SUM(BJ210:BJ239)</f>
        <v>0</v>
      </c>
      <c r="BK240" s="143"/>
      <c r="BL240" s="113">
        <f>SUM(BL209:BL239)</f>
        <v>0</v>
      </c>
      <c r="BN240" s="113">
        <f>SUM(BN210:BN239)</f>
        <v>0</v>
      </c>
      <c r="BO240" s="143" t="s">
        <v>90</v>
      </c>
      <c r="BP240" s="143"/>
      <c r="BQ240" s="143"/>
      <c r="BR240" s="143"/>
      <c r="BS240" s="113">
        <f>SUM(BS210:BS239)</f>
        <v>0</v>
      </c>
      <c r="BT240" s="143"/>
      <c r="BU240" s="113">
        <f>SUM(BU209:BU239)</f>
        <v>0</v>
      </c>
      <c r="BW240" s="113">
        <f>SUM(BW210:BW239)</f>
        <v>0</v>
      </c>
      <c r="BX240" s="143" t="s">
        <v>90</v>
      </c>
      <c r="BY240" s="143"/>
      <c r="BZ240" s="143"/>
      <c r="CA240" s="143"/>
      <c r="CB240" s="113">
        <f>SUM(CB210:CB239)</f>
        <v>0</v>
      </c>
      <c r="CC240" s="143"/>
      <c r="CD240" s="113">
        <f>SUM(CD209:CD239)</f>
        <v>0</v>
      </c>
      <c r="CF240" s="113">
        <f>SUM(CF210:CF239)</f>
        <v>0</v>
      </c>
      <c r="CG240" s="143" t="s">
        <v>90</v>
      </c>
      <c r="CH240" s="143"/>
      <c r="CI240" s="143"/>
      <c r="CJ240" s="143"/>
      <c r="CK240" s="113">
        <f>SUM(CK210:CK239)</f>
        <v>0</v>
      </c>
      <c r="CL240" s="143"/>
      <c r="CM240" s="113">
        <f>SUM(CM209:CM239)</f>
        <v>0</v>
      </c>
    </row>
  </sheetData>
  <mergeCells count="136">
    <mergeCell ref="CG176:CJ176"/>
    <mergeCell ref="D207:G207"/>
    <mergeCell ref="M207:P207"/>
    <mergeCell ref="V207:Y207"/>
    <mergeCell ref="AE207:AH207"/>
    <mergeCell ref="AN207:AQ207"/>
    <mergeCell ref="AW207:AZ207"/>
    <mergeCell ref="BF207:BI207"/>
    <mergeCell ref="BO207:BR207"/>
    <mergeCell ref="BX207:CA207"/>
    <mergeCell ref="CG207:CJ207"/>
    <mergeCell ref="D176:G176"/>
    <mergeCell ref="M176:P176"/>
    <mergeCell ref="V176:Y176"/>
    <mergeCell ref="AE176:AH176"/>
    <mergeCell ref="AN176:AQ176"/>
    <mergeCell ref="AW176:AZ176"/>
    <mergeCell ref="BF176:BI176"/>
    <mergeCell ref="BO176:BR176"/>
    <mergeCell ref="BX176:CA176"/>
    <mergeCell ref="CG140:CJ140"/>
    <mergeCell ref="D140:G140"/>
    <mergeCell ref="M140:P140"/>
    <mergeCell ref="V140:Y140"/>
    <mergeCell ref="AE140:AH140"/>
    <mergeCell ref="AN140:AQ140"/>
    <mergeCell ref="AW140:AZ140"/>
    <mergeCell ref="BF140:BI140"/>
    <mergeCell ref="BO140:BR140"/>
    <mergeCell ref="BX140:CA140"/>
    <mergeCell ref="CF6:CM6"/>
    <mergeCell ref="CG7:CJ7"/>
    <mergeCell ref="CG40:CJ40"/>
    <mergeCell ref="CG43:CJ43"/>
    <mergeCell ref="CG72:CJ72"/>
    <mergeCell ref="D109:G109"/>
    <mergeCell ref="M109:P109"/>
    <mergeCell ref="V109:Y109"/>
    <mergeCell ref="AE109:AH109"/>
    <mergeCell ref="AN109:AQ109"/>
    <mergeCell ref="AW109:AZ109"/>
    <mergeCell ref="BF109:BI109"/>
    <mergeCell ref="BO109:BR109"/>
    <mergeCell ref="BX109:CA109"/>
    <mergeCell ref="CG109:CJ109"/>
    <mergeCell ref="D40:G40"/>
    <mergeCell ref="BO40:BR40"/>
    <mergeCell ref="BF40:BI40"/>
    <mergeCell ref="AW40:AZ40"/>
    <mergeCell ref="AN40:AQ40"/>
    <mergeCell ref="AE40:AH40"/>
    <mergeCell ref="V40:Y40"/>
    <mergeCell ref="BW6:CD6"/>
    <mergeCell ref="BX7:CA7"/>
    <mergeCell ref="A4:BU4"/>
    <mergeCell ref="A3:BU3"/>
    <mergeCell ref="A2:BU2"/>
    <mergeCell ref="A1:BU1"/>
    <mergeCell ref="B6:B8"/>
    <mergeCell ref="A6:A8"/>
    <mergeCell ref="BN6:BU6"/>
    <mergeCell ref="BE6:BL6"/>
    <mergeCell ref="AV6:BC6"/>
    <mergeCell ref="AM6:AT6"/>
    <mergeCell ref="AD6:AK6"/>
    <mergeCell ref="U6:AB6"/>
    <mergeCell ref="C6:J6"/>
    <mergeCell ref="L6:S6"/>
    <mergeCell ref="V7:Y7"/>
    <mergeCell ref="AE7:AH7"/>
    <mergeCell ref="AN7:AQ7"/>
    <mergeCell ref="AW7:AZ7"/>
    <mergeCell ref="BF7:BI7"/>
    <mergeCell ref="BO7:BR7"/>
    <mergeCell ref="D7:G7"/>
    <mergeCell ref="M7:P7"/>
    <mergeCell ref="BX40:CA40"/>
    <mergeCell ref="BX43:CA43"/>
    <mergeCell ref="BX72:CA72"/>
    <mergeCell ref="AW72:AZ72"/>
    <mergeCell ref="BF72:BI72"/>
    <mergeCell ref="BO72:BR72"/>
    <mergeCell ref="D43:G43"/>
    <mergeCell ref="M43:P43"/>
    <mergeCell ref="V43:Y43"/>
    <mergeCell ref="AE43:AH43"/>
    <mergeCell ref="AN43:AQ43"/>
    <mergeCell ref="AW43:AZ43"/>
    <mergeCell ref="BF43:BI43"/>
    <mergeCell ref="BO43:BR43"/>
    <mergeCell ref="D72:G72"/>
    <mergeCell ref="M72:P72"/>
    <mergeCell ref="V72:Y72"/>
    <mergeCell ref="AE72:AH72"/>
    <mergeCell ref="AN72:AQ72"/>
    <mergeCell ref="M40:P40"/>
    <mergeCell ref="AW75:AZ75"/>
    <mergeCell ref="BF75:BI75"/>
    <mergeCell ref="BO75:BR75"/>
    <mergeCell ref="BX75:CA75"/>
    <mergeCell ref="CG75:CJ75"/>
    <mergeCell ref="D75:G75"/>
    <mergeCell ref="M75:P75"/>
    <mergeCell ref="V75:Y75"/>
    <mergeCell ref="AE75:AH75"/>
    <mergeCell ref="AN75:AQ75"/>
    <mergeCell ref="AW107:AZ107"/>
    <mergeCell ref="BF107:BI107"/>
    <mergeCell ref="BO107:BR107"/>
    <mergeCell ref="BX107:CA107"/>
    <mergeCell ref="CG107:CJ107"/>
    <mergeCell ref="D107:G107"/>
    <mergeCell ref="M107:P107"/>
    <mergeCell ref="V107:Y107"/>
    <mergeCell ref="AE107:AH107"/>
    <mergeCell ref="AN107:AQ107"/>
    <mergeCell ref="AW142:AZ142"/>
    <mergeCell ref="BF142:BI142"/>
    <mergeCell ref="BO142:BR142"/>
    <mergeCell ref="BX142:CA142"/>
    <mergeCell ref="CG142:CJ142"/>
    <mergeCell ref="D142:G142"/>
    <mergeCell ref="M142:P142"/>
    <mergeCell ref="V142:Y142"/>
    <mergeCell ref="AE142:AH142"/>
    <mergeCell ref="AN142:AQ142"/>
    <mergeCell ref="AW174:AZ174"/>
    <mergeCell ref="BF174:BI174"/>
    <mergeCell ref="BO174:BR174"/>
    <mergeCell ref="BX174:CA174"/>
    <mergeCell ref="CG174:CJ174"/>
    <mergeCell ref="D174:G174"/>
    <mergeCell ref="M174:P174"/>
    <mergeCell ref="V174:Y174"/>
    <mergeCell ref="AE174:AH174"/>
    <mergeCell ref="AN174:AQ17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102"/>
  <sheetViews>
    <sheetView topLeftCell="A82" zoomScale="85" zoomScaleNormal="85" workbookViewId="0">
      <selection activeCell="F98" sqref="F98"/>
    </sheetView>
  </sheetViews>
  <sheetFormatPr defaultRowHeight="15" outlineLevelCol="1"/>
  <cols>
    <col min="1" max="1" width="9.5703125" style="23" bestFit="1" customWidth="1"/>
    <col min="2" max="2" width="11.7109375" style="23" customWidth="1" outlineLevel="1"/>
    <col min="3" max="3" width="4.85546875" style="23" bestFit="1" customWidth="1"/>
    <col min="4" max="4" width="8.140625" style="23" bestFit="1" customWidth="1"/>
    <col min="5" max="5" width="10.5703125" style="23" bestFit="1" customWidth="1"/>
    <col min="6" max="6" width="10.42578125" style="25" customWidth="1"/>
    <col min="7" max="7" width="13.28515625" style="30" customWidth="1"/>
    <col min="8" max="8" width="14.5703125" style="30" customWidth="1" outlineLevel="1"/>
    <col min="9" max="9" width="14.28515625" style="25" customWidth="1" outlineLevel="1"/>
    <col min="10" max="10" width="9.140625" style="25" customWidth="1" outlineLevel="1"/>
    <col min="11" max="11" width="7.28515625" style="25" customWidth="1" outlineLevel="1"/>
    <col min="12" max="12" width="14.5703125" style="25" customWidth="1" outlineLevel="1"/>
    <col min="13" max="13" width="13.140625" style="25" customWidth="1" outlineLevel="1"/>
    <col min="14" max="14" width="15.28515625" style="25" customWidth="1" outlineLevel="1"/>
    <col min="15" max="15" width="13" style="25" customWidth="1" outlineLevel="1"/>
    <col min="16" max="16" width="13.140625" style="25" customWidth="1"/>
    <col min="17" max="17" width="3.7109375" style="25" customWidth="1"/>
    <col min="18" max="18" width="12" style="25" customWidth="1"/>
    <col min="19" max="19" width="10.7109375" style="25" customWidth="1"/>
    <col min="20" max="20" width="12.42578125" style="25" customWidth="1"/>
    <col min="21" max="21" width="3.85546875" style="25" customWidth="1"/>
    <col min="22" max="22" width="13.140625" style="25" customWidth="1"/>
    <col min="23" max="23" width="8.140625" style="23" customWidth="1"/>
    <col min="24" max="24" width="2.85546875" style="23" customWidth="1"/>
    <col min="25" max="25" width="6.28515625" style="25" customWidth="1" outlineLevel="1"/>
    <col min="26" max="26" width="17.140625" style="25" customWidth="1" outlineLevel="1"/>
    <col min="27" max="27" width="15.85546875" style="25" customWidth="1" outlineLevel="1"/>
    <col min="28" max="28" width="13.140625" style="23" customWidth="1"/>
    <col min="29" max="29" width="9.7109375" style="23" customWidth="1"/>
    <col min="30" max="31" width="9.140625" style="23" customWidth="1"/>
    <col min="32" max="33" width="9.140625" style="23"/>
    <col min="34" max="34" width="10.140625" style="23" bestFit="1" customWidth="1"/>
    <col min="35" max="16384" width="9.140625" style="23"/>
  </cols>
  <sheetData>
    <row r="3" spans="2:29">
      <c r="C3" s="164" t="s">
        <v>50</v>
      </c>
      <c r="D3" s="164"/>
      <c r="E3" s="22">
        <v>45658</v>
      </c>
      <c r="F3" s="91"/>
      <c r="G3" s="29"/>
      <c r="H3" s="29"/>
      <c r="I3" s="91"/>
      <c r="J3" s="91"/>
      <c r="K3" s="91"/>
      <c r="L3" s="91"/>
      <c r="M3" s="162" t="s">
        <v>8</v>
      </c>
      <c r="N3" s="162"/>
      <c r="O3" s="162"/>
      <c r="P3" s="162"/>
      <c r="Q3" s="24"/>
      <c r="R3" s="162" t="s">
        <v>45</v>
      </c>
      <c r="S3" s="162"/>
      <c r="T3" s="162"/>
      <c r="U3" s="24"/>
      <c r="V3" s="163" t="s">
        <v>49</v>
      </c>
      <c r="W3" s="90"/>
      <c r="Y3" s="163" t="s">
        <v>83</v>
      </c>
      <c r="Z3" s="163" t="s">
        <v>82</v>
      </c>
      <c r="AA3" s="163" t="s">
        <v>85</v>
      </c>
      <c r="AB3" s="164" t="s">
        <v>84</v>
      </c>
    </row>
    <row r="4" spans="2:29">
      <c r="C4" s="90" t="s">
        <v>0</v>
      </c>
      <c r="D4" s="90" t="s">
        <v>36</v>
      </c>
      <c r="E4" s="90" t="s">
        <v>7</v>
      </c>
      <c r="F4" s="91" t="s">
        <v>23</v>
      </c>
      <c r="G4" s="29" t="s">
        <v>79</v>
      </c>
      <c r="H4" s="29" t="s">
        <v>46</v>
      </c>
      <c r="I4" s="29" t="s">
        <v>80</v>
      </c>
      <c r="J4" s="91" t="s">
        <v>53</v>
      </c>
      <c r="K4" s="91" t="s">
        <v>54</v>
      </c>
      <c r="L4" s="91" t="s">
        <v>70</v>
      </c>
      <c r="M4" s="91" t="s">
        <v>8</v>
      </c>
      <c r="N4" s="91" t="s">
        <v>74</v>
      </c>
      <c r="O4" s="91" t="s">
        <v>81</v>
      </c>
      <c r="P4" s="91" t="s">
        <v>9</v>
      </c>
      <c r="Q4" s="24"/>
      <c r="R4" s="91" t="s">
        <v>47</v>
      </c>
      <c r="S4" s="91" t="s">
        <v>48</v>
      </c>
      <c r="T4" s="91" t="s">
        <v>9</v>
      </c>
      <c r="U4" s="24"/>
      <c r="V4" s="162"/>
      <c r="W4" s="90" t="s">
        <v>36</v>
      </c>
      <c r="Y4" s="162"/>
      <c r="Z4" s="162"/>
      <c r="AA4" s="163"/>
      <c r="AB4" s="164"/>
    </row>
    <row r="5" spans="2:29">
      <c r="B5" s="23" t="str">
        <f>MONTH($E$3)&amp;E5</f>
        <v>1Fajar</v>
      </c>
      <c r="C5" s="23">
        <v>1</v>
      </c>
      <c r="D5" s="23" t="s">
        <v>37</v>
      </c>
      <c r="E5" s="23" t="s">
        <v>1</v>
      </c>
      <c r="F5" s="25">
        <v>27</v>
      </c>
      <c r="G5" s="30">
        <v>47</v>
      </c>
      <c r="H5" s="30">
        <v>75000</v>
      </c>
      <c r="I5" s="25">
        <f>H5/8</f>
        <v>9375</v>
      </c>
      <c r="J5" s="25">
        <v>0</v>
      </c>
      <c r="K5" s="25">
        <v>0</v>
      </c>
      <c r="L5" s="25">
        <v>0</v>
      </c>
      <c r="M5" s="25">
        <f>F5*H5</f>
        <v>2025000</v>
      </c>
      <c r="N5" s="25">
        <f>G5*I5</f>
        <v>440625</v>
      </c>
      <c r="O5" s="25">
        <f>I5*L5</f>
        <v>0</v>
      </c>
      <c r="P5" s="25">
        <f>M5+N5-O5</f>
        <v>2465625</v>
      </c>
      <c r="R5" s="25">
        <v>200000</v>
      </c>
      <c r="S5" s="25">
        <v>0</v>
      </c>
      <c r="T5" s="26">
        <f t="shared" ref="T5" si="0">SUM(R5:S5)</f>
        <v>200000</v>
      </c>
      <c r="V5" s="106">
        <f t="shared" ref="V5:V14" si="1">P5-T5</f>
        <v>2265625</v>
      </c>
      <c r="W5" s="23" t="s">
        <v>37</v>
      </c>
      <c r="Y5" s="26">
        <v>0</v>
      </c>
      <c r="Z5" s="26">
        <f>SUM(W5:X5)</f>
        <v>0</v>
      </c>
      <c r="AA5" s="26">
        <f>Y5*Z5</f>
        <v>0</v>
      </c>
      <c r="AB5" s="26">
        <f>V5+AA5</f>
        <v>2265625</v>
      </c>
    </row>
    <row r="6" spans="2:29">
      <c r="B6" s="23" t="str">
        <f t="shared" ref="B6:B14" si="2">MONTH($E$3)&amp;E6</f>
        <v>1Andra</v>
      </c>
      <c r="C6" s="23">
        <v>2</v>
      </c>
      <c r="D6" s="23" t="s">
        <v>38</v>
      </c>
      <c r="E6" s="23" t="s">
        <v>2</v>
      </c>
      <c r="F6" s="25">
        <v>27</v>
      </c>
      <c r="G6" s="30">
        <v>6</v>
      </c>
      <c r="H6" s="30">
        <v>75000</v>
      </c>
      <c r="I6" s="25">
        <f t="shared" ref="I6:I14" si="3">H6/8</f>
        <v>9375</v>
      </c>
      <c r="J6" s="25">
        <v>0</v>
      </c>
      <c r="K6" s="25">
        <v>0</v>
      </c>
      <c r="L6" s="25">
        <v>0</v>
      </c>
      <c r="M6" s="25">
        <f t="shared" ref="M6:M14" si="4">F6*H6</f>
        <v>2025000</v>
      </c>
      <c r="N6" s="25">
        <f t="shared" ref="N6:N14" si="5">G6*I6</f>
        <v>56250</v>
      </c>
      <c r="O6" s="25">
        <f t="shared" ref="O6:O14" si="6">I6*L6</f>
        <v>0</v>
      </c>
      <c r="P6" s="25">
        <f t="shared" ref="P6:P14" si="7">M6+N6-O6</f>
        <v>2081250</v>
      </c>
      <c r="R6" s="25">
        <v>330000</v>
      </c>
      <c r="S6" s="25">
        <v>242000</v>
      </c>
      <c r="T6" s="26">
        <f t="shared" ref="T6:T14" si="8">SUM(R6:S6)</f>
        <v>572000</v>
      </c>
      <c r="V6" s="106">
        <f t="shared" si="1"/>
        <v>1509250</v>
      </c>
      <c r="W6" s="23" t="s">
        <v>38</v>
      </c>
      <c r="Y6" s="26">
        <v>0</v>
      </c>
      <c r="Z6" s="26">
        <f t="shared" ref="Z6:Z14" si="9">SUM(W6:X6)</f>
        <v>0</v>
      </c>
      <c r="AA6" s="26">
        <f t="shared" ref="AA6:AA14" si="10">Y6*Z6</f>
        <v>0</v>
      </c>
      <c r="AB6" s="26">
        <f t="shared" ref="AB6:AB14" si="11">V6+AA6</f>
        <v>1509250</v>
      </c>
      <c r="AC6" s="25"/>
    </row>
    <row r="7" spans="2:29">
      <c r="B7" s="23" t="str">
        <f t="shared" si="2"/>
        <v>1Jenal</v>
      </c>
      <c r="C7" s="23">
        <v>3</v>
      </c>
      <c r="D7" s="23" t="s">
        <v>39</v>
      </c>
      <c r="E7" s="23" t="s">
        <v>3</v>
      </c>
      <c r="F7" s="25">
        <v>27</v>
      </c>
      <c r="G7" s="30">
        <v>31</v>
      </c>
      <c r="H7" s="30">
        <v>75000</v>
      </c>
      <c r="I7" s="25">
        <f t="shared" si="3"/>
        <v>9375</v>
      </c>
      <c r="J7" s="25">
        <v>0</v>
      </c>
      <c r="K7" s="25">
        <v>0</v>
      </c>
      <c r="L7" s="25">
        <v>0</v>
      </c>
      <c r="M7" s="25">
        <f t="shared" si="4"/>
        <v>2025000</v>
      </c>
      <c r="N7" s="25">
        <f t="shared" si="5"/>
        <v>290625</v>
      </c>
      <c r="O7" s="25">
        <f t="shared" si="6"/>
        <v>0</v>
      </c>
      <c r="P7" s="25">
        <f t="shared" si="7"/>
        <v>2315625</v>
      </c>
      <c r="R7" s="25">
        <v>100000</v>
      </c>
      <c r="S7" s="25">
        <v>0</v>
      </c>
      <c r="T7" s="26">
        <f t="shared" si="8"/>
        <v>100000</v>
      </c>
      <c r="V7" s="106">
        <f t="shared" si="1"/>
        <v>2215625</v>
      </c>
      <c r="W7" s="23" t="s">
        <v>39</v>
      </c>
      <c r="Y7" s="26">
        <v>0</v>
      </c>
      <c r="Z7" s="26">
        <f t="shared" si="9"/>
        <v>0</v>
      </c>
      <c r="AA7" s="26">
        <f t="shared" si="10"/>
        <v>0</v>
      </c>
      <c r="AB7" s="26">
        <f t="shared" si="11"/>
        <v>2215625</v>
      </c>
    </row>
    <row r="8" spans="2:29">
      <c r="B8" s="23" t="str">
        <f t="shared" si="2"/>
        <v>1Egi</v>
      </c>
      <c r="C8" s="23">
        <v>4</v>
      </c>
      <c r="D8" s="23" t="s">
        <v>40</v>
      </c>
      <c r="E8" s="23" t="s">
        <v>4</v>
      </c>
      <c r="F8" s="25">
        <v>25</v>
      </c>
      <c r="G8" s="30">
        <v>20</v>
      </c>
      <c r="H8" s="30">
        <v>100000</v>
      </c>
      <c r="I8" s="25">
        <f t="shared" si="3"/>
        <v>12500</v>
      </c>
      <c r="J8" s="25">
        <v>0</v>
      </c>
      <c r="K8" s="25">
        <v>0</v>
      </c>
      <c r="L8" s="25">
        <v>0</v>
      </c>
      <c r="M8" s="25">
        <f t="shared" si="4"/>
        <v>2500000</v>
      </c>
      <c r="N8" s="25">
        <f t="shared" si="5"/>
        <v>250000</v>
      </c>
      <c r="O8" s="25">
        <f t="shared" si="6"/>
        <v>0</v>
      </c>
      <c r="P8" s="25">
        <f t="shared" si="7"/>
        <v>2750000</v>
      </c>
      <c r="R8" s="25">
        <v>760000</v>
      </c>
      <c r="S8" s="25">
        <v>110000</v>
      </c>
      <c r="T8" s="26">
        <f t="shared" si="8"/>
        <v>870000</v>
      </c>
      <c r="V8" s="106">
        <f t="shared" si="1"/>
        <v>1880000</v>
      </c>
      <c r="W8" s="23" t="s">
        <v>40</v>
      </c>
      <c r="Y8" s="26">
        <v>0</v>
      </c>
      <c r="Z8" s="26">
        <f t="shared" si="9"/>
        <v>0</v>
      </c>
      <c r="AA8" s="26">
        <f t="shared" si="10"/>
        <v>0</v>
      </c>
      <c r="AB8" s="26">
        <f t="shared" si="11"/>
        <v>1880000</v>
      </c>
    </row>
    <row r="9" spans="2:29">
      <c r="B9" s="23" t="str">
        <f t="shared" si="2"/>
        <v>1Safira</v>
      </c>
      <c r="C9" s="23">
        <v>5</v>
      </c>
      <c r="D9" s="23" t="s">
        <v>41</v>
      </c>
      <c r="E9" s="23" t="s">
        <v>5</v>
      </c>
      <c r="F9" s="25">
        <v>23</v>
      </c>
      <c r="H9" s="30">
        <v>140000</v>
      </c>
      <c r="I9" s="25">
        <f t="shared" si="3"/>
        <v>17500</v>
      </c>
      <c r="J9" s="25">
        <v>0</v>
      </c>
      <c r="K9" s="25">
        <v>0</v>
      </c>
      <c r="L9" s="25">
        <v>0</v>
      </c>
      <c r="M9" s="25">
        <f t="shared" si="4"/>
        <v>3220000</v>
      </c>
      <c r="N9" s="25">
        <f t="shared" si="5"/>
        <v>0</v>
      </c>
      <c r="O9" s="25">
        <f t="shared" si="6"/>
        <v>0</v>
      </c>
      <c r="P9" s="25">
        <f t="shared" si="7"/>
        <v>3220000</v>
      </c>
      <c r="R9" s="25">
        <v>1120000</v>
      </c>
      <c r="S9" s="25">
        <v>114000</v>
      </c>
      <c r="T9" s="26">
        <f t="shared" si="8"/>
        <v>1234000</v>
      </c>
      <c r="V9" s="106">
        <f t="shared" si="1"/>
        <v>1986000</v>
      </c>
      <c r="W9" s="23" t="s">
        <v>41</v>
      </c>
      <c r="Y9" s="26">
        <v>0</v>
      </c>
      <c r="Z9" s="26">
        <f t="shared" si="9"/>
        <v>0</v>
      </c>
      <c r="AA9" s="26">
        <f t="shared" si="10"/>
        <v>0</v>
      </c>
      <c r="AB9" s="26">
        <f t="shared" si="11"/>
        <v>1986000</v>
      </c>
    </row>
    <row r="10" spans="2:29">
      <c r="B10" s="23" t="str">
        <f t="shared" si="2"/>
        <v>1Tia</v>
      </c>
      <c r="C10" s="23">
        <v>6</v>
      </c>
      <c r="D10" s="23" t="s">
        <v>42</v>
      </c>
      <c r="E10" s="23" t="s">
        <v>101</v>
      </c>
      <c r="F10" s="25">
        <v>31</v>
      </c>
      <c r="H10" s="30">
        <v>55000</v>
      </c>
      <c r="I10" s="25">
        <f t="shared" si="3"/>
        <v>6875</v>
      </c>
      <c r="J10" s="25">
        <v>0</v>
      </c>
      <c r="K10" s="25">
        <v>0</v>
      </c>
      <c r="L10" s="25">
        <v>0</v>
      </c>
      <c r="M10" s="25">
        <f t="shared" si="4"/>
        <v>1705000</v>
      </c>
      <c r="N10" s="25">
        <f t="shared" si="5"/>
        <v>0</v>
      </c>
      <c r="O10" s="25">
        <f t="shared" si="6"/>
        <v>0</v>
      </c>
      <c r="P10" s="25">
        <f t="shared" si="7"/>
        <v>1705000</v>
      </c>
      <c r="R10" s="25">
        <v>342000</v>
      </c>
      <c r="S10" s="25">
        <v>90000</v>
      </c>
      <c r="T10" s="26">
        <f t="shared" si="8"/>
        <v>432000</v>
      </c>
      <c r="V10" s="106">
        <f t="shared" si="1"/>
        <v>1273000</v>
      </c>
      <c r="W10" s="23" t="s">
        <v>42</v>
      </c>
      <c r="Y10" s="26">
        <v>0</v>
      </c>
      <c r="Z10" s="26">
        <f t="shared" si="9"/>
        <v>0</v>
      </c>
      <c r="AA10" s="26">
        <f t="shared" si="10"/>
        <v>0</v>
      </c>
      <c r="AB10" s="26">
        <f t="shared" si="11"/>
        <v>1273000</v>
      </c>
    </row>
    <row r="11" spans="2:29">
      <c r="B11" s="23" t="str">
        <f t="shared" si="2"/>
        <v>1Rahma</v>
      </c>
      <c r="C11" s="23">
        <v>7</v>
      </c>
      <c r="D11" s="23" t="s">
        <v>43</v>
      </c>
      <c r="E11" s="23" t="s">
        <v>103</v>
      </c>
      <c r="F11" s="25">
        <v>18</v>
      </c>
      <c r="H11" s="30">
        <v>75000</v>
      </c>
      <c r="I11" s="25">
        <f t="shared" si="3"/>
        <v>9375</v>
      </c>
      <c r="J11" s="25">
        <v>0</v>
      </c>
      <c r="K11" s="25">
        <v>0</v>
      </c>
      <c r="L11" s="25">
        <v>0</v>
      </c>
      <c r="M11" s="25">
        <f t="shared" si="4"/>
        <v>1350000</v>
      </c>
      <c r="N11" s="25">
        <f t="shared" si="5"/>
        <v>0</v>
      </c>
      <c r="O11" s="25">
        <f t="shared" si="6"/>
        <v>0</v>
      </c>
      <c r="P11" s="25">
        <f t="shared" si="7"/>
        <v>1350000</v>
      </c>
      <c r="R11" s="25">
        <v>0</v>
      </c>
      <c r="S11" s="25">
        <v>0</v>
      </c>
      <c r="T11" s="26">
        <f t="shared" si="8"/>
        <v>0</v>
      </c>
      <c r="V11" s="106">
        <f t="shared" si="1"/>
        <v>1350000</v>
      </c>
      <c r="W11" s="23" t="s">
        <v>43</v>
      </c>
      <c r="Y11" s="26">
        <v>0</v>
      </c>
      <c r="Z11" s="26">
        <f t="shared" si="9"/>
        <v>0</v>
      </c>
      <c r="AA11" s="26">
        <f t="shared" si="10"/>
        <v>0</v>
      </c>
      <c r="AB11" s="26">
        <f t="shared" si="11"/>
        <v>1350000</v>
      </c>
    </row>
    <row r="12" spans="2:29">
      <c r="B12" s="23" t="str">
        <f t="shared" si="2"/>
        <v>1Dian</v>
      </c>
      <c r="C12" s="23">
        <v>8</v>
      </c>
      <c r="D12" s="23" t="s">
        <v>44</v>
      </c>
      <c r="E12" s="23" t="s">
        <v>100</v>
      </c>
      <c r="F12" s="25">
        <v>29</v>
      </c>
      <c r="H12" s="30">
        <v>55000</v>
      </c>
      <c r="I12" s="25">
        <f t="shared" si="3"/>
        <v>6875</v>
      </c>
      <c r="J12" s="25">
        <v>0</v>
      </c>
      <c r="K12" s="25">
        <v>0</v>
      </c>
      <c r="L12" s="25">
        <v>0</v>
      </c>
      <c r="M12" s="25">
        <f t="shared" si="4"/>
        <v>1595000</v>
      </c>
      <c r="N12" s="25">
        <f t="shared" si="5"/>
        <v>0</v>
      </c>
      <c r="O12" s="25">
        <f t="shared" si="6"/>
        <v>0</v>
      </c>
      <c r="P12" s="25">
        <f t="shared" si="7"/>
        <v>1595000</v>
      </c>
      <c r="R12" s="25">
        <v>350000</v>
      </c>
      <c r="S12" s="25">
        <v>0</v>
      </c>
      <c r="T12" s="26">
        <f t="shared" si="8"/>
        <v>350000</v>
      </c>
      <c r="V12" s="25">
        <f t="shared" si="1"/>
        <v>1245000</v>
      </c>
      <c r="W12" s="23" t="s">
        <v>44</v>
      </c>
      <c r="Y12" s="26">
        <v>0</v>
      </c>
      <c r="Z12" s="26">
        <f t="shared" si="9"/>
        <v>0</v>
      </c>
      <c r="AA12" s="26">
        <f t="shared" si="10"/>
        <v>0</v>
      </c>
      <c r="AB12" s="26">
        <f t="shared" si="11"/>
        <v>1245000</v>
      </c>
    </row>
    <row r="13" spans="2:29">
      <c r="B13" s="23" t="str">
        <f t="shared" si="2"/>
        <v>1Najwa</v>
      </c>
      <c r="C13" s="23">
        <v>9</v>
      </c>
      <c r="D13" s="23" t="s">
        <v>104</v>
      </c>
      <c r="E13" s="23" t="s">
        <v>105</v>
      </c>
      <c r="F13" s="25">
        <v>26</v>
      </c>
      <c r="G13" s="30">
        <v>29</v>
      </c>
      <c r="H13" s="30">
        <v>55000</v>
      </c>
      <c r="I13" s="25">
        <f t="shared" si="3"/>
        <v>6875</v>
      </c>
      <c r="J13" s="25">
        <v>0</v>
      </c>
      <c r="K13" s="25">
        <v>0</v>
      </c>
      <c r="L13" s="25">
        <v>0</v>
      </c>
      <c r="M13" s="25">
        <f t="shared" si="4"/>
        <v>1430000</v>
      </c>
      <c r="N13" s="25">
        <f t="shared" si="5"/>
        <v>199375</v>
      </c>
      <c r="O13" s="25">
        <f t="shared" si="6"/>
        <v>0</v>
      </c>
      <c r="P13" s="25">
        <f t="shared" si="7"/>
        <v>1629375</v>
      </c>
      <c r="R13" s="25">
        <v>0</v>
      </c>
      <c r="S13" s="25">
        <v>0</v>
      </c>
      <c r="T13" s="26">
        <f t="shared" si="8"/>
        <v>0</v>
      </c>
      <c r="V13" s="25">
        <f t="shared" si="1"/>
        <v>1629375</v>
      </c>
      <c r="W13" s="23" t="s">
        <v>104</v>
      </c>
      <c r="Y13" s="26">
        <v>0</v>
      </c>
      <c r="Z13" s="26">
        <f t="shared" si="9"/>
        <v>0</v>
      </c>
      <c r="AA13" s="26">
        <f t="shared" si="10"/>
        <v>0</v>
      </c>
      <c r="AB13" s="26">
        <f t="shared" si="11"/>
        <v>1629375</v>
      </c>
    </row>
    <row r="14" spans="2:29">
      <c r="B14" s="23" t="str">
        <f t="shared" si="2"/>
        <v>1Akbar</v>
      </c>
      <c r="C14" s="23">
        <v>10</v>
      </c>
      <c r="D14" s="23" t="s">
        <v>106</v>
      </c>
      <c r="E14" s="23" t="s">
        <v>107</v>
      </c>
      <c r="F14" s="25">
        <v>11</v>
      </c>
      <c r="H14" s="30">
        <v>65000</v>
      </c>
      <c r="I14" s="25">
        <f t="shared" si="3"/>
        <v>8125</v>
      </c>
      <c r="J14" s="25">
        <v>0</v>
      </c>
      <c r="K14" s="25">
        <v>0</v>
      </c>
      <c r="L14" s="25">
        <v>0</v>
      </c>
      <c r="M14" s="25">
        <f t="shared" si="4"/>
        <v>715000</v>
      </c>
      <c r="N14" s="25">
        <f t="shared" si="5"/>
        <v>0</v>
      </c>
      <c r="O14" s="25">
        <f t="shared" si="6"/>
        <v>0</v>
      </c>
      <c r="P14" s="25">
        <f t="shared" si="7"/>
        <v>715000</v>
      </c>
      <c r="R14" s="25">
        <v>0</v>
      </c>
      <c r="S14" s="25">
        <v>0</v>
      </c>
      <c r="T14" s="26">
        <f t="shared" si="8"/>
        <v>0</v>
      </c>
      <c r="V14" s="25">
        <f t="shared" si="1"/>
        <v>715000</v>
      </c>
      <c r="W14" s="23" t="s">
        <v>106</v>
      </c>
      <c r="Y14" s="26">
        <v>0</v>
      </c>
      <c r="Z14" s="26">
        <f t="shared" si="9"/>
        <v>0</v>
      </c>
      <c r="AA14" s="26">
        <f t="shared" si="10"/>
        <v>0</v>
      </c>
      <c r="AB14" s="26">
        <f t="shared" si="11"/>
        <v>715000</v>
      </c>
    </row>
    <row r="15" spans="2:29">
      <c r="C15" s="164" t="s">
        <v>9</v>
      </c>
      <c r="D15" s="164"/>
      <c r="E15" s="164"/>
      <c r="F15" s="164"/>
      <c r="G15" s="164"/>
      <c r="H15" s="164"/>
      <c r="I15" s="164"/>
      <c r="J15" s="164"/>
      <c r="K15" s="164"/>
      <c r="L15" s="164"/>
      <c r="M15" s="28"/>
      <c r="N15" s="28"/>
      <c r="O15" s="28"/>
      <c r="P15" s="28">
        <f>SUM(P5:P14)</f>
        <v>19826875</v>
      </c>
      <c r="R15" s="28"/>
      <c r="S15" s="28"/>
      <c r="T15" s="21">
        <f>SUM(T5:T14)</f>
        <v>3758000</v>
      </c>
      <c r="V15" s="28">
        <f>SUM(V5:V14)</f>
        <v>16068875</v>
      </c>
      <c r="W15" s="27"/>
      <c r="Y15" s="28">
        <f>SUM(Y5:Y12)</f>
        <v>0</v>
      </c>
      <c r="Z15" s="28">
        <f>SUM(Z5:Z12)</f>
        <v>0</v>
      </c>
      <c r="AA15" s="28">
        <f>SUM(AA5:AA12)</f>
        <v>0</v>
      </c>
      <c r="AB15" s="28">
        <f>SUM(AB5:AB14)</f>
        <v>16068875</v>
      </c>
    </row>
    <row r="17" spans="2:28">
      <c r="C17" s="164" t="s">
        <v>50</v>
      </c>
      <c r="D17" s="164"/>
      <c r="E17" s="22">
        <v>45689</v>
      </c>
      <c r="F17" s="104"/>
      <c r="G17" s="29"/>
      <c r="H17" s="29"/>
      <c r="I17" s="104"/>
      <c r="J17" s="104"/>
      <c r="K17" s="104"/>
      <c r="L17" s="104"/>
      <c r="M17" s="162" t="s">
        <v>8</v>
      </c>
      <c r="N17" s="162"/>
      <c r="O17" s="162"/>
      <c r="P17" s="162"/>
      <c r="Q17" s="24"/>
      <c r="R17" s="162" t="s">
        <v>45</v>
      </c>
      <c r="S17" s="162"/>
      <c r="T17" s="162"/>
      <c r="U17" s="24"/>
      <c r="V17" s="163" t="s">
        <v>49</v>
      </c>
      <c r="W17" s="105"/>
      <c r="Y17" s="163" t="s">
        <v>83</v>
      </c>
      <c r="Z17" s="163" t="s">
        <v>82</v>
      </c>
      <c r="AA17" s="163" t="s">
        <v>85</v>
      </c>
      <c r="AB17" s="164" t="s">
        <v>84</v>
      </c>
    </row>
    <row r="18" spans="2:28">
      <c r="C18" s="105" t="s">
        <v>0</v>
      </c>
      <c r="D18" s="105" t="s">
        <v>36</v>
      </c>
      <c r="E18" s="105" t="s">
        <v>7</v>
      </c>
      <c r="F18" s="104" t="s">
        <v>23</v>
      </c>
      <c r="G18" s="29" t="s">
        <v>79</v>
      </c>
      <c r="H18" s="29" t="s">
        <v>46</v>
      </c>
      <c r="I18" s="29" t="s">
        <v>80</v>
      </c>
      <c r="J18" s="104" t="s">
        <v>53</v>
      </c>
      <c r="K18" s="104" t="s">
        <v>54</v>
      </c>
      <c r="L18" s="104" t="s">
        <v>70</v>
      </c>
      <c r="M18" s="104" t="s">
        <v>8</v>
      </c>
      <c r="N18" s="104" t="s">
        <v>74</v>
      </c>
      <c r="O18" s="104" t="s">
        <v>81</v>
      </c>
      <c r="P18" s="104" t="s">
        <v>9</v>
      </c>
      <c r="Q18" s="24"/>
      <c r="R18" s="104" t="s">
        <v>47</v>
      </c>
      <c r="S18" s="104" t="s">
        <v>48</v>
      </c>
      <c r="T18" s="104" t="s">
        <v>9</v>
      </c>
      <c r="U18" s="24"/>
      <c r="V18" s="162"/>
      <c r="W18" s="105" t="s">
        <v>36</v>
      </c>
      <c r="Y18" s="162"/>
      <c r="Z18" s="162"/>
      <c r="AA18" s="163"/>
      <c r="AB18" s="164"/>
    </row>
    <row r="19" spans="2:28">
      <c r="B19" s="23" t="str">
        <f>MONTH($E$17)&amp;E19</f>
        <v>2Fajar</v>
      </c>
      <c r="C19" s="23">
        <v>1</v>
      </c>
      <c r="D19" s="23" t="s">
        <v>37</v>
      </c>
      <c r="E19" s="23" t="s">
        <v>1</v>
      </c>
      <c r="F19" s="25">
        <v>24</v>
      </c>
      <c r="G19" s="30">
        <v>39</v>
      </c>
      <c r="H19" s="30">
        <v>75000</v>
      </c>
      <c r="I19" s="25">
        <f>H19/8</f>
        <v>9375</v>
      </c>
      <c r="J19" s="25">
        <v>0</v>
      </c>
      <c r="K19" s="25">
        <v>0</v>
      </c>
      <c r="L19" s="25">
        <v>0</v>
      </c>
      <c r="M19" s="25">
        <f>F19*H19</f>
        <v>1800000</v>
      </c>
      <c r="N19" s="25">
        <f>G19*I19</f>
        <v>365625</v>
      </c>
      <c r="O19" s="25">
        <f>I19*L19</f>
        <v>0</v>
      </c>
      <c r="P19" s="25">
        <f>M19+N19-O19</f>
        <v>2165625</v>
      </c>
      <c r="R19" s="25">
        <v>370000</v>
      </c>
      <c r="S19" s="25">
        <v>0</v>
      </c>
      <c r="T19" s="26">
        <f t="shared" ref="T19" si="12">SUM(R19:S19)</f>
        <v>370000</v>
      </c>
      <c r="V19" s="106">
        <f t="shared" ref="V19:V28" si="13">P19-T19</f>
        <v>1795625</v>
      </c>
      <c r="W19" s="23" t="s">
        <v>37</v>
      </c>
      <c r="Y19" s="26">
        <v>0</v>
      </c>
      <c r="Z19" s="26">
        <f>SUM(W19:X19)</f>
        <v>0</v>
      </c>
      <c r="AA19" s="26">
        <f>Y19*Z19</f>
        <v>0</v>
      </c>
      <c r="AB19" s="26">
        <f>V19+AA19</f>
        <v>1795625</v>
      </c>
    </row>
    <row r="20" spans="2:28">
      <c r="B20" s="23" t="str">
        <f t="shared" ref="B20:B28" si="14">MONTH($E$17)&amp;E20</f>
        <v>2Andra</v>
      </c>
      <c r="C20" s="23">
        <v>2</v>
      </c>
      <c r="D20" s="23" t="s">
        <v>38</v>
      </c>
      <c r="E20" s="23" t="s">
        <v>2</v>
      </c>
      <c r="F20" s="25">
        <v>24</v>
      </c>
      <c r="G20" s="30">
        <v>7</v>
      </c>
      <c r="H20" s="30">
        <v>75000</v>
      </c>
      <c r="I20" s="25">
        <f t="shared" ref="I20:I28" si="15">H20/8</f>
        <v>9375</v>
      </c>
      <c r="J20" s="25">
        <v>0</v>
      </c>
      <c r="K20" s="25">
        <v>0</v>
      </c>
      <c r="L20" s="25">
        <v>0</v>
      </c>
      <c r="M20" s="25">
        <f t="shared" ref="M20:M28" si="16">F20*H20</f>
        <v>1800000</v>
      </c>
      <c r="N20" s="25">
        <f t="shared" ref="N20:N28" si="17">G20*I20</f>
        <v>65625</v>
      </c>
      <c r="O20" s="25">
        <f t="shared" ref="O20:O28" si="18">I20*L20</f>
        <v>0</v>
      </c>
      <c r="P20" s="25">
        <f t="shared" ref="P20:P28" si="19">M20+N20-O20</f>
        <v>1865625</v>
      </c>
      <c r="R20" s="25">
        <v>900000</v>
      </c>
      <c r="S20" s="25">
        <v>382000</v>
      </c>
      <c r="T20" s="26">
        <f t="shared" ref="T20:T28" si="20">SUM(R20:S20)</f>
        <v>1282000</v>
      </c>
      <c r="V20" s="106">
        <f t="shared" si="13"/>
        <v>583625</v>
      </c>
      <c r="W20" s="23" t="s">
        <v>38</v>
      </c>
      <c r="Y20" s="26">
        <v>0</v>
      </c>
      <c r="Z20" s="26">
        <f t="shared" ref="Z20:Z28" si="21">SUM(W20:X20)</f>
        <v>0</v>
      </c>
      <c r="AA20" s="26">
        <f t="shared" ref="AA20:AA28" si="22">Y20*Z20</f>
        <v>0</v>
      </c>
      <c r="AB20" s="26">
        <f t="shared" ref="AB20:AB28" si="23">V20+AA20</f>
        <v>583625</v>
      </c>
    </row>
    <row r="21" spans="2:28">
      <c r="B21" s="23" t="str">
        <f t="shared" si="14"/>
        <v>2Jenal</v>
      </c>
      <c r="C21" s="23">
        <v>3</v>
      </c>
      <c r="D21" s="23" t="s">
        <v>39</v>
      </c>
      <c r="E21" s="23" t="s">
        <v>3</v>
      </c>
      <c r="F21" s="25">
        <v>24</v>
      </c>
      <c r="G21" s="30">
        <v>58</v>
      </c>
      <c r="H21" s="30">
        <v>75000</v>
      </c>
      <c r="I21" s="25">
        <f t="shared" si="15"/>
        <v>9375</v>
      </c>
      <c r="J21" s="25">
        <v>0</v>
      </c>
      <c r="K21" s="25">
        <v>0</v>
      </c>
      <c r="L21" s="25">
        <v>0</v>
      </c>
      <c r="M21" s="25">
        <f t="shared" si="16"/>
        <v>1800000</v>
      </c>
      <c r="N21" s="25">
        <f t="shared" si="17"/>
        <v>543750</v>
      </c>
      <c r="O21" s="25">
        <f t="shared" si="18"/>
        <v>0</v>
      </c>
      <c r="P21" s="25">
        <f t="shared" si="19"/>
        <v>2343750</v>
      </c>
      <c r="R21" s="25">
        <v>200000</v>
      </c>
      <c r="S21" s="25">
        <v>0</v>
      </c>
      <c r="T21" s="26">
        <f t="shared" si="20"/>
        <v>200000</v>
      </c>
      <c r="V21" s="106">
        <f t="shared" si="13"/>
        <v>2143750</v>
      </c>
      <c r="W21" s="23" t="s">
        <v>39</v>
      </c>
      <c r="Y21" s="26">
        <v>0</v>
      </c>
      <c r="Z21" s="26">
        <f t="shared" si="21"/>
        <v>0</v>
      </c>
      <c r="AA21" s="26">
        <f t="shared" si="22"/>
        <v>0</v>
      </c>
      <c r="AB21" s="26">
        <f t="shared" si="23"/>
        <v>2143750</v>
      </c>
    </row>
    <row r="22" spans="2:28">
      <c r="B22" s="23" t="str">
        <f t="shared" si="14"/>
        <v>2Egi</v>
      </c>
      <c r="C22" s="23">
        <v>4</v>
      </c>
      <c r="D22" s="23" t="s">
        <v>40</v>
      </c>
      <c r="E22" s="23" t="s">
        <v>4</v>
      </c>
      <c r="F22" s="25">
        <v>23</v>
      </c>
      <c r="G22" s="30">
        <v>15</v>
      </c>
      <c r="H22" s="30">
        <v>100000</v>
      </c>
      <c r="I22" s="25">
        <f t="shared" si="15"/>
        <v>12500</v>
      </c>
      <c r="J22" s="25">
        <v>0</v>
      </c>
      <c r="K22" s="25">
        <v>0</v>
      </c>
      <c r="L22" s="25">
        <v>0</v>
      </c>
      <c r="M22" s="25">
        <f t="shared" si="16"/>
        <v>2300000</v>
      </c>
      <c r="N22" s="25">
        <f t="shared" si="17"/>
        <v>187500</v>
      </c>
      <c r="O22" s="25">
        <f t="shared" si="18"/>
        <v>0</v>
      </c>
      <c r="P22" s="25">
        <f t="shared" si="19"/>
        <v>2487500</v>
      </c>
      <c r="R22" s="25">
        <v>878000</v>
      </c>
      <c r="S22" s="25">
        <v>320000</v>
      </c>
      <c r="T22" s="26">
        <f t="shared" si="20"/>
        <v>1198000</v>
      </c>
      <c r="V22" s="106">
        <f t="shared" si="13"/>
        <v>1289500</v>
      </c>
      <c r="W22" s="23" t="s">
        <v>40</v>
      </c>
      <c r="Y22" s="26">
        <v>0</v>
      </c>
      <c r="Z22" s="26">
        <f t="shared" si="21"/>
        <v>0</v>
      </c>
      <c r="AA22" s="26">
        <f t="shared" si="22"/>
        <v>0</v>
      </c>
      <c r="AB22" s="26">
        <f t="shared" si="23"/>
        <v>1289500</v>
      </c>
    </row>
    <row r="23" spans="2:28">
      <c r="B23" s="23" t="str">
        <f t="shared" si="14"/>
        <v>2Safira</v>
      </c>
      <c r="C23" s="23">
        <v>5</v>
      </c>
      <c r="D23" s="23" t="s">
        <v>41</v>
      </c>
      <c r="E23" s="23" t="s">
        <v>5</v>
      </c>
      <c r="F23" s="25">
        <v>23</v>
      </c>
      <c r="G23" s="30">
        <v>0</v>
      </c>
      <c r="H23" s="30">
        <v>140000</v>
      </c>
      <c r="I23" s="25">
        <f t="shared" si="15"/>
        <v>17500</v>
      </c>
      <c r="J23" s="25">
        <v>0</v>
      </c>
      <c r="K23" s="25">
        <v>0</v>
      </c>
      <c r="L23" s="25">
        <v>0</v>
      </c>
      <c r="M23" s="25">
        <f t="shared" si="16"/>
        <v>3220000</v>
      </c>
      <c r="N23" s="25">
        <f t="shared" si="17"/>
        <v>0</v>
      </c>
      <c r="O23" s="25">
        <f t="shared" si="18"/>
        <v>0</v>
      </c>
      <c r="P23" s="25">
        <f t="shared" si="19"/>
        <v>3220000</v>
      </c>
      <c r="R23" s="25">
        <v>758000</v>
      </c>
      <c r="S23" s="25">
        <v>106000</v>
      </c>
      <c r="T23" s="26">
        <f>SUM(R23:S23)</f>
        <v>864000</v>
      </c>
      <c r="V23" s="106">
        <f t="shared" si="13"/>
        <v>2356000</v>
      </c>
      <c r="W23" s="23" t="s">
        <v>41</v>
      </c>
      <c r="Y23" s="26">
        <v>0</v>
      </c>
      <c r="Z23" s="26">
        <f t="shared" si="21"/>
        <v>0</v>
      </c>
      <c r="AA23" s="26">
        <f t="shared" si="22"/>
        <v>0</v>
      </c>
      <c r="AB23" s="26">
        <f t="shared" si="23"/>
        <v>2356000</v>
      </c>
    </row>
    <row r="24" spans="2:28">
      <c r="B24" s="23" t="str">
        <f t="shared" si="14"/>
        <v>2Tia</v>
      </c>
      <c r="C24" s="23">
        <v>6</v>
      </c>
      <c r="D24" s="23" t="s">
        <v>42</v>
      </c>
      <c r="E24" s="23" t="s">
        <v>101</v>
      </c>
      <c r="F24" s="25">
        <v>27</v>
      </c>
      <c r="G24" s="30">
        <v>0</v>
      </c>
      <c r="H24" s="30">
        <v>55000</v>
      </c>
      <c r="I24" s="25">
        <f t="shared" si="15"/>
        <v>6875</v>
      </c>
      <c r="J24" s="25">
        <v>0</v>
      </c>
      <c r="K24" s="25">
        <v>0</v>
      </c>
      <c r="L24" s="25">
        <v>0</v>
      </c>
      <c r="M24" s="25">
        <f t="shared" si="16"/>
        <v>1485000</v>
      </c>
      <c r="N24" s="25">
        <f t="shared" si="17"/>
        <v>0</v>
      </c>
      <c r="O24" s="25">
        <f t="shared" si="18"/>
        <v>0</v>
      </c>
      <c r="P24" s="25">
        <f t="shared" si="19"/>
        <v>1485000</v>
      </c>
      <c r="R24" s="25">
        <v>361000</v>
      </c>
      <c r="S24" s="25">
        <v>101000</v>
      </c>
      <c r="T24" s="26">
        <f t="shared" si="20"/>
        <v>462000</v>
      </c>
      <c r="V24" s="106">
        <f t="shared" si="13"/>
        <v>1023000</v>
      </c>
      <c r="W24" s="23" t="s">
        <v>42</v>
      </c>
      <c r="Y24" s="26">
        <v>0</v>
      </c>
      <c r="Z24" s="26">
        <f t="shared" si="21"/>
        <v>0</v>
      </c>
      <c r="AA24" s="26">
        <f t="shared" si="22"/>
        <v>0</v>
      </c>
      <c r="AB24" s="26">
        <f t="shared" si="23"/>
        <v>1023000</v>
      </c>
    </row>
    <row r="25" spans="2:28">
      <c r="B25" s="23" t="str">
        <f t="shared" si="14"/>
        <v>2Rahma</v>
      </c>
      <c r="C25" s="23">
        <v>7</v>
      </c>
      <c r="D25" s="23" t="s">
        <v>43</v>
      </c>
      <c r="E25" s="23" t="s">
        <v>103</v>
      </c>
      <c r="F25" s="25">
        <v>18</v>
      </c>
      <c r="G25" s="30">
        <v>0</v>
      </c>
      <c r="H25" s="30">
        <v>75000</v>
      </c>
      <c r="I25" s="25">
        <f t="shared" si="15"/>
        <v>9375</v>
      </c>
      <c r="J25" s="25">
        <v>0</v>
      </c>
      <c r="K25" s="25">
        <v>0</v>
      </c>
      <c r="L25" s="25">
        <v>0</v>
      </c>
      <c r="M25" s="25">
        <f t="shared" si="16"/>
        <v>1350000</v>
      </c>
      <c r="N25" s="25">
        <f t="shared" si="17"/>
        <v>0</v>
      </c>
      <c r="O25" s="25">
        <f t="shared" si="18"/>
        <v>0</v>
      </c>
      <c r="P25" s="25">
        <f t="shared" si="19"/>
        <v>1350000</v>
      </c>
      <c r="R25" s="25">
        <v>0</v>
      </c>
      <c r="S25" s="25">
        <v>0</v>
      </c>
      <c r="T25" s="26">
        <f t="shared" si="20"/>
        <v>0</v>
      </c>
      <c r="V25" s="106">
        <f t="shared" si="13"/>
        <v>1350000</v>
      </c>
      <c r="W25" s="23" t="s">
        <v>43</v>
      </c>
      <c r="Y25" s="26">
        <v>0</v>
      </c>
      <c r="Z25" s="26">
        <f t="shared" si="21"/>
        <v>0</v>
      </c>
      <c r="AA25" s="26">
        <f t="shared" si="22"/>
        <v>0</v>
      </c>
      <c r="AB25" s="26">
        <f t="shared" si="23"/>
        <v>1350000</v>
      </c>
    </row>
    <row r="26" spans="2:28">
      <c r="B26" s="23" t="str">
        <f t="shared" si="14"/>
        <v>2Dian</v>
      </c>
      <c r="C26" s="23">
        <v>8</v>
      </c>
      <c r="D26" s="23" t="s">
        <v>44</v>
      </c>
      <c r="E26" s="23" t="s">
        <v>100</v>
      </c>
      <c r="F26" s="25">
        <v>25</v>
      </c>
      <c r="G26" s="30">
        <v>6</v>
      </c>
      <c r="H26" s="30">
        <v>55000</v>
      </c>
      <c r="I26" s="25">
        <f t="shared" si="15"/>
        <v>6875</v>
      </c>
      <c r="J26" s="25">
        <v>0</v>
      </c>
      <c r="K26" s="25">
        <v>0</v>
      </c>
      <c r="L26" s="25">
        <v>0</v>
      </c>
      <c r="M26" s="25">
        <f t="shared" si="16"/>
        <v>1375000</v>
      </c>
      <c r="N26" s="25">
        <f t="shared" si="17"/>
        <v>41250</v>
      </c>
      <c r="O26" s="25">
        <f t="shared" si="18"/>
        <v>0</v>
      </c>
      <c r="P26" s="25">
        <f t="shared" si="19"/>
        <v>1416250</v>
      </c>
      <c r="R26" s="25">
        <v>385000</v>
      </c>
      <c r="S26" s="25">
        <v>0</v>
      </c>
      <c r="T26" s="26">
        <f t="shared" si="20"/>
        <v>385000</v>
      </c>
      <c r="V26" s="106">
        <f t="shared" si="13"/>
        <v>1031250</v>
      </c>
      <c r="W26" s="23" t="s">
        <v>44</v>
      </c>
      <c r="Y26" s="26">
        <v>0</v>
      </c>
      <c r="Z26" s="26">
        <f t="shared" si="21"/>
        <v>0</v>
      </c>
      <c r="AA26" s="26">
        <f t="shared" si="22"/>
        <v>0</v>
      </c>
      <c r="AB26" s="26">
        <f t="shared" si="23"/>
        <v>1031250</v>
      </c>
    </row>
    <row r="27" spans="2:28">
      <c r="B27" s="23" t="str">
        <f t="shared" si="14"/>
        <v>2Najwa</v>
      </c>
      <c r="C27" s="23">
        <v>9</v>
      </c>
      <c r="D27" s="23" t="s">
        <v>104</v>
      </c>
      <c r="E27" s="23" t="s">
        <v>105</v>
      </c>
      <c r="F27" s="25">
        <v>24</v>
      </c>
      <c r="G27" s="30">
        <v>29</v>
      </c>
      <c r="H27" s="30">
        <v>55000</v>
      </c>
      <c r="I27" s="25">
        <f t="shared" si="15"/>
        <v>6875</v>
      </c>
      <c r="J27" s="25">
        <v>0</v>
      </c>
      <c r="K27" s="25">
        <v>0</v>
      </c>
      <c r="L27" s="25">
        <v>0</v>
      </c>
      <c r="M27" s="25">
        <f t="shared" si="16"/>
        <v>1320000</v>
      </c>
      <c r="N27" s="25">
        <f t="shared" si="17"/>
        <v>199375</v>
      </c>
      <c r="O27" s="25">
        <f t="shared" si="18"/>
        <v>0</v>
      </c>
      <c r="P27" s="25">
        <f t="shared" si="19"/>
        <v>1519375</v>
      </c>
      <c r="R27" s="25">
        <v>0</v>
      </c>
      <c r="S27" s="25">
        <v>0</v>
      </c>
      <c r="T27" s="26">
        <f t="shared" si="20"/>
        <v>0</v>
      </c>
      <c r="V27" s="25">
        <f t="shared" si="13"/>
        <v>1519375</v>
      </c>
      <c r="W27" s="23" t="s">
        <v>104</v>
      </c>
      <c r="Y27" s="26">
        <v>0</v>
      </c>
      <c r="Z27" s="26">
        <f t="shared" si="21"/>
        <v>0</v>
      </c>
      <c r="AA27" s="26">
        <f t="shared" si="22"/>
        <v>0</v>
      </c>
      <c r="AB27" s="26">
        <f t="shared" si="23"/>
        <v>1519375</v>
      </c>
    </row>
    <row r="28" spans="2:28">
      <c r="B28" s="23" t="str">
        <f t="shared" si="14"/>
        <v>2Akbar</v>
      </c>
      <c r="C28" s="23">
        <v>10</v>
      </c>
      <c r="D28" s="23" t="s">
        <v>106</v>
      </c>
      <c r="E28" s="23" t="s">
        <v>107</v>
      </c>
      <c r="F28" s="25">
        <v>23</v>
      </c>
      <c r="G28" s="30">
        <v>3</v>
      </c>
      <c r="H28" s="30">
        <v>65000</v>
      </c>
      <c r="I28" s="25">
        <f t="shared" si="15"/>
        <v>8125</v>
      </c>
      <c r="J28" s="25">
        <v>0</v>
      </c>
      <c r="K28" s="25">
        <v>0</v>
      </c>
      <c r="L28" s="25">
        <v>0</v>
      </c>
      <c r="M28" s="25">
        <f t="shared" si="16"/>
        <v>1495000</v>
      </c>
      <c r="N28" s="25">
        <f t="shared" si="17"/>
        <v>24375</v>
      </c>
      <c r="O28" s="25">
        <f t="shared" si="18"/>
        <v>0</v>
      </c>
      <c r="P28" s="25">
        <f t="shared" si="19"/>
        <v>1519375</v>
      </c>
      <c r="R28" s="25">
        <v>0</v>
      </c>
      <c r="S28" s="25">
        <v>0</v>
      </c>
      <c r="T28" s="26">
        <f t="shared" si="20"/>
        <v>0</v>
      </c>
      <c r="V28" s="25">
        <f t="shared" si="13"/>
        <v>1519375</v>
      </c>
      <c r="W28" s="23" t="s">
        <v>106</v>
      </c>
      <c r="Y28" s="26">
        <v>0</v>
      </c>
      <c r="Z28" s="26">
        <f t="shared" si="21"/>
        <v>0</v>
      </c>
      <c r="AA28" s="26">
        <f t="shared" si="22"/>
        <v>0</v>
      </c>
      <c r="AB28" s="26">
        <f t="shared" si="23"/>
        <v>1519375</v>
      </c>
    </row>
    <row r="29" spans="2:28">
      <c r="C29" s="164" t="s">
        <v>9</v>
      </c>
      <c r="D29" s="164"/>
      <c r="E29" s="164"/>
      <c r="F29" s="164"/>
      <c r="G29" s="164"/>
      <c r="H29" s="164"/>
      <c r="I29" s="164"/>
      <c r="J29" s="164"/>
      <c r="K29" s="164"/>
      <c r="L29" s="164"/>
      <c r="M29" s="28"/>
      <c r="N29" s="28"/>
      <c r="O29" s="28"/>
      <c r="P29" s="28">
        <f>SUM(P19:P28)</f>
        <v>19372500</v>
      </c>
      <c r="R29" s="28"/>
      <c r="S29" s="28"/>
      <c r="T29" s="21">
        <f>SUM(T19:T28)</f>
        <v>4761000</v>
      </c>
      <c r="V29" s="28">
        <f>SUM(V19:V28)</f>
        <v>14611500</v>
      </c>
      <c r="W29" s="27"/>
      <c r="Y29" s="28">
        <f>SUM(Y19:Y26)</f>
        <v>0</v>
      </c>
      <c r="Z29" s="28">
        <f>SUM(Z19:Z26)</f>
        <v>0</v>
      </c>
      <c r="AA29" s="28">
        <f>SUM(AA19:AA26)</f>
        <v>0</v>
      </c>
      <c r="AB29" s="28">
        <f>SUM(AB19:AB28)</f>
        <v>14611500</v>
      </c>
    </row>
    <row r="31" spans="2:28">
      <c r="C31" s="164" t="s">
        <v>50</v>
      </c>
      <c r="D31" s="164"/>
      <c r="E31" s="22">
        <v>45717</v>
      </c>
      <c r="F31" s="110"/>
      <c r="G31" s="29"/>
      <c r="H31" s="29"/>
      <c r="I31" s="110"/>
      <c r="J31" s="110"/>
      <c r="K31" s="110"/>
      <c r="L31" s="110"/>
      <c r="M31" s="162" t="s">
        <v>8</v>
      </c>
      <c r="N31" s="162"/>
      <c r="O31" s="162"/>
      <c r="P31" s="162"/>
      <c r="Q31" s="24"/>
      <c r="R31" s="162" t="s">
        <v>45</v>
      </c>
      <c r="S31" s="162"/>
      <c r="T31" s="162"/>
      <c r="U31" s="24"/>
      <c r="V31" s="163" t="s">
        <v>49</v>
      </c>
      <c r="W31" s="109"/>
      <c r="Y31" s="163" t="s">
        <v>83</v>
      </c>
      <c r="Z31" s="163" t="s">
        <v>82</v>
      </c>
      <c r="AA31" s="163" t="s">
        <v>85</v>
      </c>
      <c r="AB31" s="164" t="s">
        <v>84</v>
      </c>
    </row>
    <row r="32" spans="2:28">
      <c r="C32" s="109" t="s">
        <v>0</v>
      </c>
      <c r="D32" s="109" t="s">
        <v>36</v>
      </c>
      <c r="E32" s="109" t="s">
        <v>7</v>
      </c>
      <c r="F32" s="110" t="s">
        <v>23</v>
      </c>
      <c r="G32" s="29" t="s">
        <v>79</v>
      </c>
      <c r="H32" s="29" t="s">
        <v>46</v>
      </c>
      <c r="I32" s="29" t="s">
        <v>80</v>
      </c>
      <c r="J32" s="110" t="s">
        <v>53</v>
      </c>
      <c r="K32" s="110" t="s">
        <v>54</v>
      </c>
      <c r="L32" s="110" t="s">
        <v>70</v>
      </c>
      <c r="M32" s="110" t="s">
        <v>8</v>
      </c>
      <c r="N32" s="110" t="s">
        <v>74</v>
      </c>
      <c r="O32" s="110" t="s">
        <v>81</v>
      </c>
      <c r="P32" s="110" t="s">
        <v>9</v>
      </c>
      <c r="Q32" s="24"/>
      <c r="R32" s="110" t="s">
        <v>47</v>
      </c>
      <c r="S32" s="110" t="s">
        <v>48</v>
      </c>
      <c r="T32" s="110" t="s">
        <v>9</v>
      </c>
      <c r="U32" s="24"/>
      <c r="V32" s="162"/>
      <c r="W32" s="109" t="s">
        <v>36</v>
      </c>
      <c r="Y32" s="162"/>
      <c r="Z32" s="162"/>
      <c r="AA32" s="163"/>
      <c r="AB32" s="164"/>
    </row>
    <row r="33" spans="2:28">
      <c r="B33" s="23" t="str">
        <f>MONTH($E$31)&amp;E33</f>
        <v>3Fajar</v>
      </c>
      <c r="C33" s="23">
        <v>1</v>
      </c>
      <c r="D33" s="23" t="s">
        <v>37</v>
      </c>
      <c r="E33" s="23" t="s">
        <v>1</v>
      </c>
      <c r="F33" s="25">
        <v>24</v>
      </c>
      <c r="G33" s="30">
        <v>60</v>
      </c>
      <c r="H33" s="30">
        <v>75000</v>
      </c>
      <c r="I33" s="25">
        <f>H33/8</f>
        <v>9375</v>
      </c>
      <c r="J33" s="25">
        <v>0</v>
      </c>
      <c r="K33" s="25">
        <v>0</v>
      </c>
      <c r="L33" s="25">
        <v>0</v>
      </c>
      <c r="M33" s="25">
        <f>F33*H33</f>
        <v>1800000</v>
      </c>
      <c r="N33" s="25">
        <f>G33*I33</f>
        <v>562500</v>
      </c>
      <c r="O33" s="25">
        <f>I33*L33</f>
        <v>0</v>
      </c>
      <c r="P33" s="25">
        <f>M33+N33-O33</f>
        <v>2362500</v>
      </c>
      <c r="R33" s="25">
        <v>300000</v>
      </c>
      <c r="S33" s="25">
        <v>0</v>
      </c>
      <c r="T33" s="26">
        <f t="shared" ref="T33" si="24">SUM(R33:S33)</f>
        <v>300000</v>
      </c>
      <c r="V33" s="115">
        <f t="shared" ref="V33:V42" si="25">P33-T33</f>
        <v>2062500</v>
      </c>
      <c r="W33" s="23" t="s">
        <v>37</v>
      </c>
      <c r="Y33" s="26">
        <v>0</v>
      </c>
      <c r="Z33" s="26">
        <f>SUM(W33:X33)</f>
        <v>0</v>
      </c>
      <c r="AA33" s="26">
        <f>Y33*Z33</f>
        <v>0</v>
      </c>
      <c r="AB33" s="26">
        <f>V33+AA33</f>
        <v>2062500</v>
      </c>
    </row>
    <row r="34" spans="2:28">
      <c r="B34" s="23" t="str">
        <f t="shared" ref="B34:B42" si="26">MONTH($E$31)&amp;E34</f>
        <v>3Andra</v>
      </c>
      <c r="C34" s="23">
        <v>2</v>
      </c>
      <c r="D34" s="23" t="s">
        <v>38</v>
      </c>
      <c r="E34" s="23" t="s">
        <v>2</v>
      </c>
      <c r="F34" s="25">
        <v>25</v>
      </c>
      <c r="G34" s="30">
        <v>10</v>
      </c>
      <c r="H34" s="30">
        <v>75000</v>
      </c>
      <c r="I34" s="25">
        <f t="shared" ref="I34:I42" si="27">H34/8</f>
        <v>9375</v>
      </c>
      <c r="J34" s="25">
        <v>0</v>
      </c>
      <c r="K34" s="25">
        <v>0</v>
      </c>
      <c r="L34" s="25">
        <v>0</v>
      </c>
      <c r="M34" s="25">
        <f t="shared" ref="M34:M42" si="28">F34*H34</f>
        <v>1875000</v>
      </c>
      <c r="N34" s="25">
        <f t="shared" ref="N34:N42" si="29">G34*I34</f>
        <v>93750</v>
      </c>
      <c r="O34" s="25">
        <f t="shared" ref="O34:O42" si="30">I34*L34</f>
        <v>0</v>
      </c>
      <c r="P34" s="25">
        <f t="shared" ref="P34:P42" si="31">M34+N34-O34</f>
        <v>1968750</v>
      </c>
      <c r="R34" s="25">
        <v>200000</v>
      </c>
      <c r="S34" s="25">
        <v>37000</v>
      </c>
      <c r="T34" s="26">
        <f t="shared" ref="T34:T36" si="32">SUM(R34:S34)</f>
        <v>237000</v>
      </c>
      <c r="V34" s="115">
        <f t="shared" si="25"/>
        <v>1731750</v>
      </c>
      <c r="W34" s="23" t="s">
        <v>38</v>
      </c>
      <c r="Y34" s="26">
        <v>0</v>
      </c>
      <c r="Z34" s="26">
        <f t="shared" ref="Z34:Z42" si="33">SUM(W34:X34)</f>
        <v>0</v>
      </c>
      <c r="AA34" s="26">
        <f t="shared" ref="AA34:AA42" si="34">Y34*Z34</f>
        <v>0</v>
      </c>
      <c r="AB34" s="26">
        <f t="shared" ref="AB34:AB42" si="35">V34+AA34</f>
        <v>1731750</v>
      </c>
    </row>
    <row r="35" spans="2:28">
      <c r="B35" s="23" t="str">
        <f t="shared" si="26"/>
        <v>3Jenal</v>
      </c>
      <c r="C35" s="23">
        <v>3</v>
      </c>
      <c r="D35" s="23" t="s">
        <v>39</v>
      </c>
      <c r="E35" s="23" t="s">
        <v>3</v>
      </c>
      <c r="F35" s="25">
        <v>24</v>
      </c>
      <c r="G35" s="30">
        <v>50</v>
      </c>
      <c r="H35" s="30">
        <v>75000</v>
      </c>
      <c r="I35" s="25">
        <f t="shared" si="27"/>
        <v>9375</v>
      </c>
      <c r="J35" s="25">
        <v>0</v>
      </c>
      <c r="K35" s="25">
        <v>0</v>
      </c>
      <c r="L35" s="25">
        <v>2</v>
      </c>
      <c r="M35" s="25">
        <f t="shared" si="28"/>
        <v>1800000</v>
      </c>
      <c r="N35" s="25">
        <f t="shared" si="29"/>
        <v>468750</v>
      </c>
      <c r="O35" s="25">
        <f t="shared" si="30"/>
        <v>18750</v>
      </c>
      <c r="P35" s="25">
        <f t="shared" si="31"/>
        <v>2250000</v>
      </c>
      <c r="R35" s="25">
        <v>0</v>
      </c>
      <c r="S35" s="25">
        <v>0</v>
      </c>
      <c r="T35" s="26">
        <f t="shared" si="32"/>
        <v>0</v>
      </c>
      <c r="V35" s="115">
        <f t="shared" si="25"/>
        <v>2250000</v>
      </c>
      <c r="W35" s="23" t="s">
        <v>39</v>
      </c>
      <c r="Y35" s="26">
        <v>0</v>
      </c>
      <c r="Z35" s="26">
        <f t="shared" si="33"/>
        <v>0</v>
      </c>
      <c r="AA35" s="26">
        <f t="shared" si="34"/>
        <v>0</v>
      </c>
      <c r="AB35" s="26">
        <f t="shared" si="35"/>
        <v>2250000</v>
      </c>
    </row>
    <row r="36" spans="2:28">
      <c r="B36" s="23" t="str">
        <f t="shared" si="26"/>
        <v>3Egi</v>
      </c>
      <c r="C36" s="23">
        <v>4</v>
      </c>
      <c r="D36" s="23" t="s">
        <v>40</v>
      </c>
      <c r="E36" s="23" t="s">
        <v>4</v>
      </c>
      <c r="F36" s="25">
        <v>25</v>
      </c>
      <c r="G36" s="30">
        <v>8</v>
      </c>
      <c r="H36" s="30">
        <v>100000</v>
      </c>
      <c r="I36" s="25">
        <f t="shared" si="27"/>
        <v>12500</v>
      </c>
      <c r="J36" s="25">
        <v>0</v>
      </c>
      <c r="K36" s="25">
        <v>0</v>
      </c>
      <c r="L36" s="25">
        <v>0</v>
      </c>
      <c r="M36" s="25">
        <f t="shared" si="28"/>
        <v>2500000</v>
      </c>
      <c r="N36" s="25">
        <f t="shared" si="29"/>
        <v>100000</v>
      </c>
      <c r="O36" s="25">
        <f t="shared" si="30"/>
        <v>0</v>
      </c>
      <c r="P36" s="25">
        <f t="shared" si="31"/>
        <v>2600000</v>
      </c>
      <c r="R36" s="25">
        <v>400000</v>
      </c>
      <c r="S36" s="25">
        <v>100000</v>
      </c>
      <c r="T36" s="26">
        <f t="shared" si="32"/>
        <v>500000</v>
      </c>
      <c r="V36" s="115">
        <f t="shared" si="25"/>
        <v>2100000</v>
      </c>
      <c r="W36" s="23" t="s">
        <v>40</v>
      </c>
      <c r="Y36" s="26">
        <v>0</v>
      </c>
      <c r="Z36" s="26">
        <f t="shared" si="33"/>
        <v>0</v>
      </c>
      <c r="AA36" s="26">
        <f t="shared" si="34"/>
        <v>0</v>
      </c>
      <c r="AB36" s="26">
        <f t="shared" si="35"/>
        <v>2100000</v>
      </c>
    </row>
    <row r="37" spans="2:28">
      <c r="B37" s="23" t="str">
        <f t="shared" si="26"/>
        <v>3Safira</v>
      </c>
      <c r="C37" s="23">
        <v>5</v>
      </c>
      <c r="D37" s="23" t="s">
        <v>41</v>
      </c>
      <c r="E37" s="23" t="s">
        <v>5</v>
      </c>
      <c r="F37" s="25">
        <v>20</v>
      </c>
      <c r="G37" s="30">
        <v>0</v>
      </c>
      <c r="H37" s="30">
        <v>140000</v>
      </c>
      <c r="I37" s="25">
        <f t="shared" si="27"/>
        <v>17500</v>
      </c>
      <c r="J37" s="25">
        <v>0</v>
      </c>
      <c r="K37" s="25">
        <v>0</v>
      </c>
      <c r="L37" s="25">
        <v>0</v>
      </c>
      <c r="M37" s="25">
        <f t="shared" si="28"/>
        <v>2800000</v>
      </c>
      <c r="N37" s="25">
        <f t="shared" si="29"/>
        <v>0</v>
      </c>
      <c r="O37" s="25">
        <f t="shared" si="30"/>
        <v>0</v>
      </c>
      <c r="P37" s="25">
        <f t="shared" si="31"/>
        <v>2800000</v>
      </c>
      <c r="R37" s="25">
        <v>300000</v>
      </c>
      <c r="S37" s="25">
        <v>27000</v>
      </c>
      <c r="T37" s="26">
        <f>SUM(R37:S37)</f>
        <v>327000</v>
      </c>
      <c r="V37" s="115">
        <f t="shared" si="25"/>
        <v>2473000</v>
      </c>
      <c r="W37" s="23" t="s">
        <v>41</v>
      </c>
      <c r="Y37" s="26">
        <v>0</v>
      </c>
      <c r="Z37" s="26">
        <f t="shared" si="33"/>
        <v>0</v>
      </c>
      <c r="AA37" s="26">
        <f t="shared" si="34"/>
        <v>0</v>
      </c>
      <c r="AB37" s="26">
        <f t="shared" si="35"/>
        <v>2473000</v>
      </c>
    </row>
    <row r="38" spans="2:28">
      <c r="B38" s="23" t="str">
        <f t="shared" si="26"/>
        <v>3Tia</v>
      </c>
      <c r="C38" s="23">
        <v>6</v>
      </c>
      <c r="D38" s="23" t="s">
        <v>42</v>
      </c>
      <c r="E38" s="23" t="s">
        <v>101</v>
      </c>
      <c r="F38" s="25">
        <v>24</v>
      </c>
      <c r="G38" s="30">
        <v>6</v>
      </c>
      <c r="H38" s="30">
        <v>55000</v>
      </c>
      <c r="I38" s="25">
        <f t="shared" si="27"/>
        <v>6875</v>
      </c>
      <c r="J38" s="25">
        <v>0</v>
      </c>
      <c r="K38" s="25">
        <v>0</v>
      </c>
      <c r="L38" s="25">
        <v>0</v>
      </c>
      <c r="M38" s="25">
        <f t="shared" si="28"/>
        <v>1320000</v>
      </c>
      <c r="N38" s="25">
        <f t="shared" si="29"/>
        <v>41250</v>
      </c>
      <c r="O38" s="25">
        <f t="shared" si="30"/>
        <v>0</v>
      </c>
      <c r="P38" s="25">
        <f t="shared" si="31"/>
        <v>1361250</v>
      </c>
      <c r="R38" s="25">
        <v>525000</v>
      </c>
      <c r="S38" s="25">
        <v>46000</v>
      </c>
      <c r="T38" s="26">
        <f t="shared" ref="T38:T42" si="36">SUM(R38:S38)</f>
        <v>571000</v>
      </c>
      <c r="V38" s="115">
        <f t="shared" si="25"/>
        <v>790250</v>
      </c>
      <c r="W38" s="23" t="s">
        <v>42</v>
      </c>
      <c r="Y38" s="26">
        <v>0</v>
      </c>
      <c r="Z38" s="26">
        <f t="shared" si="33"/>
        <v>0</v>
      </c>
      <c r="AA38" s="26">
        <f t="shared" si="34"/>
        <v>0</v>
      </c>
      <c r="AB38" s="26">
        <f t="shared" si="35"/>
        <v>790250</v>
      </c>
    </row>
    <row r="39" spans="2:28">
      <c r="B39" s="23" t="str">
        <f t="shared" si="26"/>
        <v>3Rahma</v>
      </c>
      <c r="C39" s="23">
        <v>7</v>
      </c>
      <c r="D39" s="23" t="s">
        <v>43</v>
      </c>
      <c r="E39" s="23" t="s">
        <v>103</v>
      </c>
      <c r="F39" s="25">
        <v>27</v>
      </c>
      <c r="G39" s="30">
        <v>0</v>
      </c>
      <c r="H39" s="30">
        <v>75000</v>
      </c>
      <c r="I39" s="25">
        <f t="shared" si="27"/>
        <v>9375</v>
      </c>
      <c r="J39" s="25">
        <v>0</v>
      </c>
      <c r="K39" s="25">
        <v>0</v>
      </c>
      <c r="L39" s="25">
        <v>0</v>
      </c>
      <c r="M39" s="25">
        <f t="shared" si="28"/>
        <v>2025000</v>
      </c>
      <c r="N39" s="25">
        <f t="shared" si="29"/>
        <v>0</v>
      </c>
      <c r="O39" s="25">
        <f t="shared" si="30"/>
        <v>0</v>
      </c>
      <c r="P39" s="25">
        <f t="shared" si="31"/>
        <v>2025000</v>
      </c>
      <c r="R39" s="25">
        <v>26000</v>
      </c>
      <c r="S39" s="25">
        <v>0</v>
      </c>
      <c r="T39" s="26">
        <f t="shared" si="36"/>
        <v>26000</v>
      </c>
      <c r="V39" s="115">
        <f t="shared" si="25"/>
        <v>1999000</v>
      </c>
      <c r="W39" s="23" t="s">
        <v>43</v>
      </c>
      <c r="Y39" s="26">
        <v>0</v>
      </c>
      <c r="Z39" s="26">
        <f t="shared" si="33"/>
        <v>0</v>
      </c>
      <c r="AA39" s="26">
        <f t="shared" si="34"/>
        <v>0</v>
      </c>
      <c r="AB39" s="26">
        <f t="shared" si="35"/>
        <v>1999000</v>
      </c>
    </row>
    <row r="40" spans="2:28">
      <c r="B40" s="23" t="str">
        <f t="shared" si="26"/>
        <v>3Dian</v>
      </c>
      <c r="C40" s="23">
        <v>8</v>
      </c>
      <c r="D40" s="23" t="s">
        <v>44</v>
      </c>
      <c r="E40" s="23" t="s">
        <v>100</v>
      </c>
      <c r="F40" s="25">
        <v>27</v>
      </c>
      <c r="G40" s="30">
        <v>0</v>
      </c>
      <c r="H40" s="30">
        <v>55000</v>
      </c>
      <c r="I40" s="25">
        <f t="shared" si="27"/>
        <v>6875</v>
      </c>
      <c r="J40" s="25">
        <v>0</v>
      </c>
      <c r="K40" s="25">
        <v>0</v>
      </c>
      <c r="L40" s="25">
        <v>0</v>
      </c>
      <c r="M40" s="25">
        <f t="shared" si="28"/>
        <v>1485000</v>
      </c>
      <c r="N40" s="25">
        <f t="shared" si="29"/>
        <v>0</v>
      </c>
      <c r="O40" s="25">
        <f t="shared" si="30"/>
        <v>0</v>
      </c>
      <c r="P40" s="25">
        <f t="shared" si="31"/>
        <v>1485000</v>
      </c>
      <c r="R40" s="25">
        <v>250000</v>
      </c>
      <c r="S40" s="25">
        <v>0</v>
      </c>
      <c r="T40" s="26">
        <f t="shared" si="36"/>
        <v>250000</v>
      </c>
      <c r="V40" s="115">
        <f t="shared" si="25"/>
        <v>1235000</v>
      </c>
      <c r="W40" s="23" t="s">
        <v>44</v>
      </c>
      <c r="Y40" s="26">
        <v>0</v>
      </c>
      <c r="Z40" s="26">
        <f t="shared" si="33"/>
        <v>0</v>
      </c>
      <c r="AA40" s="26">
        <f t="shared" si="34"/>
        <v>0</v>
      </c>
      <c r="AB40" s="26">
        <f t="shared" si="35"/>
        <v>1235000</v>
      </c>
    </row>
    <row r="41" spans="2:28">
      <c r="B41" s="23" t="str">
        <f t="shared" si="26"/>
        <v>3Najwa</v>
      </c>
      <c r="C41" s="23">
        <v>9</v>
      </c>
      <c r="D41" s="23" t="s">
        <v>104</v>
      </c>
      <c r="E41" s="23" t="s">
        <v>105</v>
      </c>
      <c r="F41" s="25">
        <v>24</v>
      </c>
      <c r="G41" s="30">
        <v>6</v>
      </c>
      <c r="H41" s="30">
        <v>55000</v>
      </c>
      <c r="I41" s="25">
        <f t="shared" si="27"/>
        <v>6875</v>
      </c>
      <c r="J41" s="25">
        <v>0</v>
      </c>
      <c r="K41" s="25">
        <v>0</v>
      </c>
      <c r="L41" s="25">
        <v>0</v>
      </c>
      <c r="M41" s="25">
        <f t="shared" si="28"/>
        <v>1320000</v>
      </c>
      <c r="N41" s="25">
        <f t="shared" si="29"/>
        <v>41250</v>
      </c>
      <c r="O41" s="25">
        <f t="shared" si="30"/>
        <v>0</v>
      </c>
      <c r="P41" s="25">
        <f t="shared" si="31"/>
        <v>1361250</v>
      </c>
      <c r="R41" s="25">
        <v>0</v>
      </c>
      <c r="S41" s="25">
        <v>0</v>
      </c>
      <c r="T41" s="26">
        <f t="shared" si="36"/>
        <v>0</v>
      </c>
      <c r="V41" s="115">
        <f t="shared" si="25"/>
        <v>1361250</v>
      </c>
      <c r="W41" s="23" t="s">
        <v>104</v>
      </c>
      <c r="Y41" s="26">
        <v>0</v>
      </c>
      <c r="Z41" s="26">
        <f t="shared" si="33"/>
        <v>0</v>
      </c>
      <c r="AA41" s="26">
        <f t="shared" si="34"/>
        <v>0</v>
      </c>
      <c r="AB41" s="26">
        <f t="shared" si="35"/>
        <v>1361250</v>
      </c>
    </row>
    <row r="42" spans="2:28">
      <c r="B42" s="23" t="str">
        <f t="shared" si="26"/>
        <v>3Akbar</v>
      </c>
      <c r="C42" s="23">
        <v>10</v>
      </c>
      <c r="D42" s="23" t="s">
        <v>106</v>
      </c>
      <c r="E42" s="23" t="s">
        <v>107</v>
      </c>
      <c r="F42" s="25">
        <v>24</v>
      </c>
      <c r="G42" s="30">
        <v>10</v>
      </c>
      <c r="H42" s="30">
        <v>65000</v>
      </c>
      <c r="I42" s="25">
        <f t="shared" si="27"/>
        <v>8125</v>
      </c>
      <c r="J42" s="25">
        <v>0</v>
      </c>
      <c r="K42" s="25">
        <v>0</v>
      </c>
      <c r="L42" s="25">
        <v>0</v>
      </c>
      <c r="M42" s="25">
        <f t="shared" si="28"/>
        <v>1560000</v>
      </c>
      <c r="N42" s="25">
        <f t="shared" si="29"/>
        <v>81250</v>
      </c>
      <c r="O42" s="25">
        <f t="shared" si="30"/>
        <v>0</v>
      </c>
      <c r="P42" s="25">
        <f t="shared" si="31"/>
        <v>1641250</v>
      </c>
      <c r="R42" s="25">
        <v>0</v>
      </c>
      <c r="S42" s="25">
        <v>0</v>
      </c>
      <c r="T42" s="26">
        <f t="shared" si="36"/>
        <v>0</v>
      </c>
      <c r="V42" s="115">
        <f t="shared" si="25"/>
        <v>1641250</v>
      </c>
      <c r="W42" s="23" t="s">
        <v>106</v>
      </c>
      <c r="Y42" s="26">
        <v>0</v>
      </c>
      <c r="Z42" s="26">
        <f t="shared" si="33"/>
        <v>0</v>
      </c>
      <c r="AA42" s="26">
        <f t="shared" si="34"/>
        <v>0</v>
      </c>
      <c r="AB42" s="26">
        <f t="shared" si="35"/>
        <v>1641250</v>
      </c>
    </row>
    <row r="43" spans="2:28">
      <c r="C43" s="164" t="s">
        <v>9</v>
      </c>
      <c r="D43" s="164"/>
      <c r="E43" s="164"/>
      <c r="F43" s="164"/>
      <c r="G43" s="164"/>
      <c r="H43" s="164"/>
      <c r="I43" s="164"/>
      <c r="J43" s="164"/>
      <c r="K43" s="164"/>
      <c r="L43" s="164"/>
      <c r="M43" s="28">
        <f>SUM(M33:M42)</f>
        <v>18485000</v>
      </c>
      <c r="N43" s="28">
        <f>SUM(N33:N42)</f>
        <v>1388750</v>
      </c>
      <c r="O43" s="28"/>
      <c r="P43" s="28">
        <f>SUM(P33:P42)</f>
        <v>19855000</v>
      </c>
      <c r="R43" s="28"/>
      <c r="S43" s="28"/>
      <c r="T43" s="21">
        <f>SUM(T33:T42)</f>
        <v>2211000</v>
      </c>
      <c r="V43" s="28">
        <f>SUM(V33:V42)</f>
        <v>17644000</v>
      </c>
      <c r="W43" s="27"/>
      <c r="Y43" s="28">
        <f>SUM(Y33:Y40)</f>
        <v>0</v>
      </c>
      <c r="Z43" s="28">
        <f>SUM(Z33:Z40)</f>
        <v>0</v>
      </c>
      <c r="AA43" s="28">
        <f>SUM(AA33:AA40)</f>
        <v>0</v>
      </c>
      <c r="AB43" s="28">
        <f>SUM(AB33:AB42)</f>
        <v>17644000</v>
      </c>
    </row>
    <row r="45" spans="2:28">
      <c r="C45" s="164" t="s">
        <v>50</v>
      </c>
      <c r="D45" s="164"/>
      <c r="E45" s="22">
        <v>45748</v>
      </c>
      <c r="F45" s="125"/>
      <c r="G45" s="29"/>
      <c r="H45" s="29"/>
      <c r="I45" s="125"/>
      <c r="J45" s="125"/>
      <c r="K45" s="125"/>
      <c r="L45" s="125"/>
      <c r="M45" s="162" t="s">
        <v>8</v>
      </c>
      <c r="N45" s="162"/>
      <c r="O45" s="162"/>
      <c r="P45" s="162"/>
      <c r="Q45" s="24"/>
      <c r="R45" s="162" t="s">
        <v>45</v>
      </c>
      <c r="S45" s="162"/>
      <c r="T45" s="162"/>
      <c r="U45" s="24"/>
      <c r="V45" s="163" t="s">
        <v>49</v>
      </c>
      <c r="W45" s="124"/>
      <c r="Y45" s="163" t="s">
        <v>83</v>
      </c>
      <c r="Z45" s="163" t="s">
        <v>82</v>
      </c>
      <c r="AA45" s="163" t="s">
        <v>85</v>
      </c>
      <c r="AB45" s="164" t="s">
        <v>84</v>
      </c>
    </row>
    <row r="46" spans="2:28">
      <c r="C46" s="124" t="s">
        <v>0</v>
      </c>
      <c r="D46" s="124" t="s">
        <v>36</v>
      </c>
      <c r="E46" s="124" t="s">
        <v>7</v>
      </c>
      <c r="F46" s="125" t="s">
        <v>23</v>
      </c>
      <c r="G46" s="29" t="s">
        <v>79</v>
      </c>
      <c r="H46" s="29" t="s">
        <v>46</v>
      </c>
      <c r="I46" s="29" t="s">
        <v>80</v>
      </c>
      <c r="J46" s="125" t="s">
        <v>53</v>
      </c>
      <c r="K46" s="125" t="s">
        <v>54</v>
      </c>
      <c r="L46" s="125" t="s">
        <v>70</v>
      </c>
      <c r="M46" s="125" t="s">
        <v>8</v>
      </c>
      <c r="N46" s="125" t="s">
        <v>74</v>
      </c>
      <c r="O46" s="125" t="s">
        <v>81</v>
      </c>
      <c r="P46" s="125" t="s">
        <v>9</v>
      </c>
      <c r="Q46" s="24"/>
      <c r="R46" s="125" t="s">
        <v>47</v>
      </c>
      <c r="S46" s="125" t="s">
        <v>48</v>
      </c>
      <c r="T46" s="125" t="s">
        <v>9</v>
      </c>
      <c r="U46" s="24"/>
      <c r="V46" s="162"/>
      <c r="W46" s="124" t="s">
        <v>36</v>
      </c>
      <c r="Y46" s="162"/>
      <c r="Z46" s="162"/>
      <c r="AA46" s="163"/>
      <c r="AB46" s="164"/>
    </row>
    <row r="47" spans="2:28">
      <c r="B47" s="23" t="str">
        <f>MONTH($E$45)&amp;E47</f>
        <v>4Fajar</v>
      </c>
      <c r="C47" s="23">
        <v>1</v>
      </c>
      <c r="D47" s="23" t="s">
        <v>37</v>
      </c>
      <c r="E47" s="23" t="s">
        <v>1</v>
      </c>
      <c r="F47" s="25">
        <v>22</v>
      </c>
      <c r="G47" s="30">
        <v>0</v>
      </c>
      <c r="H47" s="30">
        <v>75000</v>
      </c>
      <c r="I47" s="25">
        <f>H47/8</f>
        <v>9375</v>
      </c>
      <c r="J47" s="25">
        <v>0</v>
      </c>
      <c r="K47" s="25">
        <v>0</v>
      </c>
      <c r="L47" s="25">
        <v>0</v>
      </c>
      <c r="M47" s="25">
        <f>F47*H47</f>
        <v>1650000</v>
      </c>
      <c r="N47" s="25">
        <f>G47*I47</f>
        <v>0</v>
      </c>
      <c r="O47" s="25">
        <f>I47*L47</f>
        <v>0</v>
      </c>
      <c r="P47" s="25">
        <f>M47+N47-O47</f>
        <v>1650000</v>
      </c>
      <c r="R47" s="25">
        <v>0</v>
      </c>
      <c r="S47" s="25">
        <v>0</v>
      </c>
      <c r="T47" s="26">
        <v>550000</v>
      </c>
      <c r="V47" s="115">
        <f t="shared" ref="V47:V56" si="37">P47-T47</f>
        <v>1100000</v>
      </c>
      <c r="W47" s="23" t="s">
        <v>37</v>
      </c>
      <c r="Y47" s="26">
        <v>0</v>
      </c>
      <c r="Z47" s="26">
        <f>SUM(W47:X47)</f>
        <v>0</v>
      </c>
      <c r="AA47" s="26">
        <f>Y47*Z47</f>
        <v>0</v>
      </c>
      <c r="AB47" s="26">
        <f>V47+AA47</f>
        <v>1100000</v>
      </c>
    </row>
    <row r="48" spans="2:28">
      <c r="B48" s="23" t="str">
        <f t="shared" ref="B48:B56" si="38">MONTH($E$45)&amp;E48</f>
        <v>4Andra</v>
      </c>
      <c r="C48" s="23">
        <v>2</v>
      </c>
      <c r="D48" s="23" t="s">
        <v>38</v>
      </c>
      <c r="E48" s="23" t="s">
        <v>2</v>
      </c>
      <c r="F48" s="25">
        <v>22</v>
      </c>
      <c r="G48" s="30">
        <v>8</v>
      </c>
      <c r="H48" s="30">
        <v>75000</v>
      </c>
      <c r="I48" s="25">
        <f t="shared" ref="I48:I56" si="39">H48/8</f>
        <v>9375</v>
      </c>
      <c r="J48" s="25">
        <v>0</v>
      </c>
      <c r="K48" s="25">
        <v>0</v>
      </c>
      <c r="L48" s="25">
        <v>0</v>
      </c>
      <c r="M48" s="25">
        <f t="shared" ref="M48:M56" si="40">F48*H48</f>
        <v>1650000</v>
      </c>
      <c r="N48" s="25">
        <f t="shared" ref="N48:N56" si="41">G48*I48</f>
        <v>75000</v>
      </c>
      <c r="O48" s="25">
        <f t="shared" ref="O48:O56" si="42">I48*L48</f>
        <v>0</v>
      </c>
      <c r="P48" s="25">
        <f t="shared" ref="P48:P56" si="43">M48+N48-O48</f>
        <v>1725000</v>
      </c>
      <c r="R48" s="25">
        <v>445500</v>
      </c>
      <c r="S48" s="25">
        <v>0</v>
      </c>
      <c r="T48" s="26">
        <f t="shared" ref="T48:T56" si="44">SUM(R48:S48)</f>
        <v>445500</v>
      </c>
      <c r="V48" s="115">
        <f t="shared" si="37"/>
        <v>1279500</v>
      </c>
      <c r="W48" s="23" t="s">
        <v>38</v>
      </c>
      <c r="Y48" s="26">
        <v>0</v>
      </c>
      <c r="Z48" s="26">
        <f t="shared" ref="Z48:Z56" si="45">SUM(W48:X48)</f>
        <v>0</v>
      </c>
      <c r="AA48" s="26">
        <f t="shared" ref="AA48:AA56" si="46">Y48*Z48</f>
        <v>0</v>
      </c>
      <c r="AB48" s="26">
        <f t="shared" ref="AB48:AB56" si="47">V48+AA48</f>
        <v>1279500</v>
      </c>
    </row>
    <row r="49" spans="2:28">
      <c r="B49" s="23" t="str">
        <f t="shared" si="38"/>
        <v>4Jenal</v>
      </c>
      <c r="C49" s="23">
        <v>3</v>
      </c>
      <c r="D49" s="23" t="s">
        <v>39</v>
      </c>
      <c r="E49" s="23" t="s">
        <v>3</v>
      </c>
      <c r="F49" s="25">
        <v>22</v>
      </c>
      <c r="G49" s="30">
        <v>0</v>
      </c>
      <c r="H49" s="30">
        <v>75000</v>
      </c>
      <c r="I49" s="25">
        <f t="shared" si="39"/>
        <v>9375</v>
      </c>
      <c r="J49" s="25">
        <v>0</v>
      </c>
      <c r="K49" s="25">
        <v>0</v>
      </c>
      <c r="L49" s="25">
        <v>0</v>
      </c>
      <c r="M49" s="25">
        <f t="shared" si="40"/>
        <v>1650000</v>
      </c>
      <c r="N49" s="25">
        <f t="shared" si="41"/>
        <v>0</v>
      </c>
      <c r="O49" s="25">
        <f t="shared" si="42"/>
        <v>0</v>
      </c>
      <c r="P49" s="25">
        <f t="shared" si="43"/>
        <v>1650000</v>
      </c>
      <c r="R49" s="25">
        <v>200000</v>
      </c>
      <c r="S49" s="25">
        <v>0</v>
      </c>
      <c r="T49" s="26">
        <f t="shared" si="44"/>
        <v>200000</v>
      </c>
      <c r="V49" s="115">
        <f t="shared" si="37"/>
        <v>1450000</v>
      </c>
      <c r="W49" s="23" t="s">
        <v>39</v>
      </c>
      <c r="Y49" s="26">
        <v>0</v>
      </c>
      <c r="Z49" s="26">
        <f t="shared" si="45"/>
        <v>0</v>
      </c>
      <c r="AA49" s="26">
        <f t="shared" si="46"/>
        <v>0</v>
      </c>
      <c r="AB49" s="26">
        <f t="shared" si="47"/>
        <v>1450000</v>
      </c>
    </row>
    <row r="50" spans="2:28">
      <c r="B50" s="23" t="str">
        <f t="shared" si="38"/>
        <v>4Egi</v>
      </c>
      <c r="C50" s="23">
        <v>4</v>
      </c>
      <c r="D50" s="23" t="s">
        <v>40</v>
      </c>
      <c r="E50" s="23" t="s">
        <v>4</v>
      </c>
      <c r="F50" s="25">
        <v>13</v>
      </c>
      <c r="G50" s="30">
        <v>0</v>
      </c>
      <c r="H50" s="30">
        <v>100000</v>
      </c>
      <c r="I50" s="25">
        <f t="shared" si="39"/>
        <v>12500</v>
      </c>
      <c r="J50" s="25">
        <v>0</v>
      </c>
      <c r="K50" s="25">
        <v>0</v>
      </c>
      <c r="L50" s="25">
        <v>0</v>
      </c>
      <c r="M50" s="25">
        <f t="shared" si="40"/>
        <v>1300000</v>
      </c>
      <c r="N50" s="25">
        <f t="shared" si="41"/>
        <v>0</v>
      </c>
      <c r="O50" s="25">
        <f t="shared" si="42"/>
        <v>0</v>
      </c>
      <c r="P50" s="25">
        <f t="shared" si="43"/>
        <v>1300000</v>
      </c>
      <c r="R50" s="25">
        <v>437500</v>
      </c>
      <c r="S50" s="25">
        <v>0</v>
      </c>
      <c r="T50" s="26">
        <f t="shared" si="44"/>
        <v>437500</v>
      </c>
      <c r="V50" s="115">
        <f t="shared" si="37"/>
        <v>862500</v>
      </c>
      <c r="W50" s="23" t="s">
        <v>40</v>
      </c>
      <c r="Y50" s="26">
        <v>0</v>
      </c>
      <c r="Z50" s="26">
        <f t="shared" si="45"/>
        <v>0</v>
      </c>
      <c r="AA50" s="26">
        <f t="shared" si="46"/>
        <v>0</v>
      </c>
      <c r="AB50" s="26">
        <f t="shared" si="47"/>
        <v>862500</v>
      </c>
    </row>
    <row r="51" spans="2:28">
      <c r="B51" s="23" t="str">
        <f t="shared" si="38"/>
        <v>4Safira</v>
      </c>
      <c r="C51" s="23">
        <v>5</v>
      </c>
      <c r="D51" s="23" t="s">
        <v>41</v>
      </c>
      <c r="E51" s="23" t="s">
        <v>5</v>
      </c>
      <c r="F51" s="25">
        <v>14</v>
      </c>
      <c r="G51" s="30">
        <v>0</v>
      </c>
      <c r="H51" s="30">
        <v>140000</v>
      </c>
      <c r="I51" s="25">
        <f t="shared" si="39"/>
        <v>17500</v>
      </c>
      <c r="J51" s="25">
        <v>0</v>
      </c>
      <c r="K51" s="25">
        <v>0</v>
      </c>
      <c r="L51" s="25">
        <v>0</v>
      </c>
      <c r="M51" s="25">
        <f t="shared" si="40"/>
        <v>1960000</v>
      </c>
      <c r="N51" s="25">
        <f t="shared" si="41"/>
        <v>0</v>
      </c>
      <c r="O51" s="25">
        <f t="shared" si="42"/>
        <v>0</v>
      </c>
      <c r="P51" s="25">
        <f t="shared" si="43"/>
        <v>1960000</v>
      </c>
      <c r="R51" s="25">
        <v>456000</v>
      </c>
      <c r="S51" s="25">
        <v>0</v>
      </c>
      <c r="T51" s="26">
        <f t="shared" si="44"/>
        <v>456000</v>
      </c>
      <c r="V51" s="115">
        <f t="shared" si="37"/>
        <v>1504000</v>
      </c>
      <c r="W51" s="23" t="s">
        <v>41</v>
      </c>
      <c r="Y51" s="26">
        <v>0</v>
      </c>
      <c r="Z51" s="26">
        <f t="shared" si="45"/>
        <v>0</v>
      </c>
      <c r="AA51" s="26">
        <f t="shared" si="46"/>
        <v>0</v>
      </c>
      <c r="AB51" s="26">
        <f t="shared" si="47"/>
        <v>1504000</v>
      </c>
    </row>
    <row r="52" spans="2:28">
      <c r="B52" s="23" t="str">
        <f t="shared" si="38"/>
        <v>4Tia</v>
      </c>
      <c r="C52" s="23">
        <v>6</v>
      </c>
      <c r="D52" s="23" t="s">
        <v>42</v>
      </c>
      <c r="E52" s="23" t="s">
        <v>101</v>
      </c>
      <c r="F52" s="25">
        <v>23</v>
      </c>
      <c r="G52" s="30">
        <v>4</v>
      </c>
      <c r="H52" s="30">
        <v>55000</v>
      </c>
      <c r="I52" s="25">
        <f t="shared" si="39"/>
        <v>6875</v>
      </c>
      <c r="J52" s="25">
        <v>0</v>
      </c>
      <c r="K52" s="25">
        <v>0</v>
      </c>
      <c r="L52" s="25">
        <v>0</v>
      </c>
      <c r="M52" s="25">
        <f t="shared" si="40"/>
        <v>1265000</v>
      </c>
      <c r="N52" s="25">
        <f t="shared" si="41"/>
        <v>27500</v>
      </c>
      <c r="O52" s="25">
        <f t="shared" si="42"/>
        <v>0</v>
      </c>
      <c r="P52" s="25">
        <f t="shared" si="43"/>
        <v>1292500</v>
      </c>
      <c r="R52" s="25">
        <v>299500</v>
      </c>
      <c r="S52" s="25">
        <v>0</v>
      </c>
      <c r="T52" s="26">
        <f t="shared" si="44"/>
        <v>299500</v>
      </c>
      <c r="V52" s="115">
        <f t="shared" si="37"/>
        <v>993000</v>
      </c>
      <c r="W52" s="23" t="s">
        <v>42</v>
      </c>
      <c r="Y52" s="26">
        <v>0</v>
      </c>
      <c r="Z52" s="26">
        <f t="shared" si="45"/>
        <v>0</v>
      </c>
      <c r="AA52" s="26">
        <f t="shared" si="46"/>
        <v>0</v>
      </c>
      <c r="AB52" s="26">
        <f t="shared" si="47"/>
        <v>993000</v>
      </c>
    </row>
    <row r="53" spans="2:28">
      <c r="B53" s="23" t="str">
        <f t="shared" si="38"/>
        <v>4Rahma</v>
      </c>
      <c r="C53" s="23">
        <v>7</v>
      </c>
      <c r="D53" s="23" t="s">
        <v>43</v>
      </c>
      <c r="E53" s="23" t="s">
        <v>103</v>
      </c>
      <c r="F53" s="25">
        <v>19</v>
      </c>
      <c r="G53" s="30">
        <v>8</v>
      </c>
      <c r="H53" s="30">
        <v>75000</v>
      </c>
      <c r="I53" s="25">
        <f t="shared" si="39"/>
        <v>9375</v>
      </c>
      <c r="J53" s="25">
        <v>0</v>
      </c>
      <c r="K53" s="25">
        <v>0</v>
      </c>
      <c r="L53" s="25">
        <v>0</v>
      </c>
      <c r="M53" s="25">
        <f t="shared" si="40"/>
        <v>1425000</v>
      </c>
      <c r="N53" s="25">
        <f t="shared" si="41"/>
        <v>75000</v>
      </c>
      <c r="O53" s="25">
        <f t="shared" si="42"/>
        <v>0</v>
      </c>
      <c r="P53" s="25">
        <f t="shared" si="43"/>
        <v>1500000</v>
      </c>
      <c r="R53" s="25">
        <v>33500</v>
      </c>
      <c r="S53" s="25">
        <v>0</v>
      </c>
      <c r="T53" s="26">
        <f t="shared" si="44"/>
        <v>33500</v>
      </c>
      <c r="V53" s="115">
        <f t="shared" si="37"/>
        <v>1466500</v>
      </c>
      <c r="W53" s="23" t="s">
        <v>43</v>
      </c>
      <c r="Y53" s="26">
        <v>0</v>
      </c>
      <c r="Z53" s="26">
        <f t="shared" si="45"/>
        <v>0</v>
      </c>
      <c r="AA53" s="26">
        <f t="shared" si="46"/>
        <v>0</v>
      </c>
      <c r="AB53" s="26">
        <f t="shared" si="47"/>
        <v>1466500</v>
      </c>
    </row>
    <row r="54" spans="2:28">
      <c r="B54" s="23" t="str">
        <f t="shared" si="38"/>
        <v>4Dian</v>
      </c>
      <c r="C54" s="23">
        <v>8</v>
      </c>
      <c r="D54" s="23" t="s">
        <v>44</v>
      </c>
      <c r="E54" s="23" t="s">
        <v>100</v>
      </c>
      <c r="F54" s="25">
        <v>25</v>
      </c>
      <c r="G54" s="30">
        <v>0</v>
      </c>
      <c r="H54" s="30">
        <v>55000</v>
      </c>
      <c r="I54" s="25">
        <f t="shared" si="39"/>
        <v>6875</v>
      </c>
      <c r="J54" s="25">
        <v>0</v>
      </c>
      <c r="K54" s="25">
        <v>0</v>
      </c>
      <c r="L54" s="25">
        <v>0</v>
      </c>
      <c r="M54" s="25">
        <f t="shared" si="40"/>
        <v>1375000</v>
      </c>
      <c r="N54" s="25">
        <f t="shared" si="41"/>
        <v>0</v>
      </c>
      <c r="O54" s="25">
        <f t="shared" si="42"/>
        <v>0</v>
      </c>
      <c r="P54" s="25">
        <f t="shared" si="43"/>
        <v>1375000</v>
      </c>
      <c r="R54" s="25">
        <v>350000</v>
      </c>
      <c r="S54" s="25">
        <v>0</v>
      </c>
      <c r="T54" s="26">
        <f t="shared" si="44"/>
        <v>350000</v>
      </c>
      <c r="V54" s="115">
        <f t="shared" si="37"/>
        <v>1025000</v>
      </c>
      <c r="W54" s="23" t="s">
        <v>44</v>
      </c>
      <c r="Y54" s="26">
        <v>0</v>
      </c>
      <c r="Z54" s="26">
        <f t="shared" si="45"/>
        <v>0</v>
      </c>
      <c r="AA54" s="26">
        <f t="shared" si="46"/>
        <v>0</v>
      </c>
      <c r="AB54" s="26">
        <f t="shared" si="47"/>
        <v>1025000</v>
      </c>
    </row>
    <row r="55" spans="2:28">
      <c r="B55" s="23" t="str">
        <f t="shared" si="38"/>
        <v>4Najwa</v>
      </c>
      <c r="C55" s="23">
        <v>9</v>
      </c>
      <c r="D55" s="23" t="s">
        <v>104</v>
      </c>
      <c r="E55" s="23" t="s">
        <v>105</v>
      </c>
      <c r="F55" s="25">
        <v>22</v>
      </c>
      <c r="G55" s="30">
        <v>16</v>
      </c>
      <c r="H55" s="30">
        <v>55000</v>
      </c>
      <c r="I55" s="25">
        <f t="shared" si="39"/>
        <v>6875</v>
      </c>
      <c r="J55" s="25">
        <v>0</v>
      </c>
      <c r="K55" s="25">
        <v>0</v>
      </c>
      <c r="L55" s="25">
        <v>0</v>
      </c>
      <c r="M55" s="25">
        <f t="shared" si="40"/>
        <v>1210000</v>
      </c>
      <c r="N55" s="25">
        <f t="shared" si="41"/>
        <v>110000</v>
      </c>
      <c r="O55" s="25">
        <f t="shared" si="42"/>
        <v>0</v>
      </c>
      <c r="P55" s="25">
        <f t="shared" si="43"/>
        <v>1320000</v>
      </c>
      <c r="R55" s="25">
        <v>33500</v>
      </c>
      <c r="S55" s="25">
        <v>0</v>
      </c>
      <c r="T55" s="26">
        <f t="shared" si="44"/>
        <v>33500</v>
      </c>
      <c r="V55" s="115">
        <f t="shared" si="37"/>
        <v>1286500</v>
      </c>
      <c r="W55" s="23" t="s">
        <v>104</v>
      </c>
      <c r="Y55" s="26">
        <v>0</v>
      </c>
      <c r="Z55" s="26">
        <f t="shared" si="45"/>
        <v>0</v>
      </c>
      <c r="AA55" s="26">
        <f t="shared" si="46"/>
        <v>0</v>
      </c>
      <c r="AB55" s="26">
        <f t="shared" si="47"/>
        <v>1286500</v>
      </c>
    </row>
    <row r="56" spans="2:28">
      <c r="B56" s="23" t="str">
        <f t="shared" si="38"/>
        <v>4Akbar</v>
      </c>
      <c r="C56" s="23">
        <v>10</v>
      </c>
      <c r="D56" s="23" t="s">
        <v>106</v>
      </c>
      <c r="E56" s="23" t="s">
        <v>107</v>
      </c>
      <c r="F56" s="25">
        <v>22</v>
      </c>
      <c r="G56" s="30">
        <v>3</v>
      </c>
      <c r="H56" s="30">
        <v>65000</v>
      </c>
      <c r="I56" s="25">
        <f t="shared" si="39"/>
        <v>8125</v>
      </c>
      <c r="J56" s="25">
        <v>0</v>
      </c>
      <c r="K56" s="25">
        <v>0</v>
      </c>
      <c r="L56" s="25">
        <v>0</v>
      </c>
      <c r="M56" s="25">
        <f t="shared" si="40"/>
        <v>1430000</v>
      </c>
      <c r="N56" s="25">
        <f t="shared" si="41"/>
        <v>24375</v>
      </c>
      <c r="O56" s="25">
        <f t="shared" si="42"/>
        <v>0</v>
      </c>
      <c r="P56" s="25">
        <f t="shared" si="43"/>
        <v>1454375</v>
      </c>
      <c r="R56" s="25">
        <v>0</v>
      </c>
      <c r="S56" s="25">
        <v>0</v>
      </c>
      <c r="T56" s="26">
        <f t="shared" si="44"/>
        <v>0</v>
      </c>
      <c r="V56" s="115">
        <f t="shared" si="37"/>
        <v>1454375</v>
      </c>
      <c r="W56" s="23" t="s">
        <v>106</v>
      </c>
      <c r="Y56" s="26">
        <v>0</v>
      </c>
      <c r="Z56" s="26">
        <f t="shared" si="45"/>
        <v>0</v>
      </c>
      <c r="AA56" s="26">
        <f t="shared" si="46"/>
        <v>0</v>
      </c>
      <c r="AB56" s="26">
        <f t="shared" si="47"/>
        <v>1454375</v>
      </c>
    </row>
    <row r="57" spans="2:28">
      <c r="C57" s="164" t="s">
        <v>9</v>
      </c>
      <c r="D57" s="164"/>
      <c r="E57" s="164"/>
      <c r="F57" s="164"/>
      <c r="G57" s="164"/>
      <c r="H57" s="164"/>
      <c r="I57" s="164"/>
      <c r="J57" s="164"/>
      <c r="K57" s="164"/>
      <c r="L57" s="164"/>
      <c r="M57" s="28">
        <f>SUM(M47:M56)</f>
        <v>14915000</v>
      </c>
      <c r="N57" s="28">
        <f>SUM(N47:N56)</f>
        <v>311875</v>
      </c>
      <c r="O57" s="28"/>
      <c r="P57" s="28">
        <f>SUM(P47:P56)</f>
        <v>15226875</v>
      </c>
      <c r="R57" s="28"/>
      <c r="S57" s="28"/>
      <c r="T57" s="21">
        <f>SUM(T47:T56)</f>
        <v>2805500</v>
      </c>
      <c r="V57" s="28">
        <f>SUM(V47:V56)</f>
        <v>12421375</v>
      </c>
      <c r="W57" s="27"/>
      <c r="Y57" s="28">
        <f>SUM(Y47:Y54)</f>
        <v>0</v>
      </c>
      <c r="Z57" s="28">
        <f>SUM(Z47:Z54)</f>
        <v>0</v>
      </c>
      <c r="AA57" s="28">
        <f>SUM(AA47:AA54)</f>
        <v>0</v>
      </c>
      <c r="AB57" s="28">
        <f>SUM(AB47:AB56)</f>
        <v>12421375</v>
      </c>
    </row>
    <row r="59" spans="2:28">
      <c r="C59" s="164" t="s">
        <v>50</v>
      </c>
      <c r="D59" s="164"/>
      <c r="E59" s="22">
        <v>45778</v>
      </c>
      <c r="F59" s="132"/>
      <c r="G59" s="29"/>
      <c r="H59" s="29"/>
      <c r="I59" s="132"/>
      <c r="J59" s="132"/>
      <c r="K59" s="132"/>
      <c r="L59" s="132"/>
      <c r="M59" s="162" t="s">
        <v>8</v>
      </c>
      <c r="N59" s="162"/>
      <c r="O59" s="162"/>
      <c r="P59" s="162"/>
      <c r="Q59" s="24"/>
      <c r="R59" s="162" t="s">
        <v>45</v>
      </c>
      <c r="S59" s="162"/>
      <c r="T59" s="162"/>
      <c r="U59" s="24"/>
      <c r="V59" s="163" t="s">
        <v>49</v>
      </c>
      <c r="W59" s="133"/>
      <c r="Y59" s="163" t="s">
        <v>83</v>
      </c>
      <c r="Z59" s="163" t="s">
        <v>82</v>
      </c>
      <c r="AA59" s="163" t="s">
        <v>85</v>
      </c>
      <c r="AB59" s="164" t="s">
        <v>84</v>
      </c>
    </row>
    <row r="60" spans="2:28">
      <c r="C60" s="133" t="s">
        <v>0</v>
      </c>
      <c r="D60" s="133" t="s">
        <v>36</v>
      </c>
      <c r="E60" s="133" t="s">
        <v>7</v>
      </c>
      <c r="F60" s="132" t="s">
        <v>23</v>
      </c>
      <c r="G60" s="29" t="s">
        <v>79</v>
      </c>
      <c r="H60" s="29" t="s">
        <v>46</v>
      </c>
      <c r="I60" s="29" t="s">
        <v>80</v>
      </c>
      <c r="J60" s="132" t="s">
        <v>53</v>
      </c>
      <c r="K60" s="132" t="s">
        <v>54</v>
      </c>
      <c r="L60" s="132" t="s">
        <v>70</v>
      </c>
      <c r="M60" s="132" t="s">
        <v>8</v>
      </c>
      <c r="N60" s="132" t="s">
        <v>74</v>
      </c>
      <c r="O60" s="132" t="s">
        <v>81</v>
      </c>
      <c r="P60" s="132" t="s">
        <v>9</v>
      </c>
      <c r="Q60" s="24"/>
      <c r="R60" s="132" t="s">
        <v>47</v>
      </c>
      <c r="S60" s="132" t="s">
        <v>48</v>
      </c>
      <c r="T60" s="132" t="s">
        <v>9</v>
      </c>
      <c r="U60" s="24"/>
      <c r="V60" s="162"/>
      <c r="W60" s="133" t="s">
        <v>36</v>
      </c>
      <c r="Y60" s="162"/>
      <c r="Z60" s="162"/>
      <c r="AA60" s="163"/>
      <c r="AB60" s="164"/>
    </row>
    <row r="61" spans="2:28">
      <c r="B61" s="23" t="str">
        <f>MONTH($E$59)&amp;E61</f>
        <v>5Fajar</v>
      </c>
      <c r="C61" s="23">
        <v>1</v>
      </c>
      <c r="D61" s="23" t="s">
        <v>37</v>
      </c>
      <c r="E61" s="23" t="s">
        <v>1</v>
      </c>
      <c r="F61" s="25">
        <v>26</v>
      </c>
      <c r="G61" s="30">
        <v>0</v>
      </c>
      <c r="H61" s="30">
        <v>75000</v>
      </c>
      <c r="I61" s="25">
        <f>H61/8</f>
        <v>9375</v>
      </c>
      <c r="J61" s="25">
        <v>0</v>
      </c>
      <c r="K61" s="25">
        <v>0</v>
      </c>
      <c r="L61" s="25">
        <v>0</v>
      </c>
      <c r="M61" s="25">
        <f>F61*H61</f>
        <v>1950000</v>
      </c>
      <c r="N61" s="25">
        <f>G61*I61</f>
        <v>0</v>
      </c>
      <c r="O61" s="25">
        <f>I61*L61</f>
        <v>0</v>
      </c>
      <c r="P61" s="25">
        <f>M61+N61-O61</f>
        <v>1950000</v>
      </c>
      <c r="R61" s="25">
        <v>300000</v>
      </c>
      <c r="S61" s="25">
        <v>0</v>
      </c>
      <c r="T61" s="26">
        <f t="shared" ref="T61:T70" si="48">SUM(R61:S61)</f>
        <v>300000</v>
      </c>
      <c r="V61" s="115">
        <f>P61-T61</f>
        <v>1650000</v>
      </c>
      <c r="W61" s="23" t="s">
        <v>37</v>
      </c>
      <c r="Y61" s="26">
        <v>0</v>
      </c>
      <c r="Z61" s="26">
        <f>SUM(W61:X61)</f>
        <v>0</v>
      </c>
      <c r="AA61" s="26">
        <f>Y61*Z61</f>
        <v>0</v>
      </c>
      <c r="AB61" s="139">
        <f>V61+AA61</f>
        <v>1650000</v>
      </c>
    </row>
    <row r="62" spans="2:28">
      <c r="B62" s="23" t="str">
        <f t="shared" ref="B62:B71" si="49">MONTH($E$59)&amp;E62</f>
        <v>5Andra</v>
      </c>
      <c r="C62" s="23">
        <v>2</v>
      </c>
      <c r="D62" s="23" t="s">
        <v>38</v>
      </c>
      <c r="E62" s="23" t="s">
        <v>2</v>
      </c>
      <c r="F62" s="25">
        <v>28</v>
      </c>
      <c r="G62" s="30">
        <v>8</v>
      </c>
      <c r="H62" s="30">
        <v>75000</v>
      </c>
      <c r="I62" s="25">
        <f t="shared" ref="I62:I70" si="50">H62/8</f>
        <v>9375</v>
      </c>
      <c r="J62" s="25">
        <v>0</v>
      </c>
      <c r="K62" s="25">
        <v>0</v>
      </c>
      <c r="L62" s="25">
        <v>0</v>
      </c>
      <c r="M62" s="25">
        <f t="shared" ref="M62:M71" si="51">F62*H62</f>
        <v>2100000</v>
      </c>
      <c r="N62" s="25">
        <f t="shared" ref="N62:N70" si="52">G62*I62</f>
        <v>75000</v>
      </c>
      <c r="O62" s="25">
        <f t="shared" ref="O62:O70" si="53">I62*L62</f>
        <v>0</v>
      </c>
      <c r="P62" s="25">
        <f t="shared" ref="P62:P71" si="54">M62+N62-O62</f>
        <v>2175000</v>
      </c>
      <c r="R62" s="25">
        <v>350000</v>
      </c>
      <c r="S62" s="25">
        <v>179500</v>
      </c>
      <c r="T62" s="26">
        <f t="shared" si="48"/>
        <v>529500</v>
      </c>
      <c r="V62" s="115">
        <f t="shared" ref="V62:V71" si="55">P62-T62</f>
        <v>1645500</v>
      </c>
      <c r="W62" s="23" t="s">
        <v>38</v>
      </c>
      <c r="Y62" s="26">
        <v>0</v>
      </c>
      <c r="Z62" s="26">
        <f t="shared" ref="Z62:Z70" si="56">SUM(W62:X62)</f>
        <v>0</v>
      </c>
      <c r="AA62" s="26">
        <f t="shared" ref="AA62:AA70" si="57">Y62*Z62</f>
        <v>0</v>
      </c>
      <c r="AB62" s="139">
        <f t="shared" ref="AB62:AB70" si="58">V62+AA62</f>
        <v>1645500</v>
      </c>
    </row>
    <row r="63" spans="2:28">
      <c r="B63" s="23" t="str">
        <f t="shared" si="49"/>
        <v>5Jenal</v>
      </c>
      <c r="C63" s="23">
        <v>3</v>
      </c>
      <c r="D63" s="23" t="s">
        <v>39</v>
      </c>
      <c r="E63" s="23" t="s">
        <v>3</v>
      </c>
      <c r="F63" s="25">
        <v>27</v>
      </c>
      <c r="G63" s="30">
        <v>0</v>
      </c>
      <c r="H63" s="30">
        <v>75000</v>
      </c>
      <c r="I63" s="25">
        <f t="shared" si="50"/>
        <v>9375</v>
      </c>
      <c r="J63" s="25">
        <v>0</v>
      </c>
      <c r="K63" s="25">
        <v>0</v>
      </c>
      <c r="L63" s="25">
        <v>0</v>
      </c>
      <c r="M63" s="25">
        <f t="shared" si="51"/>
        <v>2025000</v>
      </c>
      <c r="N63" s="25">
        <f t="shared" si="52"/>
        <v>0</v>
      </c>
      <c r="O63" s="25">
        <f t="shared" si="53"/>
        <v>0</v>
      </c>
      <c r="P63" s="25">
        <f t="shared" si="54"/>
        <v>2025000</v>
      </c>
      <c r="R63" s="25">
        <v>100000</v>
      </c>
      <c r="S63" s="25">
        <v>0</v>
      </c>
      <c r="T63" s="26">
        <f t="shared" si="48"/>
        <v>100000</v>
      </c>
      <c r="V63" s="115">
        <f t="shared" si="55"/>
        <v>1925000</v>
      </c>
      <c r="W63" s="23" t="s">
        <v>39</v>
      </c>
      <c r="Y63" s="26">
        <v>0</v>
      </c>
      <c r="Z63" s="26">
        <f t="shared" si="56"/>
        <v>0</v>
      </c>
      <c r="AA63" s="26">
        <f t="shared" si="57"/>
        <v>0</v>
      </c>
      <c r="AB63" s="139">
        <f t="shared" si="58"/>
        <v>1925000</v>
      </c>
    </row>
    <row r="64" spans="2:28">
      <c r="B64" s="23" t="str">
        <f t="shared" si="49"/>
        <v>5Egi</v>
      </c>
      <c r="C64" s="23">
        <v>4</v>
      </c>
      <c r="D64" s="23" t="s">
        <v>40</v>
      </c>
      <c r="E64" s="23" t="s">
        <v>4</v>
      </c>
      <c r="F64" s="25">
        <v>24</v>
      </c>
      <c r="G64" s="30">
        <v>0</v>
      </c>
      <c r="H64" s="30">
        <v>100000</v>
      </c>
      <c r="I64" s="25">
        <f t="shared" si="50"/>
        <v>12500</v>
      </c>
      <c r="J64" s="25">
        <v>0</v>
      </c>
      <c r="K64" s="25">
        <v>0</v>
      </c>
      <c r="L64" s="25">
        <v>0</v>
      </c>
      <c r="M64" s="25">
        <f t="shared" si="51"/>
        <v>2400000</v>
      </c>
      <c r="N64" s="25">
        <f t="shared" si="52"/>
        <v>0</v>
      </c>
      <c r="O64" s="25">
        <f t="shared" si="53"/>
        <v>0</v>
      </c>
      <c r="P64" s="25">
        <f t="shared" si="54"/>
        <v>2400000</v>
      </c>
      <c r="R64" s="25">
        <v>300000</v>
      </c>
      <c r="S64" s="25">
        <v>174000</v>
      </c>
      <c r="T64" s="26">
        <f t="shared" si="48"/>
        <v>474000</v>
      </c>
      <c r="V64" s="115">
        <f t="shared" si="55"/>
        <v>1926000</v>
      </c>
      <c r="W64" s="23" t="s">
        <v>40</v>
      </c>
      <c r="Y64" s="26">
        <v>0</v>
      </c>
      <c r="Z64" s="26">
        <f t="shared" si="56"/>
        <v>0</v>
      </c>
      <c r="AA64" s="26">
        <f t="shared" si="57"/>
        <v>0</v>
      </c>
      <c r="AB64" s="139">
        <f t="shared" si="58"/>
        <v>1926000</v>
      </c>
    </row>
    <row r="65" spans="2:30">
      <c r="B65" s="23" t="str">
        <f t="shared" si="49"/>
        <v>5Safira</v>
      </c>
      <c r="C65" s="23">
        <v>5</v>
      </c>
      <c r="D65" s="23" t="s">
        <v>41</v>
      </c>
      <c r="E65" s="23" t="s">
        <v>5</v>
      </c>
      <c r="F65" s="25">
        <v>2</v>
      </c>
      <c r="G65" s="30">
        <v>0</v>
      </c>
      <c r="H65" s="30">
        <v>140000</v>
      </c>
      <c r="I65" s="25">
        <f t="shared" si="50"/>
        <v>17500</v>
      </c>
      <c r="J65" s="25">
        <v>0</v>
      </c>
      <c r="K65" s="25">
        <v>0</v>
      </c>
      <c r="L65" s="25">
        <v>0</v>
      </c>
      <c r="M65" s="25">
        <f t="shared" si="51"/>
        <v>280000</v>
      </c>
      <c r="N65" s="25">
        <f t="shared" si="52"/>
        <v>0</v>
      </c>
      <c r="O65" s="25">
        <f t="shared" si="53"/>
        <v>0</v>
      </c>
      <c r="P65" s="25">
        <f t="shared" si="54"/>
        <v>280000</v>
      </c>
      <c r="R65" s="25">
        <v>200000</v>
      </c>
      <c r="S65" s="25">
        <v>174000</v>
      </c>
      <c r="T65" s="26">
        <f t="shared" si="48"/>
        <v>374000</v>
      </c>
      <c r="V65" s="115">
        <f t="shared" si="55"/>
        <v>-94000</v>
      </c>
      <c r="W65" s="23" t="s">
        <v>41</v>
      </c>
      <c r="Y65" s="26">
        <v>0</v>
      </c>
      <c r="Z65" s="26">
        <f t="shared" si="56"/>
        <v>0</v>
      </c>
      <c r="AA65" s="26">
        <f t="shared" si="57"/>
        <v>0</v>
      </c>
      <c r="AB65" s="26">
        <f t="shared" si="58"/>
        <v>-94000</v>
      </c>
    </row>
    <row r="66" spans="2:30">
      <c r="B66" s="23" t="str">
        <f t="shared" si="49"/>
        <v>5Tia</v>
      </c>
      <c r="C66" s="23">
        <v>6</v>
      </c>
      <c r="D66" s="23" t="s">
        <v>42</v>
      </c>
      <c r="E66" s="23" t="s">
        <v>101</v>
      </c>
      <c r="F66" s="25">
        <v>23</v>
      </c>
      <c r="G66" s="30">
        <v>14</v>
      </c>
      <c r="H66" s="30">
        <v>55000</v>
      </c>
      <c r="I66" s="25">
        <f t="shared" si="50"/>
        <v>6875</v>
      </c>
      <c r="J66" s="25">
        <v>0</v>
      </c>
      <c r="K66" s="25">
        <v>0</v>
      </c>
      <c r="L66" s="25">
        <v>0</v>
      </c>
      <c r="M66" s="25">
        <f t="shared" si="51"/>
        <v>1265000</v>
      </c>
      <c r="N66" s="25">
        <f t="shared" si="52"/>
        <v>96250</v>
      </c>
      <c r="O66" s="25">
        <f t="shared" si="53"/>
        <v>0</v>
      </c>
      <c r="P66" s="25">
        <f t="shared" si="54"/>
        <v>1361250</v>
      </c>
      <c r="R66" s="25">
        <v>200000</v>
      </c>
      <c r="S66" s="25">
        <v>63000</v>
      </c>
      <c r="T66" s="26">
        <f t="shared" si="48"/>
        <v>263000</v>
      </c>
      <c r="V66" s="115">
        <f t="shared" si="55"/>
        <v>1098250</v>
      </c>
      <c r="W66" s="23" t="s">
        <v>42</v>
      </c>
      <c r="Y66" s="26">
        <v>0</v>
      </c>
      <c r="Z66" s="26">
        <f t="shared" si="56"/>
        <v>0</v>
      </c>
      <c r="AA66" s="26">
        <f t="shared" si="57"/>
        <v>0</v>
      </c>
      <c r="AB66" s="26">
        <f t="shared" si="58"/>
        <v>1098250</v>
      </c>
    </row>
    <row r="67" spans="2:30">
      <c r="B67" s="23" t="str">
        <f t="shared" si="49"/>
        <v>5Rahma</v>
      </c>
      <c r="C67" s="23">
        <v>7</v>
      </c>
      <c r="D67" s="23" t="s">
        <v>43</v>
      </c>
      <c r="E67" s="23" t="s">
        <v>103</v>
      </c>
      <c r="F67" s="25">
        <v>21</v>
      </c>
      <c r="G67" s="30">
        <v>0</v>
      </c>
      <c r="H67" s="30">
        <v>75000</v>
      </c>
      <c r="I67" s="25">
        <f t="shared" si="50"/>
        <v>9375</v>
      </c>
      <c r="J67" s="25">
        <v>0</v>
      </c>
      <c r="K67" s="25">
        <v>0</v>
      </c>
      <c r="L67" s="25">
        <v>0</v>
      </c>
      <c r="M67" s="25">
        <f t="shared" si="51"/>
        <v>1575000</v>
      </c>
      <c r="N67" s="25">
        <f t="shared" si="52"/>
        <v>0</v>
      </c>
      <c r="O67" s="25">
        <f t="shared" si="53"/>
        <v>0</v>
      </c>
      <c r="P67" s="25">
        <f t="shared" si="54"/>
        <v>1575000</v>
      </c>
      <c r="R67" s="25">
        <v>0</v>
      </c>
      <c r="S67" s="25">
        <v>0</v>
      </c>
      <c r="T67" s="26">
        <f t="shared" si="48"/>
        <v>0</v>
      </c>
      <c r="V67" s="115">
        <f t="shared" si="55"/>
        <v>1575000</v>
      </c>
      <c r="W67" s="23" t="s">
        <v>43</v>
      </c>
      <c r="Y67" s="26">
        <v>0</v>
      </c>
      <c r="Z67" s="26">
        <f t="shared" si="56"/>
        <v>0</v>
      </c>
      <c r="AA67" s="26">
        <f t="shared" si="57"/>
        <v>0</v>
      </c>
      <c r="AB67" s="26">
        <f t="shared" si="58"/>
        <v>1575000</v>
      </c>
    </row>
    <row r="68" spans="2:30">
      <c r="B68" s="23" t="str">
        <f t="shared" si="49"/>
        <v>5Dian</v>
      </c>
      <c r="C68" s="23">
        <v>8</v>
      </c>
      <c r="D68" s="23" t="s">
        <v>44</v>
      </c>
      <c r="E68" s="23" t="s">
        <v>100</v>
      </c>
      <c r="F68" s="25">
        <v>27</v>
      </c>
      <c r="G68" s="30">
        <v>0</v>
      </c>
      <c r="H68" s="30">
        <v>55000</v>
      </c>
      <c r="I68" s="25">
        <f t="shared" si="50"/>
        <v>6875</v>
      </c>
      <c r="J68" s="25">
        <v>0</v>
      </c>
      <c r="K68" s="25">
        <v>0</v>
      </c>
      <c r="L68" s="25">
        <v>0</v>
      </c>
      <c r="M68" s="25">
        <f t="shared" si="51"/>
        <v>1485000</v>
      </c>
      <c r="N68" s="25">
        <f t="shared" si="52"/>
        <v>0</v>
      </c>
      <c r="O68" s="25">
        <f t="shared" si="53"/>
        <v>0</v>
      </c>
      <c r="P68" s="25">
        <f t="shared" si="54"/>
        <v>1485000</v>
      </c>
      <c r="R68" s="25">
        <v>300000</v>
      </c>
      <c r="S68" s="25">
        <v>0</v>
      </c>
      <c r="T68" s="26">
        <f t="shared" si="48"/>
        <v>300000</v>
      </c>
      <c r="V68" s="115">
        <f t="shared" si="55"/>
        <v>1185000</v>
      </c>
      <c r="W68" s="23" t="s">
        <v>44</v>
      </c>
      <c r="Y68" s="26">
        <v>0</v>
      </c>
      <c r="Z68" s="26">
        <f t="shared" si="56"/>
        <v>0</v>
      </c>
      <c r="AA68" s="26">
        <f t="shared" si="57"/>
        <v>0</v>
      </c>
      <c r="AB68" s="26">
        <f t="shared" si="58"/>
        <v>1185000</v>
      </c>
    </row>
    <row r="69" spans="2:30">
      <c r="B69" s="23" t="str">
        <f t="shared" si="49"/>
        <v>5Najwa</v>
      </c>
      <c r="C69" s="23">
        <v>9</v>
      </c>
      <c r="D69" s="23" t="s">
        <v>104</v>
      </c>
      <c r="E69" s="23" t="s">
        <v>105</v>
      </c>
      <c r="F69" s="25">
        <v>22</v>
      </c>
      <c r="G69" s="30">
        <v>8</v>
      </c>
      <c r="H69" s="30">
        <v>55000</v>
      </c>
      <c r="I69" s="25">
        <f t="shared" si="50"/>
        <v>6875</v>
      </c>
      <c r="J69" s="25">
        <v>0</v>
      </c>
      <c r="K69" s="25">
        <v>0</v>
      </c>
      <c r="L69" s="25">
        <v>0</v>
      </c>
      <c r="M69" s="25">
        <f t="shared" si="51"/>
        <v>1210000</v>
      </c>
      <c r="N69" s="25">
        <f t="shared" si="52"/>
        <v>55000</v>
      </c>
      <c r="O69" s="25">
        <f t="shared" si="53"/>
        <v>0</v>
      </c>
      <c r="P69" s="25">
        <f t="shared" si="54"/>
        <v>1265000</v>
      </c>
      <c r="R69" s="25">
        <v>0</v>
      </c>
      <c r="S69" s="25">
        <v>0</v>
      </c>
      <c r="T69" s="26">
        <f t="shared" si="48"/>
        <v>0</v>
      </c>
      <c r="V69" s="115">
        <f t="shared" si="55"/>
        <v>1265000</v>
      </c>
      <c r="W69" s="23" t="s">
        <v>104</v>
      </c>
      <c r="Y69" s="26">
        <v>0</v>
      </c>
      <c r="Z69" s="26">
        <f t="shared" si="56"/>
        <v>0</v>
      </c>
      <c r="AA69" s="26">
        <f t="shared" si="57"/>
        <v>0</v>
      </c>
      <c r="AB69" s="26">
        <f t="shared" si="58"/>
        <v>1265000</v>
      </c>
    </row>
    <row r="70" spans="2:30">
      <c r="B70" s="23" t="str">
        <f t="shared" si="49"/>
        <v>5Akbar</v>
      </c>
      <c r="C70" s="23">
        <v>10</v>
      </c>
      <c r="D70" s="23" t="s">
        <v>106</v>
      </c>
      <c r="E70" s="23" t="s">
        <v>107</v>
      </c>
      <c r="F70" s="25">
        <v>27</v>
      </c>
      <c r="G70" s="30">
        <v>0</v>
      </c>
      <c r="H70" s="30">
        <v>65000</v>
      </c>
      <c r="I70" s="25">
        <f t="shared" si="50"/>
        <v>8125</v>
      </c>
      <c r="J70" s="25">
        <v>0</v>
      </c>
      <c r="K70" s="25">
        <v>0</v>
      </c>
      <c r="L70" s="25">
        <v>0</v>
      </c>
      <c r="M70" s="25">
        <f t="shared" si="51"/>
        <v>1755000</v>
      </c>
      <c r="N70" s="25">
        <f t="shared" si="52"/>
        <v>0</v>
      </c>
      <c r="O70" s="25">
        <f t="shared" si="53"/>
        <v>0</v>
      </c>
      <c r="P70" s="25">
        <f t="shared" si="54"/>
        <v>1755000</v>
      </c>
      <c r="R70" s="25">
        <v>0</v>
      </c>
      <c r="S70" s="25">
        <v>0</v>
      </c>
      <c r="T70" s="26">
        <f t="shared" si="48"/>
        <v>0</v>
      </c>
      <c r="V70" s="115">
        <f t="shared" si="55"/>
        <v>1755000</v>
      </c>
      <c r="W70" s="23" t="s">
        <v>106</v>
      </c>
      <c r="Y70" s="26">
        <v>0</v>
      </c>
      <c r="Z70" s="26">
        <f t="shared" si="56"/>
        <v>0</v>
      </c>
      <c r="AA70" s="26">
        <f t="shared" si="57"/>
        <v>0</v>
      </c>
      <c r="AB70" s="26">
        <f t="shared" si="58"/>
        <v>1755000</v>
      </c>
    </row>
    <row r="71" spans="2:30">
      <c r="B71" s="23" t="str">
        <f t="shared" si="49"/>
        <v>5Dody</v>
      </c>
      <c r="C71" s="23">
        <v>11</v>
      </c>
      <c r="D71" s="23" t="s">
        <v>168</v>
      </c>
      <c r="E71" s="23" t="s">
        <v>169</v>
      </c>
      <c r="F71" s="25">
        <v>1</v>
      </c>
      <c r="G71" s="30">
        <v>0</v>
      </c>
      <c r="H71" s="30">
        <v>1250000</v>
      </c>
      <c r="I71" s="25">
        <f>H71/8</f>
        <v>156250</v>
      </c>
      <c r="J71" s="25">
        <v>0</v>
      </c>
      <c r="K71" s="25">
        <v>0</v>
      </c>
      <c r="L71" s="25">
        <v>0</v>
      </c>
      <c r="M71" s="25">
        <f t="shared" si="51"/>
        <v>1250000</v>
      </c>
      <c r="N71" s="25">
        <f t="shared" ref="N71" si="59">G71*I71</f>
        <v>0</v>
      </c>
      <c r="O71" s="25">
        <f t="shared" ref="O71" si="60">I71*L71</f>
        <v>0</v>
      </c>
      <c r="P71" s="25">
        <f t="shared" si="54"/>
        <v>1250000</v>
      </c>
      <c r="R71" s="25">
        <v>0</v>
      </c>
      <c r="S71" s="25">
        <v>0</v>
      </c>
      <c r="T71" s="26">
        <f t="shared" ref="T71" si="61">SUM(R71:S71)</f>
        <v>0</v>
      </c>
      <c r="V71" s="115">
        <f t="shared" si="55"/>
        <v>1250000</v>
      </c>
      <c r="W71" s="23" t="s">
        <v>168</v>
      </c>
      <c r="Y71" s="26">
        <v>1</v>
      </c>
      <c r="Z71" s="26">
        <f t="shared" ref="Z71" si="62">SUM(W71:X71)</f>
        <v>0</v>
      </c>
      <c r="AA71" s="26">
        <f t="shared" ref="AA71" si="63">Y71*Z71</f>
        <v>0</v>
      </c>
      <c r="AB71" s="26">
        <f t="shared" ref="AB71" si="64">V71+AA71</f>
        <v>1250000</v>
      </c>
    </row>
    <row r="72" spans="2:30">
      <c r="C72" s="164" t="s">
        <v>9</v>
      </c>
      <c r="D72" s="164"/>
      <c r="E72" s="164"/>
      <c r="F72" s="164"/>
      <c r="G72" s="164"/>
      <c r="H72" s="164"/>
      <c r="I72" s="164"/>
      <c r="J72" s="164"/>
      <c r="K72" s="164"/>
      <c r="L72" s="164"/>
      <c r="M72" s="28">
        <f>SUM(M61:M71)</f>
        <v>17295000</v>
      </c>
      <c r="N72" s="28">
        <f>SUM(N61:N70)</f>
        <v>226250</v>
      </c>
      <c r="O72" s="28"/>
      <c r="P72" s="28">
        <f>SUM(P61:P71)</f>
        <v>17521250</v>
      </c>
      <c r="R72" s="21">
        <f>SUM(R61:R71)</f>
        <v>1750000</v>
      </c>
      <c r="S72" s="21">
        <f t="shared" ref="S72:T72" si="65">SUM(S61:S71)</f>
        <v>590500</v>
      </c>
      <c r="T72" s="21">
        <f t="shared" si="65"/>
        <v>2340500</v>
      </c>
      <c r="V72" s="28">
        <f>SUM(V61:V71)</f>
        <v>15180750</v>
      </c>
      <c r="W72" s="27"/>
      <c r="Y72" s="28">
        <f>SUM(Y61:Y68)</f>
        <v>0</v>
      </c>
      <c r="Z72" s="28">
        <f>SUM(Z61:Z68)</f>
        <v>0</v>
      </c>
      <c r="AA72" s="28">
        <f>SUM(AA61:AA68)</f>
        <v>0</v>
      </c>
      <c r="AB72" s="28">
        <f>SUM(AB61:AB71)</f>
        <v>15180750</v>
      </c>
    </row>
    <row r="74" spans="2:30">
      <c r="C74" s="164" t="s">
        <v>50</v>
      </c>
      <c r="D74" s="164"/>
      <c r="E74" s="22">
        <v>45809</v>
      </c>
      <c r="F74" s="137"/>
      <c r="G74" s="29"/>
      <c r="H74" s="29"/>
      <c r="I74" s="137"/>
      <c r="J74" s="137"/>
      <c r="K74" s="137"/>
      <c r="L74" s="137"/>
      <c r="M74" s="162" t="s">
        <v>8</v>
      </c>
      <c r="N74" s="162"/>
      <c r="O74" s="162"/>
      <c r="P74" s="162"/>
      <c r="Q74" s="24"/>
      <c r="R74" s="162" t="s">
        <v>45</v>
      </c>
      <c r="S74" s="162"/>
      <c r="T74" s="162"/>
      <c r="U74" s="24"/>
      <c r="V74" s="163" t="s">
        <v>49</v>
      </c>
      <c r="W74" s="138"/>
      <c r="Y74" s="163" t="s">
        <v>83</v>
      </c>
      <c r="Z74" s="163" t="s">
        <v>82</v>
      </c>
      <c r="AA74" s="163" t="s">
        <v>85</v>
      </c>
      <c r="AB74" s="164" t="s">
        <v>84</v>
      </c>
    </row>
    <row r="75" spans="2:30">
      <c r="C75" s="138" t="s">
        <v>0</v>
      </c>
      <c r="D75" s="138" t="s">
        <v>36</v>
      </c>
      <c r="E75" s="138" t="s">
        <v>7</v>
      </c>
      <c r="F75" s="137" t="s">
        <v>23</v>
      </c>
      <c r="G75" s="29" t="s">
        <v>79</v>
      </c>
      <c r="H75" s="29" t="s">
        <v>46</v>
      </c>
      <c r="I75" s="29" t="s">
        <v>80</v>
      </c>
      <c r="J75" s="137" t="s">
        <v>53</v>
      </c>
      <c r="K75" s="137" t="s">
        <v>54</v>
      </c>
      <c r="L75" s="137" t="s">
        <v>70</v>
      </c>
      <c r="M75" s="137" t="s">
        <v>8</v>
      </c>
      <c r="N75" s="137" t="s">
        <v>74</v>
      </c>
      <c r="O75" s="137" t="s">
        <v>81</v>
      </c>
      <c r="P75" s="137" t="s">
        <v>9</v>
      </c>
      <c r="Q75" s="24"/>
      <c r="R75" s="137" t="s">
        <v>47</v>
      </c>
      <c r="S75" s="137" t="s">
        <v>48</v>
      </c>
      <c r="T75" s="137" t="s">
        <v>9</v>
      </c>
      <c r="U75" s="24"/>
      <c r="V75" s="162"/>
      <c r="W75" s="138" t="s">
        <v>36</v>
      </c>
      <c r="Y75" s="162"/>
      <c r="Z75" s="162"/>
      <c r="AA75" s="163"/>
      <c r="AB75" s="164"/>
    </row>
    <row r="76" spans="2:30">
      <c r="B76" s="23" t="str">
        <f>MONTH($E$74)&amp;E76</f>
        <v>6Fajar</v>
      </c>
      <c r="C76" s="23">
        <v>1</v>
      </c>
      <c r="D76" s="23" t="s">
        <v>37</v>
      </c>
      <c r="E76" s="23" t="s">
        <v>1</v>
      </c>
      <c r="F76" s="25">
        <v>24</v>
      </c>
      <c r="G76" s="30">
        <v>0</v>
      </c>
      <c r="H76" s="30">
        <v>75000</v>
      </c>
      <c r="I76" s="25">
        <f>H76/8</f>
        <v>9375</v>
      </c>
      <c r="J76" s="25">
        <v>0</v>
      </c>
      <c r="K76" s="25">
        <v>0</v>
      </c>
      <c r="L76" s="25">
        <v>0</v>
      </c>
      <c r="M76" s="25">
        <f>F76*H76</f>
        <v>1800000</v>
      </c>
      <c r="N76" s="25">
        <f>G76*I76</f>
        <v>0</v>
      </c>
      <c r="O76" s="25">
        <f>I76*L76</f>
        <v>0</v>
      </c>
      <c r="P76" s="25">
        <f>M76+N76-O76</f>
        <v>1800000</v>
      </c>
      <c r="R76" s="25">
        <v>250000</v>
      </c>
      <c r="S76" s="25">
        <v>0</v>
      </c>
      <c r="T76" s="26">
        <f t="shared" ref="T76:T85" si="66">SUM(R76:S76)</f>
        <v>250000</v>
      </c>
      <c r="V76" s="106">
        <f>P76-T76</f>
        <v>1550000</v>
      </c>
      <c r="W76" s="23" t="s">
        <v>37</v>
      </c>
      <c r="Y76" s="26">
        <v>0</v>
      </c>
      <c r="Z76" s="26">
        <f>SUM(W76:X76)</f>
        <v>0</v>
      </c>
      <c r="AA76" s="26">
        <f>Y76*Z76</f>
        <v>0</v>
      </c>
      <c r="AB76" s="139">
        <f>V76+AA76</f>
        <v>1550000</v>
      </c>
    </row>
    <row r="77" spans="2:30">
      <c r="B77" s="23" t="str">
        <f t="shared" ref="B77:B86" si="67">MONTH($E$74)&amp;E77</f>
        <v>6Andra</v>
      </c>
      <c r="C77" s="23">
        <v>2</v>
      </c>
      <c r="D77" s="23" t="s">
        <v>38</v>
      </c>
      <c r="E77" s="23" t="s">
        <v>2</v>
      </c>
      <c r="F77" s="25">
        <v>26</v>
      </c>
      <c r="G77" s="30">
        <v>0</v>
      </c>
      <c r="H77" s="30">
        <v>75000</v>
      </c>
      <c r="I77" s="25">
        <f t="shared" ref="I77:I85" si="68">H77/8</f>
        <v>9375</v>
      </c>
      <c r="J77" s="25">
        <v>0</v>
      </c>
      <c r="K77" s="25">
        <v>0</v>
      </c>
      <c r="L77" s="25">
        <v>0</v>
      </c>
      <c r="M77" s="25">
        <f t="shared" ref="M77:M86" si="69">F77*H77</f>
        <v>1950000</v>
      </c>
      <c r="N77" s="25">
        <f t="shared" ref="N77:N86" si="70">G77*I77</f>
        <v>0</v>
      </c>
      <c r="O77" s="25">
        <f t="shared" ref="O77:O86" si="71">I77*L77</f>
        <v>0</v>
      </c>
      <c r="P77" s="25">
        <f t="shared" ref="P77:P86" si="72">M77+N77-O77</f>
        <v>1950000</v>
      </c>
      <c r="R77" s="25">
        <v>250000</v>
      </c>
      <c r="S77" s="25">
        <v>239000</v>
      </c>
      <c r="T77" s="26">
        <f t="shared" si="66"/>
        <v>489000</v>
      </c>
      <c r="V77" s="115">
        <f t="shared" ref="V77:V86" si="73">P77-T77</f>
        <v>1461000</v>
      </c>
      <c r="W77" s="23" t="s">
        <v>38</v>
      </c>
      <c r="Y77" s="26">
        <v>0</v>
      </c>
      <c r="Z77" s="26">
        <f t="shared" ref="Z77:Z86" si="74">SUM(W77:X77)</f>
        <v>0</v>
      </c>
      <c r="AA77" s="26">
        <f t="shared" ref="AA77:AA86" si="75">Y77*Z77</f>
        <v>0</v>
      </c>
      <c r="AB77" s="139">
        <f t="shared" ref="AB77:AB86" si="76">V77+AA77</f>
        <v>1461000</v>
      </c>
      <c r="AD77" s="23">
        <v>25000</v>
      </c>
    </row>
    <row r="78" spans="2:30">
      <c r="B78" s="23" t="str">
        <f t="shared" si="67"/>
        <v>6Jenal</v>
      </c>
      <c r="C78" s="23">
        <v>3</v>
      </c>
      <c r="D78" s="23" t="s">
        <v>39</v>
      </c>
      <c r="E78" s="23" t="s">
        <v>3</v>
      </c>
      <c r="F78" s="25">
        <v>25</v>
      </c>
      <c r="G78" s="30">
        <v>0</v>
      </c>
      <c r="H78" s="30">
        <v>75000</v>
      </c>
      <c r="I78" s="25">
        <f t="shared" si="68"/>
        <v>9375</v>
      </c>
      <c r="J78" s="25">
        <v>0</v>
      </c>
      <c r="K78" s="25">
        <v>0</v>
      </c>
      <c r="L78" s="25">
        <v>0</v>
      </c>
      <c r="M78" s="25">
        <f t="shared" si="69"/>
        <v>1875000</v>
      </c>
      <c r="N78" s="25">
        <f t="shared" si="70"/>
        <v>0</v>
      </c>
      <c r="O78" s="25">
        <f t="shared" si="71"/>
        <v>0</v>
      </c>
      <c r="P78" s="25">
        <f t="shared" si="72"/>
        <v>1875000</v>
      </c>
      <c r="R78" s="25">
        <v>100000</v>
      </c>
      <c r="S78" s="25">
        <v>0</v>
      </c>
      <c r="T78" s="26">
        <f t="shared" si="66"/>
        <v>100000</v>
      </c>
      <c r="V78" s="115">
        <f t="shared" si="73"/>
        <v>1775000</v>
      </c>
      <c r="W78" s="23" t="s">
        <v>39</v>
      </c>
      <c r="Y78" s="26">
        <v>0</v>
      </c>
      <c r="Z78" s="26">
        <f t="shared" si="74"/>
        <v>0</v>
      </c>
      <c r="AA78" s="26">
        <f t="shared" si="75"/>
        <v>0</v>
      </c>
      <c r="AB78" s="139">
        <f t="shared" si="76"/>
        <v>1775000</v>
      </c>
      <c r="AD78" s="23">
        <v>22000</v>
      </c>
    </row>
    <row r="79" spans="2:30">
      <c r="B79" s="23" t="str">
        <f t="shared" si="67"/>
        <v>6Egi</v>
      </c>
      <c r="C79" s="23">
        <v>4</v>
      </c>
      <c r="D79" s="23" t="s">
        <v>40</v>
      </c>
      <c r="E79" s="23" t="s">
        <v>4</v>
      </c>
      <c r="F79" s="25">
        <v>25</v>
      </c>
      <c r="G79" s="30">
        <v>4</v>
      </c>
      <c r="H79" s="30">
        <v>100000</v>
      </c>
      <c r="I79" s="25">
        <f t="shared" si="68"/>
        <v>12500</v>
      </c>
      <c r="J79" s="25">
        <v>0</v>
      </c>
      <c r="K79" s="25">
        <v>0</v>
      </c>
      <c r="L79" s="25">
        <v>0</v>
      </c>
      <c r="M79" s="25">
        <f t="shared" si="69"/>
        <v>2500000</v>
      </c>
      <c r="N79" s="25">
        <f t="shared" si="70"/>
        <v>50000</v>
      </c>
      <c r="O79" s="25">
        <f t="shared" si="71"/>
        <v>0</v>
      </c>
      <c r="P79" s="25">
        <f t="shared" si="72"/>
        <v>2550000</v>
      </c>
      <c r="R79" s="25">
        <v>700000</v>
      </c>
      <c r="S79" s="25">
        <v>175000</v>
      </c>
      <c r="T79" s="26">
        <f t="shared" si="66"/>
        <v>875000</v>
      </c>
      <c r="V79" s="115">
        <f t="shared" si="73"/>
        <v>1675000</v>
      </c>
      <c r="W79" s="23" t="s">
        <v>40</v>
      </c>
      <c r="Y79" s="26">
        <v>0</v>
      </c>
      <c r="Z79" s="26">
        <f t="shared" si="74"/>
        <v>0</v>
      </c>
      <c r="AA79" s="26">
        <f t="shared" si="75"/>
        <v>0</v>
      </c>
      <c r="AB79" s="139">
        <f t="shared" si="76"/>
        <v>1675000</v>
      </c>
      <c r="AD79" s="23">
        <v>55000</v>
      </c>
    </row>
    <row r="80" spans="2:30">
      <c r="B80" s="23" t="str">
        <f t="shared" si="67"/>
        <v>6Safira</v>
      </c>
      <c r="C80" s="23">
        <v>5</v>
      </c>
      <c r="D80" s="23" t="s">
        <v>41</v>
      </c>
      <c r="E80" s="23" t="s">
        <v>5</v>
      </c>
      <c r="F80" s="25">
        <v>13</v>
      </c>
      <c r="G80" s="30">
        <v>0</v>
      </c>
      <c r="H80" s="30">
        <v>140000</v>
      </c>
      <c r="I80" s="25">
        <f t="shared" si="68"/>
        <v>17500</v>
      </c>
      <c r="J80" s="25">
        <v>0</v>
      </c>
      <c r="K80" s="25">
        <v>0</v>
      </c>
      <c r="L80" s="25">
        <v>0</v>
      </c>
      <c r="M80" s="25">
        <f t="shared" si="69"/>
        <v>1820000</v>
      </c>
      <c r="N80" s="25">
        <f t="shared" si="70"/>
        <v>0</v>
      </c>
      <c r="O80" s="25">
        <f t="shared" si="71"/>
        <v>0</v>
      </c>
      <c r="P80" s="25">
        <f t="shared" si="72"/>
        <v>1820000</v>
      </c>
      <c r="R80" s="25">
        <v>50000</v>
      </c>
      <c r="S80" s="25">
        <v>102000</v>
      </c>
      <c r="T80" s="26">
        <f t="shared" si="66"/>
        <v>152000</v>
      </c>
      <c r="V80" s="115">
        <f t="shared" si="73"/>
        <v>1668000</v>
      </c>
      <c r="W80" s="23" t="s">
        <v>41</v>
      </c>
      <c r="Y80" s="26">
        <v>0</v>
      </c>
      <c r="Z80" s="26">
        <f t="shared" si="74"/>
        <v>0</v>
      </c>
      <c r="AA80" s="26">
        <f t="shared" si="75"/>
        <v>0</v>
      </c>
      <c r="AB80" s="26">
        <f t="shared" si="76"/>
        <v>1668000</v>
      </c>
      <c r="AD80" s="23">
        <f>SUM(AD77:AD79)</f>
        <v>102000</v>
      </c>
    </row>
    <row r="81" spans="2:34">
      <c r="B81" s="23" t="str">
        <f t="shared" si="67"/>
        <v>6Tia</v>
      </c>
      <c r="C81" s="23">
        <v>6</v>
      </c>
      <c r="D81" s="23" t="s">
        <v>42</v>
      </c>
      <c r="E81" s="23" t="s">
        <v>101</v>
      </c>
      <c r="F81" s="25">
        <v>22</v>
      </c>
      <c r="G81" s="30">
        <v>9</v>
      </c>
      <c r="H81" s="30">
        <v>55000</v>
      </c>
      <c r="I81" s="25">
        <f t="shared" si="68"/>
        <v>6875</v>
      </c>
      <c r="J81" s="25">
        <v>0</v>
      </c>
      <c r="K81" s="25">
        <v>0</v>
      </c>
      <c r="L81" s="25">
        <v>0</v>
      </c>
      <c r="M81" s="25">
        <f t="shared" si="69"/>
        <v>1210000</v>
      </c>
      <c r="N81" s="25">
        <f t="shared" si="70"/>
        <v>61875</v>
      </c>
      <c r="O81" s="25">
        <f t="shared" si="71"/>
        <v>0</v>
      </c>
      <c r="P81" s="25">
        <f t="shared" si="72"/>
        <v>1271875</v>
      </c>
      <c r="R81" s="25">
        <v>200000</v>
      </c>
      <c r="S81" s="25">
        <v>92000</v>
      </c>
      <c r="T81" s="26">
        <f t="shared" si="66"/>
        <v>292000</v>
      </c>
      <c r="V81" s="115">
        <f t="shared" si="73"/>
        <v>979875</v>
      </c>
      <c r="W81" s="23" t="s">
        <v>42</v>
      </c>
      <c r="Y81" s="26">
        <v>0</v>
      </c>
      <c r="Z81" s="26">
        <f t="shared" si="74"/>
        <v>0</v>
      </c>
      <c r="AA81" s="26">
        <f t="shared" si="75"/>
        <v>0</v>
      </c>
      <c r="AB81" s="26">
        <f t="shared" si="76"/>
        <v>979875</v>
      </c>
    </row>
    <row r="82" spans="2:34">
      <c r="B82" s="23" t="str">
        <f t="shared" si="67"/>
        <v>6Rahma</v>
      </c>
      <c r="C82" s="23">
        <v>7</v>
      </c>
      <c r="D82" s="23" t="s">
        <v>43</v>
      </c>
      <c r="E82" s="23" t="s">
        <v>103</v>
      </c>
      <c r="F82" s="25">
        <v>20</v>
      </c>
      <c r="G82" s="30">
        <v>0</v>
      </c>
      <c r="H82" s="30">
        <v>75000</v>
      </c>
      <c r="I82" s="25">
        <f t="shared" si="68"/>
        <v>9375</v>
      </c>
      <c r="J82" s="25">
        <v>0</v>
      </c>
      <c r="K82" s="25">
        <v>0</v>
      </c>
      <c r="L82" s="25">
        <v>0</v>
      </c>
      <c r="M82" s="25">
        <f t="shared" si="69"/>
        <v>1500000</v>
      </c>
      <c r="N82" s="25">
        <f t="shared" si="70"/>
        <v>0</v>
      </c>
      <c r="O82" s="25">
        <f t="shared" si="71"/>
        <v>0</v>
      </c>
      <c r="P82" s="25">
        <f t="shared" si="72"/>
        <v>1500000</v>
      </c>
      <c r="R82" s="25">
        <v>0</v>
      </c>
      <c r="S82" s="25">
        <v>91000</v>
      </c>
      <c r="T82" s="26">
        <f t="shared" si="66"/>
        <v>91000</v>
      </c>
      <c r="V82" s="115">
        <f t="shared" si="73"/>
        <v>1409000</v>
      </c>
      <c r="W82" s="23" t="s">
        <v>43</v>
      </c>
      <c r="Y82" s="26">
        <v>0</v>
      </c>
      <c r="Z82" s="26">
        <f t="shared" si="74"/>
        <v>0</v>
      </c>
      <c r="AA82" s="26">
        <f t="shared" si="75"/>
        <v>0</v>
      </c>
      <c r="AB82" s="26">
        <f t="shared" si="76"/>
        <v>1409000</v>
      </c>
    </row>
    <row r="83" spans="2:34">
      <c r="B83" s="23" t="str">
        <f t="shared" si="67"/>
        <v>6Dian</v>
      </c>
      <c r="C83" s="23">
        <v>8</v>
      </c>
      <c r="D83" s="23" t="s">
        <v>44</v>
      </c>
      <c r="E83" s="23" t="s">
        <v>100</v>
      </c>
      <c r="F83" s="25">
        <v>25</v>
      </c>
      <c r="G83" s="30">
        <v>0</v>
      </c>
      <c r="H83" s="30">
        <v>55000</v>
      </c>
      <c r="I83" s="25">
        <f t="shared" si="68"/>
        <v>6875</v>
      </c>
      <c r="J83" s="25">
        <v>0</v>
      </c>
      <c r="K83" s="25">
        <v>0</v>
      </c>
      <c r="L83" s="25">
        <v>0</v>
      </c>
      <c r="M83" s="25">
        <f t="shared" si="69"/>
        <v>1375000</v>
      </c>
      <c r="N83" s="25">
        <f t="shared" si="70"/>
        <v>0</v>
      </c>
      <c r="O83" s="25">
        <f t="shared" si="71"/>
        <v>0</v>
      </c>
      <c r="P83" s="25">
        <f t="shared" si="72"/>
        <v>1375000</v>
      </c>
      <c r="R83" s="25">
        <v>400000</v>
      </c>
      <c r="S83" s="25">
        <v>0</v>
      </c>
      <c r="T83" s="26">
        <f t="shared" si="66"/>
        <v>400000</v>
      </c>
      <c r="V83" s="115">
        <f t="shared" si="73"/>
        <v>975000</v>
      </c>
      <c r="W83" s="23" t="s">
        <v>44</v>
      </c>
      <c r="Y83" s="26">
        <v>0</v>
      </c>
      <c r="Z83" s="26">
        <f t="shared" si="74"/>
        <v>0</v>
      </c>
      <c r="AA83" s="26">
        <f t="shared" si="75"/>
        <v>0</v>
      </c>
      <c r="AB83" s="26">
        <f t="shared" si="76"/>
        <v>975000</v>
      </c>
      <c r="AH83" s="25">
        <f>P87-P72</f>
        <v>941875</v>
      </c>
    </row>
    <row r="84" spans="2:34">
      <c r="B84" s="23" t="str">
        <f t="shared" si="67"/>
        <v>6Najwa</v>
      </c>
      <c r="C84" s="23">
        <v>9</v>
      </c>
      <c r="D84" s="23" t="s">
        <v>104</v>
      </c>
      <c r="E84" s="23" t="s">
        <v>105</v>
      </c>
      <c r="F84" s="25">
        <v>26</v>
      </c>
      <c r="G84" s="30">
        <v>0</v>
      </c>
      <c r="H84" s="30">
        <v>55000</v>
      </c>
      <c r="I84" s="25">
        <f t="shared" si="68"/>
        <v>6875</v>
      </c>
      <c r="J84" s="25">
        <v>0</v>
      </c>
      <c r="K84" s="25">
        <v>0</v>
      </c>
      <c r="L84" s="25">
        <v>0</v>
      </c>
      <c r="M84" s="25">
        <f t="shared" si="69"/>
        <v>1430000</v>
      </c>
      <c r="N84" s="25">
        <f t="shared" si="70"/>
        <v>0</v>
      </c>
      <c r="O84" s="25">
        <f t="shared" si="71"/>
        <v>0</v>
      </c>
      <c r="P84" s="25">
        <f t="shared" si="72"/>
        <v>1430000</v>
      </c>
      <c r="R84" s="25">
        <v>150000</v>
      </c>
      <c r="S84" s="25">
        <v>20000</v>
      </c>
      <c r="T84" s="26">
        <f t="shared" si="66"/>
        <v>170000</v>
      </c>
      <c r="V84" s="115">
        <f t="shared" si="73"/>
        <v>1260000</v>
      </c>
      <c r="W84" s="23" t="s">
        <v>104</v>
      </c>
      <c r="Y84" s="26">
        <v>0</v>
      </c>
      <c r="Z84" s="26">
        <f t="shared" si="74"/>
        <v>0</v>
      </c>
      <c r="AA84" s="26">
        <f t="shared" si="75"/>
        <v>0</v>
      </c>
      <c r="AB84" s="26">
        <f t="shared" si="76"/>
        <v>1260000</v>
      </c>
    </row>
    <row r="85" spans="2:34">
      <c r="B85" s="23" t="str">
        <f t="shared" si="67"/>
        <v>6Akbar</v>
      </c>
      <c r="C85" s="23">
        <v>10</v>
      </c>
      <c r="D85" s="23" t="s">
        <v>106</v>
      </c>
      <c r="E85" s="23" t="s">
        <v>107</v>
      </c>
      <c r="F85" s="25">
        <v>25</v>
      </c>
      <c r="G85" s="30">
        <v>2</v>
      </c>
      <c r="H85" s="30">
        <v>65000</v>
      </c>
      <c r="I85" s="25">
        <f t="shared" si="68"/>
        <v>8125</v>
      </c>
      <c r="J85" s="25">
        <v>0</v>
      </c>
      <c r="K85" s="25">
        <v>0</v>
      </c>
      <c r="L85" s="25">
        <v>0</v>
      </c>
      <c r="M85" s="25">
        <f t="shared" si="69"/>
        <v>1625000</v>
      </c>
      <c r="N85" s="25">
        <f t="shared" si="70"/>
        <v>16250</v>
      </c>
      <c r="O85" s="25">
        <f t="shared" si="71"/>
        <v>0</v>
      </c>
      <c r="P85" s="25">
        <f t="shared" si="72"/>
        <v>1641250</v>
      </c>
      <c r="R85" s="25">
        <v>0</v>
      </c>
      <c r="S85" s="25">
        <v>0</v>
      </c>
      <c r="T85" s="26">
        <f t="shared" si="66"/>
        <v>0</v>
      </c>
      <c r="V85" s="115">
        <f t="shared" si="73"/>
        <v>1641250</v>
      </c>
      <c r="W85" s="23" t="s">
        <v>106</v>
      </c>
      <c r="Y85" s="26">
        <v>0</v>
      </c>
      <c r="Z85" s="26">
        <f t="shared" si="74"/>
        <v>0</v>
      </c>
      <c r="AA85" s="26">
        <f t="shared" si="75"/>
        <v>0</v>
      </c>
      <c r="AB85" s="26">
        <f t="shared" si="76"/>
        <v>1641250</v>
      </c>
    </row>
    <row r="86" spans="2:34">
      <c r="B86" s="23" t="str">
        <f t="shared" si="67"/>
        <v>6Dody</v>
      </c>
      <c r="C86" s="23">
        <v>11</v>
      </c>
      <c r="D86" s="23" t="s">
        <v>168</v>
      </c>
      <c r="E86" s="23" t="s">
        <v>169</v>
      </c>
      <c r="F86" s="25">
        <v>1</v>
      </c>
      <c r="G86" s="30">
        <v>0</v>
      </c>
      <c r="H86" s="30">
        <v>1250000</v>
      </c>
      <c r="I86" s="25">
        <f>H86/8</f>
        <v>156250</v>
      </c>
      <c r="J86" s="25">
        <v>0</v>
      </c>
      <c r="K86" s="25">
        <v>0</v>
      </c>
      <c r="L86" s="25">
        <v>0</v>
      </c>
      <c r="M86" s="25">
        <f t="shared" si="69"/>
        <v>1250000</v>
      </c>
      <c r="N86" s="25">
        <f t="shared" si="70"/>
        <v>0</v>
      </c>
      <c r="O86" s="25">
        <f t="shared" si="71"/>
        <v>0</v>
      </c>
      <c r="P86" s="25">
        <f t="shared" si="72"/>
        <v>1250000</v>
      </c>
      <c r="R86" s="25">
        <v>0</v>
      </c>
      <c r="S86" s="25">
        <v>0</v>
      </c>
      <c r="T86" s="26">
        <f t="shared" ref="T86" si="77">SUM(R86:S86)</f>
        <v>0</v>
      </c>
      <c r="V86" s="115">
        <f t="shared" si="73"/>
        <v>1250000</v>
      </c>
      <c r="W86" s="23" t="s">
        <v>168</v>
      </c>
      <c r="Y86" s="26">
        <v>1</v>
      </c>
      <c r="Z86" s="26">
        <f t="shared" si="74"/>
        <v>0</v>
      </c>
      <c r="AA86" s="26">
        <f t="shared" si="75"/>
        <v>0</v>
      </c>
      <c r="AB86" s="26">
        <f t="shared" si="76"/>
        <v>1250000</v>
      </c>
    </row>
    <row r="87" spans="2:34">
      <c r="C87" s="164" t="s">
        <v>9</v>
      </c>
      <c r="D87" s="164"/>
      <c r="E87" s="164"/>
      <c r="F87" s="164"/>
      <c r="G87" s="164"/>
      <c r="H87" s="164"/>
      <c r="I87" s="164"/>
      <c r="J87" s="164"/>
      <c r="K87" s="164"/>
      <c r="L87" s="164"/>
      <c r="M87" s="28">
        <f>SUM(M76:M86)</f>
        <v>18335000</v>
      </c>
      <c r="N87" s="28">
        <f>SUM(N76:N85)</f>
        <v>128125</v>
      </c>
      <c r="O87" s="28"/>
      <c r="P87" s="28">
        <f>SUM(P76:P86)</f>
        <v>18463125</v>
      </c>
      <c r="R87" s="21">
        <f>SUM(R76:R86)</f>
        <v>2100000</v>
      </c>
      <c r="S87" s="21">
        <f>SUM(S76:S86)</f>
        <v>719000</v>
      </c>
      <c r="T87" s="21">
        <f>SUM(T76:T86)</f>
        <v>2819000</v>
      </c>
      <c r="V87" s="28">
        <f>SUM(V76:V86)</f>
        <v>15644125</v>
      </c>
      <c r="W87" s="27"/>
      <c r="Y87" s="28">
        <f>SUM(Y76:Y83)</f>
        <v>0</v>
      </c>
      <c r="Z87" s="28">
        <f>SUM(Z76:Z83)</f>
        <v>0</v>
      </c>
      <c r="AA87" s="28">
        <f>SUM(AA76:AA83)</f>
        <v>0</v>
      </c>
      <c r="AB87" s="28">
        <f>SUM(AB76:AB86)</f>
        <v>15644125</v>
      </c>
    </row>
    <row r="89" spans="2:34">
      <c r="C89" s="164" t="s">
        <v>50</v>
      </c>
      <c r="D89" s="164"/>
      <c r="E89" s="22">
        <v>45839</v>
      </c>
      <c r="F89" s="145"/>
      <c r="G89" s="29"/>
      <c r="H89" s="29"/>
      <c r="I89" s="145"/>
      <c r="J89" s="145"/>
      <c r="K89" s="145"/>
      <c r="L89" s="145"/>
      <c r="M89" s="162" t="s">
        <v>8</v>
      </c>
      <c r="N89" s="162"/>
      <c r="O89" s="162"/>
      <c r="P89" s="162"/>
      <c r="Q89" s="24"/>
      <c r="R89" s="162" t="s">
        <v>45</v>
      </c>
      <c r="S89" s="162"/>
      <c r="T89" s="162"/>
      <c r="U89" s="24"/>
      <c r="V89" s="163" t="s">
        <v>49</v>
      </c>
      <c r="W89" s="144"/>
      <c r="Y89" s="163" t="s">
        <v>83</v>
      </c>
      <c r="Z89" s="163" t="s">
        <v>82</v>
      </c>
      <c r="AA89" s="163" t="s">
        <v>85</v>
      </c>
      <c r="AB89" s="164" t="s">
        <v>84</v>
      </c>
    </row>
    <row r="90" spans="2:34">
      <c r="C90" s="144" t="s">
        <v>0</v>
      </c>
      <c r="D90" s="144" t="s">
        <v>36</v>
      </c>
      <c r="E90" s="144" t="s">
        <v>7</v>
      </c>
      <c r="F90" s="145" t="s">
        <v>23</v>
      </c>
      <c r="G90" s="29" t="s">
        <v>79</v>
      </c>
      <c r="H90" s="29" t="s">
        <v>46</v>
      </c>
      <c r="I90" s="29" t="s">
        <v>80</v>
      </c>
      <c r="J90" s="145" t="s">
        <v>53</v>
      </c>
      <c r="K90" s="145" t="s">
        <v>54</v>
      </c>
      <c r="L90" s="145" t="s">
        <v>70</v>
      </c>
      <c r="M90" s="145" t="s">
        <v>8</v>
      </c>
      <c r="N90" s="145" t="s">
        <v>74</v>
      </c>
      <c r="O90" s="145" t="s">
        <v>81</v>
      </c>
      <c r="P90" s="145" t="s">
        <v>9</v>
      </c>
      <c r="Q90" s="24"/>
      <c r="R90" s="145" t="s">
        <v>47</v>
      </c>
      <c r="S90" s="145" t="s">
        <v>48</v>
      </c>
      <c r="T90" s="145" t="s">
        <v>9</v>
      </c>
      <c r="U90" s="24"/>
      <c r="V90" s="162"/>
      <c r="W90" s="144" t="s">
        <v>36</v>
      </c>
      <c r="Y90" s="162"/>
      <c r="Z90" s="162"/>
      <c r="AA90" s="163"/>
      <c r="AB90" s="164"/>
    </row>
    <row r="91" spans="2:34">
      <c r="B91" s="23" t="str">
        <f>MONTH($E$89)&amp;E91</f>
        <v>7Fajar</v>
      </c>
      <c r="C91" s="23">
        <v>1</v>
      </c>
      <c r="D91" s="23" t="s">
        <v>37</v>
      </c>
      <c r="E91" s="23" t="s">
        <v>1</v>
      </c>
      <c r="F91" s="25">
        <v>0</v>
      </c>
      <c r="G91" s="30">
        <v>0</v>
      </c>
      <c r="H91" s="30">
        <v>75000</v>
      </c>
      <c r="I91" s="25">
        <f>H91/8</f>
        <v>9375</v>
      </c>
      <c r="J91" s="25">
        <v>0</v>
      </c>
      <c r="K91" s="25">
        <v>0</v>
      </c>
      <c r="L91" s="25">
        <v>0</v>
      </c>
      <c r="M91" s="25">
        <f t="shared" ref="M91:M101" si="78">F91*H91</f>
        <v>0</v>
      </c>
      <c r="N91" s="25">
        <f>G91*I91</f>
        <v>0</v>
      </c>
      <c r="O91" s="25">
        <f>I91*L91</f>
        <v>0</v>
      </c>
      <c r="P91" s="25">
        <f>M91+N91-O91</f>
        <v>0</v>
      </c>
      <c r="R91" s="25">
        <v>0</v>
      </c>
      <c r="S91" s="25">
        <v>0</v>
      </c>
      <c r="T91" s="26">
        <f t="shared" ref="T91:T100" si="79">SUM(R91:S91)</f>
        <v>0</v>
      </c>
      <c r="V91" s="106">
        <f>P91-T91</f>
        <v>0</v>
      </c>
      <c r="W91" s="23" t="s">
        <v>37</v>
      </c>
      <c r="Y91" s="26">
        <v>0</v>
      </c>
      <c r="Z91" s="26">
        <f>SUM(W91:X91)</f>
        <v>0</v>
      </c>
      <c r="AA91" s="26">
        <f>Y91*Z91</f>
        <v>0</v>
      </c>
      <c r="AB91" s="139">
        <f>V91+AA91</f>
        <v>0</v>
      </c>
    </row>
    <row r="92" spans="2:34">
      <c r="B92" s="23" t="str">
        <f t="shared" ref="B92:B101" si="80">MONTH($E$89)&amp;E92</f>
        <v>7Andra</v>
      </c>
      <c r="C92" s="23">
        <v>2</v>
      </c>
      <c r="D92" s="23" t="s">
        <v>38</v>
      </c>
      <c r="E92" s="23" t="s">
        <v>2</v>
      </c>
      <c r="F92" s="25">
        <v>0</v>
      </c>
      <c r="G92" s="30">
        <v>0</v>
      </c>
      <c r="H92" s="30">
        <v>75000</v>
      </c>
      <c r="I92" s="25">
        <f t="shared" ref="I92:I100" si="81">H92/8</f>
        <v>9375</v>
      </c>
      <c r="J92" s="25">
        <v>0</v>
      </c>
      <c r="K92" s="25">
        <v>0</v>
      </c>
      <c r="L92" s="25">
        <v>0</v>
      </c>
      <c r="M92" s="25">
        <f t="shared" si="78"/>
        <v>0</v>
      </c>
      <c r="N92" s="25">
        <f t="shared" ref="N92:N101" si="82">G92*I92</f>
        <v>0</v>
      </c>
      <c r="O92" s="25">
        <f t="shared" ref="O92:O101" si="83">I92*L92</f>
        <v>0</v>
      </c>
      <c r="P92" s="25">
        <f t="shared" ref="P92:P101" si="84">M92+N92-O92</f>
        <v>0</v>
      </c>
      <c r="R92" s="25">
        <v>0</v>
      </c>
      <c r="S92" s="25">
        <v>0</v>
      </c>
      <c r="T92" s="26">
        <f t="shared" si="79"/>
        <v>0</v>
      </c>
      <c r="V92" s="115">
        <f t="shared" ref="V92:V101" si="85">P92-T92</f>
        <v>0</v>
      </c>
      <c r="W92" s="23" t="s">
        <v>38</v>
      </c>
      <c r="Y92" s="26">
        <v>0</v>
      </c>
      <c r="Z92" s="26">
        <f t="shared" ref="Z92:Z101" si="86">SUM(W92:X92)</f>
        <v>0</v>
      </c>
      <c r="AA92" s="26">
        <f t="shared" ref="AA92:AA101" si="87">Y92*Z92</f>
        <v>0</v>
      </c>
      <c r="AB92" s="139">
        <f t="shared" ref="AB92:AB101" si="88">V92+AA92</f>
        <v>0</v>
      </c>
    </row>
    <row r="93" spans="2:34">
      <c r="B93" s="23" t="str">
        <f t="shared" si="80"/>
        <v>7Jenal</v>
      </c>
      <c r="C93" s="23">
        <v>3</v>
      </c>
      <c r="D93" s="23" t="s">
        <v>39</v>
      </c>
      <c r="E93" s="23" t="s">
        <v>3</v>
      </c>
      <c r="F93" s="25">
        <v>0</v>
      </c>
      <c r="G93" s="30">
        <v>0</v>
      </c>
      <c r="H93" s="30">
        <v>75000</v>
      </c>
      <c r="I93" s="25">
        <f t="shared" si="81"/>
        <v>9375</v>
      </c>
      <c r="J93" s="25">
        <v>0</v>
      </c>
      <c r="K93" s="25">
        <v>0</v>
      </c>
      <c r="L93" s="25">
        <v>0</v>
      </c>
      <c r="M93" s="25">
        <f t="shared" si="78"/>
        <v>0</v>
      </c>
      <c r="N93" s="25">
        <f t="shared" si="82"/>
        <v>0</v>
      </c>
      <c r="O93" s="25">
        <f t="shared" si="83"/>
        <v>0</v>
      </c>
      <c r="P93" s="25">
        <f t="shared" si="84"/>
        <v>0</v>
      </c>
      <c r="R93" s="25">
        <v>0</v>
      </c>
      <c r="S93" s="25">
        <v>0</v>
      </c>
      <c r="T93" s="26">
        <f t="shared" si="79"/>
        <v>0</v>
      </c>
      <c r="V93" s="115">
        <f t="shared" si="85"/>
        <v>0</v>
      </c>
      <c r="W93" s="23" t="s">
        <v>39</v>
      </c>
      <c r="Y93" s="26">
        <v>0</v>
      </c>
      <c r="Z93" s="26">
        <f t="shared" si="86"/>
        <v>0</v>
      </c>
      <c r="AA93" s="26">
        <f t="shared" si="87"/>
        <v>0</v>
      </c>
      <c r="AB93" s="139">
        <f t="shared" si="88"/>
        <v>0</v>
      </c>
    </row>
    <row r="94" spans="2:34">
      <c r="B94" s="23" t="str">
        <f t="shared" si="80"/>
        <v>7Egi</v>
      </c>
      <c r="C94" s="23">
        <v>4</v>
      </c>
      <c r="D94" s="23" t="s">
        <v>40</v>
      </c>
      <c r="E94" s="23" t="s">
        <v>4</v>
      </c>
      <c r="F94" s="25">
        <v>0</v>
      </c>
      <c r="G94" s="30">
        <v>0</v>
      </c>
      <c r="H94" s="30">
        <v>100000</v>
      </c>
      <c r="I94" s="25">
        <f t="shared" si="81"/>
        <v>12500</v>
      </c>
      <c r="J94" s="25">
        <v>0</v>
      </c>
      <c r="K94" s="25">
        <v>0</v>
      </c>
      <c r="L94" s="25">
        <v>0</v>
      </c>
      <c r="M94" s="25">
        <f t="shared" si="78"/>
        <v>0</v>
      </c>
      <c r="N94" s="25">
        <f t="shared" si="82"/>
        <v>0</v>
      </c>
      <c r="O94" s="25">
        <f t="shared" si="83"/>
        <v>0</v>
      </c>
      <c r="P94" s="25">
        <f t="shared" si="84"/>
        <v>0</v>
      </c>
      <c r="R94" s="25">
        <v>0</v>
      </c>
      <c r="S94" s="25">
        <v>0</v>
      </c>
      <c r="T94" s="26">
        <f t="shared" si="79"/>
        <v>0</v>
      </c>
      <c r="V94" s="115">
        <f t="shared" si="85"/>
        <v>0</v>
      </c>
      <c r="W94" s="23" t="s">
        <v>40</v>
      </c>
      <c r="Y94" s="26">
        <v>0</v>
      </c>
      <c r="Z94" s="26">
        <f t="shared" si="86"/>
        <v>0</v>
      </c>
      <c r="AA94" s="26">
        <f t="shared" si="87"/>
        <v>0</v>
      </c>
      <c r="AB94" s="139">
        <f t="shared" si="88"/>
        <v>0</v>
      </c>
    </row>
    <row r="95" spans="2:34">
      <c r="B95" s="23" t="str">
        <f t="shared" si="80"/>
        <v>7Safira</v>
      </c>
      <c r="C95" s="23">
        <v>5</v>
      </c>
      <c r="D95" s="23" t="s">
        <v>41</v>
      </c>
      <c r="E95" s="23" t="s">
        <v>5</v>
      </c>
      <c r="F95" s="25">
        <v>0</v>
      </c>
      <c r="G95" s="30">
        <v>0</v>
      </c>
      <c r="H95" s="30">
        <v>140000</v>
      </c>
      <c r="I95" s="25">
        <f t="shared" si="81"/>
        <v>17500</v>
      </c>
      <c r="J95" s="25">
        <v>0</v>
      </c>
      <c r="K95" s="25">
        <v>0</v>
      </c>
      <c r="L95" s="25">
        <v>0</v>
      </c>
      <c r="M95" s="25">
        <f t="shared" si="78"/>
        <v>0</v>
      </c>
      <c r="N95" s="25">
        <f t="shared" si="82"/>
        <v>0</v>
      </c>
      <c r="O95" s="25">
        <f t="shared" si="83"/>
        <v>0</v>
      </c>
      <c r="P95" s="25">
        <f t="shared" si="84"/>
        <v>0</v>
      </c>
      <c r="R95" s="25">
        <v>0</v>
      </c>
      <c r="S95" s="25">
        <v>0</v>
      </c>
      <c r="T95" s="26">
        <f t="shared" si="79"/>
        <v>0</v>
      </c>
      <c r="V95" s="115">
        <f t="shared" si="85"/>
        <v>0</v>
      </c>
      <c r="W95" s="23" t="s">
        <v>41</v>
      </c>
      <c r="Y95" s="26">
        <v>0</v>
      </c>
      <c r="Z95" s="26">
        <f t="shared" si="86"/>
        <v>0</v>
      </c>
      <c r="AA95" s="26">
        <f t="shared" si="87"/>
        <v>0</v>
      </c>
      <c r="AB95" s="26">
        <f t="shared" si="88"/>
        <v>0</v>
      </c>
    </row>
    <row r="96" spans="2:34">
      <c r="B96" s="23" t="str">
        <f t="shared" si="80"/>
        <v>7Tia</v>
      </c>
      <c r="C96" s="23">
        <v>6</v>
      </c>
      <c r="D96" s="23" t="s">
        <v>42</v>
      </c>
      <c r="E96" s="23" t="s">
        <v>101</v>
      </c>
      <c r="F96" s="25">
        <v>0</v>
      </c>
      <c r="G96" s="30">
        <v>0</v>
      </c>
      <c r="H96" s="30">
        <v>55000</v>
      </c>
      <c r="I96" s="25">
        <f t="shared" si="81"/>
        <v>6875</v>
      </c>
      <c r="J96" s="25">
        <v>0</v>
      </c>
      <c r="K96" s="25">
        <v>0</v>
      </c>
      <c r="L96" s="25">
        <v>0</v>
      </c>
      <c r="M96" s="25">
        <f t="shared" si="78"/>
        <v>0</v>
      </c>
      <c r="N96" s="25">
        <f t="shared" si="82"/>
        <v>0</v>
      </c>
      <c r="O96" s="25">
        <f t="shared" si="83"/>
        <v>0</v>
      </c>
      <c r="P96" s="25">
        <f t="shared" si="84"/>
        <v>0</v>
      </c>
      <c r="R96" s="25">
        <v>0</v>
      </c>
      <c r="S96" s="25">
        <v>0</v>
      </c>
      <c r="T96" s="26">
        <f t="shared" si="79"/>
        <v>0</v>
      </c>
      <c r="V96" s="115">
        <f t="shared" si="85"/>
        <v>0</v>
      </c>
      <c r="W96" s="23" t="s">
        <v>42</v>
      </c>
      <c r="Y96" s="26">
        <v>0</v>
      </c>
      <c r="Z96" s="26">
        <f t="shared" si="86"/>
        <v>0</v>
      </c>
      <c r="AA96" s="26">
        <f t="shared" si="87"/>
        <v>0</v>
      </c>
      <c r="AB96" s="26">
        <f t="shared" si="88"/>
        <v>0</v>
      </c>
    </row>
    <row r="97" spans="2:28">
      <c r="B97" s="23" t="str">
        <f t="shared" si="80"/>
        <v>7Rahma</v>
      </c>
      <c r="C97" s="23">
        <v>7</v>
      </c>
      <c r="D97" s="23" t="s">
        <v>43</v>
      </c>
      <c r="E97" s="23" t="s">
        <v>103</v>
      </c>
      <c r="F97" s="25">
        <v>14</v>
      </c>
      <c r="G97" s="30">
        <v>0</v>
      </c>
      <c r="H97" s="30">
        <v>75000</v>
      </c>
      <c r="I97" s="25">
        <f t="shared" si="81"/>
        <v>9375</v>
      </c>
      <c r="J97" s="25">
        <v>0</v>
      </c>
      <c r="K97" s="25">
        <v>0</v>
      </c>
      <c r="L97" s="25">
        <v>0</v>
      </c>
      <c r="M97" s="25">
        <f t="shared" si="78"/>
        <v>1050000</v>
      </c>
      <c r="N97" s="25">
        <f t="shared" si="82"/>
        <v>0</v>
      </c>
      <c r="O97" s="25">
        <f t="shared" si="83"/>
        <v>0</v>
      </c>
      <c r="P97" s="25">
        <f t="shared" si="84"/>
        <v>1050000</v>
      </c>
      <c r="R97" s="25">
        <v>0</v>
      </c>
      <c r="S97" s="25">
        <v>0</v>
      </c>
      <c r="T97" s="26">
        <f t="shared" si="79"/>
        <v>0</v>
      </c>
      <c r="V97" s="115">
        <f t="shared" si="85"/>
        <v>1050000</v>
      </c>
      <c r="W97" s="23" t="s">
        <v>43</v>
      </c>
      <c r="Y97" s="26">
        <v>0</v>
      </c>
      <c r="Z97" s="26">
        <f t="shared" si="86"/>
        <v>0</v>
      </c>
      <c r="AA97" s="26">
        <f t="shared" si="87"/>
        <v>0</v>
      </c>
      <c r="AB97" s="26">
        <f t="shared" si="88"/>
        <v>1050000</v>
      </c>
    </row>
    <row r="98" spans="2:28">
      <c r="B98" s="23" t="str">
        <f t="shared" si="80"/>
        <v>7Dian</v>
      </c>
      <c r="C98" s="23">
        <v>8</v>
      </c>
      <c r="D98" s="23" t="s">
        <v>44</v>
      </c>
      <c r="E98" s="23" t="s">
        <v>100</v>
      </c>
      <c r="F98" s="25">
        <v>0</v>
      </c>
      <c r="G98" s="30">
        <v>0</v>
      </c>
      <c r="H98" s="30">
        <v>55000</v>
      </c>
      <c r="I98" s="25">
        <f t="shared" si="81"/>
        <v>6875</v>
      </c>
      <c r="J98" s="25">
        <v>0</v>
      </c>
      <c r="K98" s="25">
        <v>0</v>
      </c>
      <c r="L98" s="25">
        <v>0</v>
      </c>
      <c r="M98" s="25">
        <f t="shared" si="78"/>
        <v>0</v>
      </c>
      <c r="N98" s="25">
        <f t="shared" si="82"/>
        <v>0</v>
      </c>
      <c r="O98" s="25">
        <f t="shared" si="83"/>
        <v>0</v>
      </c>
      <c r="P98" s="25">
        <f t="shared" si="84"/>
        <v>0</v>
      </c>
      <c r="R98" s="25">
        <v>0</v>
      </c>
      <c r="S98" s="25">
        <v>0</v>
      </c>
      <c r="T98" s="26">
        <f t="shared" si="79"/>
        <v>0</v>
      </c>
      <c r="V98" s="115">
        <f t="shared" si="85"/>
        <v>0</v>
      </c>
      <c r="W98" s="23" t="s">
        <v>44</v>
      </c>
      <c r="Y98" s="26">
        <v>0</v>
      </c>
      <c r="Z98" s="26">
        <f t="shared" si="86"/>
        <v>0</v>
      </c>
      <c r="AA98" s="26">
        <f t="shared" si="87"/>
        <v>0</v>
      </c>
      <c r="AB98" s="26">
        <f t="shared" si="88"/>
        <v>0</v>
      </c>
    </row>
    <row r="99" spans="2:28">
      <c r="B99" s="23" t="str">
        <f t="shared" si="80"/>
        <v>7Najwa</v>
      </c>
      <c r="C99" s="23">
        <v>9</v>
      </c>
      <c r="D99" s="23" t="s">
        <v>104</v>
      </c>
      <c r="E99" s="23" t="s">
        <v>105</v>
      </c>
      <c r="F99" s="25">
        <v>0</v>
      </c>
      <c r="G99" s="30">
        <v>0</v>
      </c>
      <c r="H99" s="30">
        <v>55000</v>
      </c>
      <c r="I99" s="25">
        <f t="shared" si="81"/>
        <v>6875</v>
      </c>
      <c r="J99" s="25">
        <v>0</v>
      </c>
      <c r="K99" s="25">
        <v>0</v>
      </c>
      <c r="L99" s="25">
        <v>0</v>
      </c>
      <c r="M99" s="25">
        <f t="shared" si="78"/>
        <v>0</v>
      </c>
      <c r="N99" s="25">
        <f t="shared" si="82"/>
        <v>0</v>
      </c>
      <c r="O99" s="25">
        <f t="shared" si="83"/>
        <v>0</v>
      </c>
      <c r="P99" s="25">
        <f t="shared" si="84"/>
        <v>0</v>
      </c>
      <c r="R99" s="25">
        <v>0</v>
      </c>
      <c r="S99" s="25">
        <v>0</v>
      </c>
      <c r="T99" s="26">
        <f t="shared" si="79"/>
        <v>0</v>
      </c>
      <c r="V99" s="115">
        <f t="shared" si="85"/>
        <v>0</v>
      </c>
      <c r="W99" s="23" t="s">
        <v>104</v>
      </c>
      <c r="Y99" s="26">
        <v>0</v>
      </c>
      <c r="Z99" s="26">
        <f t="shared" si="86"/>
        <v>0</v>
      </c>
      <c r="AA99" s="26">
        <f t="shared" si="87"/>
        <v>0</v>
      </c>
      <c r="AB99" s="26">
        <f t="shared" si="88"/>
        <v>0</v>
      </c>
    </row>
    <row r="100" spans="2:28">
      <c r="B100" s="23" t="str">
        <f t="shared" si="80"/>
        <v>7Akbar</v>
      </c>
      <c r="C100" s="23">
        <v>10</v>
      </c>
      <c r="D100" s="23" t="s">
        <v>106</v>
      </c>
      <c r="E100" s="23" t="s">
        <v>107</v>
      </c>
      <c r="F100" s="25">
        <v>0</v>
      </c>
      <c r="G100" s="30">
        <v>0</v>
      </c>
      <c r="H100" s="30">
        <v>65000</v>
      </c>
      <c r="I100" s="25">
        <f t="shared" si="81"/>
        <v>8125</v>
      </c>
      <c r="J100" s="25">
        <v>0</v>
      </c>
      <c r="K100" s="25">
        <v>0</v>
      </c>
      <c r="L100" s="25">
        <v>0</v>
      </c>
      <c r="M100" s="25">
        <f t="shared" si="78"/>
        <v>0</v>
      </c>
      <c r="N100" s="25">
        <f t="shared" si="82"/>
        <v>0</v>
      </c>
      <c r="O100" s="25">
        <f t="shared" si="83"/>
        <v>0</v>
      </c>
      <c r="P100" s="25">
        <f t="shared" si="84"/>
        <v>0</v>
      </c>
      <c r="R100" s="25">
        <v>0</v>
      </c>
      <c r="S100" s="25">
        <v>0</v>
      </c>
      <c r="T100" s="26">
        <f t="shared" si="79"/>
        <v>0</v>
      </c>
      <c r="V100" s="115">
        <f t="shared" si="85"/>
        <v>0</v>
      </c>
      <c r="W100" s="23" t="s">
        <v>106</v>
      </c>
      <c r="Y100" s="26">
        <v>0</v>
      </c>
      <c r="Z100" s="26">
        <f t="shared" si="86"/>
        <v>0</v>
      </c>
      <c r="AA100" s="26">
        <f t="shared" si="87"/>
        <v>0</v>
      </c>
      <c r="AB100" s="26">
        <f t="shared" si="88"/>
        <v>0</v>
      </c>
    </row>
    <row r="101" spans="2:28">
      <c r="B101" s="23" t="str">
        <f t="shared" si="80"/>
        <v>7Dody</v>
      </c>
      <c r="C101" s="23">
        <v>11</v>
      </c>
      <c r="D101" s="23" t="s">
        <v>168</v>
      </c>
      <c r="E101" s="23" t="s">
        <v>169</v>
      </c>
      <c r="F101" s="25">
        <v>0</v>
      </c>
      <c r="G101" s="30">
        <v>0</v>
      </c>
      <c r="H101" s="30">
        <v>1250000</v>
      </c>
      <c r="I101" s="25">
        <f>H101/8</f>
        <v>156250</v>
      </c>
      <c r="J101" s="25">
        <v>0</v>
      </c>
      <c r="K101" s="25">
        <v>0</v>
      </c>
      <c r="L101" s="25">
        <v>0</v>
      </c>
      <c r="M101" s="25">
        <f t="shared" si="78"/>
        <v>0</v>
      </c>
      <c r="N101" s="25">
        <f t="shared" si="82"/>
        <v>0</v>
      </c>
      <c r="O101" s="25">
        <f t="shared" si="83"/>
        <v>0</v>
      </c>
      <c r="P101" s="25">
        <f t="shared" si="84"/>
        <v>0</v>
      </c>
      <c r="R101" s="25">
        <v>0</v>
      </c>
      <c r="S101" s="25">
        <v>0</v>
      </c>
      <c r="T101" s="26">
        <f t="shared" ref="T101" si="89">SUM(R101:S101)</f>
        <v>0</v>
      </c>
      <c r="V101" s="115">
        <f t="shared" si="85"/>
        <v>0</v>
      </c>
      <c r="W101" s="23" t="s">
        <v>168</v>
      </c>
      <c r="Y101" s="26">
        <v>1</v>
      </c>
      <c r="Z101" s="26">
        <f t="shared" si="86"/>
        <v>0</v>
      </c>
      <c r="AA101" s="26">
        <f t="shared" si="87"/>
        <v>0</v>
      </c>
      <c r="AB101" s="26">
        <f t="shared" si="88"/>
        <v>0</v>
      </c>
    </row>
    <row r="102" spans="2:28">
      <c r="C102" s="164" t="s">
        <v>9</v>
      </c>
      <c r="D102" s="164"/>
      <c r="E102" s="164"/>
      <c r="F102" s="164"/>
      <c r="G102" s="164"/>
      <c r="H102" s="164"/>
      <c r="I102" s="164"/>
      <c r="J102" s="164"/>
      <c r="K102" s="164"/>
      <c r="L102" s="164"/>
      <c r="M102" s="28">
        <f>SUM(M91:M101)</f>
        <v>1050000</v>
      </c>
      <c r="N102" s="28">
        <f>SUM(N91:N100)</f>
        <v>0</v>
      </c>
      <c r="O102" s="28"/>
      <c r="P102" s="28">
        <f>SUM(P91:P101)</f>
        <v>1050000</v>
      </c>
      <c r="R102" s="21">
        <f>SUM(R91:R101)</f>
        <v>0</v>
      </c>
      <c r="S102" s="21">
        <f>SUM(S91:S101)</f>
        <v>0</v>
      </c>
      <c r="T102" s="21">
        <f>SUM(T91:T101)</f>
        <v>0</v>
      </c>
      <c r="V102" s="28">
        <f>SUM(V91:V101)</f>
        <v>1050000</v>
      </c>
      <c r="W102" s="27"/>
      <c r="Y102" s="28">
        <f>SUM(Y91:Y98)</f>
        <v>0</v>
      </c>
      <c r="Z102" s="28">
        <f>SUM(Z91:Z98)</f>
        <v>0</v>
      </c>
      <c r="AA102" s="28">
        <f>SUM(AA91:AA98)</f>
        <v>0</v>
      </c>
      <c r="AB102" s="28">
        <f>SUM(AB91:AB101)</f>
        <v>1050000</v>
      </c>
    </row>
  </sheetData>
  <mergeCells count="63">
    <mergeCell ref="Z89:Z90"/>
    <mergeCell ref="AA89:AA90"/>
    <mergeCell ref="AB89:AB90"/>
    <mergeCell ref="C102:L102"/>
    <mergeCell ref="C89:D89"/>
    <mergeCell ref="M89:P89"/>
    <mergeCell ref="R89:T89"/>
    <mergeCell ref="V89:V90"/>
    <mergeCell ref="Y89:Y90"/>
    <mergeCell ref="AA74:AA75"/>
    <mergeCell ref="AB74:AB75"/>
    <mergeCell ref="C74:D74"/>
    <mergeCell ref="M74:P74"/>
    <mergeCell ref="R74:T74"/>
    <mergeCell ref="V74:V75"/>
    <mergeCell ref="Y74:Y75"/>
    <mergeCell ref="C87:L87"/>
    <mergeCell ref="Z74:Z75"/>
    <mergeCell ref="Z45:Z46"/>
    <mergeCell ref="AA45:AA46"/>
    <mergeCell ref="AB45:AB46"/>
    <mergeCell ref="C57:L57"/>
    <mergeCell ref="C45:D45"/>
    <mergeCell ref="M45:P45"/>
    <mergeCell ref="R45:T45"/>
    <mergeCell ref="V45:V46"/>
    <mergeCell ref="Y45:Y46"/>
    <mergeCell ref="Z59:Z60"/>
    <mergeCell ref="AA59:AA60"/>
    <mergeCell ref="AB59:AB60"/>
    <mergeCell ref="C72:L72"/>
    <mergeCell ref="C59:D59"/>
    <mergeCell ref="C29:L29"/>
    <mergeCell ref="V17:V18"/>
    <mergeCell ref="Y17:Y18"/>
    <mergeCell ref="Z17:Z18"/>
    <mergeCell ref="AA17:AA18"/>
    <mergeCell ref="AB17:AB18"/>
    <mergeCell ref="C3:D3"/>
    <mergeCell ref="C15:L15"/>
    <mergeCell ref="C17:D17"/>
    <mergeCell ref="M17:P17"/>
    <mergeCell ref="R17:T17"/>
    <mergeCell ref="AB3:AB4"/>
    <mergeCell ref="Z3:Z4"/>
    <mergeCell ref="AA3:AA4"/>
    <mergeCell ref="Y3:Y4"/>
    <mergeCell ref="M3:P3"/>
    <mergeCell ref="R3:T3"/>
    <mergeCell ref="V3:V4"/>
    <mergeCell ref="AA31:AA32"/>
    <mergeCell ref="AB31:AB32"/>
    <mergeCell ref="C43:L43"/>
    <mergeCell ref="C31:D31"/>
    <mergeCell ref="M31:P31"/>
    <mergeCell ref="R31:T31"/>
    <mergeCell ref="V31:V32"/>
    <mergeCell ref="Y31:Y32"/>
    <mergeCell ref="M59:P59"/>
    <mergeCell ref="R59:T59"/>
    <mergeCell ref="V59:V60"/>
    <mergeCell ref="Y59:Y60"/>
    <mergeCell ref="Z31:Z32"/>
  </mergeCells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85"/>
  <sheetViews>
    <sheetView tabSelected="1" topLeftCell="A49" zoomScale="55" zoomScaleNormal="55" workbookViewId="0">
      <selection activeCell="A52" sqref="A52:K69"/>
    </sheetView>
  </sheetViews>
  <sheetFormatPr defaultRowHeight="15.75" customHeight="1" outlineLevelCol="1"/>
  <cols>
    <col min="1" max="1" width="7" style="92" customWidth="1"/>
    <col min="2" max="2" width="9.140625" style="92" hidden="1" customWidth="1" outlineLevel="1"/>
    <col min="3" max="3" width="23.140625" style="92" bestFit="1" customWidth="1" collapsed="1"/>
    <col min="4" max="4" width="21" style="93" customWidth="1"/>
    <col min="5" max="5" width="6" style="92" customWidth="1"/>
    <col min="6" max="6" width="21.7109375" style="92" customWidth="1"/>
    <col min="7" max="7" width="21" style="93" customWidth="1"/>
    <col min="8" max="8" width="6" style="93" customWidth="1"/>
    <col min="9" max="9" width="20.140625" style="92" customWidth="1"/>
    <col min="10" max="10" width="21" style="92" customWidth="1"/>
    <col min="11" max="11" width="7" style="93" customWidth="1"/>
    <col min="12" max="12" width="9.140625" style="92" hidden="1" customWidth="1" outlineLevel="1"/>
    <col min="13" max="13" width="23.140625" style="92" bestFit="1" customWidth="1" collapsed="1"/>
    <col min="14" max="14" width="21" style="92" customWidth="1"/>
    <col min="15" max="15" width="6" style="92" customWidth="1"/>
    <col min="16" max="16" width="21.7109375" style="92" customWidth="1"/>
    <col min="17" max="17" width="21" style="92" customWidth="1"/>
    <col min="18" max="18" width="6" style="92" customWidth="1"/>
    <col min="19" max="19" width="20.140625" style="92" customWidth="1"/>
    <col min="20" max="20" width="21" style="92" customWidth="1"/>
    <col min="21" max="16384" width="9.140625" style="92"/>
  </cols>
  <sheetData>
    <row r="2" spans="2:20" ht="24.75" customHeight="1">
      <c r="C2" s="92" t="s">
        <v>133</v>
      </c>
      <c r="D2" s="165" t="s">
        <v>69</v>
      </c>
      <c r="E2" s="165"/>
      <c r="F2" s="165"/>
      <c r="G2" s="165"/>
      <c r="H2" s="165"/>
      <c r="I2" s="165"/>
      <c r="N2" s="165" t="s">
        <v>69</v>
      </c>
      <c r="O2" s="165"/>
      <c r="P2" s="165"/>
      <c r="Q2" s="165"/>
      <c r="R2" s="165"/>
      <c r="S2" s="165"/>
    </row>
    <row r="3" spans="2:20" ht="24.75" customHeight="1">
      <c r="D3" s="165"/>
      <c r="E3" s="165"/>
      <c r="F3" s="165"/>
      <c r="G3" s="165"/>
      <c r="H3" s="165"/>
      <c r="I3" s="165"/>
      <c r="N3" s="165"/>
      <c r="O3" s="165"/>
      <c r="P3" s="165"/>
      <c r="Q3" s="165"/>
      <c r="R3" s="165"/>
      <c r="S3" s="165"/>
    </row>
    <row r="4" spans="2:20" ht="24.75" customHeight="1">
      <c r="N4" s="93"/>
      <c r="Q4" s="93"/>
      <c r="R4" s="93"/>
    </row>
    <row r="5" spans="2:20" ht="24.75" customHeight="1">
      <c r="C5" s="94" t="s">
        <v>51</v>
      </c>
      <c r="D5" s="95" t="s">
        <v>37</v>
      </c>
      <c r="E5" s="94"/>
      <c r="F5" s="146" t="s">
        <v>50</v>
      </c>
      <c r="G5" s="146"/>
      <c r="H5" s="95"/>
      <c r="I5" s="94" t="s">
        <v>67</v>
      </c>
      <c r="J5" s="96">
        <v>45868</v>
      </c>
      <c r="M5" s="94" t="s">
        <v>51</v>
      </c>
      <c r="N5" s="95" t="s">
        <v>38</v>
      </c>
      <c r="O5" s="94"/>
      <c r="P5" s="146" t="s">
        <v>50</v>
      </c>
      <c r="Q5" s="146"/>
      <c r="R5" s="95"/>
      <c r="S5" s="94" t="s">
        <v>67</v>
      </c>
      <c r="T5" s="96">
        <v>45838</v>
      </c>
    </row>
    <row r="6" spans="2:20" ht="24.75" customHeight="1">
      <c r="B6" s="92" t="str">
        <f>MONTH(G6)&amp;D6</f>
        <v>7Fajar</v>
      </c>
      <c r="C6" s="94" t="s">
        <v>7</v>
      </c>
      <c r="D6" s="95" t="s">
        <v>1</v>
      </c>
      <c r="E6" s="94"/>
      <c r="F6" s="97" t="s">
        <v>156</v>
      </c>
      <c r="G6" s="98">
        <v>45839</v>
      </c>
      <c r="H6" s="95"/>
      <c r="I6" s="94" t="s">
        <v>68</v>
      </c>
      <c r="J6" s="99" t="s">
        <v>86</v>
      </c>
      <c r="L6" s="92" t="str">
        <f>MONTH(Q6)&amp;N6</f>
        <v>6Andra</v>
      </c>
      <c r="M6" s="94" t="s">
        <v>7</v>
      </c>
      <c r="N6" s="95" t="s">
        <v>2</v>
      </c>
      <c r="O6" s="94"/>
      <c r="P6" s="98">
        <v>45839</v>
      </c>
      <c r="Q6" s="98">
        <v>45809</v>
      </c>
      <c r="R6" s="95"/>
      <c r="S6" s="94" t="s">
        <v>68</v>
      </c>
      <c r="T6" s="99" t="s">
        <v>87</v>
      </c>
    </row>
    <row r="7" spans="2:20" ht="24.75" customHeight="1">
      <c r="N7" s="93"/>
      <c r="Q7" s="93"/>
      <c r="R7" s="93"/>
    </row>
    <row r="8" spans="2:20" ht="24.75" customHeight="1">
      <c r="C8" s="166" t="s">
        <v>52</v>
      </c>
      <c r="D8" s="166"/>
      <c r="F8" s="166" t="s">
        <v>56</v>
      </c>
      <c r="G8" s="166"/>
      <c r="I8" s="166" t="s">
        <v>61</v>
      </c>
      <c r="J8" s="166"/>
      <c r="M8" s="166" t="s">
        <v>52</v>
      </c>
      <c r="N8" s="166"/>
      <c r="P8" s="166" t="s">
        <v>56</v>
      </c>
      <c r="Q8" s="166"/>
      <c r="R8" s="93"/>
      <c r="S8" s="166" t="s">
        <v>61</v>
      </c>
      <c r="T8" s="166"/>
    </row>
    <row r="9" spans="2:20" ht="24.75" customHeight="1">
      <c r="F9" s="93"/>
      <c r="N9" s="93"/>
      <c r="P9" s="93"/>
      <c r="Q9" s="93"/>
      <c r="R9" s="93"/>
    </row>
    <row r="10" spans="2:20" ht="24.75" customHeight="1">
      <c r="C10" s="92" t="s">
        <v>65</v>
      </c>
      <c r="D10" s="93">
        <f>IFERROR(VLOOKUP(B6,Rekapitulasi!$B$5:$W$857,5,FALSE),0)</f>
        <v>0</v>
      </c>
      <c r="F10" s="92" t="s">
        <v>57</v>
      </c>
      <c r="G10" s="93">
        <f>D10*F11</f>
        <v>0</v>
      </c>
      <c r="I10" s="92" t="s">
        <v>55</v>
      </c>
      <c r="J10" s="93">
        <f>D13*I11</f>
        <v>0</v>
      </c>
      <c r="M10" s="92" t="s">
        <v>65</v>
      </c>
      <c r="N10" s="93">
        <f>IFERROR(VLOOKUP(L6,Rekapitulasi!$B$5:$W$857,5,FALSE),0)</f>
        <v>26</v>
      </c>
      <c r="P10" s="92" t="s">
        <v>57</v>
      </c>
      <c r="Q10" s="93">
        <f>N10*P11</f>
        <v>1950000</v>
      </c>
      <c r="R10" s="93"/>
      <c r="S10" s="92" t="s">
        <v>55</v>
      </c>
      <c r="T10" s="93">
        <f>N13*S11</f>
        <v>0</v>
      </c>
    </row>
    <row r="11" spans="2:20" ht="24.75" customHeight="1">
      <c r="C11" s="92" t="s">
        <v>53</v>
      </c>
      <c r="D11" s="93">
        <f>IFERROR(VLOOKUP(B6,Rekapitulasi!$B$5:$W$857,9,FALSE),0)</f>
        <v>0</v>
      </c>
      <c r="F11" s="93">
        <f>IFERROR(VLOOKUP(B6,Rekapitulasi!$B$5:$W$857,7,FALSE),0)</f>
        <v>75000</v>
      </c>
      <c r="I11" s="93">
        <f>IFERROR(F11/8,0)</f>
        <v>9375</v>
      </c>
      <c r="M11" s="92" t="s">
        <v>53</v>
      </c>
      <c r="N11" s="93">
        <f>IFERROR(VLOOKUP(L6,Rekapitulasi!$B$5:$W$857,9,FALSE),0)</f>
        <v>0</v>
      </c>
      <c r="P11" s="93">
        <f>IFERROR(VLOOKUP(L6,Rekapitulasi!$B$5:$W$857,7,FALSE),0)</f>
        <v>75000</v>
      </c>
      <c r="Q11" s="93"/>
      <c r="R11" s="93"/>
      <c r="S11" s="93">
        <f>IFERROR(P11/8,0)</f>
        <v>9375</v>
      </c>
    </row>
    <row r="12" spans="2:20" ht="24.75" customHeight="1">
      <c r="C12" s="92" t="s">
        <v>54</v>
      </c>
      <c r="D12" s="93">
        <f>IFERROR(VLOOKUP(B6,Rekapitulasi!$B$5:$V$857,9,FALSE),0)</f>
        <v>0</v>
      </c>
      <c r="F12" s="92" t="s">
        <v>58</v>
      </c>
      <c r="G12" s="93">
        <f>D14*F13</f>
        <v>0</v>
      </c>
      <c r="I12" s="92" t="s">
        <v>45</v>
      </c>
      <c r="J12" s="93">
        <f>IFERROR(VLOOKUP(B6,Rekapitulasi!$B$5:$W$857,17,FALSE),0)</f>
        <v>0</v>
      </c>
      <c r="M12" s="92" t="s">
        <v>54</v>
      </c>
      <c r="N12" s="93">
        <f>IFERROR(VLOOKUP(L6,Rekapitulasi!$B$5:$V$857,9,FALSE),0)</f>
        <v>0</v>
      </c>
      <c r="P12" s="92" t="s">
        <v>58</v>
      </c>
      <c r="Q12" s="93">
        <f>N14*P13</f>
        <v>0</v>
      </c>
      <c r="R12" s="93"/>
      <c r="S12" s="92" t="s">
        <v>45</v>
      </c>
      <c r="T12" s="93">
        <f>IFERROR(VLOOKUP(L6,Rekapitulasi!$B$5:$W$857,17,FALSE),0)</f>
        <v>250000</v>
      </c>
    </row>
    <row r="13" spans="2:20" ht="24.75" customHeight="1">
      <c r="C13" s="92" t="s">
        <v>55</v>
      </c>
      <c r="D13" s="93">
        <f>IFERROR(VLOOKUP(B6,Rekapitulasi!$B$5:$V$857,11,FALSE),0)</f>
        <v>0</v>
      </c>
      <c r="F13" s="93">
        <f>IFERROR(VLOOKUP(B6,Rekapitulasi!$B$5:$W$857,8,FALSE),0)</f>
        <v>9375</v>
      </c>
      <c r="I13" s="92" t="s">
        <v>63</v>
      </c>
      <c r="J13" s="93">
        <f>IFERROR(VLOOKUP(B6,Rekapitulasi!$B$5:$W$857,18,FALSE),0)</f>
        <v>0</v>
      </c>
      <c r="M13" s="92" t="s">
        <v>55</v>
      </c>
      <c r="N13" s="93">
        <f>IFERROR(VLOOKUP(L6,Rekapitulasi!$B$5:$V$857,11,FALSE),0)</f>
        <v>0</v>
      </c>
      <c r="P13" s="93">
        <f>IFERROR(VLOOKUP(L6,Rekapitulasi!$B$5:$W$857,8,FALSE),0)</f>
        <v>9375</v>
      </c>
      <c r="Q13" s="93"/>
      <c r="R13" s="93"/>
      <c r="S13" s="92" t="s">
        <v>63</v>
      </c>
      <c r="T13" s="93">
        <f>IFERROR(VLOOKUP(L6,Rekapitulasi!$B$5:$W$857,18,FALSE),0)</f>
        <v>239000</v>
      </c>
    </row>
    <row r="14" spans="2:20" ht="24.75" customHeight="1">
      <c r="C14" s="92" t="s">
        <v>64</v>
      </c>
      <c r="D14" s="93">
        <f>IFERROR(VLOOKUP(B6,Rekapitulasi!$B$5:$V$322,6,FALSE),0)</f>
        <v>0</v>
      </c>
      <c r="F14" s="92" t="s">
        <v>59</v>
      </c>
      <c r="G14" s="93">
        <v>0</v>
      </c>
      <c r="I14" s="92" t="s">
        <v>62</v>
      </c>
      <c r="J14" s="93">
        <v>0</v>
      </c>
      <c r="M14" s="92" t="s">
        <v>64</v>
      </c>
      <c r="N14" s="93">
        <f>IFERROR(VLOOKUP(L6,Rekapitulasi!$B$5:$V$322,6,FALSE),0)</f>
        <v>0</v>
      </c>
      <c r="P14" s="92" t="s">
        <v>59</v>
      </c>
      <c r="Q14" s="93">
        <v>0</v>
      </c>
      <c r="R14" s="93"/>
      <c r="S14" s="92" t="s">
        <v>62</v>
      </c>
      <c r="T14" s="93">
        <v>0</v>
      </c>
    </row>
    <row r="15" spans="2:20" ht="24.75" customHeight="1">
      <c r="F15" s="92" t="s">
        <v>60</v>
      </c>
      <c r="G15" s="93">
        <v>0</v>
      </c>
      <c r="N15" s="93"/>
      <c r="P15" s="92" t="s">
        <v>60</v>
      </c>
      <c r="Q15" s="93">
        <v>0</v>
      </c>
      <c r="R15" s="93"/>
    </row>
    <row r="16" spans="2:20" ht="24.75" customHeight="1" thickBot="1">
      <c r="C16" s="167" t="s">
        <v>66</v>
      </c>
      <c r="D16" s="168">
        <f>G17-J17</f>
        <v>0</v>
      </c>
      <c r="M16" s="167" t="s">
        <v>66</v>
      </c>
      <c r="N16" s="168">
        <f>Q17-T17</f>
        <v>1461000</v>
      </c>
      <c r="Q16" s="93"/>
      <c r="R16" s="93"/>
    </row>
    <row r="17" spans="2:20" ht="24.75" customHeight="1">
      <c r="C17" s="167"/>
      <c r="D17" s="168"/>
      <c r="F17" s="100" t="s">
        <v>9</v>
      </c>
      <c r="G17" s="101">
        <f>SUM(G10:G16)</f>
        <v>0</v>
      </c>
      <c r="I17" s="100" t="s">
        <v>9</v>
      </c>
      <c r="J17" s="101">
        <f>SUM(J10:J16)</f>
        <v>0</v>
      </c>
      <c r="M17" s="167"/>
      <c r="N17" s="168"/>
      <c r="P17" s="100" t="s">
        <v>9</v>
      </c>
      <c r="Q17" s="101">
        <f>SUM(Q10:Q16)</f>
        <v>1950000</v>
      </c>
      <c r="R17" s="93"/>
      <c r="S17" s="100" t="s">
        <v>9</v>
      </c>
      <c r="T17" s="101">
        <f>SUM(T10:T16)</f>
        <v>489000</v>
      </c>
    </row>
    <row r="18" spans="2:20" ht="24.75" customHeight="1">
      <c r="N18" s="93"/>
      <c r="Q18" s="93"/>
      <c r="R18" s="93"/>
    </row>
    <row r="19" spans="2:20" ht="24.75" customHeight="1">
      <c r="D19" s="165" t="s">
        <v>69</v>
      </c>
      <c r="E19" s="165"/>
      <c r="F19" s="165"/>
      <c r="G19" s="165"/>
      <c r="H19" s="165"/>
      <c r="I19" s="165"/>
      <c r="N19" s="165" t="s">
        <v>69</v>
      </c>
      <c r="O19" s="165"/>
      <c r="P19" s="165"/>
      <c r="Q19" s="165"/>
      <c r="R19" s="165"/>
      <c r="S19" s="165"/>
    </row>
    <row r="20" spans="2:20" ht="24.75" customHeight="1">
      <c r="D20" s="165"/>
      <c r="E20" s="165"/>
      <c r="F20" s="165"/>
      <c r="G20" s="165"/>
      <c r="H20" s="165"/>
      <c r="I20" s="165"/>
      <c r="N20" s="165"/>
      <c r="O20" s="165"/>
      <c r="P20" s="165"/>
      <c r="Q20" s="165"/>
      <c r="R20" s="165"/>
      <c r="S20" s="165"/>
    </row>
    <row r="21" spans="2:20" ht="24.75" customHeight="1">
      <c r="N21" s="93"/>
      <c r="Q21" s="93"/>
      <c r="R21" s="93"/>
    </row>
    <row r="22" spans="2:20" ht="24.75" customHeight="1">
      <c r="C22" s="94" t="s">
        <v>51</v>
      </c>
      <c r="D22" s="95" t="s">
        <v>39</v>
      </c>
      <c r="E22" s="94"/>
      <c r="F22" s="146" t="s">
        <v>50</v>
      </c>
      <c r="G22" s="146"/>
      <c r="H22" s="95"/>
      <c r="I22" s="94" t="s">
        <v>67</v>
      </c>
      <c r="J22" s="96">
        <v>45838</v>
      </c>
      <c r="M22" s="94" t="s">
        <v>51</v>
      </c>
      <c r="N22" s="95" t="s">
        <v>40</v>
      </c>
      <c r="O22" s="94"/>
      <c r="P22" s="146" t="s">
        <v>50</v>
      </c>
      <c r="Q22" s="146"/>
      <c r="R22" s="95"/>
      <c r="S22" s="94" t="s">
        <v>67</v>
      </c>
      <c r="T22" s="96">
        <v>45838</v>
      </c>
    </row>
    <row r="23" spans="2:20" ht="24.75" customHeight="1">
      <c r="B23" s="92" t="str">
        <f>MONTH(G23)&amp;D23</f>
        <v>7Jenal</v>
      </c>
      <c r="C23" s="94" t="s">
        <v>7</v>
      </c>
      <c r="D23" s="95" t="s">
        <v>3</v>
      </c>
      <c r="E23" s="94"/>
      <c r="F23" s="97" t="s">
        <v>156</v>
      </c>
      <c r="G23" s="98">
        <v>45839</v>
      </c>
      <c r="H23" s="95"/>
      <c r="I23" s="94" t="s">
        <v>68</v>
      </c>
      <c r="J23" s="99" t="s">
        <v>86</v>
      </c>
      <c r="L23" s="92" t="str">
        <f>MONTH(Q23)&amp;N23</f>
        <v>7Egi</v>
      </c>
      <c r="M23" s="94" t="s">
        <v>7</v>
      </c>
      <c r="N23" s="95" t="s">
        <v>4</v>
      </c>
      <c r="O23" s="94"/>
      <c r="P23" s="97" t="s">
        <v>156</v>
      </c>
      <c r="Q23" s="98">
        <v>45839</v>
      </c>
      <c r="R23" s="95"/>
      <c r="S23" s="94" t="s">
        <v>68</v>
      </c>
      <c r="T23" s="99" t="s">
        <v>102</v>
      </c>
    </row>
    <row r="24" spans="2:20" ht="24.75" customHeight="1">
      <c r="N24" s="93"/>
      <c r="Q24" s="93"/>
      <c r="R24" s="93"/>
    </row>
    <row r="25" spans="2:20" ht="24.75" customHeight="1">
      <c r="C25" s="166" t="s">
        <v>52</v>
      </c>
      <c r="D25" s="166"/>
      <c r="F25" s="166" t="s">
        <v>56</v>
      </c>
      <c r="G25" s="166"/>
      <c r="I25" s="166" t="s">
        <v>61</v>
      </c>
      <c r="J25" s="166"/>
      <c r="M25" s="166" t="s">
        <v>52</v>
      </c>
      <c r="N25" s="166"/>
      <c r="P25" s="166" t="s">
        <v>56</v>
      </c>
      <c r="Q25" s="166"/>
      <c r="R25" s="93"/>
      <c r="S25" s="166" t="s">
        <v>61</v>
      </c>
      <c r="T25" s="166"/>
    </row>
    <row r="26" spans="2:20" ht="24.75" customHeight="1">
      <c r="F26" s="93"/>
      <c r="N26" s="93"/>
      <c r="P26" s="93"/>
      <c r="Q26" s="93"/>
      <c r="R26" s="93"/>
    </row>
    <row r="27" spans="2:20" ht="24.75" customHeight="1">
      <c r="C27" s="92" t="s">
        <v>65</v>
      </c>
      <c r="D27" s="93">
        <f>IFERROR(VLOOKUP(B23,Rekapitulasi!$B$5:$W$857,5,FALSE),0)</f>
        <v>0</v>
      </c>
      <c r="F27" s="92" t="s">
        <v>57</v>
      </c>
      <c r="G27" s="93">
        <f>D27*F28</f>
        <v>0</v>
      </c>
      <c r="I27" s="92" t="s">
        <v>55</v>
      </c>
      <c r="J27" s="93">
        <f>D30*I28</f>
        <v>0</v>
      </c>
      <c r="M27" s="92" t="s">
        <v>65</v>
      </c>
      <c r="N27" s="93">
        <f>IFERROR(VLOOKUP(L23,Rekapitulasi!$B$5:$W$857,5,FALSE),0)</f>
        <v>0</v>
      </c>
      <c r="P27" s="92" t="s">
        <v>57</v>
      </c>
      <c r="Q27" s="93">
        <f>N27*P28</f>
        <v>0</v>
      </c>
      <c r="R27" s="93"/>
      <c r="S27" s="92" t="s">
        <v>55</v>
      </c>
      <c r="T27" s="93">
        <f>N30*S28</f>
        <v>0</v>
      </c>
    </row>
    <row r="28" spans="2:20" ht="24.75" customHeight="1">
      <c r="C28" s="92" t="s">
        <v>53</v>
      </c>
      <c r="D28" s="93">
        <f>IFERROR(VLOOKUP(B23,Rekapitulasi!$B$5:$W$857,9,FALSE),0)</f>
        <v>0</v>
      </c>
      <c r="F28" s="93">
        <f>IFERROR(VLOOKUP(B23,Rekapitulasi!$B$5:$W$857,7,FALSE),0)</f>
        <v>75000</v>
      </c>
      <c r="I28" s="93">
        <f>IFERROR(F28/8,0)</f>
        <v>9375</v>
      </c>
      <c r="M28" s="92" t="s">
        <v>53</v>
      </c>
      <c r="N28" s="93">
        <f>IFERROR(VLOOKUP(L23,Rekapitulasi!$B$5:$W$857,9,FALSE),0)</f>
        <v>0</v>
      </c>
      <c r="P28" s="93">
        <f>IFERROR(VLOOKUP(L23,Rekapitulasi!$B$5:$W$857,7,FALSE),0)</f>
        <v>100000</v>
      </c>
      <c r="Q28" s="93"/>
      <c r="R28" s="93"/>
      <c r="S28" s="93">
        <f>IFERROR(P28/8,0)</f>
        <v>12500</v>
      </c>
    </row>
    <row r="29" spans="2:20" ht="24.75" customHeight="1">
      <c r="C29" s="92" t="s">
        <v>54</v>
      </c>
      <c r="D29" s="93">
        <f>IFERROR(VLOOKUP(B23,Rekapitulasi!$B$5:$V$857,9,FALSE),0)</f>
        <v>0</v>
      </c>
      <c r="F29" s="92" t="s">
        <v>58</v>
      </c>
      <c r="G29" s="93">
        <f>D31*F30</f>
        <v>0</v>
      </c>
      <c r="I29" s="92" t="s">
        <v>45</v>
      </c>
      <c r="J29" s="93">
        <f>IFERROR(VLOOKUP(B23,Rekapitulasi!$B$5:$W$857,17,FALSE),0)</f>
        <v>0</v>
      </c>
      <c r="M29" s="92" t="s">
        <v>54</v>
      </c>
      <c r="N29" s="93">
        <f>IFERROR(VLOOKUP(L23,Rekapitulasi!$B$5:$V$857,9,FALSE),0)</f>
        <v>0</v>
      </c>
      <c r="P29" s="92" t="s">
        <v>58</v>
      </c>
      <c r="Q29" s="93">
        <f>N31*P30</f>
        <v>0</v>
      </c>
      <c r="R29" s="93"/>
      <c r="S29" s="92" t="s">
        <v>45</v>
      </c>
      <c r="T29" s="93">
        <f>IFERROR(VLOOKUP(L23,Rekapitulasi!$B$5:$W$857,17,FALSE),0)</f>
        <v>0</v>
      </c>
    </row>
    <row r="30" spans="2:20" ht="24.75" customHeight="1">
      <c r="C30" s="92" t="s">
        <v>55</v>
      </c>
      <c r="D30" s="93">
        <f>IFERROR(VLOOKUP(B23,Rekapitulasi!$B$5:$V$857,11,FALSE),0)</f>
        <v>0</v>
      </c>
      <c r="F30" s="93">
        <f>IFERROR(VLOOKUP(B23,Rekapitulasi!$B$5:$W$857,8,FALSE),0)</f>
        <v>9375</v>
      </c>
      <c r="I30" s="92" t="s">
        <v>63</v>
      </c>
      <c r="J30" s="93">
        <f>IFERROR(VLOOKUP(B23,Rekapitulasi!$B$5:$W$857,18,FALSE),0)</f>
        <v>0</v>
      </c>
      <c r="M30" s="92" t="s">
        <v>55</v>
      </c>
      <c r="N30" s="93">
        <f>IFERROR(VLOOKUP(L23,Rekapitulasi!$B$5:$V$857,11,FALSE),0)</f>
        <v>0</v>
      </c>
      <c r="P30" s="93">
        <f>IFERROR(VLOOKUP(L23,Rekapitulasi!$B$5:$W$857,8,FALSE),0)</f>
        <v>12500</v>
      </c>
      <c r="Q30" s="93"/>
      <c r="R30" s="93"/>
      <c r="S30" s="92" t="s">
        <v>63</v>
      </c>
      <c r="T30" s="93">
        <f>IFERROR(VLOOKUP(L23,Rekapitulasi!$B$5:$W$857,18,FALSE),0)</f>
        <v>0</v>
      </c>
    </row>
    <row r="31" spans="2:20" ht="24.75" customHeight="1">
      <c r="C31" s="92" t="s">
        <v>64</v>
      </c>
      <c r="D31" s="93">
        <f>IFERROR(VLOOKUP(B23,Rekapitulasi!$B$5:$V$322,6,FALSE),0)</f>
        <v>0</v>
      </c>
      <c r="F31" s="92" t="s">
        <v>59</v>
      </c>
      <c r="G31" s="93">
        <v>0</v>
      </c>
      <c r="I31" s="92" t="s">
        <v>62</v>
      </c>
      <c r="J31" s="93">
        <v>0</v>
      </c>
      <c r="M31" s="92" t="s">
        <v>64</v>
      </c>
      <c r="N31" s="93">
        <f>IFERROR(VLOOKUP(L23,Rekapitulasi!$B$5:$V$322,6,FALSE),0)</f>
        <v>0</v>
      </c>
      <c r="P31" s="92" t="s">
        <v>59</v>
      </c>
      <c r="Q31" s="93">
        <v>0</v>
      </c>
      <c r="R31" s="93"/>
      <c r="S31" s="92" t="s">
        <v>62</v>
      </c>
      <c r="T31" s="93">
        <v>0</v>
      </c>
    </row>
    <row r="32" spans="2:20" ht="24.75" customHeight="1">
      <c r="F32" s="92" t="s">
        <v>60</v>
      </c>
      <c r="G32" s="93">
        <v>0</v>
      </c>
      <c r="N32" s="93"/>
      <c r="P32" s="92" t="s">
        <v>60</v>
      </c>
      <c r="Q32" s="93">
        <v>0</v>
      </c>
      <c r="R32" s="93"/>
    </row>
    <row r="33" spans="2:20" ht="24.75" customHeight="1" thickBot="1">
      <c r="C33" s="167" t="s">
        <v>66</v>
      </c>
      <c r="D33" s="168">
        <f>G34-J34</f>
        <v>0</v>
      </c>
      <c r="M33" s="167" t="s">
        <v>66</v>
      </c>
      <c r="N33" s="168">
        <f>Q34-T34</f>
        <v>0</v>
      </c>
      <c r="Q33" s="93"/>
      <c r="R33" s="93"/>
    </row>
    <row r="34" spans="2:20" ht="24.75" customHeight="1">
      <c r="C34" s="167"/>
      <c r="D34" s="168"/>
      <c r="F34" s="100" t="s">
        <v>9</v>
      </c>
      <c r="G34" s="101">
        <f>SUM(G27:G33)</f>
        <v>0</v>
      </c>
      <c r="I34" s="100" t="s">
        <v>9</v>
      </c>
      <c r="J34" s="101">
        <f>SUM(J27:J33)</f>
        <v>0</v>
      </c>
      <c r="M34" s="167"/>
      <c r="N34" s="168"/>
      <c r="P34" s="100" t="s">
        <v>9</v>
      </c>
      <c r="Q34" s="101">
        <f>SUM(Q27:Q33)</f>
        <v>0</v>
      </c>
      <c r="R34" s="93"/>
      <c r="S34" s="100" t="s">
        <v>9</v>
      </c>
      <c r="T34" s="101">
        <f>SUM(T27:T33)</f>
        <v>0</v>
      </c>
    </row>
    <row r="35" spans="2:20" ht="24.75" customHeight="1">
      <c r="N35" s="93"/>
      <c r="Q35" s="93"/>
      <c r="R35" s="93"/>
    </row>
    <row r="36" spans="2:20" ht="24.75" customHeight="1">
      <c r="D36" s="165" t="s">
        <v>69</v>
      </c>
      <c r="E36" s="165"/>
      <c r="F36" s="165"/>
      <c r="G36" s="165"/>
      <c r="H36" s="165"/>
      <c r="I36" s="165"/>
      <c r="N36" s="165" t="s">
        <v>69</v>
      </c>
      <c r="O36" s="165"/>
      <c r="P36" s="165"/>
      <c r="Q36" s="165"/>
      <c r="R36" s="165"/>
      <c r="S36" s="165"/>
    </row>
    <row r="37" spans="2:20" ht="24.75" customHeight="1">
      <c r="D37" s="165"/>
      <c r="E37" s="165"/>
      <c r="F37" s="165"/>
      <c r="G37" s="165"/>
      <c r="H37" s="165"/>
      <c r="I37" s="165"/>
      <c r="N37" s="165"/>
      <c r="O37" s="165"/>
      <c r="P37" s="165"/>
      <c r="Q37" s="165"/>
      <c r="R37" s="165"/>
      <c r="S37" s="165"/>
    </row>
    <row r="38" spans="2:20" ht="24.75" customHeight="1">
      <c r="N38" s="93"/>
      <c r="Q38" s="93"/>
      <c r="R38" s="93"/>
    </row>
    <row r="39" spans="2:20" ht="24.75" customHeight="1">
      <c r="C39" s="94" t="s">
        <v>51</v>
      </c>
      <c r="D39" s="95" t="s">
        <v>41</v>
      </c>
      <c r="E39" s="94"/>
      <c r="F39" s="146" t="s">
        <v>50</v>
      </c>
      <c r="G39" s="146"/>
      <c r="H39" s="95"/>
      <c r="I39" s="94" t="s">
        <v>67</v>
      </c>
      <c r="J39" s="96">
        <v>45838</v>
      </c>
      <c r="M39" s="94" t="s">
        <v>51</v>
      </c>
      <c r="N39" s="95" t="s">
        <v>42</v>
      </c>
      <c r="O39" s="94"/>
      <c r="P39" s="146" t="s">
        <v>50</v>
      </c>
      <c r="Q39" s="146"/>
      <c r="R39" s="95"/>
      <c r="S39" s="94" t="s">
        <v>67</v>
      </c>
      <c r="T39" s="96">
        <v>45838</v>
      </c>
    </row>
    <row r="40" spans="2:20" ht="24.75" customHeight="1">
      <c r="B40" s="92" t="str">
        <f>MONTH(G40)&amp;D40</f>
        <v>7Safira</v>
      </c>
      <c r="C40" s="94" t="s">
        <v>7</v>
      </c>
      <c r="D40" s="95" t="s">
        <v>5</v>
      </c>
      <c r="E40" s="94"/>
      <c r="F40" s="97" t="s">
        <v>156</v>
      </c>
      <c r="G40" s="98">
        <v>45839</v>
      </c>
      <c r="H40" s="95"/>
      <c r="I40" s="94" t="s">
        <v>68</v>
      </c>
      <c r="J40" s="99" t="s">
        <v>108</v>
      </c>
      <c r="L40" s="92" t="str">
        <f>MONTH(Q40)&amp;N40</f>
        <v>7Tia</v>
      </c>
      <c r="M40" s="94" t="s">
        <v>7</v>
      </c>
      <c r="N40" s="95" t="s">
        <v>101</v>
      </c>
      <c r="O40" s="94"/>
      <c r="P40" s="97" t="s">
        <v>156</v>
      </c>
      <c r="Q40" s="98">
        <v>45839</v>
      </c>
      <c r="R40" s="95"/>
      <c r="S40" s="94" t="s">
        <v>68</v>
      </c>
      <c r="T40" s="99" t="s">
        <v>88</v>
      </c>
    </row>
    <row r="41" spans="2:20" ht="24.75" customHeight="1">
      <c r="N41" s="93"/>
      <c r="Q41" s="93"/>
      <c r="R41" s="93"/>
    </row>
    <row r="42" spans="2:20" ht="24.75" customHeight="1">
      <c r="C42" s="166" t="s">
        <v>52</v>
      </c>
      <c r="D42" s="166"/>
      <c r="F42" s="166" t="s">
        <v>56</v>
      </c>
      <c r="G42" s="166"/>
      <c r="I42" s="166" t="s">
        <v>61</v>
      </c>
      <c r="J42" s="166"/>
      <c r="M42" s="166" t="s">
        <v>52</v>
      </c>
      <c r="N42" s="166"/>
      <c r="P42" s="166" t="s">
        <v>56</v>
      </c>
      <c r="Q42" s="166"/>
      <c r="R42" s="93"/>
      <c r="S42" s="166" t="s">
        <v>61</v>
      </c>
      <c r="T42" s="166"/>
    </row>
    <row r="43" spans="2:20" ht="24.75" customHeight="1">
      <c r="F43" s="93"/>
      <c r="N43" s="93"/>
      <c r="P43" s="93"/>
      <c r="Q43" s="93"/>
      <c r="R43" s="93"/>
    </row>
    <row r="44" spans="2:20" ht="24.75" customHeight="1">
      <c r="C44" s="92" t="s">
        <v>65</v>
      </c>
      <c r="D44" s="93">
        <f>IFERROR(VLOOKUP(B40,Rekapitulasi!$B$5:$W$857,5,FALSE),0)</f>
        <v>0</v>
      </c>
      <c r="F44" s="92" t="s">
        <v>57</v>
      </c>
      <c r="G44" s="93">
        <f>D44*F45</f>
        <v>0</v>
      </c>
      <c r="I44" s="92" t="s">
        <v>55</v>
      </c>
      <c r="J44" s="93">
        <f>D47*I45</f>
        <v>0</v>
      </c>
      <c r="M44" s="92" t="s">
        <v>65</v>
      </c>
      <c r="N44" s="93">
        <f>IFERROR(VLOOKUP(L40,Rekapitulasi!$B$5:$W$857,5,FALSE),0)</f>
        <v>0</v>
      </c>
      <c r="P44" s="92" t="s">
        <v>57</v>
      </c>
      <c r="Q44" s="93">
        <f>N44*P45</f>
        <v>0</v>
      </c>
      <c r="R44" s="93"/>
      <c r="S44" s="92" t="s">
        <v>55</v>
      </c>
      <c r="T44" s="93">
        <f>N47*S45</f>
        <v>0</v>
      </c>
    </row>
    <row r="45" spans="2:20" ht="24.75" customHeight="1">
      <c r="C45" s="92" t="s">
        <v>53</v>
      </c>
      <c r="D45" s="93">
        <f>IFERROR(VLOOKUP(B40,Rekapitulasi!$B$5:$W$857,9,FALSE),0)</f>
        <v>0</v>
      </c>
      <c r="F45" s="93">
        <f>IFERROR(VLOOKUP(B40,Rekapitulasi!$B$5:$W$857,7,FALSE),0)</f>
        <v>140000</v>
      </c>
      <c r="I45" s="93">
        <f>IFERROR(F45/8,0)</f>
        <v>17500</v>
      </c>
      <c r="M45" s="92" t="s">
        <v>53</v>
      </c>
      <c r="N45" s="93">
        <f>IFERROR(VLOOKUP(L40,Rekapitulasi!$B$5:$W$857,9,FALSE),0)</f>
        <v>0</v>
      </c>
      <c r="P45" s="93">
        <f>IFERROR(VLOOKUP(L40,Rekapitulasi!$B$5:$W$857,7,FALSE),0)</f>
        <v>55000</v>
      </c>
      <c r="Q45" s="93"/>
      <c r="R45" s="93"/>
      <c r="S45" s="93">
        <f>IFERROR(P45/8,0)</f>
        <v>6875</v>
      </c>
    </row>
    <row r="46" spans="2:20" ht="24.75" customHeight="1">
      <c r="C46" s="92" t="s">
        <v>54</v>
      </c>
      <c r="D46" s="93">
        <f>IFERROR(VLOOKUP(B40,Rekapitulasi!$B$5:$V$857,9,FALSE),0)</f>
        <v>0</v>
      </c>
      <c r="F46" s="92" t="s">
        <v>58</v>
      </c>
      <c r="G46" s="93">
        <f>D48*F47</f>
        <v>0</v>
      </c>
      <c r="I46" s="92" t="s">
        <v>45</v>
      </c>
      <c r="J46" s="93">
        <f>IFERROR(VLOOKUP(B40,Rekapitulasi!$B$5:$W$857,17,FALSE),0)</f>
        <v>0</v>
      </c>
      <c r="M46" s="92" t="s">
        <v>54</v>
      </c>
      <c r="N46" s="93">
        <f>IFERROR(VLOOKUP(L40,Rekapitulasi!$B$5:$V$857,9,FALSE),0)</f>
        <v>0</v>
      </c>
      <c r="P46" s="92" t="s">
        <v>58</v>
      </c>
      <c r="Q46" s="93">
        <f>N48*P47</f>
        <v>0</v>
      </c>
      <c r="R46" s="93"/>
      <c r="S46" s="92" t="s">
        <v>45</v>
      </c>
      <c r="T46" s="93">
        <f>IFERROR(VLOOKUP(L40,Rekapitulasi!$B$5:$W$857,17,FALSE),0)</f>
        <v>0</v>
      </c>
    </row>
    <row r="47" spans="2:20" ht="24.75" customHeight="1">
      <c r="C47" s="92" t="s">
        <v>55</v>
      </c>
      <c r="D47" s="93">
        <f>IFERROR(VLOOKUP(B40,Rekapitulasi!$B$5:$V$857,11,FALSE),0)</f>
        <v>0</v>
      </c>
      <c r="F47" s="93">
        <f>IFERROR(VLOOKUP(B40,Rekapitulasi!$B$5:$W$857,8,FALSE),0)</f>
        <v>17500</v>
      </c>
      <c r="I47" s="92" t="s">
        <v>63</v>
      </c>
      <c r="J47" s="93">
        <f>IFERROR(VLOOKUP(B40,Rekapitulasi!$B$5:$W$857,18,FALSE),0)</f>
        <v>0</v>
      </c>
      <c r="M47" s="92" t="s">
        <v>55</v>
      </c>
      <c r="N47" s="93">
        <f>IFERROR(VLOOKUP(L40,Rekapitulasi!$B$5:$V$857,11,FALSE),0)</f>
        <v>0</v>
      </c>
      <c r="P47" s="93">
        <f>IFERROR(VLOOKUP(L40,Rekapitulasi!$B$5:$W$857,8,FALSE),0)</f>
        <v>6875</v>
      </c>
      <c r="Q47" s="93"/>
      <c r="R47" s="93"/>
      <c r="S47" s="92" t="s">
        <v>63</v>
      </c>
      <c r="T47" s="93">
        <f>IFERROR(VLOOKUP(L40,Rekapitulasi!$B$5:$W$857,18,FALSE),0)</f>
        <v>0</v>
      </c>
    </row>
    <row r="48" spans="2:20" ht="24.75" customHeight="1">
      <c r="C48" s="92" t="s">
        <v>64</v>
      </c>
      <c r="D48" s="93">
        <f>IFERROR(VLOOKUP(B40,Rekapitulasi!$B$5:$V$322,6,FALSE),0)</f>
        <v>0</v>
      </c>
      <c r="F48" s="92" t="s">
        <v>59</v>
      </c>
      <c r="G48" s="93">
        <v>0</v>
      </c>
      <c r="I48" s="92" t="s">
        <v>62</v>
      </c>
      <c r="J48" s="93">
        <v>0</v>
      </c>
      <c r="M48" s="92" t="s">
        <v>64</v>
      </c>
      <c r="N48" s="93">
        <f>IFERROR(VLOOKUP(L40,Rekapitulasi!$B$5:$V$322,6,FALSE),0)</f>
        <v>0</v>
      </c>
      <c r="P48" s="92" t="s">
        <v>59</v>
      </c>
      <c r="Q48" s="93">
        <v>0</v>
      </c>
      <c r="R48" s="93"/>
      <c r="S48" s="92" t="s">
        <v>62</v>
      </c>
      <c r="T48" s="93">
        <v>0</v>
      </c>
    </row>
    <row r="49" spans="1:20" ht="24.75" customHeight="1">
      <c r="F49" s="92" t="s">
        <v>60</v>
      </c>
      <c r="G49" s="93">
        <v>0</v>
      </c>
      <c r="N49" s="93"/>
      <c r="P49" s="92" t="s">
        <v>60</v>
      </c>
      <c r="Q49" s="93">
        <v>0</v>
      </c>
      <c r="R49" s="93"/>
    </row>
    <row r="50" spans="1:20" ht="24.75" customHeight="1" thickBot="1">
      <c r="C50" s="167" t="s">
        <v>66</v>
      </c>
      <c r="D50" s="168">
        <f>G51-J51</f>
        <v>0</v>
      </c>
      <c r="M50" s="167" t="s">
        <v>66</v>
      </c>
      <c r="N50" s="168">
        <f>Q51-T51</f>
        <v>0</v>
      </c>
      <c r="Q50" s="93"/>
      <c r="R50" s="93"/>
    </row>
    <row r="51" spans="1:20" ht="24.75" customHeight="1">
      <c r="C51" s="167"/>
      <c r="D51" s="168"/>
      <c r="F51" s="100" t="s">
        <v>9</v>
      </c>
      <c r="G51" s="101">
        <f>SUM(G44:G50)</f>
        <v>0</v>
      </c>
      <c r="I51" s="100" t="s">
        <v>9</v>
      </c>
      <c r="J51" s="101">
        <f>SUM(J44:J50)</f>
        <v>0</v>
      </c>
      <c r="M51" s="167"/>
      <c r="N51" s="168"/>
      <c r="P51" s="100" t="s">
        <v>9</v>
      </c>
      <c r="Q51" s="101">
        <f>SUM(Q44:Q50)</f>
        <v>0</v>
      </c>
      <c r="R51" s="93"/>
      <c r="S51" s="100" t="s">
        <v>9</v>
      </c>
      <c r="T51" s="101">
        <f>SUM(T44:T50)</f>
        <v>0</v>
      </c>
    </row>
    <row r="52" spans="1:20" s="173" customFormat="1" ht="24.75" customHeight="1">
      <c r="D52" s="175"/>
      <c r="G52" s="175"/>
      <c r="H52" s="175"/>
      <c r="K52" s="175"/>
      <c r="N52" s="175"/>
      <c r="Q52" s="175"/>
      <c r="R52" s="175"/>
    </row>
    <row r="53" spans="1:20" ht="24.75" customHeight="1">
      <c r="A53" s="173"/>
      <c r="C53" s="173"/>
      <c r="D53" s="174" t="s">
        <v>69</v>
      </c>
      <c r="E53" s="174"/>
      <c r="F53" s="174"/>
      <c r="G53" s="174"/>
      <c r="H53" s="174"/>
      <c r="I53" s="174"/>
      <c r="J53" s="173"/>
      <c r="K53" s="175"/>
      <c r="N53" s="165" t="s">
        <v>69</v>
      </c>
      <c r="O53" s="165"/>
      <c r="P53" s="165"/>
      <c r="Q53" s="165"/>
      <c r="R53" s="165"/>
      <c r="S53" s="165"/>
    </row>
    <row r="54" spans="1:20" ht="24.75" customHeight="1">
      <c r="A54" s="173"/>
      <c r="C54" s="173"/>
      <c r="D54" s="174"/>
      <c r="E54" s="174"/>
      <c r="F54" s="174"/>
      <c r="G54" s="174"/>
      <c r="H54" s="174"/>
      <c r="I54" s="174"/>
      <c r="J54" s="173"/>
      <c r="K54" s="175"/>
      <c r="N54" s="165"/>
      <c r="O54" s="165"/>
      <c r="P54" s="165"/>
      <c r="Q54" s="165"/>
      <c r="R54" s="165"/>
      <c r="S54" s="165"/>
    </row>
    <row r="55" spans="1:20" s="173" customFormat="1" ht="24.75" customHeight="1">
      <c r="D55" s="175"/>
      <c r="G55" s="175"/>
      <c r="H55" s="175"/>
      <c r="K55" s="175"/>
      <c r="N55" s="175"/>
      <c r="Q55" s="175"/>
      <c r="R55" s="175"/>
    </row>
    <row r="56" spans="1:20" ht="24.75" customHeight="1">
      <c r="A56" s="173"/>
      <c r="C56" s="94" t="s">
        <v>51</v>
      </c>
      <c r="D56" s="95" t="s">
        <v>43</v>
      </c>
      <c r="E56" s="94"/>
      <c r="F56" s="146" t="s">
        <v>50</v>
      </c>
      <c r="G56" s="146"/>
      <c r="H56" s="95"/>
      <c r="I56" s="94" t="s">
        <v>67</v>
      </c>
      <c r="J56" s="96">
        <v>45868</v>
      </c>
      <c r="K56" s="175"/>
      <c r="M56" s="94" t="s">
        <v>51</v>
      </c>
      <c r="N56" s="95" t="s">
        <v>44</v>
      </c>
      <c r="O56" s="94"/>
      <c r="P56" s="146" t="s">
        <v>50</v>
      </c>
      <c r="Q56" s="146"/>
      <c r="R56" s="95"/>
      <c r="S56" s="94" t="s">
        <v>67</v>
      </c>
      <c r="T56" s="96">
        <v>45838</v>
      </c>
    </row>
    <row r="57" spans="1:20" ht="24.75" customHeight="1">
      <c r="A57" s="173"/>
      <c r="B57" s="92" t="str">
        <f>MONTH(G57)&amp;D57</f>
        <v>7Rahma</v>
      </c>
      <c r="C57" s="94" t="s">
        <v>7</v>
      </c>
      <c r="D57" s="95" t="s">
        <v>103</v>
      </c>
      <c r="E57" s="94"/>
      <c r="F57" s="97" t="s">
        <v>156</v>
      </c>
      <c r="G57" s="98">
        <v>45839</v>
      </c>
      <c r="H57" s="95"/>
      <c r="I57" s="94" t="s">
        <v>68</v>
      </c>
      <c r="J57" s="99" t="s">
        <v>87</v>
      </c>
      <c r="K57" s="175"/>
      <c r="L57" s="92" t="str">
        <f>MONTH(Q57)&amp;N57</f>
        <v>7Dian</v>
      </c>
      <c r="M57" s="94" t="s">
        <v>7</v>
      </c>
      <c r="N57" s="95" t="s">
        <v>100</v>
      </c>
      <c r="O57" s="94"/>
      <c r="P57" s="97" t="s">
        <v>156</v>
      </c>
      <c r="Q57" s="98">
        <v>45839</v>
      </c>
      <c r="R57" s="95"/>
      <c r="S57" s="94" t="s">
        <v>68</v>
      </c>
      <c r="T57" s="99" t="s">
        <v>132</v>
      </c>
    </row>
    <row r="58" spans="1:20" ht="24.75" customHeight="1">
      <c r="A58" s="173"/>
      <c r="C58" s="173"/>
      <c r="D58" s="175"/>
      <c r="E58" s="173"/>
      <c r="F58" s="173"/>
      <c r="G58" s="173"/>
      <c r="H58" s="175"/>
      <c r="I58" s="173"/>
      <c r="J58" s="173"/>
      <c r="K58" s="175"/>
      <c r="N58" s="93"/>
      <c r="Q58" s="93"/>
      <c r="R58" s="93"/>
    </row>
    <row r="59" spans="1:20" ht="24.75" customHeight="1">
      <c r="A59" s="173"/>
      <c r="C59" s="176" t="s">
        <v>52</v>
      </c>
      <c r="D59" s="176"/>
      <c r="E59" s="173"/>
      <c r="F59" s="176" t="s">
        <v>56</v>
      </c>
      <c r="G59" s="176"/>
      <c r="H59" s="175"/>
      <c r="I59" s="176" t="s">
        <v>61</v>
      </c>
      <c r="J59" s="176"/>
      <c r="K59" s="175"/>
      <c r="M59" s="166" t="s">
        <v>52</v>
      </c>
      <c r="N59" s="166"/>
      <c r="P59" s="166" t="s">
        <v>56</v>
      </c>
      <c r="Q59" s="166"/>
      <c r="R59" s="93"/>
      <c r="S59" s="166" t="s">
        <v>61</v>
      </c>
      <c r="T59" s="166"/>
    </row>
    <row r="60" spans="1:20" ht="24.75" customHeight="1">
      <c r="A60" s="173"/>
      <c r="C60" s="173"/>
      <c r="D60" s="175"/>
      <c r="E60" s="173"/>
      <c r="F60" s="175"/>
      <c r="G60" s="175"/>
      <c r="H60" s="175"/>
      <c r="I60" s="173"/>
      <c r="J60" s="173"/>
      <c r="K60" s="175"/>
      <c r="N60" s="93"/>
      <c r="P60" s="93"/>
      <c r="Q60" s="93"/>
      <c r="R60" s="93"/>
    </row>
    <row r="61" spans="1:20" ht="24.75" customHeight="1">
      <c r="A61" s="173"/>
      <c r="C61" s="173" t="s">
        <v>65</v>
      </c>
      <c r="D61" s="175">
        <f>IFERROR(VLOOKUP(B57,Rekapitulasi!$B$5:$W$857,5,FALSE),0)</f>
        <v>14</v>
      </c>
      <c r="E61" s="173"/>
      <c r="F61" s="173" t="s">
        <v>57</v>
      </c>
      <c r="G61" s="175">
        <f>D61*F62</f>
        <v>1050000</v>
      </c>
      <c r="H61" s="175"/>
      <c r="I61" s="173" t="s">
        <v>55</v>
      </c>
      <c r="J61" s="175">
        <f>D64*I62</f>
        <v>0</v>
      </c>
      <c r="K61" s="175"/>
      <c r="M61" s="92" t="s">
        <v>65</v>
      </c>
      <c r="N61" s="93">
        <f>IFERROR(VLOOKUP(L57,Rekapitulasi!$B$5:$W$857,5,FALSE),0)</f>
        <v>0</v>
      </c>
      <c r="P61" s="92" t="s">
        <v>57</v>
      </c>
      <c r="Q61" s="93">
        <f>N61*P62</f>
        <v>0</v>
      </c>
      <c r="R61" s="93"/>
      <c r="S61" s="92" t="s">
        <v>55</v>
      </c>
      <c r="T61" s="93">
        <f>N64*S62</f>
        <v>0</v>
      </c>
    </row>
    <row r="62" spans="1:20" ht="24.75" customHeight="1">
      <c r="A62" s="173"/>
      <c r="C62" s="173" t="s">
        <v>53</v>
      </c>
      <c r="D62" s="175">
        <f>IFERROR(VLOOKUP(B57,Rekapitulasi!$B$5:$W$857,9,FALSE),0)</f>
        <v>0</v>
      </c>
      <c r="E62" s="173"/>
      <c r="F62" s="175">
        <f>IFERROR(VLOOKUP(B57,Rekapitulasi!$B$5:$W$857,7,FALSE),0)</f>
        <v>75000</v>
      </c>
      <c r="G62" s="175"/>
      <c r="H62" s="175"/>
      <c r="I62" s="175">
        <f>IFERROR(F62/8,0)</f>
        <v>9375</v>
      </c>
      <c r="J62" s="173"/>
      <c r="K62" s="175"/>
      <c r="M62" s="92" t="s">
        <v>53</v>
      </c>
      <c r="N62" s="93">
        <f>IFERROR(VLOOKUP(L57,Rekapitulasi!$B$5:$W$857,9,FALSE),0)</f>
        <v>0</v>
      </c>
      <c r="P62" s="93">
        <f>IFERROR(VLOOKUP(L57,Rekapitulasi!$B$5:$W$857,7,FALSE),0)</f>
        <v>55000</v>
      </c>
      <c r="Q62" s="93"/>
      <c r="R62" s="93"/>
      <c r="S62" s="93">
        <f>IFERROR(P62/8,0)</f>
        <v>6875</v>
      </c>
    </row>
    <row r="63" spans="1:20" ht="24.75" customHeight="1">
      <c r="A63" s="173"/>
      <c r="C63" s="173" t="s">
        <v>54</v>
      </c>
      <c r="D63" s="175">
        <f>IFERROR(VLOOKUP(B57,Rekapitulasi!$B$5:$V$857,9,FALSE),0)</f>
        <v>0</v>
      </c>
      <c r="E63" s="173"/>
      <c r="F63" s="173" t="s">
        <v>58</v>
      </c>
      <c r="G63" s="175">
        <f>D65*F64</f>
        <v>0</v>
      </c>
      <c r="H63" s="175"/>
      <c r="I63" s="173" t="s">
        <v>45</v>
      </c>
      <c r="J63" s="175">
        <f>IFERROR(VLOOKUP(B57,Rekapitulasi!$B$5:$W$857,17,FALSE),0)</f>
        <v>0</v>
      </c>
      <c r="K63" s="175"/>
      <c r="M63" s="92" t="s">
        <v>54</v>
      </c>
      <c r="N63" s="93">
        <f>IFERROR(VLOOKUP(L57,Rekapitulasi!$B$5:$V$857,9,FALSE),0)</f>
        <v>0</v>
      </c>
      <c r="P63" s="92" t="s">
        <v>58</v>
      </c>
      <c r="Q63" s="93">
        <f>N65*P64</f>
        <v>0</v>
      </c>
      <c r="R63" s="93"/>
      <c r="S63" s="92" t="s">
        <v>45</v>
      </c>
      <c r="T63" s="93">
        <f>IFERROR(VLOOKUP(L57,Rekapitulasi!$B$5:$W$857,17,FALSE),0)</f>
        <v>0</v>
      </c>
    </row>
    <row r="64" spans="1:20" ht="24.75" customHeight="1">
      <c r="A64" s="173"/>
      <c r="C64" s="173" t="s">
        <v>55</v>
      </c>
      <c r="D64" s="175">
        <f>IFERROR(VLOOKUP(B57,Rekapitulasi!$B$5:$V$857,11,FALSE),0)</f>
        <v>0</v>
      </c>
      <c r="E64" s="173"/>
      <c r="F64" s="175">
        <f>IFERROR(VLOOKUP(B57,Rekapitulasi!$B$5:$W$857,8,FALSE),0)</f>
        <v>9375</v>
      </c>
      <c r="G64" s="175"/>
      <c r="H64" s="175"/>
      <c r="I64" s="173" t="s">
        <v>63</v>
      </c>
      <c r="J64" s="175">
        <f>IFERROR(VLOOKUP(B57,Rekapitulasi!$B$5:$W$857,18,FALSE),0)</f>
        <v>0</v>
      </c>
      <c r="K64" s="175"/>
      <c r="M64" s="92" t="s">
        <v>55</v>
      </c>
      <c r="N64" s="93">
        <f>IFERROR(VLOOKUP(L57,Rekapitulasi!$B$5:$V$857,11,FALSE),0)</f>
        <v>0</v>
      </c>
      <c r="P64" s="93">
        <f>IFERROR(VLOOKUP(L57,Rekapitulasi!$B$5:$W$857,8,FALSE),0)</f>
        <v>6875</v>
      </c>
      <c r="Q64" s="93"/>
      <c r="R64" s="93"/>
      <c r="S64" s="92" t="s">
        <v>63</v>
      </c>
      <c r="T64" s="93">
        <f>IFERROR(VLOOKUP(L57,Rekapitulasi!$B$5:$W$857,18,FALSE),0)</f>
        <v>0</v>
      </c>
    </row>
    <row r="65" spans="1:20" ht="24.75" customHeight="1">
      <c r="A65" s="173"/>
      <c r="C65" s="173" t="s">
        <v>64</v>
      </c>
      <c r="D65" s="175">
        <f>IFERROR(VLOOKUP(B57,Rekapitulasi!$B$5:$V$322,6,FALSE),0)</f>
        <v>0</v>
      </c>
      <c r="E65" s="173"/>
      <c r="F65" s="173" t="s">
        <v>59</v>
      </c>
      <c r="G65" s="175">
        <v>0</v>
      </c>
      <c r="H65" s="175"/>
      <c r="I65" s="173" t="s">
        <v>62</v>
      </c>
      <c r="J65" s="175">
        <v>0</v>
      </c>
      <c r="K65" s="175"/>
      <c r="M65" s="92" t="s">
        <v>64</v>
      </c>
      <c r="N65" s="93">
        <f>IFERROR(VLOOKUP(L57,Rekapitulasi!$B$5:$V$322,6,FALSE),0)</f>
        <v>0</v>
      </c>
      <c r="P65" s="92" t="s">
        <v>59</v>
      </c>
      <c r="Q65" s="93">
        <v>0</v>
      </c>
      <c r="R65" s="93"/>
      <c r="S65" s="92" t="s">
        <v>62</v>
      </c>
      <c r="T65" s="93">
        <v>0</v>
      </c>
    </row>
    <row r="66" spans="1:20" ht="24.75" customHeight="1">
      <c r="A66" s="173"/>
      <c r="F66" s="173" t="s">
        <v>60</v>
      </c>
      <c r="G66" s="175">
        <v>0</v>
      </c>
      <c r="H66" s="175"/>
      <c r="I66" s="173"/>
      <c r="J66" s="173"/>
      <c r="K66" s="175"/>
      <c r="N66" s="93"/>
      <c r="P66" s="92" t="s">
        <v>60</v>
      </c>
      <c r="Q66" s="93">
        <v>0</v>
      </c>
      <c r="R66" s="93"/>
    </row>
    <row r="67" spans="1:20" ht="24.75" customHeight="1" thickBot="1">
      <c r="A67" s="173"/>
      <c r="C67" s="167" t="s">
        <v>66</v>
      </c>
      <c r="D67" s="168">
        <f>G68-J68</f>
        <v>1050000</v>
      </c>
      <c r="F67" s="173"/>
      <c r="G67" s="175"/>
      <c r="H67" s="175"/>
      <c r="I67" s="173"/>
      <c r="J67" s="173"/>
      <c r="K67" s="175"/>
      <c r="M67" s="167" t="s">
        <v>66</v>
      </c>
      <c r="N67" s="168">
        <f>Q68-T68</f>
        <v>0</v>
      </c>
      <c r="Q67" s="93"/>
      <c r="R67" s="93"/>
    </row>
    <row r="68" spans="1:20" ht="24.75" customHeight="1">
      <c r="A68" s="173"/>
      <c r="C68" s="167"/>
      <c r="D68" s="168"/>
      <c r="F68" s="177" t="s">
        <v>9</v>
      </c>
      <c r="G68" s="178">
        <f>SUM(G61:G67)</f>
        <v>1050000</v>
      </c>
      <c r="H68" s="175"/>
      <c r="I68" s="177" t="s">
        <v>9</v>
      </c>
      <c r="J68" s="178">
        <f>SUM(J61:J67)</f>
        <v>0</v>
      </c>
      <c r="K68" s="175"/>
      <c r="M68" s="167"/>
      <c r="N68" s="168"/>
      <c r="P68" s="100" t="s">
        <v>9</v>
      </c>
      <c r="Q68" s="101">
        <f>SUM(Q61:Q67)</f>
        <v>0</v>
      </c>
      <c r="R68" s="93"/>
      <c r="S68" s="100" t="s">
        <v>9</v>
      </c>
      <c r="T68" s="101">
        <f>SUM(T61:T67)</f>
        <v>0</v>
      </c>
    </row>
    <row r="69" spans="1:20" s="173" customFormat="1" ht="24.75" customHeight="1">
      <c r="D69" s="175"/>
      <c r="G69" s="175"/>
      <c r="H69" s="175"/>
      <c r="K69" s="175"/>
    </row>
    <row r="70" spans="1:20" ht="24.75" customHeight="1">
      <c r="D70" s="165" t="s">
        <v>69</v>
      </c>
      <c r="E70" s="165"/>
      <c r="F70" s="165"/>
      <c r="G70" s="165"/>
      <c r="H70" s="165"/>
      <c r="I70" s="165"/>
      <c r="N70" s="165" t="s">
        <v>69</v>
      </c>
      <c r="O70" s="165"/>
      <c r="P70" s="165"/>
      <c r="Q70" s="165"/>
      <c r="R70" s="165"/>
      <c r="S70" s="165"/>
    </row>
    <row r="71" spans="1:20" ht="24.75" customHeight="1">
      <c r="D71" s="165"/>
      <c r="E71" s="165"/>
      <c r="F71" s="165"/>
      <c r="G71" s="165"/>
      <c r="H71" s="165"/>
      <c r="I71" s="165"/>
      <c r="N71" s="165"/>
      <c r="O71" s="165"/>
      <c r="P71" s="165"/>
      <c r="Q71" s="165"/>
      <c r="R71" s="165"/>
      <c r="S71" s="165"/>
    </row>
    <row r="72" spans="1:20" ht="24.75" customHeight="1">
      <c r="N72" s="93"/>
      <c r="Q72" s="93"/>
      <c r="R72" s="93"/>
    </row>
    <row r="73" spans="1:20" ht="24.75" customHeight="1">
      <c r="C73" s="94" t="s">
        <v>51</v>
      </c>
      <c r="D73" s="95" t="s">
        <v>104</v>
      </c>
      <c r="E73" s="94"/>
      <c r="F73" s="146" t="s">
        <v>50</v>
      </c>
      <c r="G73" s="146"/>
      <c r="H73" s="95"/>
      <c r="I73" s="94" t="s">
        <v>67</v>
      </c>
      <c r="J73" s="96">
        <v>45838</v>
      </c>
      <c r="M73" s="94" t="s">
        <v>51</v>
      </c>
      <c r="N73" s="95" t="s">
        <v>106</v>
      </c>
      <c r="O73" s="94"/>
      <c r="P73" s="146" t="s">
        <v>50</v>
      </c>
      <c r="Q73" s="146"/>
      <c r="R73" s="95"/>
      <c r="S73" s="94" t="s">
        <v>67</v>
      </c>
      <c r="T73" s="96">
        <v>45838</v>
      </c>
    </row>
    <row r="74" spans="1:20" ht="24.75" customHeight="1">
      <c r="B74" s="92" t="str">
        <f>MONTH(G74)&amp;D74</f>
        <v>7Najwa</v>
      </c>
      <c r="C74" s="94" t="s">
        <v>7</v>
      </c>
      <c r="D74" s="95" t="s">
        <v>105</v>
      </c>
      <c r="E74" s="94"/>
      <c r="F74" s="97" t="s">
        <v>156</v>
      </c>
      <c r="G74" s="98">
        <v>45839</v>
      </c>
      <c r="H74" s="95"/>
      <c r="I74" s="94" t="s">
        <v>68</v>
      </c>
      <c r="J74" s="99" t="s">
        <v>87</v>
      </c>
      <c r="L74" s="92" t="str">
        <f>MONTH(Q74)&amp;N74</f>
        <v>7Akbar</v>
      </c>
      <c r="M74" s="94" t="s">
        <v>7</v>
      </c>
      <c r="N74" s="95" t="s">
        <v>107</v>
      </c>
      <c r="O74" s="94"/>
      <c r="P74" s="97" t="s">
        <v>156</v>
      </c>
      <c r="Q74" s="98">
        <v>45839</v>
      </c>
      <c r="R74" s="95"/>
      <c r="S74" s="94" t="s">
        <v>68</v>
      </c>
      <c r="T74" s="99" t="s">
        <v>86</v>
      </c>
    </row>
    <row r="75" spans="1:20" ht="24.75" customHeight="1">
      <c r="N75" s="93"/>
      <c r="Q75" s="93"/>
      <c r="R75" s="93"/>
    </row>
    <row r="76" spans="1:20" ht="24.75" customHeight="1">
      <c r="C76" s="166" t="s">
        <v>52</v>
      </c>
      <c r="D76" s="166"/>
      <c r="F76" s="166" t="s">
        <v>56</v>
      </c>
      <c r="G76" s="166"/>
      <c r="I76" s="166" t="s">
        <v>61</v>
      </c>
      <c r="J76" s="166"/>
      <c r="M76" s="166" t="s">
        <v>52</v>
      </c>
      <c r="N76" s="166"/>
      <c r="P76" s="166" t="s">
        <v>56</v>
      </c>
      <c r="Q76" s="166"/>
      <c r="R76" s="93"/>
      <c r="S76" s="166" t="s">
        <v>61</v>
      </c>
      <c r="T76" s="166"/>
    </row>
    <row r="77" spans="1:20" ht="24.75" customHeight="1">
      <c r="F77" s="93"/>
      <c r="N77" s="93"/>
      <c r="P77" s="93"/>
      <c r="Q77" s="93"/>
      <c r="R77" s="93"/>
    </row>
    <row r="78" spans="1:20" ht="24.75" customHeight="1">
      <c r="C78" s="92" t="s">
        <v>65</v>
      </c>
      <c r="D78" s="93">
        <f>IFERROR(VLOOKUP(B74,Rekapitulasi!$B$5:$W$857,5,FALSE),0)</f>
        <v>0</v>
      </c>
      <c r="F78" s="92" t="s">
        <v>57</v>
      </c>
      <c r="G78" s="93">
        <f>D78*F79</f>
        <v>0</v>
      </c>
      <c r="I78" s="92" t="s">
        <v>55</v>
      </c>
      <c r="J78" s="93">
        <f>D81*I79</f>
        <v>0</v>
      </c>
      <c r="M78" s="92" t="s">
        <v>65</v>
      </c>
      <c r="N78" s="93">
        <f>IFERROR(VLOOKUP(L74,Rekapitulasi!$B$5:$W$857,5,FALSE),0)</f>
        <v>0</v>
      </c>
      <c r="P78" s="92" t="s">
        <v>57</v>
      </c>
      <c r="Q78" s="93">
        <f>N78*P79</f>
        <v>0</v>
      </c>
      <c r="R78" s="93"/>
      <c r="S78" s="92" t="s">
        <v>55</v>
      </c>
      <c r="T78" s="93">
        <f>N81*S79</f>
        <v>0</v>
      </c>
    </row>
    <row r="79" spans="1:20" ht="24.75" customHeight="1">
      <c r="C79" s="92" t="s">
        <v>53</v>
      </c>
      <c r="D79" s="93">
        <f>IFERROR(VLOOKUP(B74,Rekapitulasi!$B$5:$W$857,9,FALSE),0)</f>
        <v>0</v>
      </c>
      <c r="F79" s="93">
        <f>IFERROR(VLOOKUP(B74,Rekapitulasi!$B$5:$W$857,7,FALSE),0)</f>
        <v>55000</v>
      </c>
      <c r="I79" s="93">
        <f>IFERROR(F79/8,0)</f>
        <v>6875</v>
      </c>
      <c r="M79" s="92" t="s">
        <v>53</v>
      </c>
      <c r="N79" s="93">
        <f>IFERROR(VLOOKUP(L74,Rekapitulasi!$B$5:$W$857,9,FALSE),0)</f>
        <v>0</v>
      </c>
      <c r="P79" s="93">
        <f>IFERROR(VLOOKUP(L74,Rekapitulasi!$B$5:$W$857,7,FALSE),0)</f>
        <v>65000</v>
      </c>
      <c r="Q79" s="93"/>
      <c r="R79" s="93"/>
      <c r="S79" s="93">
        <f>IFERROR(P79/8,0)</f>
        <v>8125</v>
      </c>
    </row>
    <row r="80" spans="1:20" ht="24.75" customHeight="1">
      <c r="C80" s="92" t="s">
        <v>54</v>
      </c>
      <c r="D80" s="93">
        <f>IFERROR(VLOOKUP(B74,Rekapitulasi!$B$5:$V$857,9,FALSE),0)</f>
        <v>0</v>
      </c>
      <c r="F80" s="92" t="s">
        <v>58</v>
      </c>
      <c r="G80" s="93">
        <f>D82*F81</f>
        <v>0</v>
      </c>
      <c r="I80" s="92" t="s">
        <v>45</v>
      </c>
      <c r="J80" s="93">
        <f>IFERROR(VLOOKUP(B74,Rekapitulasi!$B$5:$W$857,17,FALSE),0)</f>
        <v>0</v>
      </c>
      <c r="M80" s="92" t="s">
        <v>54</v>
      </c>
      <c r="N80" s="93">
        <f>IFERROR(VLOOKUP(L74,Rekapitulasi!$B$5:$V$857,9,FALSE),0)</f>
        <v>0</v>
      </c>
      <c r="P80" s="92" t="s">
        <v>58</v>
      </c>
      <c r="Q80" s="93">
        <f>N82*P81</f>
        <v>0</v>
      </c>
      <c r="R80" s="93"/>
      <c r="S80" s="92" t="s">
        <v>45</v>
      </c>
      <c r="T80" s="93">
        <f>IFERROR(VLOOKUP(L74,Rekapitulasi!$B$5:$W$857,17,FALSE),0)</f>
        <v>0</v>
      </c>
    </row>
    <row r="81" spans="3:20" ht="24.75" customHeight="1">
      <c r="C81" s="92" t="s">
        <v>55</v>
      </c>
      <c r="D81" s="93">
        <f>IFERROR(VLOOKUP(B74,Rekapitulasi!$B$5:$V$857,11,FALSE),0)</f>
        <v>0</v>
      </c>
      <c r="F81" s="93">
        <f>IFERROR(VLOOKUP(B74,Rekapitulasi!$B$5:$W$857,8,FALSE),0)</f>
        <v>6875</v>
      </c>
      <c r="I81" s="92" t="s">
        <v>63</v>
      </c>
      <c r="J81" s="93">
        <f>IFERROR(VLOOKUP(B74,Rekapitulasi!$B$5:$W$857,18,FALSE),0)</f>
        <v>0</v>
      </c>
      <c r="M81" s="92" t="s">
        <v>55</v>
      </c>
      <c r="N81" s="93">
        <f>IFERROR(VLOOKUP(L74,Rekapitulasi!$B$5:$V$857,11,FALSE),0)</f>
        <v>0</v>
      </c>
      <c r="P81" s="93">
        <f>IFERROR(VLOOKUP(L74,Rekapitulasi!$B$5:$W$857,8,FALSE),0)</f>
        <v>8125</v>
      </c>
      <c r="Q81" s="93"/>
      <c r="R81" s="93"/>
      <c r="S81" s="92" t="s">
        <v>63</v>
      </c>
      <c r="T81" s="93">
        <f>IFERROR(VLOOKUP(L74,Rekapitulasi!$B$5:$W$857,18,FALSE),0)</f>
        <v>0</v>
      </c>
    </row>
    <row r="82" spans="3:20" ht="24.75" customHeight="1">
      <c r="C82" s="92" t="s">
        <v>64</v>
      </c>
      <c r="D82" s="93">
        <f>IFERROR(VLOOKUP(B74,Rekapitulasi!$B$5:$V$322,6,FALSE),0)</f>
        <v>0</v>
      </c>
      <c r="F82" s="92" t="s">
        <v>59</v>
      </c>
      <c r="G82" s="93">
        <v>0</v>
      </c>
      <c r="I82" s="92" t="s">
        <v>62</v>
      </c>
      <c r="J82" s="93">
        <v>0</v>
      </c>
      <c r="M82" s="92" t="s">
        <v>64</v>
      </c>
      <c r="N82" s="93">
        <f>IFERROR(VLOOKUP(L74,Rekapitulasi!$B$5:$V$322,6,FALSE),0)</f>
        <v>0</v>
      </c>
      <c r="P82" s="92" t="s">
        <v>59</v>
      </c>
      <c r="Q82" s="93">
        <v>0</v>
      </c>
      <c r="R82" s="93"/>
      <c r="S82" s="92" t="s">
        <v>62</v>
      </c>
      <c r="T82" s="93">
        <v>0</v>
      </c>
    </row>
    <row r="83" spans="3:20" ht="24.75" customHeight="1">
      <c r="F83" s="92" t="s">
        <v>60</v>
      </c>
      <c r="G83" s="93">
        <v>0</v>
      </c>
      <c r="N83" s="93"/>
      <c r="P83" s="92" t="s">
        <v>60</v>
      </c>
      <c r="Q83" s="93">
        <v>0</v>
      </c>
      <c r="R83" s="93"/>
    </row>
    <row r="84" spans="3:20" ht="24.75" customHeight="1" thickBot="1">
      <c r="C84" s="167" t="s">
        <v>66</v>
      </c>
      <c r="D84" s="168">
        <f>G85-J85</f>
        <v>0</v>
      </c>
      <c r="M84" s="167" t="s">
        <v>66</v>
      </c>
      <c r="N84" s="168">
        <f>Q85-T85</f>
        <v>0</v>
      </c>
      <c r="Q84" s="93"/>
      <c r="R84" s="93"/>
    </row>
    <row r="85" spans="3:20" ht="24.75" customHeight="1">
      <c r="C85" s="167"/>
      <c r="D85" s="168"/>
      <c r="F85" s="100" t="s">
        <v>9</v>
      </c>
      <c r="G85" s="101">
        <f>SUM(G78:G84)</f>
        <v>0</v>
      </c>
      <c r="I85" s="100" t="s">
        <v>9</v>
      </c>
      <c r="J85" s="101">
        <f>SUM(J78:J84)</f>
        <v>0</v>
      </c>
      <c r="M85" s="167"/>
      <c r="N85" s="168"/>
      <c r="P85" s="100" t="s">
        <v>9</v>
      </c>
      <c r="Q85" s="101">
        <f>SUM(Q78:Q84)</f>
        <v>0</v>
      </c>
      <c r="R85" s="93"/>
      <c r="S85" s="100" t="s">
        <v>9</v>
      </c>
      <c r="T85" s="101">
        <f>SUM(T78:T84)</f>
        <v>0</v>
      </c>
    </row>
  </sheetData>
  <mergeCells count="60">
    <mergeCell ref="C84:C85"/>
    <mergeCell ref="D84:D85"/>
    <mergeCell ref="M84:M85"/>
    <mergeCell ref="N84:N85"/>
    <mergeCell ref="C76:D76"/>
    <mergeCell ref="F76:G76"/>
    <mergeCell ref="I76:J76"/>
    <mergeCell ref="M76:N76"/>
    <mergeCell ref="P76:Q76"/>
    <mergeCell ref="S76:T76"/>
    <mergeCell ref="C67:C68"/>
    <mergeCell ref="D67:D68"/>
    <mergeCell ref="M67:M68"/>
    <mergeCell ref="N67:N68"/>
    <mergeCell ref="D70:I71"/>
    <mergeCell ref="N70:S71"/>
    <mergeCell ref="C59:D59"/>
    <mergeCell ref="F59:G59"/>
    <mergeCell ref="I59:J59"/>
    <mergeCell ref="M59:N59"/>
    <mergeCell ref="P59:Q59"/>
    <mergeCell ref="S59:T59"/>
    <mergeCell ref="C50:C51"/>
    <mergeCell ref="D50:D51"/>
    <mergeCell ref="M50:M51"/>
    <mergeCell ref="N50:N51"/>
    <mergeCell ref="D53:I54"/>
    <mergeCell ref="N53:S54"/>
    <mergeCell ref="C42:D42"/>
    <mergeCell ref="F42:G42"/>
    <mergeCell ref="I42:J42"/>
    <mergeCell ref="M42:N42"/>
    <mergeCell ref="P42:Q42"/>
    <mergeCell ref="S42:T42"/>
    <mergeCell ref="C33:C34"/>
    <mergeCell ref="D33:D34"/>
    <mergeCell ref="M33:M34"/>
    <mergeCell ref="N33:N34"/>
    <mergeCell ref="D36:I37"/>
    <mergeCell ref="N36:S37"/>
    <mergeCell ref="C25:D25"/>
    <mergeCell ref="F25:G25"/>
    <mergeCell ref="I25:J25"/>
    <mergeCell ref="M25:N25"/>
    <mergeCell ref="P25:Q25"/>
    <mergeCell ref="S25:T25"/>
    <mergeCell ref="C16:C17"/>
    <mergeCell ref="D16:D17"/>
    <mergeCell ref="M16:M17"/>
    <mergeCell ref="N16:N17"/>
    <mergeCell ref="D19:I20"/>
    <mergeCell ref="N19:S20"/>
    <mergeCell ref="D2:I3"/>
    <mergeCell ref="N2:S3"/>
    <mergeCell ref="C8:D8"/>
    <mergeCell ref="F8:G8"/>
    <mergeCell ref="I8:J8"/>
    <mergeCell ref="M8:N8"/>
    <mergeCell ref="P8:Q8"/>
    <mergeCell ref="S8:T8"/>
  </mergeCells>
  <printOptions horizontalCentered="1" verticalCentered="1"/>
  <pageMargins left="0" right="0" top="0" bottom="0" header="0.31496062992125984" footer="0.31496062992125984"/>
  <pageSetup paperSize="9" scale="34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85"/>
  <sheetViews>
    <sheetView topLeftCell="A31" zoomScale="55" zoomScaleNormal="55" workbookViewId="0">
      <selection activeCell="T36" sqref="M36:T51"/>
    </sheetView>
  </sheetViews>
  <sheetFormatPr defaultRowHeight="15.75" customHeight="1" outlineLevelCol="1"/>
  <cols>
    <col min="1" max="1" width="9.140625" style="92"/>
    <col min="2" max="2" width="9.140625" style="92" hidden="1" customWidth="1" outlineLevel="1"/>
    <col min="3" max="3" width="23.140625" style="92" bestFit="1" customWidth="1" collapsed="1"/>
    <col min="4" max="4" width="21" style="93" customWidth="1"/>
    <col min="5" max="5" width="6" style="92" customWidth="1"/>
    <col min="6" max="6" width="21.7109375" style="92" customWidth="1"/>
    <col min="7" max="7" width="21" style="93" customWidth="1"/>
    <col min="8" max="8" width="6" style="93" customWidth="1"/>
    <col min="9" max="9" width="20.140625" style="92" customWidth="1"/>
    <col min="10" max="10" width="21" style="92" customWidth="1"/>
    <col min="11" max="11" width="6.42578125" style="93" customWidth="1"/>
    <col min="12" max="12" width="9.140625" style="92" hidden="1" customWidth="1" outlineLevel="1"/>
    <col min="13" max="13" width="23.140625" style="92" bestFit="1" customWidth="1" collapsed="1"/>
    <col min="14" max="14" width="21" style="92" customWidth="1"/>
    <col min="15" max="15" width="6" style="92" customWidth="1"/>
    <col min="16" max="16" width="21.7109375" style="92" customWidth="1"/>
    <col min="17" max="17" width="21" style="92" customWidth="1"/>
    <col min="18" max="18" width="6" style="92" customWidth="1"/>
    <col min="19" max="19" width="20.140625" style="92" customWidth="1"/>
    <col min="20" max="20" width="21" style="92" customWidth="1"/>
    <col min="21" max="16384" width="9.140625" style="92"/>
  </cols>
  <sheetData>
    <row r="2" spans="2:20" ht="24.75" customHeight="1">
      <c r="C2" s="92" t="s">
        <v>133</v>
      </c>
      <c r="D2" s="165" t="s">
        <v>69</v>
      </c>
      <c r="E2" s="165"/>
      <c r="F2" s="165"/>
      <c r="G2" s="165"/>
      <c r="H2" s="165"/>
      <c r="I2" s="165"/>
      <c r="N2" s="165" t="s">
        <v>69</v>
      </c>
      <c r="O2" s="165"/>
      <c r="P2" s="165"/>
      <c r="Q2" s="165"/>
      <c r="R2" s="165"/>
      <c r="S2" s="165"/>
    </row>
    <row r="3" spans="2:20" ht="24.75" customHeight="1">
      <c r="D3" s="165"/>
      <c r="E3" s="165"/>
      <c r="F3" s="165"/>
      <c r="G3" s="165"/>
      <c r="H3" s="165"/>
      <c r="I3" s="165"/>
      <c r="N3" s="165"/>
      <c r="O3" s="165"/>
      <c r="P3" s="165"/>
      <c r="Q3" s="165"/>
      <c r="R3" s="165"/>
      <c r="S3" s="165"/>
    </row>
    <row r="4" spans="2:20" ht="24.75" customHeight="1">
      <c r="N4" s="93"/>
      <c r="Q4" s="93"/>
      <c r="R4" s="93"/>
    </row>
    <row r="5" spans="2:20" ht="24.75" customHeight="1">
      <c r="C5" s="94" t="s">
        <v>51</v>
      </c>
      <c r="D5" s="95" t="s">
        <v>37</v>
      </c>
      <c r="E5" s="94"/>
      <c r="F5" s="140" t="s">
        <v>50</v>
      </c>
      <c r="G5" s="140"/>
      <c r="H5" s="95"/>
      <c r="I5" s="94" t="s">
        <v>67</v>
      </c>
      <c r="J5" s="96">
        <v>45838</v>
      </c>
      <c r="M5" s="94" t="s">
        <v>51</v>
      </c>
      <c r="N5" s="95" t="s">
        <v>38</v>
      </c>
      <c r="O5" s="94"/>
      <c r="P5" s="140" t="s">
        <v>50</v>
      </c>
      <c r="Q5" s="140"/>
      <c r="R5" s="95"/>
      <c r="S5" s="94" t="s">
        <v>67</v>
      </c>
      <c r="T5" s="96">
        <v>45838</v>
      </c>
    </row>
    <row r="6" spans="2:20" ht="24.75" customHeight="1">
      <c r="B6" s="92" t="str">
        <f>MONTH(G6)&amp;D6</f>
        <v>6Fajar</v>
      </c>
      <c r="C6" s="94" t="s">
        <v>7</v>
      </c>
      <c r="D6" s="95" t="s">
        <v>1</v>
      </c>
      <c r="E6" s="94"/>
      <c r="F6" s="97" t="s">
        <v>156</v>
      </c>
      <c r="G6" s="98">
        <v>45809</v>
      </c>
      <c r="H6" s="95"/>
      <c r="I6" s="94" t="s">
        <v>68</v>
      </c>
      <c r="J6" s="99" t="s">
        <v>86</v>
      </c>
      <c r="L6" s="92" t="str">
        <f>MONTH(Q6)&amp;N6</f>
        <v>6Andra</v>
      </c>
      <c r="M6" s="94" t="s">
        <v>7</v>
      </c>
      <c r="N6" s="95" t="s">
        <v>2</v>
      </c>
      <c r="O6" s="94"/>
      <c r="P6" s="97" t="s">
        <v>156</v>
      </c>
      <c r="Q6" s="98">
        <v>45809</v>
      </c>
      <c r="R6" s="95"/>
      <c r="S6" s="94" t="s">
        <v>68</v>
      </c>
      <c r="T6" s="99" t="s">
        <v>87</v>
      </c>
    </row>
    <row r="7" spans="2:20" ht="24.75" customHeight="1">
      <c r="N7" s="93"/>
      <c r="Q7" s="93"/>
      <c r="R7" s="93"/>
    </row>
    <row r="8" spans="2:20" ht="24.75" customHeight="1">
      <c r="C8" s="166" t="s">
        <v>52</v>
      </c>
      <c r="D8" s="166"/>
      <c r="F8" s="166" t="s">
        <v>56</v>
      </c>
      <c r="G8" s="166"/>
      <c r="I8" s="166" t="s">
        <v>61</v>
      </c>
      <c r="J8" s="166"/>
      <c r="M8" s="166" t="s">
        <v>52</v>
      </c>
      <c r="N8" s="166"/>
      <c r="P8" s="166" t="s">
        <v>56</v>
      </c>
      <c r="Q8" s="166"/>
      <c r="R8" s="93"/>
      <c r="S8" s="166" t="s">
        <v>61</v>
      </c>
      <c r="T8" s="166"/>
    </row>
    <row r="9" spans="2:20" ht="24.75" customHeight="1">
      <c r="F9" s="93"/>
      <c r="N9" s="93"/>
      <c r="P9" s="93"/>
      <c r="Q9" s="93"/>
      <c r="R9" s="93"/>
    </row>
    <row r="10" spans="2:20" ht="24.75" customHeight="1">
      <c r="C10" s="92" t="s">
        <v>65</v>
      </c>
      <c r="D10" s="93">
        <f>IFERROR(VLOOKUP(B6,Rekapitulasi!$B$5:$W$857,5,FALSE),0)</f>
        <v>24</v>
      </c>
      <c r="F10" s="92" t="s">
        <v>57</v>
      </c>
      <c r="G10" s="93">
        <f>D10*F11</f>
        <v>1800000</v>
      </c>
      <c r="I10" s="92" t="s">
        <v>55</v>
      </c>
      <c r="J10" s="93">
        <f>D13*I11</f>
        <v>0</v>
      </c>
      <c r="M10" s="92" t="s">
        <v>65</v>
      </c>
      <c r="N10" s="93">
        <f>IFERROR(VLOOKUP(L6,Rekapitulasi!$B$5:$W$857,5,FALSE),0)</f>
        <v>26</v>
      </c>
      <c r="P10" s="92" t="s">
        <v>57</v>
      </c>
      <c r="Q10" s="93">
        <f>N10*P11</f>
        <v>1950000</v>
      </c>
      <c r="R10" s="93"/>
      <c r="S10" s="92" t="s">
        <v>55</v>
      </c>
      <c r="T10" s="93">
        <f>N13*S11</f>
        <v>0</v>
      </c>
    </row>
    <row r="11" spans="2:20" ht="24.75" customHeight="1">
      <c r="C11" s="92" t="s">
        <v>53</v>
      </c>
      <c r="D11" s="93">
        <f>IFERROR(VLOOKUP(B6,Rekapitulasi!$B$5:$W$857,9,FALSE),0)</f>
        <v>0</v>
      </c>
      <c r="F11" s="93">
        <f>IFERROR(VLOOKUP(B6,Rekapitulasi!$B$5:$W$857,7,FALSE),0)</f>
        <v>75000</v>
      </c>
      <c r="I11" s="93">
        <f>IFERROR(F11/8,0)</f>
        <v>9375</v>
      </c>
      <c r="M11" s="92" t="s">
        <v>53</v>
      </c>
      <c r="N11" s="93">
        <f>IFERROR(VLOOKUP(L6,Rekapitulasi!$B$5:$W$857,9,FALSE),0)</f>
        <v>0</v>
      </c>
      <c r="P11" s="93">
        <f>IFERROR(VLOOKUP(L6,Rekapitulasi!$B$5:$W$857,7,FALSE),0)</f>
        <v>75000</v>
      </c>
      <c r="Q11" s="93"/>
      <c r="R11" s="93"/>
      <c r="S11" s="93">
        <f>IFERROR(P11/8,0)</f>
        <v>9375</v>
      </c>
    </row>
    <row r="12" spans="2:20" ht="24.75" customHeight="1">
      <c r="C12" s="92" t="s">
        <v>54</v>
      </c>
      <c r="D12" s="93">
        <f>IFERROR(VLOOKUP(B6,Rekapitulasi!$B$5:$V$857,9,FALSE),0)</f>
        <v>0</v>
      </c>
      <c r="F12" s="92" t="s">
        <v>58</v>
      </c>
      <c r="G12" s="93">
        <f>D14*F13</f>
        <v>0</v>
      </c>
      <c r="I12" s="92" t="s">
        <v>45</v>
      </c>
      <c r="J12" s="93">
        <f>IFERROR(VLOOKUP(B6,Rekapitulasi!$B$5:$W$857,17,FALSE),0)</f>
        <v>250000</v>
      </c>
      <c r="M12" s="92" t="s">
        <v>54</v>
      </c>
      <c r="N12" s="93">
        <f>IFERROR(VLOOKUP(L6,Rekapitulasi!$B$5:$V$857,9,FALSE),0)</f>
        <v>0</v>
      </c>
      <c r="P12" s="92" t="s">
        <v>58</v>
      </c>
      <c r="Q12" s="93">
        <f>N14*P13</f>
        <v>0</v>
      </c>
      <c r="R12" s="93"/>
      <c r="S12" s="92" t="s">
        <v>45</v>
      </c>
      <c r="T12" s="93">
        <f>IFERROR(VLOOKUP(L6,Rekapitulasi!$B$5:$W$857,17,FALSE),0)</f>
        <v>250000</v>
      </c>
    </row>
    <row r="13" spans="2:20" ht="24.75" customHeight="1">
      <c r="C13" s="92" t="s">
        <v>55</v>
      </c>
      <c r="D13" s="93">
        <f>IFERROR(VLOOKUP(B6,Rekapitulasi!$B$5:$V$857,11,FALSE),0)</f>
        <v>0</v>
      </c>
      <c r="F13" s="93">
        <f>IFERROR(VLOOKUP(B6,Rekapitulasi!$B$5:$W$857,8,FALSE),0)</f>
        <v>9375</v>
      </c>
      <c r="I13" s="92" t="s">
        <v>63</v>
      </c>
      <c r="J13" s="93">
        <f>IFERROR(VLOOKUP(B6,Rekapitulasi!$B$5:$W$857,18,FALSE),0)</f>
        <v>0</v>
      </c>
      <c r="M13" s="92" t="s">
        <v>55</v>
      </c>
      <c r="N13" s="93">
        <f>IFERROR(VLOOKUP(L6,Rekapitulasi!$B$5:$V$857,11,FALSE),0)</f>
        <v>0</v>
      </c>
      <c r="P13" s="93">
        <f>IFERROR(VLOOKUP(L6,Rekapitulasi!$B$5:$W$857,8,FALSE),0)</f>
        <v>9375</v>
      </c>
      <c r="Q13" s="93"/>
      <c r="R13" s="93"/>
      <c r="S13" s="92" t="s">
        <v>63</v>
      </c>
      <c r="T13" s="93">
        <f>IFERROR(VLOOKUP(L6,Rekapitulasi!$B$5:$W$857,18,FALSE),0)</f>
        <v>239000</v>
      </c>
    </row>
    <row r="14" spans="2:20" ht="24.75" customHeight="1">
      <c r="C14" s="92" t="s">
        <v>64</v>
      </c>
      <c r="D14" s="93">
        <f>IFERROR(VLOOKUP(B6,Rekapitulasi!$B$5:$V$322,6,FALSE),0)</f>
        <v>0</v>
      </c>
      <c r="F14" s="92" t="s">
        <v>59</v>
      </c>
      <c r="G14" s="93">
        <v>0</v>
      </c>
      <c r="I14" s="92" t="s">
        <v>62</v>
      </c>
      <c r="J14" s="93">
        <v>0</v>
      </c>
      <c r="M14" s="92" t="s">
        <v>64</v>
      </c>
      <c r="N14" s="93">
        <f>IFERROR(VLOOKUP(L6,Rekapitulasi!$B$5:$V$322,6,FALSE),0)</f>
        <v>0</v>
      </c>
      <c r="P14" s="92" t="s">
        <v>59</v>
      </c>
      <c r="Q14" s="93">
        <v>0</v>
      </c>
      <c r="R14" s="93"/>
      <c r="S14" s="92" t="s">
        <v>62</v>
      </c>
      <c r="T14" s="93">
        <v>0</v>
      </c>
    </row>
    <row r="15" spans="2:20" ht="24.75" customHeight="1">
      <c r="F15" s="92" t="s">
        <v>60</v>
      </c>
      <c r="G15" s="93">
        <v>0</v>
      </c>
      <c r="N15" s="93"/>
      <c r="P15" s="92" t="s">
        <v>60</v>
      </c>
      <c r="Q15" s="93">
        <v>0</v>
      </c>
      <c r="R15" s="93"/>
    </row>
    <row r="16" spans="2:20" ht="24.75" customHeight="1" thickBot="1">
      <c r="C16" s="167" t="s">
        <v>66</v>
      </c>
      <c r="D16" s="168">
        <f>G17-J17</f>
        <v>1550000</v>
      </c>
      <c r="M16" s="167" t="s">
        <v>66</v>
      </c>
      <c r="N16" s="168">
        <f>Q17-T17</f>
        <v>1461000</v>
      </c>
      <c r="Q16" s="93"/>
      <c r="R16" s="93"/>
    </row>
    <row r="17" spans="2:20" ht="24.75" customHeight="1">
      <c r="C17" s="167"/>
      <c r="D17" s="168"/>
      <c r="F17" s="100" t="s">
        <v>9</v>
      </c>
      <c r="G17" s="101">
        <f>SUM(G10:G16)</f>
        <v>1800000</v>
      </c>
      <c r="I17" s="100" t="s">
        <v>9</v>
      </c>
      <c r="J17" s="101">
        <f>SUM(J10:J16)</f>
        <v>250000</v>
      </c>
      <c r="M17" s="167"/>
      <c r="N17" s="168"/>
      <c r="P17" s="100" t="s">
        <v>9</v>
      </c>
      <c r="Q17" s="101">
        <f>SUM(Q10:Q16)</f>
        <v>1950000</v>
      </c>
      <c r="R17" s="93"/>
      <c r="S17" s="100" t="s">
        <v>9</v>
      </c>
      <c r="T17" s="101">
        <f>SUM(T10:T16)</f>
        <v>489000</v>
      </c>
    </row>
    <row r="18" spans="2:20" ht="24.75" customHeight="1">
      <c r="N18" s="93"/>
      <c r="Q18" s="93"/>
      <c r="R18" s="93"/>
    </row>
    <row r="19" spans="2:20" ht="24.75" customHeight="1">
      <c r="D19" s="165" t="s">
        <v>69</v>
      </c>
      <c r="E19" s="165"/>
      <c r="F19" s="165"/>
      <c r="G19" s="165"/>
      <c r="H19" s="165"/>
      <c r="I19" s="165"/>
      <c r="N19" s="165" t="s">
        <v>69</v>
      </c>
      <c r="O19" s="165"/>
      <c r="P19" s="165"/>
      <c r="Q19" s="165"/>
      <c r="R19" s="165"/>
      <c r="S19" s="165"/>
    </row>
    <row r="20" spans="2:20" ht="24.75" customHeight="1">
      <c r="D20" s="165"/>
      <c r="E20" s="165"/>
      <c r="F20" s="165"/>
      <c r="G20" s="165"/>
      <c r="H20" s="165"/>
      <c r="I20" s="165"/>
      <c r="N20" s="165"/>
      <c r="O20" s="165"/>
      <c r="P20" s="165"/>
      <c r="Q20" s="165"/>
      <c r="R20" s="165"/>
      <c r="S20" s="165"/>
    </row>
    <row r="21" spans="2:20" ht="24.75" customHeight="1">
      <c r="N21" s="93"/>
      <c r="Q21" s="93"/>
      <c r="R21" s="93"/>
    </row>
    <row r="22" spans="2:20" ht="24.75" customHeight="1">
      <c r="C22" s="94" t="s">
        <v>51</v>
      </c>
      <c r="D22" s="95" t="s">
        <v>39</v>
      </c>
      <c r="E22" s="94"/>
      <c r="F22" s="140" t="s">
        <v>50</v>
      </c>
      <c r="G22" s="140"/>
      <c r="H22" s="95"/>
      <c r="I22" s="94" t="s">
        <v>67</v>
      </c>
      <c r="J22" s="96">
        <v>45838</v>
      </c>
      <c r="M22" s="94" t="s">
        <v>51</v>
      </c>
      <c r="N22" s="95" t="s">
        <v>40</v>
      </c>
      <c r="O22" s="94"/>
      <c r="P22" s="140" t="s">
        <v>50</v>
      </c>
      <c r="Q22" s="140"/>
      <c r="R22" s="95"/>
      <c r="S22" s="94" t="s">
        <v>67</v>
      </c>
      <c r="T22" s="96">
        <v>45838</v>
      </c>
    </row>
    <row r="23" spans="2:20" ht="24.75" customHeight="1">
      <c r="B23" s="92" t="str">
        <f>MONTH(G23)&amp;D23</f>
        <v>6Jenal</v>
      </c>
      <c r="C23" s="94" t="s">
        <v>7</v>
      </c>
      <c r="D23" s="95" t="s">
        <v>3</v>
      </c>
      <c r="E23" s="94"/>
      <c r="F23" s="97" t="s">
        <v>156</v>
      </c>
      <c r="G23" s="98">
        <v>45809</v>
      </c>
      <c r="H23" s="95"/>
      <c r="I23" s="94" t="s">
        <v>68</v>
      </c>
      <c r="J23" s="99" t="s">
        <v>86</v>
      </c>
      <c r="L23" s="92" t="str">
        <f>MONTH(Q23)&amp;N23</f>
        <v>6Egi</v>
      </c>
      <c r="M23" s="94" t="s">
        <v>7</v>
      </c>
      <c r="N23" s="95" t="s">
        <v>4</v>
      </c>
      <c r="O23" s="94"/>
      <c r="P23" s="97" t="s">
        <v>156</v>
      </c>
      <c r="Q23" s="98">
        <v>45809</v>
      </c>
      <c r="R23" s="95"/>
      <c r="S23" s="94" t="s">
        <v>68</v>
      </c>
      <c r="T23" s="99" t="s">
        <v>102</v>
      </c>
    </row>
    <row r="24" spans="2:20" ht="24.75" customHeight="1">
      <c r="N24" s="93"/>
      <c r="Q24" s="93"/>
      <c r="R24" s="93"/>
    </row>
    <row r="25" spans="2:20" ht="24.75" customHeight="1">
      <c r="C25" s="166" t="s">
        <v>52</v>
      </c>
      <c r="D25" s="166"/>
      <c r="F25" s="166" t="s">
        <v>56</v>
      </c>
      <c r="G25" s="166"/>
      <c r="I25" s="166" t="s">
        <v>61</v>
      </c>
      <c r="J25" s="166"/>
      <c r="M25" s="166" t="s">
        <v>52</v>
      </c>
      <c r="N25" s="166"/>
      <c r="P25" s="166" t="s">
        <v>56</v>
      </c>
      <c r="Q25" s="166"/>
      <c r="R25" s="93"/>
      <c r="S25" s="166" t="s">
        <v>61</v>
      </c>
      <c r="T25" s="166"/>
    </row>
    <row r="26" spans="2:20" ht="24.75" customHeight="1">
      <c r="F26" s="93"/>
      <c r="N26" s="93"/>
      <c r="P26" s="93"/>
      <c r="Q26" s="93"/>
      <c r="R26" s="93"/>
    </row>
    <row r="27" spans="2:20" ht="24.75" customHeight="1">
      <c r="C27" s="92" t="s">
        <v>65</v>
      </c>
      <c r="D27" s="93">
        <f>IFERROR(VLOOKUP(B23,Rekapitulasi!$B$5:$W$857,5,FALSE),0)</f>
        <v>25</v>
      </c>
      <c r="F27" s="92" t="s">
        <v>57</v>
      </c>
      <c r="G27" s="93">
        <f>D27*F28</f>
        <v>1875000</v>
      </c>
      <c r="I27" s="92" t="s">
        <v>55</v>
      </c>
      <c r="J27" s="93">
        <f>D30*I28</f>
        <v>0</v>
      </c>
      <c r="M27" s="92" t="s">
        <v>65</v>
      </c>
      <c r="N27" s="93">
        <f>IFERROR(VLOOKUP(L23,Rekapitulasi!$B$5:$W$857,5,FALSE),0)</f>
        <v>25</v>
      </c>
      <c r="P27" s="92" t="s">
        <v>57</v>
      </c>
      <c r="Q27" s="93">
        <f>N27*P28</f>
        <v>2500000</v>
      </c>
      <c r="R27" s="93"/>
      <c r="S27" s="92" t="s">
        <v>55</v>
      </c>
      <c r="T27" s="93">
        <f>N30*S28</f>
        <v>0</v>
      </c>
    </row>
    <row r="28" spans="2:20" ht="24.75" customHeight="1">
      <c r="C28" s="92" t="s">
        <v>53</v>
      </c>
      <c r="D28" s="93">
        <f>IFERROR(VLOOKUP(B23,Rekapitulasi!$B$5:$W$857,9,FALSE),0)</f>
        <v>0</v>
      </c>
      <c r="F28" s="93">
        <f>IFERROR(VLOOKUP(B23,Rekapitulasi!$B$5:$W$857,7,FALSE),0)</f>
        <v>75000</v>
      </c>
      <c r="I28" s="93">
        <f>IFERROR(F28/8,0)</f>
        <v>9375</v>
      </c>
      <c r="M28" s="92" t="s">
        <v>53</v>
      </c>
      <c r="N28" s="93">
        <f>IFERROR(VLOOKUP(L23,Rekapitulasi!$B$5:$W$857,9,FALSE),0)</f>
        <v>0</v>
      </c>
      <c r="P28" s="93">
        <f>IFERROR(VLOOKUP(L23,Rekapitulasi!$B$5:$W$857,7,FALSE),0)</f>
        <v>100000</v>
      </c>
      <c r="Q28" s="93"/>
      <c r="R28" s="93"/>
      <c r="S28" s="93">
        <f>IFERROR(P28/8,0)</f>
        <v>12500</v>
      </c>
    </row>
    <row r="29" spans="2:20" ht="24.75" customHeight="1">
      <c r="C29" s="92" t="s">
        <v>54</v>
      </c>
      <c r="D29" s="93">
        <f>IFERROR(VLOOKUP(B23,Rekapitulasi!$B$5:$V$857,9,FALSE),0)</f>
        <v>0</v>
      </c>
      <c r="F29" s="92" t="s">
        <v>58</v>
      </c>
      <c r="G29" s="93">
        <f>D31*F30</f>
        <v>0</v>
      </c>
      <c r="I29" s="92" t="s">
        <v>45</v>
      </c>
      <c r="J29" s="93">
        <f>IFERROR(VLOOKUP(B23,Rekapitulasi!$B$5:$W$857,17,FALSE),0)</f>
        <v>100000</v>
      </c>
      <c r="M29" s="92" t="s">
        <v>54</v>
      </c>
      <c r="N29" s="93">
        <f>IFERROR(VLOOKUP(L23,Rekapitulasi!$B$5:$V$857,9,FALSE),0)</f>
        <v>0</v>
      </c>
      <c r="P29" s="92" t="s">
        <v>58</v>
      </c>
      <c r="Q29" s="93">
        <f>N31*P30</f>
        <v>50000</v>
      </c>
      <c r="R29" s="93"/>
      <c r="S29" s="92" t="s">
        <v>45</v>
      </c>
      <c r="T29" s="93">
        <f>IFERROR(VLOOKUP(L23,Rekapitulasi!$B$5:$W$857,17,FALSE),0)</f>
        <v>700000</v>
      </c>
    </row>
    <row r="30" spans="2:20" ht="24.75" customHeight="1">
      <c r="C30" s="92" t="s">
        <v>55</v>
      </c>
      <c r="D30" s="93">
        <f>IFERROR(VLOOKUP(B23,Rekapitulasi!$B$5:$V$857,11,FALSE),0)</f>
        <v>0</v>
      </c>
      <c r="F30" s="93">
        <f>IFERROR(VLOOKUP(B23,Rekapitulasi!$B$5:$W$857,8,FALSE),0)</f>
        <v>9375</v>
      </c>
      <c r="I30" s="92" t="s">
        <v>63</v>
      </c>
      <c r="J30" s="93">
        <f>IFERROR(VLOOKUP(B23,Rekapitulasi!$B$5:$W$857,18,FALSE),0)</f>
        <v>0</v>
      </c>
      <c r="M30" s="92" t="s">
        <v>55</v>
      </c>
      <c r="N30" s="93">
        <f>IFERROR(VLOOKUP(L23,Rekapitulasi!$B$5:$V$857,11,FALSE),0)</f>
        <v>0</v>
      </c>
      <c r="P30" s="93">
        <f>IFERROR(VLOOKUP(L23,Rekapitulasi!$B$5:$W$857,8,FALSE),0)</f>
        <v>12500</v>
      </c>
      <c r="Q30" s="93"/>
      <c r="R30" s="93"/>
      <c r="S30" s="92" t="s">
        <v>63</v>
      </c>
      <c r="T30" s="93">
        <f>IFERROR(VLOOKUP(L23,Rekapitulasi!$B$5:$W$857,18,FALSE),0)</f>
        <v>175000</v>
      </c>
    </row>
    <row r="31" spans="2:20" ht="24.75" customHeight="1">
      <c r="C31" s="92" t="s">
        <v>64</v>
      </c>
      <c r="D31" s="93">
        <f>IFERROR(VLOOKUP(B23,Rekapitulasi!$B$5:$V$322,6,FALSE),0)</f>
        <v>0</v>
      </c>
      <c r="F31" s="92" t="s">
        <v>59</v>
      </c>
      <c r="G31" s="93">
        <v>0</v>
      </c>
      <c r="I31" s="92" t="s">
        <v>62</v>
      </c>
      <c r="J31" s="93">
        <v>0</v>
      </c>
      <c r="M31" s="92" t="s">
        <v>64</v>
      </c>
      <c r="N31" s="93">
        <f>IFERROR(VLOOKUP(L23,Rekapitulasi!$B$5:$V$322,6,FALSE),0)</f>
        <v>4</v>
      </c>
      <c r="P31" s="92" t="s">
        <v>59</v>
      </c>
      <c r="Q31" s="93">
        <v>0</v>
      </c>
      <c r="R31" s="93"/>
      <c r="S31" s="92" t="s">
        <v>62</v>
      </c>
      <c r="T31" s="93">
        <v>0</v>
      </c>
    </row>
    <row r="32" spans="2:20" ht="24.75" customHeight="1">
      <c r="F32" s="92" t="s">
        <v>60</v>
      </c>
      <c r="G32" s="93">
        <v>0</v>
      </c>
      <c r="N32" s="93"/>
      <c r="P32" s="92" t="s">
        <v>60</v>
      </c>
      <c r="Q32" s="93">
        <v>0</v>
      </c>
      <c r="R32" s="93"/>
    </row>
    <row r="33" spans="2:20" ht="24.75" customHeight="1" thickBot="1">
      <c r="C33" s="167" t="s">
        <v>66</v>
      </c>
      <c r="D33" s="168">
        <f>G34-J34</f>
        <v>1775000</v>
      </c>
      <c r="M33" s="167" t="s">
        <v>66</v>
      </c>
      <c r="N33" s="168">
        <f>Q34-T34</f>
        <v>1675000</v>
      </c>
      <c r="Q33" s="93"/>
      <c r="R33" s="93"/>
    </row>
    <row r="34" spans="2:20" ht="24.75" customHeight="1">
      <c r="C34" s="167"/>
      <c r="D34" s="168"/>
      <c r="F34" s="100" t="s">
        <v>9</v>
      </c>
      <c r="G34" s="101">
        <f>SUM(G27:G33)</f>
        <v>1875000</v>
      </c>
      <c r="I34" s="100" t="s">
        <v>9</v>
      </c>
      <c r="J34" s="101">
        <f>SUM(J27:J33)</f>
        <v>100000</v>
      </c>
      <c r="M34" s="167"/>
      <c r="N34" s="168"/>
      <c r="P34" s="100" t="s">
        <v>9</v>
      </c>
      <c r="Q34" s="101">
        <f>SUM(Q27:Q33)</f>
        <v>2550000</v>
      </c>
      <c r="R34" s="93"/>
      <c r="S34" s="100" t="s">
        <v>9</v>
      </c>
      <c r="T34" s="101">
        <f>SUM(T27:T33)</f>
        <v>875000</v>
      </c>
    </row>
    <row r="35" spans="2:20" ht="24.75" customHeight="1">
      <c r="N35" s="93"/>
      <c r="Q35" s="93"/>
      <c r="R35" s="93"/>
    </row>
    <row r="36" spans="2:20" ht="24.75" customHeight="1">
      <c r="D36" s="165" t="s">
        <v>69</v>
      </c>
      <c r="E36" s="165"/>
      <c r="F36" s="165"/>
      <c r="G36" s="165"/>
      <c r="H36" s="165"/>
      <c r="I36" s="165"/>
      <c r="N36" s="165" t="s">
        <v>69</v>
      </c>
      <c r="O36" s="165"/>
      <c r="P36" s="165"/>
      <c r="Q36" s="165"/>
      <c r="R36" s="165"/>
      <c r="S36" s="165"/>
    </row>
    <row r="37" spans="2:20" ht="24.75" customHeight="1">
      <c r="D37" s="165"/>
      <c r="E37" s="165"/>
      <c r="F37" s="165"/>
      <c r="G37" s="165"/>
      <c r="H37" s="165"/>
      <c r="I37" s="165"/>
      <c r="N37" s="165"/>
      <c r="O37" s="165"/>
      <c r="P37" s="165"/>
      <c r="Q37" s="165"/>
      <c r="R37" s="165"/>
      <c r="S37" s="165"/>
    </row>
    <row r="38" spans="2:20" ht="24.75" customHeight="1">
      <c r="N38" s="93"/>
      <c r="Q38" s="93"/>
      <c r="R38" s="93"/>
    </row>
    <row r="39" spans="2:20" ht="24.75" customHeight="1">
      <c r="C39" s="94" t="s">
        <v>51</v>
      </c>
      <c r="D39" s="95" t="s">
        <v>41</v>
      </c>
      <c r="E39" s="94"/>
      <c r="F39" s="140" t="s">
        <v>50</v>
      </c>
      <c r="G39" s="140"/>
      <c r="H39" s="95"/>
      <c r="I39" s="94" t="s">
        <v>67</v>
      </c>
      <c r="J39" s="96">
        <v>45838</v>
      </c>
      <c r="M39" s="94" t="s">
        <v>51</v>
      </c>
      <c r="N39" s="95" t="s">
        <v>42</v>
      </c>
      <c r="O39" s="94"/>
      <c r="P39" s="140" t="s">
        <v>50</v>
      </c>
      <c r="Q39" s="140"/>
      <c r="R39" s="95"/>
      <c r="S39" s="94" t="s">
        <v>67</v>
      </c>
      <c r="T39" s="96">
        <v>45838</v>
      </c>
    </row>
    <row r="40" spans="2:20" ht="24.75" customHeight="1">
      <c r="B40" s="92" t="str">
        <f>MONTH(G40)&amp;D40</f>
        <v>6Safira</v>
      </c>
      <c r="C40" s="94" t="s">
        <v>7</v>
      </c>
      <c r="D40" s="95" t="s">
        <v>5</v>
      </c>
      <c r="E40" s="94"/>
      <c r="F40" s="97" t="s">
        <v>156</v>
      </c>
      <c r="G40" s="98">
        <v>45809</v>
      </c>
      <c r="H40" s="95"/>
      <c r="I40" s="94" t="s">
        <v>68</v>
      </c>
      <c r="J40" s="99" t="s">
        <v>108</v>
      </c>
      <c r="L40" s="92" t="str">
        <f>MONTH(Q40)&amp;N40</f>
        <v>6Tia</v>
      </c>
      <c r="M40" s="94" t="s">
        <v>7</v>
      </c>
      <c r="N40" s="95" t="s">
        <v>101</v>
      </c>
      <c r="O40" s="94"/>
      <c r="P40" s="97" t="s">
        <v>156</v>
      </c>
      <c r="Q40" s="98">
        <v>45809</v>
      </c>
      <c r="R40" s="95"/>
      <c r="S40" s="94" t="s">
        <v>68</v>
      </c>
      <c r="T40" s="99" t="s">
        <v>88</v>
      </c>
    </row>
    <row r="41" spans="2:20" ht="24.75" customHeight="1">
      <c r="N41" s="93"/>
      <c r="Q41" s="93"/>
      <c r="R41" s="93"/>
    </row>
    <row r="42" spans="2:20" ht="24.75" customHeight="1">
      <c r="C42" s="166" t="s">
        <v>52</v>
      </c>
      <c r="D42" s="166"/>
      <c r="F42" s="166" t="s">
        <v>56</v>
      </c>
      <c r="G42" s="166"/>
      <c r="I42" s="166" t="s">
        <v>61</v>
      </c>
      <c r="J42" s="166"/>
      <c r="M42" s="166" t="s">
        <v>52</v>
      </c>
      <c r="N42" s="166"/>
      <c r="P42" s="166" t="s">
        <v>56</v>
      </c>
      <c r="Q42" s="166"/>
      <c r="R42" s="93"/>
      <c r="S42" s="166" t="s">
        <v>61</v>
      </c>
      <c r="T42" s="166"/>
    </row>
    <row r="43" spans="2:20" ht="24.75" customHeight="1">
      <c r="F43" s="93"/>
      <c r="N43" s="93"/>
      <c r="P43" s="93"/>
      <c r="Q43" s="93"/>
      <c r="R43" s="93"/>
    </row>
    <row r="44" spans="2:20" ht="24.75" customHeight="1">
      <c r="C44" s="92" t="s">
        <v>65</v>
      </c>
      <c r="D44" s="93">
        <f>IFERROR(VLOOKUP(B40,Rekapitulasi!$B$5:$W$857,5,FALSE),0)</f>
        <v>13</v>
      </c>
      <c r="F44" s="92" t="s">
        <v>57</v>
      </c>
      <c r="G44" s="93">
        <f>D44*F45</f>
        <v>1820000</v>
      </c>
      <c r="I44" s="92" t="s">
        <v>55</v>
      </c>
      <c r="J44" s="93">
        <f>D47*I45</f>
        <v>0</v>
      </c>
      <c r="M44" s="92" t="s">
        <v>65</v>
      </c>
      <c r="N44" s="93">
        <f>IFERROR(VLOOKUP(L40,Rekapitulasi!$B$5:$W$857,5,FALSE),0)</f>
        <v>22</v>
      </c>
      <c r="P44" s="92" t="s">
        <v>57</v>
      </c>
      <c r="Q44" s="93">
        <f>N44*P45</f>
        <v>1210000</v>
      </c>
      <c r="R44" s="93"/>
      <c r="S44" s="92" t="s">
        <v>55</v>
      </c>
      <c r="T44" s="93">
        <f>N47*S45</f>
        <v>0</v>
      </c>
    </row>
    <row r="45" spans="2:20" ht="24.75" customHeight="1">
      <c r="C45" s="92" t="s">
        <v>53</v>
      </c>
      <c r="D45" s="93">
        <f>IFERROR(VLOOKUP(B40,Rekapitulasi!$B$5:$W$857,9,FALSE),0)</f>
        <v>0</v>
      </c>
      <c r="F45" s="93">
        <f>IFERROR(VLOOKUP(B40,Rekapitulasi!$B$5:$W$857,7,FALSE),0)</f>
        <v>140000</v>
      </c>
      <c r="I45" s="93">
        <f>IFERROR(F45/8,0)</f>
        <v>17500</v>
      </c>
      <c r="M45" s="92" t="s">
        <v>53</v>
      </c>
      <c r="N45" s="93">
        <f>IFERROR(VLOOKUP(L40,Rekapitulasi!$B$5:$W$857,9,FALSE),0)</f>
        <v>0</v>
      </c>
      <c r="P45" s="93">
        <f>IFERROR(VLOOKUP(L40,Rekapitulasi!$B$5:$W$857,7,FALSE),0)</f>
        <v>55000</v>
      </c>
      <c r="Q45" s="93"/>
      <c r="R45" s="93"/>
      <c r="S45" s="93">
        <f>IFERROR(P45/8,0)</f>
        <v>6875</v>
      </c>
    </row>
    <row r="46" spans="2:20" ht="24.75" customHeight="1">
      <c r="C46" s="92" t="s">
        <v>54</v>
      </c>
      <c r="D46" s="93">
        <f>IFERROR(VLOOKUP(B40,Rekapitulasi!$B$5:$V$857,9,FALSE),0)</f>
        <v>0</v>
      </c>
      <c r="F46" s="92" t="s">
        <v>58</v>
      </c>
      <c r="G46" s="93">
        <f>D48*F47</f>
        <v>0</v>
      </c>
      <c r="I46" s="92" t="s">
        <v>45</v>
      </c>
      <c r="J46" s="93">
        <f>IFERROR(VLOOKUP(B40,Rekapitulasi!$B$5:$W$857,17,FALSE),0)</f>
        <v>50000</v>
      </c>
      <c r="M46" s="92" t="s">
        <v>54</v>
      </c>
      <c r="N46" s="93">
        <f>IFERROR(VLOOKUP(L40,Rekapitulasi!$B$5:$V$857,9,FALSE),0)</f>
        <v>0</v>
      </c>
      <c r="P46" s="92" t="s">
        <v>58</v>
      </c>
      <c r="Q46" s="93">
        <f>N48*P47</f>
        <v>61875</v>
      </c>
      <c r="R46" s="93"/>
      <c r="S46" s="92" t="s">
        <v>45</v>
      </c>
      <c r="T46" s="93">
        <f>IFERROR(VLOOKUP(L40,Rekapitulasi!$B$5:$W$857,17,FALSE),0)</f>
        <v>200000</v>
      </c>
    </row>
    <row r="47" spans="2:20" ht="24.75" customHeight="1">
      <c r="C47" s="92" t="s">
        <v>55</v>
      </c>
      <c r="D47" s="93">
        <f>IFERROR(VLOOKUP(B40,Rekapitulasi!$B$5:$V$857,11,FALSE),0)</f>
        <v>0</v>
      </c>
      <c r="F47" s="93">
        <f>IFERROR(VLOOKUP(B40,Rekapitulasi!$B$5:$W$857,8,FALSE),0)</f>
        <v>17500</v>
      </c>
      <c r="I47" s="92" t="s">
        <v>63</v>
      </c>
      <c r="J47" s="93">
        <f>IFERROR(VLOOKUP(B40,Rekapitulasi!$B$5:$W$857,18,FALSE),0)</f>
        <v>102000</v>
      </c>
      <c r="M47" s="92" t="s">
        <v>55</v>
      </c>
      <c r="N47" s="93">
        <f>IFERROR(VLOOKUP(L40,Rekapitulasi!$B$5:$V$857,11,FALSE),0)</f>
        <v>0</v>
      </c>
      <c r="P47" s="93">
        <f>IFERROR(VLOOKUP(L40,Rekapitulasi!$B$5:$W$857,8,FALSE),0)</f>
        <v>6875</v>
      </c>
      <c r="Q47" s="93"/>
      <c r="R47" s="93"/>
      <c r="S47" s="92" t="s">
        <v>63</v>
      </c>
      <c r="T47" s="93">
        <f>IFERROR(VLOOKUP(L40,Rekapitulasi!$B$5:$W$857,18,FALSE),0)</f>
        <v>92000</v>
      </c>
    </row>
    <row r="48" spans="2:20" ht="24.75" customHeight="1">
      <c r="C48" s="92" t="s">
        <v>64</v>
      </c>
      <c r="D48" s="93">
        <f>IFERROR(VLOOKUP(B40,Rekapitulasi!$B$5:$V$322,6,FALSE),0)</f>
        <v>0</v>
      </c>
      <c r="F48" s="92" t="s">
        <v>59</v>
      </c>
      <c r="G48" s="93">
        <v>0</v>
      </c>
      <c r="I48" s="92" t="s">
        <v>62</v>
      </c>
      <c r="J48" s="93">
        <v>0</v>
      </c>
      <c r="M48" s="92" t="s">
        <v>64</v>
      </c>
      <c r="N48" s="93">
        <f>IFERROR(VLOOKUP(L40,Rekapitulasi!$B$5:$V$322,6,FALSE),0)</f>
        <v>9</v>
      </c>
      <c r="P48" s="92" t="s">
        <v>59</v>
      </c>
      <c r="Q48" s="93">
        <v>0</v>
      </c>
      <c r="R48" s="93"/>
      <c r="S48" s="92" t="s">
        <v>62</v>
      </c>
      <c r="T48" s="93">
        <v>0</v>
      </c>
    </row>
    <row r="49" spans="2:20" ht="24.75" customHeight="1">
      <c r="F49" s="92" t="s">
        <v>60</v>
      </c>
      <c r="G49" s="93">
        <v>0</v>
      </c>
      <c r="N49" s="93"/>
      <c r="P49" s="92" t="s">
        <v>60</v>
      </c>
      <c r="Q49" s="93">
        <v>0</v>
      </c>
      <c r="R49" s="93"/>
    </row>
    <row r="50" spans="2:20" ht="24.75" customHeight="1" thickBot="1">
      <c r="C50" s="167" t="s">
        <v>66</v>
      </c>
      <c r="D50" s="168">
        <f>G51-J51</f>
        <v>1668000</v>
      </c>
      <c r="M50" s="167" t="s">
        <v>66</v>
      </c>
      <c r="N50" s="168">
        <f>Q51-T51</f>
        <v>979875</v>
      </c>
      <c r="Q50" s="93"/>
      <c r="R50" s="93"/>
    </row>
    <row r="51" spans="2:20" ht="24.75" customHeight="1">
      <c r="C51" s="167"/>
      <c r="D51" s="168"/>
      <c r="F51" s="100" t="s">
        <v>9</v>
      </c>
      <c r="G51" s="101">
        <f>SUM(G44:G50)</f>
        <v>1820000</v>
      </c>
      <c r="I51" s="100" t="s">
        <v>9</v>
      </c>
      <c r="J51" s="101">
        <f>SUM(J44:J50)</f>
        <v>152000</v>
      </c>
      <c r="M51" s="167"/>
      <c r="N51" s="168"/>
      <c r="P51" s="100" t="s">
        <v>9</v>
      </c>
      <c r="Q51" s="101">
        <f>SUM(Q44:Q50)</f>
        <v>1271875</v>
      </c>
      <c r="R51" s="93"/>
      <c r="S51" s="100" t="s">
        <v>9</v>
      </c>
      <c r="T51" s="101">
        <f>SUM(T44:T50)</f>
        <v>292000</v>
      </c>
    </row>
    <row r="52" spans="2:20" ht="24.75" customHeight="1">
      <c r="N52" s="93"/>
      <c r="Q52" s="93"/>
      <c r="R52" s="93"/>
    </row>
    <row r="53" spans="2:20" ht="24.75" customHeight="1">
      <c r="D53" s="165" t="s">
        <v>69</v>
      </c>
      <c r="E53" s="165"/>
      <c r="F53" s="165"/>
      <c r="G53" s="165"/>
      <c r="H53" s="165"/>
      <c r="I53" s="165"/>
      <c r="N53" s="165" t="s">
        <v>69</v>
      </c>
      <c r="O53" s="165"/>
      <c r="P53" s="165"/>
      <c r="Q53" s="165"/>
      <c r="R53" s="165"/>
      <c r="S53" s="165"/>
    </row>
    <row r="54" spans="2:20" ht="24.75" customHeight="1">
      <c r="D54" s="165"/>
      <c r="E54" s="165"/>
      <c r="F54" s="165"/>
      <c r="G54" s="165"/>
      <c r="H54" s="165"/>
      <c r="I54" s="165"/>
      <c r="N54" s="165"/>
      <c r="O54" s="165"/>
      <c r="P54" s="165"/>
      <c r="Q54" s="165"/>
      <c r="R54" s="165"/>
      <c r="S54" s="165"/>
    </row>
    <row r="55" spans="2:20" ht="24.75" customHeight="1">
      <c r="N55" s="93"/>
      <c r="Q55" s="93"/>
      <c r="R55" s="93"/>
    </row>
    <row r="56" spans="2:20" ht="24.75" customHeight="1">
      <c r="C56" s="94" t="s">
        <v>51</v>
      </c>
      <c r="D56" s="95" t="s">
        <v>43</v>
      </c>
      <c r="E56" s="94"/>
      <c r="F56" s="140" t="s">
        <v>50</v>
      </c>
      <c r="G56" s="140"/>
      <c r="H56" s="95"/>
      <c r="I56" s="94" t="s">
        <v>67</v>
      </c>
      <c r="J56" s="96">
        <v>45838</v>
      </c>
      <c r="M56" s="94" t="s">
        <v>51</v>
      </c>
      <c r="N56" s="95" t="s">
        <v>44</v>
      </c>
      <c r="O56" s="94"/>
      <c r="P56" s="140" t="s">
        <v>50</v>
      </c>
      <c r="Q56" s="140"/>
      <c r="R56" s="95"/>
      <c r="S56" s="94" t="s">
        <v>67</v>
      </c>
      <c r="T56" s="96">
        <v>45838</v>
      </c>
    </row>
    <row r="57" spans="2:20" ht="24.75" customHeight="1">
      <c r="B57" s="92" t="str">
        <f>MONTH(G57)&amp;D57</f>
        <v>6Rahma</v>
      </c>
      <c r="C57" s="94" t="s">
        <v>7</v>
      </c>
      <c r="D57" s="95" t="s">
        <v>103</v>
      </c>
      <c r="E57" s="94"/>
      <c r="F57" s="97" t="s">
        <v>156</v>
      </c>
      <c r="G57" s="98">
        <v>45809</v>
      </c>
      <c r="H57" s="95"/>
      <c r="I57" s="94" t="s">
        <v>68</v>
      </c>
      <c r="J57" s="99" t="s">
        <v>87</v>
      </c>
      <c r="L57" s="92" t="str">
        <f>MONTH(Q57)&amp;N57</f>
        <v>6Dian</v>
      </c>
      <c r="M57" s="94" t="s">
        <v>7</v>
      </c>
      <c r="N57" s="95" t="s">
        <v>100</v>
      </c>
      <c r="O57" s="94"/>
      <c r="P57" s="97" t="s">
        <v>156</v>
      </c>
      <c r="Q57" s="98">
        <v>45809</v>
      </c>
      <c r="R57" s="95"/>
      <c r="S57" s="94" t="s">
        <v>68</v>
      </c>
      <c r="T57" s="99" t="s">
        <v>132</v>
      </c>
    </row>
    <row r="58" spans="2:20" ht="24.75" customHeight="1">
      <c r="N58" s="93"/>
      <c r="Q58" s="93"/>
      <c r="R58" s="93"/>
    </row>
    <row r="59" spans="2:20" ht="24.75" customHeight="1">
      <c r="C59" s="166" t="s">
        <v>52</v>
      </c>
      <c r="D59" s="166"/>
      <c r="F59" s="166" t="s">
        <v>56</v>
      </c>
      <c r="G59" s="166"/>
      <c r="I59" s="166" t="s">
        <v>61</v>
      </c>
      <c r="J59" s="166"/>
      <c r="M59" s="166" t="s">
        <v>52</v>
      </c>
      <c r="N59" s="166"/>
      <c r="P59" s="166" t="s">
        <v>56</v>
      </c>
      <c r="Q59" s="166"/>
      <c r="R59" s="93"/>
      <c r="S59" s="166" t="s">
        <v>61</v>
      </c>
      <c r="T59" s="166"/>
    </row>
    <row r="60" spans="2:20" ht="24.75" customHeight="1">
      <c r="F60" s="93"/>
      <c r="N60" s="93"/>
      <c r="P60" s="93"/>
      <c r="Q60" s="93"/>
      <c r="R60" s="93"/>
    </row>
    <row r="61" spans="2:20" ht="24.75" customHeight="1">
      <c r="C61" s="92" t="s">
        <v>65</v>
      </c>
      <c r="D61" s="93">
        <f>IFERROR(VLOOKUP(B57,Rekapitulasi!$B$5:$W$857,5,FALSE),0)</f>
        <v>20</v>
      </c>
      <c r="F61" s="92" t="s">
        <v>57</v>
      </c>
      <c r="G61" s="93">
        <f>D61*F62</f>
        <v>1500000</v>
      </c>
      <c r="I61" s="92" t="s">
        <v>55</v>
      </c>
      <c r="J61" s="93">
        <f>D64*I62</f>
        <v>0</v>
      </c>
      <c r="M61" s="92" t="s">
        <v>65</v>
      </c>
      <c r="N61" s="93">
        <f>IFERROR(VLOOKUP(L57,Rekapitulasi!$B$5:$W$857,5,FALSE),0)</f>
        <v>25</v>
      </c>
      <c r="P61" s="92" t="s">
        <v>57</v>
      </c>
      <c r="Q61" s="93">
        <f>N61*P62</f>
        <v>1375000</v>
      </c>
      <c r="R61" s="93"/>
      <c r="S61" s="92" t="s">
        <v>55</v>
      </c>
      <c r="T61" s="93">
        <f>N64*S62</f>
        <v>0</v>
      </c>
    </row>
    <row r="62" spans="2:20" ht="24.75" customHeight="1">
      <c r="C62" s="92" t="s">
        <v>53</v>
      </c>
      <c r="D62" s="93">
        <f>IFERROR(VLOOKUP(B57,Rekapitulasi!$B$5:$W$857,9,FALSE),0)</f>
        <v>0</v>
      </c>
      <c r="F62" s="93">
        <f>IFERROR(VLOOKUP(B57,Rekapitulasi!$B$5:$W$857,7,FALSE),0)</f>
        <v>75000</v>
      </c>
      <c r="I62" s="93">
        <f>IFERROR(F62/8,0)</f>
        <v>9375</v>
      </c>
      <c r="M62" s="92" t="s">
        <v>53</v>
      </c>
      <c r="N62" s="93">
        <f>IFERROR(VLOOKUP(L57,Rekapitulasi!$B$5:$W$857,9,FALSE),0)</f>
        <v>0</v>
      </c>
      <c r="P62" s="93">
        <f>IFERROR(VLOOKUP(L57,Rekapitulasi!$B$5:$W$857,7,FALSE),0)</f>
        <v>55000</v>
      </c>
      <c r="Q62" s="93"/>
      <c r="R62" s="93"/>
      <c r="S62" s="93">
        <f>IFERROR(P62/8,0)</f>
        <v>6875</v>
      </c>
    </row>
    <row r="63" spans="2:20" ht="24.75" customHeight="1">
      <c r="C63" s="92" t="s">
        <v>54</v>
      </c>
      <c r="D63" s="93">
        <f>IFERROR(VLOOKUP(B57,Rekapitulasi!$B$5:$V$857,9,FALSE),0)</f>
        <v>0</v>
      </c>
      <c r="F63" s="92" t="s">
        <v>58</v>
      </c>
      <c r="G63" s="93">
        <f>D65*F64</f>
        <v>0</v>
      </c>
      <c r="I63" s="92" t="s">
        <v>45</v>
      </c>
      <c r="J63" s="93">
        <f>IFERROR(VLOOKUP(B57,Rekapitulasi!$B$5:$W$857,17,FALSE),0)</f>
        <v>0</v>
      </c>
      <c r="M63" s="92" t="s">
        <v>54</v>
      </c>
      <c r="N63" s="93">
        <f>IFERROR(VLOOKUP(L57,Rekapitulasi!$B$5:$V$857,9,FALSE),0)</f>
        <v>0</v>
      </c>
      <c r="P63" s="92" t="s">
        <v>58</v>
      </c>
      <c r="Q63" s="93">
        <f>N65*P64</f>
        <v>0</v>
      </c>
      <c r="R63" s="93"/>
      <c r="S63" s="92" t="s">
        <v>45</v>
      </c>
      <c r="T63" s="93">
        <f>IFERROR(VLOOKUP(L57,Rekapitulasi!$B$5:$W$857,17,FALSE),0)</f>
        <v>400000</v>
      </c>
    </row>
    <row r="64" spans="2:20" ht="24.75" customHeight="1">
      <c r="C64" s="92" t="s">
        <v>55</v>
      </c>
      <c r="D64" s="93">
        <f>IFERROR(VLOOKUP(B57,Rekapitulasi!$B$5:$V$857,11,FALSE),0)</f>
        <v>0</v>
      </c>
      <c r="F64" s="93">
        <f>IFERROR(VLOOKUP(B57,Rekapitulasi!$B$5:$W$857,8,FALSE),0)</f>
        <v>9375</v>
      </c>
      <c r="I64" s="92" t="s">
        <v>63</v>
      </c>
      <c r="J64" s="93">
        <f>IFERROR(VLOOKUP(B57,Rekapitulasi!$B$5:$W$857,18,FALSE),0)</f>
        <v>91000</v>
      </c>
      <c r="M64" s="92" t="s">
        <v>55</v>
      </c>
      <c r="N64" s="93">
        <f>IFERROR(VLOOKUP(L57,Rekapitulasi!$B$5:$V$857,11,FALSE),0)</f>
        <v>0</v>
      </c>
      <c r="P64" s="93">
        <f>IFERROR(VLOOKUP(L57,Rekapitulasi!$B$5:$W$857,8,FALSE),0)</f>
        <v>6875</v>
      </c>
      <c r="Q64" s="93"/>
      <c r="R64" s="93"/>
      <c r="S64" s="92" t="s">
        <v>63</v>
      </c>
      <c r="T64" s="93">
        <f>IFERROR(VLOOKUP(L57,Rekapitulasi!$B$5:$W$857,18,FALSE),0)</f>
        <v>0</v>
      </c>
    </row>
    <row r="65" spans="2:20" ht="24.75" customHeight="1">
      <c r="C65" s="92" t="s">
        <v>64</v>
      </c>
      <c r="D65" s="93">
        <f>IFERROR(VLOOKUP(B57,Rekapitulasi!$B$5:$V$322,6,FALSE),0)</f>
        <v>0</v>
      </c>
      <c r="F65" s="92" t="s">
        <v>59</v>
      </c>
      <c r="G65" s="93">
        <v>0</v>
      </c>
      <c r="I65" s="92" t="s">
        <v>62</v>
      </c>
      <c r="J65" s="93">
        <v>0</v>
      </c>
      <c r="M65" s="92" t="s">
        <v>64</v>
      </c>
      <c r="N65" s="93">
        <f>IFERROR(VLOOKUP(L57,Rekapitulasi!$B$5:$V$322,6,FALSE),0)</f>
        <v>0</v>
      </c>
      <c r="P65" s="92" t="s">
        <v>59</v>
      </c>
      <c r="Q65" s="93">
        <v>0</v>
      </c>
      <c r="R65" s="93"/>
      <c r="S65" s="92" t="s">
        <v>62</v>
      </c>
      <c r="T65" s="93">
        <v>0</v>
      </c>
    </row>
    <row r="66" spans="2:20" ht="24.75" customHeight="1">
      <c r="F66" s="92" t="s">
        <v>60</v>
      </c>
      <c r="G66" s="93">
        <v>0</v>
      </c>
      <c r="N66" s="93"/>
      <c r="P66" s="92" t="s">
        <v>60</v>
      </c>
      <c r="Q66" s="93">
        <v>0</v>
      </c>
      <c r="R66" s="93"/>
    </row>
    <row r="67" spans="2:20" ht="24.75" customHeight="1" thickBot="1">
      <c r="C67" s="167" t="s">
        <v>66</v>
      </c>
      <c r="D67" s="168">
        <f>G68-J68</f>
        <v>1409000</v>
      </c>
      <c r="M67" s="167" t="s">
        <v>66</v>
      </c>
      <c r="N67" s="168">
        <f>Q68-T68</f>
        <v>975000</v>
      </c>
      <c r="Q67" s="93"/>
      <c r="R67" s="93"/>
    </row>
    <row r="68" spans="2:20" ht="24.75" customHeight="1">
      <c r="C68" s="167"/>
      <c r="D68" s="168"/>
      <c r="F68" s="100" t="s">
        <v>9</v>
      </c>
      <c r="G68" s="101">
        <f>SUM(G61:G67)</f>
        <v>1500000</v>
      </c>
      <c r="I68" s="100" t="s">
        <v>9</v>
      </c>
      <c r="J68" s="101">
        <f>SUM(J61:J67)</f>
        <v>91000</v>
      </c>
      <c r="M68" s="167"/>
      <c r="N68" s="168"/>
      <c r="P68" s="100" t="s">
        <v>9</v>
      </c>
      <c r="Q68" s="101">
        <f>SUM(Q61:Q67)</f>
        <v>1375000</v>
      </c>
      <c r="R68" s="93"/>
      <c r="S68" s="100" t="s">
        <v>9</v>
      </c>
      <c r="T68" s="101">
        <f>SUM(T61:T67)</f>
        <v>400000</v>
      </c>
    </row>
    <row r="69" spans="2:20" ht="24.75" customHeight="1"/>
    <row r="70" spans="2:20" ht="24.75" customHeight="1">
      <c r="D70" s="165" t="s">
        <v>69</v>
      </c>
      <c r="E70" s="165"/>
      <c r="F70" s="165"/>
      <c r="G70" s="165"/>
      <c r="H70" s="165"/>
      <c r="I70" s="165"/>
      <c r="N70" s="165" t="s">
        <v>69</v>
      </c>
      <c r="O70" s="165"/>
      <c r="P70" s="165"/>
      <c r="Q70" s="165"/>
      <c r="R70" s="165"/>
      <c r="S70" s="165"/>
    </row>
    <row r="71" spans="2:20" ht="24.75" customHeight="1">
      <c r="D71" s="165"/>
      <c r="E71" s="165"/>
      <c r="F71" s="165"/>
      <c r="G71" s="165"/>
      <c r="H71" s="165"/>
      <c r="I71" s="165"/>
      <c r="N71" s="165"/>
      <c r="O71" s="165"/>
      <c r="P71" s="165"/>
      <c r="Q71" s="165"/>
      <c r="R71" s="165"/>
      <c r="S71" s="165"/>
    </row>
    <row r="72" spans="2:20" ht="24.75" customHeight="1">
      <c r="N72" s="93"/>
      <c r="Q72" s="93"/>
      <c r="R72" s="93"/>
    </row>
    <row r="73" spans="2:20" ht="24.75" customHeight="1">
      <c r="C73" s="94" t="s">
        <v>51</v>
      </c>
      <c r="D73" s="95" t="s">
        <v>104</v>
      </c>
      <c r="E73" s="94"/>
      <c r="F73" s="140" t="s">
        <v>50</v>
      </c>
      <c r="G73" s="140"/>
      <c r="H73" s="95"/>
      <c r="I73" s="94" t="s">
        <v>67</v>
      </c>
      <c r="J73" s="96">
        <v>45838</v>
      </c>
      <c r="M73" s="94" t="s">
        <v>51</v>
      </c>
      <c r="N73" s="95" t="s">
        <v>106</v>
      </c>
      <c r="O73" s="94"/>
      <c r="P73" s="140" t="s">
        <v>50</v>
      </c>
      <c r="Q73" s="140"/>
      <c r="R73" s="95"/>
      <c r="S73" s="94" t="s">
        <v>67</v>
      </c>
      <c r="T73" s="96">
        <v>45838</v>
      </c>
    </row>
    <row r="74" spans="2:20" ht="24.75" customHeight="1">
      <c r="B74" s="92" t="str">
        <f>MONTH(G74)&amp;D74</f>
        <v>6Najwa</v>
      </c>
      <c r="C74" s="94" t="s">
        <v>7</v>
      </c>
      <c r="D74" s="95" t="s">
        <v>105</v>
      </c>
      <c r="E74" s="94"/>
      <c r="F74" s="97" t="s">
        <v>156</v>
      </c>
      <c r="G74" s="98">
        <v>45809</v>
      </c>
      <c r="H74" s="95"/>
      <c r="I74" s="94" t="s">
        <v>68</v>
      </c>
      <c r="J74" s="99" t="s">
        <v>87</v>
      </c>
      <c r="L74" s="92" t="str">
        <f>MONTH(Q74)&amp;N74</f>
        <v>6Akbar</v>
      </c>
      <c r="M74" s="94" t="s">
        <v>7</v>
      </c>
      <c r="N74" s="95" t="s">
        <v>107</v>
      </c>
      <c r="O74" s="94"/>
      <c r="P74" s="97" t="s">
        <v>156</v>
      </c>
      <c r="Q74" s="98">
        <v>45809</v>
      </c>
      <c r="R74" s="95"/>
      <c r="S74" s="94" t="s">
        <v>68</v>
      </c>
      <c r="T74" s="99" t="s">
        <v>86</v>
      </c>
    </row>
    <row r="75" spans="2:20" ht="24.75" customHeight="1">
      <c r="N75" s="93"/>
      <c r="Q75" s="93"/>
      <c r="R75" s="93"/>
    </row>
    <row r="76" spans="2:20" ht="24.75" customHeight="1">
      <c r="C76" s="166" t="s">
        <v>52</v>
      </c>
      <c r="D76" s="166"/>
      <c r="F76" s="166" t="s">
        <v>56</v>
      </c>
      <c r="G76" s="166"/>
      <c r="I76" s="166" t="s">
        <v>61</v>
      </c>
      <c r="J76" s="166"/>
      <c r="M76" s="166" t="s">
        <v>52</v>
      </c>
      <c r="N76" s="166"/>
      <c r="P76" s="166" t="s">
        <v>56</v>
      </c>
      <c r="Q76" s="166"/>
      <c r="R76" s="93"/>
      <c r="S76" s="166" t="s">
        <v>61</v>
      </c>
      <c r="T76" s="166"/>
    </row>
    <row r="77" spans="2:20" ht="24.75" customHeight="1">
      <c r="F77" s="93"/>
      <c r="N77" s="93"/>
      <c r="P77" s="93"/>
      <c r="Q77" s="93"/>
      <c r="R77" s="93"/>
    </row>
    <row r="78" spans="2:20" ht="24.75" customHeight="1">
      <c r="C78" s="92" t="s">
        <v>65</v>
      </c>
      <c r="D78" s="93">
        <f>IFERROR(VLOOKUP(B74,Rekapitulasi!$B$5:$W$857,5,FALSE),0)</f>
        <v>26</v>
      </c>
      <c r="F78" s="92" t="s">
        <v>57</v>
      </c>
      <c r="G78" s="93">
        <f>D78*F79</f>
        <v>1430000</v>
      </c>
      <c r="I78" s="92" t="s">
        <v>55</v>
      </c>
      <c r="J78" s="93">
        <f>D81*I79</f>
        <v>0</v>
      </c>
      <c r="M78" s="92" t="s">
        <v>65</v>
      </c>
      <c r="N78" s="93">
        <f>IFERROR(VLOOKUP(L74,Rekapitulasi!$B$5:$W$857,5,FALSE),0)</f>
        <v>25</v>
      </c>
      <c r="P78" s="92" t="s">
        <v>57</v>
      </c>
      <c r="Q78" s="93">
        <f>N78*P79</f>
        <v>1625000</v>
      </c>
      <c r="R78" s="93"/>
      <c r="S78" s="92" t="s">
        <v>55</v>
      </c>
      <c r="T78" s="93">
        <f>N81*S79</f>
        <v>0</v>
      </c>
    </row>
    <row r="79" spans="2:20" ht="24.75" customHeight="1">
      <c r="C79" s="92" t="s">
        <v>53</v>
      </c>
      <c r="D79" s="93">
        <f>IFERROR(VLOOKUP(B74,Rekapitulasi!$B$5:$W$857,9,FALSE),0)</f>
        <v>0</v>
      </c>
      <c r="F79" s="93">
        <f>IFERROR(VLOOKUP(B74,Rekapitulasi!$B$5:$W$857,7,FALSE),0)</f>
        <v>55000</v>
      </c>
      <c r="I79" s="93">
        <f>IFERROR(F79/8,0)</f>
        <v>6875</v>
      </c>
      <c r="M79" s="92" t="s">
        <v>53</v>
      </c>
      <c r="N79" s="93">
        <f>IFERROR(VLOOKUP(L74,Rekapitulasi!$B$5:$W$857,9,FALSE),0)</f>
        <v>0</v>
      </c>
      <c r="P79" s="93">
        <f>IFERROR(VLOOKUP(L74,Rekapitulasi!$B$5:$W$857,7,FALSE),0)</f>
        <v>65000</v>
      </c>
      <c r="Q79" s="93"/>
      <c r="R79" s="93"/>
      <c r="S79" s="93">
        <f>IFERROR(P79/8,0)</f>
        <v>8125</v>
      </c>
    </row>
    <row r="80" spans="2:20" ht="24.75" customHeight="1">
      <c r="C80" s="92" t="s">
        <v>54</v>
      </c>
      <c r="D80" s="93">
        <f>IFERROR(VLOOKUP(B74,Rekapitulasi!$B$5:$V$857,9,FALSE),0)</f>
        <v>0</v>
      </c>
      <c r="F80" s="92" t="s">
        <v>58</v>
      </c>
      <c r="G80" s="93">
        <f>D82*F81</f>
        <v>0</v>
      </c>
      <c r="I80" s="92" t="s">
        <v>45</v>
      </c>
      <c r="J80" s="93">
        <f>IFERROR(VLOOKUP(B74,Rekapitulasi!$B$5:$W$857,17,FALSE),0)</f>
        <v>150000</v>
      </c>
      <c r="M80" s="92" t="s">
        <v>54</v>
      </c>
      <c r="N80" s="93">
        <f>IFERROR(VLOOKUP(L74,Rekapitulasi!$B$5:$V$857,9,FALSE),0)</f>
        <v>0</v>
      </c>
      <c r="P80" s="92" t="s">
        <v>58</v>
      </c>
      <c r="Q80" s="93">
        <f>N82*P81</f>
        <v>16250</v>
      </c>
      <c r="R80" s="93"/>
      <c r="S80" s="92" t="s">
        <v>45</v>
      </c>
      <c r="T80" s="93">
        <f>IFERROR(VLOOKUP(L74,Rekapitulasi!$B$5:$W$857,17,FALSE),0)</f>
        <v>0</v>
      </c>
    </row>
    <row r="81" spans="3:20" ht="24.75" customHeight="1">
      <c r="C81" s="92" t="s">
        <v>55</v>
      </c>
      <c r="D81" s="93">
        <f>IFERROR(VLOOKUP(B74,Rekapitulasi!$B$5:$V$857,11,FALSE),0)</f>
        <v>0</v>
      </c>
      <c r="F81" s="93">
        <f>IFERROR(VLOOKUP(B74,Rekapitulasi!$B$5:$W$857,8,FALSE),0)</f>
        <v>6875</v>
      </c>
      <c r="I81" s="92" t="s">
        <v>63</v>
      </c>
      <c r="J81" s="93">
        <f>IFERROR(VLOOKUP(B74,Rekapitulasi!$B$5:$W$857,18,FALSE),0)</f>
        <v>20000</v>
      </c>
      <c r="M81" s="92" t="s">
        <v>55</v>
      </c>
      <c r="N81" s="93">
        <f>IFERROR(VLOOKUP(L74,Rekapitulasi!$B$5:$V$857,11,FALSE),0)</f>
        <v>0</v>
      </c>
      <c r="P81" s="93">
        <f>IFERROR(VLOOKUP(L74,Rekapitulasi!$B$5:$W$857,8,FALSE),0)</f>
        <v>8125</v>
      </c>
      <c r="Q81" s="93"/>
      <c r="R81" s="93"/>
      <c r="S81" s="92" t="s">
        <v>63</v>
      </c>
      <c r="T81" s="93">
        <f>IFERROR(VLOOKUP(L74,Rekapitulasi!$B$5:$W$857,18,FALSE),0)</f>
        <v>0</v>
      </c>
    </row>
    <row r="82" spans="3:20" ht="24.75" customHeight="1">
      <c r="C82" s="92" t="s">
        <v>64</v>
      </c>
      <c r="D82" s="93">
        <f>IFERROR(VLOOKUP(B74,Rekapitulasi!$B$5:$V$322,6,FALSE),0)</f>
        <v>0</v>
      </c>
      <c r="F82" s="92" t="s">
        <v>59</v>
      </c>
      <c r="G82" s="93">
        <v>0</v>
      </c>
      <c r="I82" s="92" t="s">
        <v>62</v>
      </c>
      <c r="J82" s="93">
        <v>0</v>
      </c>
      <c r="M82" s="92" t="s">
        <v>64</v>
      </c>
      <c r="N82" s="93">
        <f>IFERROR(VLOOKUP(L74,Rekapitulasi!$B$5:$V$322,6,FALSE),0)</f>
        <v>2</v>
      </c>
      <c r="P82" s="92" t="s">
        <v>59</v>
      </c>
      <c r="Q82" s="93">
        <v>0</v>
      </c>
      <c r="R82" s="93"/>
      <c r="S82" s="92" t="s">
        <v>62</v>
      </c>
      <c r="T82" s="93">
        <v>0</v>
      </c>
    </row>
    <row r="83" spans="3:20" ht="24.75" customHeight="1">
      <c r="F83" s="92" t="s">
        <v>60</v>
      </c>
      <c r="G83" s="93">
        <v>0</v>
      </c>
      <c r="N83" s="93"/>
      <c r="P83" s="92" t="s">
        <v>60</v>
      </c>
      <c r="Q83" s="93">
        <v>0</v>
      </c>
      <c r="R83" s="93"/>
    </row>
    <row r="84" spans="3:20" ht="24.75" customHeight="1" thickBot="1">
      <c r="C84" s="167" t="s">
        <v>66</v>
      </c>
      <c r="D84" s="168">
        <f>G85-J85</f>
        <v>1260000</v>
      </c>
      <c r="M84" s="167" t="s">
        <v>66</v>
      </c>
      <c r="N84" s="168">
        <f>Q85-T85</f>
        <v>1641250</v>
      </c>
      <c r="Q84" s="93"/>
      <c r="R84" s="93"/>
    </row>
    <row r="85" spans="3:20" ht="24.75" customHeight="1">
      <c r="C85" s="167"/>
      <c r="D85" s="168"/>
      <c r="F85" s="100" t="s">
        <v>9</v>
      </c>
      <c r="G85" s="101">
        <f>SUM(G78:G84)</f>
        <v>1430000</v>
      </c>
      <c r="I85" s="100" t="s">
        <v>9</v>
      </c>
      <c r="J85" s="101">
        <f>SUM(J78:J84)</f>
        <v>170000</v>
      </c>
      <c r="M85" s="167"/>
      <c r="N85" s="168"/>
      <c r="P85" s="100" t="s">
        <v>9</v>
      </c>
      <c r="Q85" s="101">
        <f>SUM(Q78:Q84)</f>
        <v>1641250</v>
      </c>
      <c r="R85" s="93"/>
      <c r="S85" s="100" t="s">
        <v>9</v>
      </c>
      <c r="T85" s="101">
        <f>SUM(T78:T84)</f>
        <v>0</v>
      </c>
    </row>
  </sheetData>
  <mergeCells count="60">
    <mergeCell ref="S76:T76"/>
    <mergeCell ref="C84:C85"/>
    <mergeCell ref="D84:D85"/>
    <mergeCell ref="M84:M85"/>
    <mergeCell ref="N84:N85"/>
    <mergeCell ref="C76:D76"/>
    <mergeCell ref="F76:G76"/>
    <mergeCell ref="I76:J76"/>
    <mergeCell ref="M76:N76"/>
    <mergeCell ref="P76:Q76"/>
    <mergeCell ref="D70:I71"/>
    <mergeCell ref="N70:S71"/>
    <mergeCell ref="C59:D59"/>
    <mergeCell ref="F59:G59"/>
    <mergeCell ref="I59:J59"/>
    <mergeCell ref="M59:N59"/>
    <mergeCell ref="P59:Q59"/>
    <mergeCell ref="S59:T59"/>
    <mergeCell ref="C67:C68"/>
    <mergeCell ref="D67:D68"/>
    <mergeCell ref="M67:M68"/>
    <mergeCell ref="N67:N68"/>
    <mergeCell ref="D53:I54"/>
    <mergeCell ref="N53:S54"/>
    <mergeCell ref="C42:D42"/>
    <mergeCell ref="F42:G42"/>
    <mergeCell ref="I42:J42"/>
    <mergeCell ref="M42:N42"/>
    <mergeCell ref="P42:Q42"/>
    <mergeCell ref="S42:T42"/>
    <mergeCell ref="C50:C51"/>
    <mergeCell ref="D50:D51"/>
    <mergeCell ref="M50:M51"/>
    <mergeCell ref="N50:N51"/>
    <mergeCell ref="D36:I37"/>
    <mergeCell ref="N36:S37"/>
    <mergeCell ref="C25:D25"/>
    <mergeCell ref="F25:G25"/>
    <mergeCell ref="I25:J25"/>
    <mergeCell ref="M25:N25"/>
    <mergeCell ref="P25:Q25"/>
    <mergeCell ref="S25:T25"/>
    <mergeCell ref="C33:C34"/>
    <mergeCell ref="D33:D34"/>
    <mergeCell ref="M33:M34"/>
    <mergeCell ref="N33:N34"/>
    <mergeCell ref="C16:C17"/>
    <mergeCell ref="D16:D17"/>
    <mergeCell ref="M16:M17"/>
    <mergeCell ref="N16:N17"/>
    <mergeCell ref="D19:I20"/>
    <mergeCell ref="N19:S20"/>
    <mergeCell ref="D2:I3"/>
    <mergeCell ref="N2:S3"/>
    <mergeCell ref="C8:D8"/>
    <mergeCell ref="F8:G8"/>
    <mergeCell ref="I8:J8"/>
    <mergeCell ref="M8:N8"/>
    <mergeCell ref="P8:Q8"/>
    <mergeCell ref="S8:T8"/>
  </mergeCells>
  <printOptions horizontalCentered="1" verticalCentered="1"/>
  <pageMargins left="0" right="0" top="0" bottom="0" header="0.31496062992125984" footer="0.31496062992125984"/>
  <pageSetup paperSize="9" scale="34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85"/>
  <sheetViews>
    <sheetView zoomScale="55" zoomScaleNormal="55" workbookViewId="0">
      <selection activeCell="J13" sqref="J13"/>
    </sheetView>
  </sheetViews>
  <sheetFormatPr defaultRowHeight="15.75" customHeight="1" outlineLevelCol="1"/>
  <cols>
    <col min="1" max="1" width="9.140625" style="92"/>
    <col min="2" max="2" width="9.140625" style="92" hidden="1" customWidth="1" outlineLevel="1"/>
    <col min="3" max="3" width="23.140625" style="92" bestFit="1" customWidth="1" collapsed="1"/>
    <col min="4" max="4" width="21" style="93" customWidth="1"/>
    <col min="5" max="5" width="6" style="92" customWidth="1"/>
    <col min="6" max="6" width="21.7109375" style="92" customWidth="1"/>
    <col min="7" max="7" width="21" style="93" customWidth="1"/>
    <col min="8" max="8" width="6" style="93" customWidth="1"/>
    <col min="9" max="9" width="20.140625" style="92" customWidth="1"/>
    <col min="10" max="10" width="21" style="92" customWidth="1"/>
    <col min="11" max="11" width="6.42578125" style="93" customWidth="1"/>
    <col min="12" max="12" width="9.140625" style="92" hidden="1" customWidth="1" outlineLevel="1"/>
    <col min="13" max="13" width="23.140625" style="92" bestFit="1" customWidth="1" collapsed="1"/>
    <col min="14" max="14" width="21" style="92" customWidth="1"/>
    <col min="15" max="15" width="6" style="92" customWidth="1"/>
    <col min="16" max="16" width="21.7109375" style="92" customWidth="1"/>
    <col min="17" max="17" width="21" style="92" customWidth="1"/>
    <col min="18" max="18" width="6" style="92" customWidth="1"/>
    <col min="19" max="19" width="20.140625" style="92" customWidth="1"/>
    <col min="20" max="20" width="21" style="92" customWidth="1"/>
    <col min="21" max="16384" width="9.140625" style="92"/>
  </cols>
  <sheetData>
    <row r="2" spans="2:20" ht="24.75" customHeight="1">
      <c r="C2" s="92" t="s">
        <v>133</v>
      </c>
      <c r="D2" s="165" t="s">
        <v>69</v>
      </c>
      <c r="E2" s="165"/>
      <c r="F2" s="165"/>
      <c r="G2" s="165"/>
      <c r="H2" s="165"/>
      <c r="I2" s="165"/>
      <c r="N2" s="165" t="s">
        <v>69</v>
      </c>
      <c r="O2" s="165"/>
      <c r="P2" s="165"/>
      <c r="Q2" s="165"/>
      <c r="R2" s="165"/>
      <c r="S2" s="165"/>
    </row>
    <row r="3" spans="2:20" ht="24.75" customHeight="1">
      <c r="D3" s="165"/>
      <c r="E3" s="165"/>
      <c r="F3" s="165"/>
      <c r="G3" s="165"/>
      <c r="H3" s="165"/>
      <c r="I3" s="165"/>
      <c r="N3" s="165"/>
      <c r="O3" s="165"/>
      <c r="P3" s="165"/>
      <c r="Q3" s="165"/>
      <c r="R3" s="165"/>
      <c r="S3" s="165"/>
    </row>
    <row r="4" spans="2:20" ht="24.75" customHeight="1">
      <c r="N4" s="93"/>
      <c r="Q4" s="93"/>
      <c r="R4" s="93"/>
    </row>
    <row r="5" spans="2:20" ht="24.75" customHeight="1">
      <c r="C5" s="94" t="s">
        <v>51</v>
      </c>
      <c r="D5" s="95" t="s">
        <v>37</v>
      </c>
      <c r="E5" s="94"/>
      <c r="F5" s="169" t="s">
        <v>50</v>
      </c>
      <c r="G5" s="169"/>
      <c r="H5" s="95"/>
      <c r="I5" s="94" t="s">
        <v>67</v>
      </c>
      <c r="J5" s="96">
        <v>45808</v>
      </c>
      <c r="M5" s="94" t="s">
        <v>51</v>
      </c>
      <c r="N5" s="95" t="s">
        <v>38</v>
      </c>
      <c r="O5" s="94"/>
      <c r="P5" s="169" t="s">
        <v>50</v>
      </c>
      <c r="Q5" s="169"/>
      <c r="R5" s="95"/>
      <c r="S5" s="94" t="s">
        <v>67</v>
      </c>
      <c r="T5" s="96">
        <v>45808</v>
      </c>
    </row>
    <row r="6" spans="2:20" ht="24.75" customHeight="1">
      <c r="B6" s="92" t="str">
        <f>MONTH(G6)&amp;D6</f>
        <v>5Fajar</v>
      </c>
      <c r="C6" s="94" t="s">
        <v>7</v>
      </c>
      <c r="D6" s="95" t="s">
        <v>1</v>
      </c>
      <c r="E6" s="94"/>
      <c r="F6" s="97" t="s">
        <v>170</v>
      </c>
      <c r="G6" s="98">
        <v>45778</v>
      </c>
      <c r="H6" s="95"/>
      <c r="I6" s="94" t="s">
        <v>68</v>
      </c>
      <c r="J6" s="99" t="s">
        <v>86</v>
      </c>
      <c r="L6" s="92" t="str">
        <f>MONTH(Q6)&amp;N6</f>
        <v>5Andra</v>
      </c>
      <c r="M6" s="94" t="s">
        <v>7</v>
      </c>
      <c r="N6" s="95" t="s">
        <v>2</v>
      </c>
      <c r="O6" s="94"/>
      <c r="P6" s="97" t="s">
        <v>170</v>
      </c>
      <c r="Q6" s="98">
        <v>45778</v>
      </c>
      <c r="R6" s="95"/>
      <c r="S6" s="94" t="s">
        <v>68</v>
      </c>
      <c r="T6" s="99" t="s">
        <v>87</v>
      </c>
    </row>
    <row r="7" spans="2:20" ht="24.75" customHeight="1">
      <c r="N7" s="93"/>
      <c r="Q7" s="93"/>
      <c r="R7" s="93"/>
    </row>
    <row r="8" spans="2:20" ht="24.75" customHeight="1">
      <c r="C8" s="166" t="s">
        <v>52</v>
      </c>
      <c r="D8" s="166"/>
      <c r="F8" s="166" t="s">
        <v>56</v>
      </c>
      <c r="G8" s="166"/>
      <c r="I8" s="166" t="s">
        <v>61</v>
      </c>
      <c r="J8" s="166"/>
      <c r="M8" s="166" t="s">
        <v>52</v>
      </c>
      <c r="N8" s="166"/>
      <c r="P8" s="166" t="s">
        <v>56</v>
      </c>
      <c r="Q8" s="166"/>
      <c r="R8" s="93"/>
      <c r="S8" s="166" t="s">
        <v>61</v>
      </c>
      <c r="T8" s="166"/>
    </row>
    <row r="9" spans="2:20" ht="24.75" customHeight="1">
      <c r="F9" s="93"/>
      <c r="N9" s="93"/>
      <c r="P9" s="93"/>
      <c r="Q9" s="93"/>
      <c r="R9" s="93"/>
    </row>
    <row r="10" spans="2:20" ht="24.75" customHeight="1">
      <c r="C10" s="92" t="s">
        <v>65</v>
      </c>
      <c r="D10" s="93">
        <f>IFERROR(VLOOKUP(B6,Rekapitulasi!$B$5:$W$857,5,FALSE),0)</f>
        <v>26</v>
      </c>
      <c r="F10" s="92" t="s">
        <v>57</v>
      </c>
      <c r="G10" s="93">
        <f>D10*F11</f>
        <v>1950000</v>
      </c>
      <c r="I10" s="92" t="s">
        <v>55</v>
      </c>
      <c r="J10" s="93">
        <f>D13*I11</f>
        <v>0</v>
      </c>
      <c r="M10" s="92" t="s">
        <v>65</v>
      </c>
      <c r="N10" s="93">
        <f>IFERROR(VLOOKUP(L6,Rekapitulasi!$B$5:$W$857,5,FALSE),0)</f>
        <v>28</v>
      </c>
      <c r="P10" s="92" t="s">
        <v>57</v>
      </c>
      <c r="Q10" s="93">
        <f>N10*P11</f>
        <v>2100000</v>
      </c>
      <c r="R10" s="93"/>
      <c r="S10" s="92" t="s">
        <v>55</v>
      </c>
      <c r="T10" s="93">
        <f>N13*S11</f>
        <v>0</v>
      </c>
    </row>
    <row r="11" spans="2:20" ht="24.75" customHeight="1">
      <c r="C11" s="92" t="s">
        <v>53</v>
      </c>
      <c r="D11" s="93">
        <f>IFERROR(VLOOKUP(B6,Rekapitulasi!$B$5:$W$857,9,FALSE),0)</f>
        <v>0</v>
      </c>
      <c r="F11" s="93">
        <f>IFERROR(VLOOKUP(B6,Rekapitulasi!$B$5:$W$857,7,FALSE),0)</f>
        <v>75000</v>
      </c>
      <c r="I11" s="93">
        <f>IFERROR(F11/8,0)</f>
        <v>9375</v>
      </c>
      <c r="M11" s="92" t="s">
        <v>53</v>
      </c>
      <c r="N11" s="93">
        <f>IFERROR(VLOOKUP(L6,Rekapitulasi!$B$5:$W$857,9,FALSE),0)</f>
        <v>0</v>
      </c>
      <c r="P11" s="93">
        <f>IFERROR(VLOOKUP(L6,Rekapitulasi!$B$5:$W$857,7,FALSE),0)</f>
        <v>75000</v>
      </c>
      <c r="Q11" s="93"/>
      <c r="R11" s="93"/>
      <c r="S11" s="93">
        <f>IFERROR(P11/8,0)</f>
        <v>9375</v>
      </c>
    </row>
    <row r="12" spans="2:20" ht="24.75" customHeight="1">
      <c r="C12" s="92" t="s">
        <v>54</v>
      </c>
      <c r="D12" s="93">
        <f>IFERROR(VLOOKUP(B6,Rekapitulasi!$B$5:$V$857,9,FALSE),0)</f>
        <v>0</v>
      </c>
      <c r="F12" s="92" t="s">
        <v>58</v>
      </c>
      <c r="G12" s="93">
        <f>D14*F13</f>
        <v>0</v>
      </c>
      <c r="I12" s="92" t="s">
        <v>45</v>
      </c>
      <c r="J12" s="93">
        <f>IFERROR(VLOOKUP(B6,Rekapitulasi!$B$5:$W$857,17,FALSE),0)</f>
        <v>300000</v>
      </c>
      <c r="M12" s="92" t="s">
        <v>54</v>
      </c>
      <c r="N12" s="93">
        <f>IFERROR(VLOOKUP(L6,Rekapitulasi!$B$5:$V$857,9,FALSE),0)</f>
        <v>0</v>
      </c>
      <c r="P12" s="92" t="s">
        <v>58</v>
      </c>
      <c r="Q12" s="93">
        <f>N14*P13</f>
        <v>75000</v>
      </c>
      <c r="R12" s="93"/>
      <c r="S12" s="92" t="s">
        <v>45</v>
      </c>
      <c r="T12" s="93">
        <f>IFERROR(VLOOKUP(L6,Rekapitulasi!$B$5:$W$857,17,FALSE),0)</f>
        <v>350000</v>
      </c>
    </row>
    <row r="13" spans="2:20" ht="24.75" customHeight="1">
      <c r="C13" s="92" t="s">
        <v>55</v>
      </c>
      <c r="D13" s="93">
        <f>IFERROR(VLOOKUP(B6,Rekapitulasi!$B$5:$V$857,11,FALSE),0)</f>
        <v>0</v>
      </c>
      <c r="F13" s="93">
        <f>IFERROR(VLOOKUP(B6,Rekapitulasi!$B$5:$W$857,8,FALSE),0)</f>
        <v>9375</v>
      </c>
      <c r="I13" s="92" t="s">
        <v>63</v>
      </c>
      <c r="J13" s="93">
        <f>IFERROR(VLOOKUP(B6,Rekapitulasi!$B$5:$W$857,18,FALSE),0)</f>
        <v>0</v>
      </c>
      <c r="M13" s="92" t="s">
        <v>55</v>
      </c>
      <c r="N13" s="93">
        <f>IFERROR(VLOOKUP(L6,Rekapitulasi!$B$5:$V$857,11,FALSE),0)</f>
        <v>0</v>
      </c>
      <c r="P13" s="93">
        <f>IFERROR(VLOOKUP(L6,Rekapitulasi!$B$5:$W$857,8,FALSE),0)</f>
        <v>9375</v>
      </c>
      <c r="Q13" s="93"/>
      <c r="R13" s="93"/>
      <c r="S13" s="92" t="s">
        <v>63</v>
      </c>
      <c r="T13" s="93">
        <f>IFERROR(VLOOKUP(L6,Rekapitulasi!$B$5:$W$857,18,FALSE),0)</f>
        <v>179500</v>
      </c>
    </row>
    <row r="14" spans="2:20" ht="24.75" customHeight="1">
      <c r="C14" s="92" t="s">
        <v>64</v>
      </c>
      <c r="D14" s="93">
        <f>IFERROR(VLOOKUP(B6,Rekapitulasi!$B$5:$V$322,6,FALSE),0)</f>
        <v>0</v>
      </c>
      <c r="F14" s="92" t="s">
        <v>59</v>
      </c>
      <c r="G14" s="93">
        <v>0</v>
      </c>
      <c r="I14" s="92" t="s">
        <v>62</v>
      </c>
      <c r="J14" s="93">
        <v>0</v>
      </c>
      <c r="M14" s="92" t="s">
        <v>64</v>
      </c>
      <c r="N14" s="93">
        <f>IFERROR(VLOOKUP(L6,Rekapitulasi!$B$5:$V$322,6,FALSE),0)</f>
        <v>8</v>
      </c>
      <c r="P14" s="92" t="s">
        <v>59</v>
      </c>
      <c r="Q14" s="93">
        <v>0</v>
      </c>
      <c r="R14" s="93"/>
      <c r="S14" s="92" t="s">
        <v>62</v>
      </c>
      <c r="T14" s="93">
        <v>0</v>
      </c>
    </row>
    <row r="15" spans="2:20" ht="24.75" customHeight="1">
      <c r="F15" s="92" t="s">
        <v>60</v>
      </c>
      <c r="G15" s="93">
        <v>0</v>
      </c>
      <c r="N15" s="93"/>
      <c r="P15" s="92" t="s">
        <v>60</v>
      </c>
      <c r="Q15" s="93">
        <v>0</v>
      </c>
      <c r="R15" s="93"/>
    </row>
    <row r="16" spans="2:20" ht="24.75" customHeight="1" thickBot="1">
      <c r="C16" s="167" t="s">
        <v>66</v>
      </c>
      <c r="D16" s="168">
        <f>G17-J17</f>
        <v>1650000</v>
      </c>
      <c r="M16" s="167" t="s">
        <v>66</v>
      </c>
      <c r="N16" s="168">
        <f>Q17-T17</f>
        <v>1645500</v>
      </c>
      <c r="Q16" s="93"/>
      <c r="R16" s="93"/>
    </row>
    <row r="17" spans="2:20" ht="24.75" customHeight="1">
      <c r="C17" s="167"/>
      <c r="D17" s="168"/>
      <c r="F17" s="100" t="s">
        <v>9</v>
      </c>
      <c r="G17" s="101">
        <f>SUM(G10:G16)</f>
        <v>1950000</v>
      </c>
      <c r="I17" s="100" t="s">
        <v>9</v>
      </c>
      <c r="J17" s="101">
        <f>SUM(J10:J16)</f>
        <v>300000</v>
      </c>
      <c r="M17" s="167"/>
      <c r="N17" s="168"/>
      <c r="P17" s="100" t="s">
        <v>9</v>
      </c>
      <c r="Q17" s="101">
        <f>SUM(Q10:Q16)</f>
        <v>2175000</v>
      </c>
      <c r="R17" s="93"/>
      <c r="S17" s="100" t="s">
        <v>9</v>
      </c>
      <c r="T17" s="101">
        <f>SUM(T10:T16)</f>
        <v>529500</v>
      </c>
    </row>
    <row r="18" spans="2:20" ht="24.75" customHeight="1">
      <c r="N18" s="93"/>
      <c r="Q18" s="93"/>
      <c r="R18" s="93"/>
    </row>
    <row r="19" spans="2:20" ht="24.75" customHeight="1">
      <c r="D19" s="165" t="s">
        <v>69</v>
      </c>
      <c r="E19" s="165"/>
      <c r="F19" s="165"/>
      <c r="G19" s="165"/>
      <c r="H19" s="165"/>
      <c r="I19" s="165"/>
      <c r="N19" s="165" t="s">
        <v>69</v>
      </c>
      <c r="O19" s="165"/>
      <c r="P19" s="165"/>
      <c r="Q19" s="165"/>
      <c r="R19" s="165"/>
      <c r="S19" s="165"/>
    </row>
    <row r="20" spans="2:20" ht="24.75" customHeight="1">
      <c r="D20" s="165"/>
      <c r="E20" s="165"/>
      <c r="F20" s="165"/>
      <c r="G20" s="165"/>
      <c r="H20" s="165"/>
      <c r="I20" s="165"/>
      <c r="N20" s="165"/>
      <c r="O20" s="165"/>
      <c r="P20" s="165"/>
      <c r="Q20" s="165"/>
      <c r="R20" s="165"/>
      <c r="S20" s="165"/>
    </row>
    <row r="21" spans="2:20" ht="24.75" customHeight="1">
      <c r="N21" s="93"/>
      <c r="Q21" s="93"/>
      <c r="R21" s="93"/>
    </row>
    <row r="22" spans="2:20" ht="24.75" customHeight="1">
      <c r="C22" s="94" t="s">
        <v>51</v>
      </c>
      <c r="D22" s="95" t="s">
        <v>39</v>
      </c>
      <c r="E22" s="94"/>
      <c r="F22" s="169" t="s">
        <v>50</v>
      </c>
      <c r="G22" s="169"/>
      <c r="H22" s="95"/>
      <c r="I22" s="94" t="s">
        <v>67</v>
      </c>
      <c r="J22" s="96">
        <v>45808</v>
      </c>
      <c r="M22" s="94" t="s">
        <v>51</v>
      </c>
      <c r="N22" s="95" t="s">
        <v>40</v>
      </c>
      <c r="O22" s="94"/>
      <c r="P22" s="169" t="s">
        <v>50</v>
      </c>
      <c r="Q22" s="169"/>
      <c r="R22" s="95"/>
      <c r="S22" s="94" t="s">
        <v>67</v>
      </c>
      <c r="T22" s="96">
        <v>45808</v>
      </c>
    </row>
    <row r="23" spans="2:20" ht="24.75" customHeight="1">
      <c r="B23" s="92" t="str">
        <f>MONTH(G23)&amp;D23</f>
        <v>5Jenal</v>
      </c>
      <c r="C23" s="94" t="s">
        <v>7</v>
      </c>
      <c r="D23" s="95" t="s">
        <v>3</v>
      </c>
      <c r="E23" s="94"/>
      <c r="F23" s="97" t="s">
        <v>170</v>
      </c>
      <c r="G23" s="98">
        <v>45778</v>
      </c>
      <c r="H23" s="95"/>
      <c r="I23" s="94" t="s">
        <v>68</v>
      </c>
      <c r="J23" s="99" t="s">
        <v>86</v>
      </c>
      <c r="L23" s="92" t="str">
        <f>MONTH(Q23)&amp;N23</f>
        <v>5Egi</v>
      </c>
      <c r="M23" s="94" t="s">
        <v>7</v>
      </c>
      <c r="N23" s="95" t="s">
        <v>4</v>
      </c>
      <c r="O23" s="94"/>
      <c r="P23" s="97" t="s">
        <v>170</v>
      </c>
      <c r="Q23" s="98">
        <v>45778</v>
      </c>
      <c r="R23" s="95"/>
      <c r="S23" s="94" t="s">
        <v>68</v>
      </c>
      <c r="T23" s="99" t="s">
        <v>102</v>
      </c>
    </row>
    <row r="24" spans="2:20" ht="24.75" customHeight="1">
      <c r="N24" s="93"/>
      <c r="Q24" s="93"/>
      <c r="R24" s="93"/>
    </row>
    <row r="25" spans="2:20" ht="24.75" customHeight="1">
      <c r="C25" s="166" t="s">
        <v>52</v>
      </c>
      <c r="D25" s="166"/>
      <c r="F25" s="166" t="s">
        <v>56</v>
      </c>
      <c r="G25" s="166"/>
      <c r="I25" s="166" t="s">
        <v>61</v>
      </c>
      <c r="J25" s="166"/>
      <c r="M25" s="166" t="s">
        <v>52</v>
      </c>
      <c r="N25" s="166"/>
      <c r="P25" s="166" t="s">
        <v>56</v>
      </c>
      <c r="Q25" s="166"/>
      <c r="R25" s="93"/>
      <c r="S25" s="166" t="s">
        <v>61</v>
      </c>
      <c r="T25" s="166"/>
    </row>
    <row r="26" spans="2:20" ht="24.75" customHeight="1">
      <c r="F26" s="93"/>
      <c r="N26" s="93"/>
      <c r="P26" s="93"/>
      <c r="Q26" s="93"/>
      <c r="R26" s="93"/>
    </row>
    <row r="27" spans="2:20" ht="24.75" customHeight="1">
      <c r="C27" s="92" t="s">
        <v>65</v>
      </c>
      <c r="D27" s="93">
        <f>IFERROR(VLOOKUP(B23,Rekapitulasi!$B$5:$W$857,5,FALSE),0)</f>
        <v>27</v>
      </c>
      <c r="F27" s="92" t="s">
        <v>57</v>
      </c>
      <c r="G27" s="93">
        <f>D27*F28</f>
        <v>2025000</v>
      </c>
      <c r="I27" s="92" t="s">
        <v>55</v>
      </c>
      <c r="J27" s="93">
        <f>D30*I28</f>
        <v>0</v>
      </c>
      <c r="M27" s="92" t="s">
        <v>65</v>
      </c>
      <c r="N27" s="93">
        <f>IFERROR(VLOOKUP(L23,Rekapitulasi!$B$5:$W$857,5,FALSE),0)</f>
        <v>24</v>
      </c>
      <c r="P27" s="92" t="s">
        <v>57</v>
      </c>
      <c r="Q27" s="93">
        <f>N27*P28</f>
        <v>2400000</v>
      </c>
      <c r="R27" s="93"/>
      <c r="S27" s="92" t="s">
        <v>55</v>
      </c>
      <c r="T27" s="93">
        <f>N30*S28</f>
        <v>0</v>
      </c>
    </row>
    <row r="28" spans="2:20" ht="24.75" customHeight="1">
      <c r="C28" s="92" t="s">
        <v>53</v>
      </c>
      <c r="D28" s="93">
        <f>IFERROR(VLOOKUP(B23,Rekapitulasi!$B$5:$W$857,9,FALSE),0)</f>
        <v>0</v>
      </c>
      <c r="F28" s="93">
        <f>IFERROR(VLOOKUP(B23,Rekapitulasi!$B$5:$W$857,7,FALSE),0)</f>
        <v>75000</v>
      </c>
      <c r="I28" s="93">
        <f>IFERROR(F28/8,0)</f>
        <v>9375</v>
      </c>
      <c r="M28" s="92" t="s">
        <v>53</v>
      </c>
      <c r="N28" s="93">
        <f>IFERROR(VLOOKUP(L23,Rekapitulasi!$B$5:$W$857,9,FALSE),0)</f>
        <v>0</v>
      </c>
      <c r="P28" s="93">
        <f>IFERROR(VLOOKUP(L23,Rekapitulasi!$B$5:$W$857,7,FALSE),0)</f>
        <v>100000</v>
      </c>
      <c r="Q28" s="93"/>
      <c r="R28" s="93"/>
      <c r="S28" s="93">
        <f>IFERROR(P28/8,0)</f>
        <v>12500</v>
      </c>
    </row>
    <row r="29" spans="2:20" ht="24.75" customHeight="1">
      <c r="C29" s="92" t="s">
        <v>54</v>
      </c>
      <c r="D29" s="93">
        <f>IFERROR(VLOOKUP(B23,Rekapitulasi!$B$5:$V$857,9,FALSE),0)</f>
        <v>0</v>
      </c>
      <c r="F29" s="92" t="s">
        <v>58</v>
      </c>
      <c r="G29" s="93">
        <f>D31*F30</f>
        <v>0</v>
      </c>
      <c r="I29" s="92" t="s">
        <v>45</v>
      </c>
      <c r="J29" s="93">
        <f>IFERROR(VLOOKUP(B23,Rekapitulasi!$B$5:$W$857,17,FALSE),0)</f>
        <v>100000</v>
      </c>
      <c r="M29" s="92" t="s">
        <v>54</v>
      </c>
      <c r="N29" s="93">
        <f>IFERROR(VLOOKUP(L23,Rekapitulasi!$B$5:$V$857,9,FALSE),0)</f>
        <v>0</v>
      </c>
      <c r="P29" s="92" t="s">
        <v>58</v>
      </c>
      <c r="Q29" s="93">
        <f>N31*P30</f>
        <v>0</v>
      </c>
      <c r="R29" s="93"/>
      <c r="S29" s="92" t="s">
        <v>45</v>
      </c>
      <c r="T29" s="93">
        <f>IFERROR(VLOOKUP(L23,Rekapitulasi!$B$5:$W$857,17,FALSE),0)</f>
        <v>300000</v>
      </c>
    </row>
    <row r="30" spans="2:20" ht="24.75" customHeight="1">
      <c r="C30" s="92" t="s">
        <v>55</v>
      </c>
      <c r="D30" s="93">
        <f>IFERROR(VLOOKUP(B23,Rekapitulasi!$B$5:$V$857,11,FALSE),0)</f>
        <v>0</v>
      </c>
      <c r="F30" s="93">
        <f>IFERROR(VLOOKUP(B23,Rekapitulasi!$B$5:$W$857,8,FALSE),0)</f>
        <v>9375</v>
      </c>
      <c r="I30" s="92" t="s">
        <v>63</v>
      </c>
      <c r="J30" s="93">
        <f>IFERROR(VLOOKUP(B23,Rekapitulasi!$B$5:$W$857,18,FALSE),0)</f>
        <v>0</v>
      </c>
      <c r="M30" s="92" t="s">
        <v>55</v>
      </c>
      <c r="N30" s="93">
        <f>IFERROR(VLOOKUP(L23,Rekapitulasi!$B$5:$V$857,11,FALSE),0)</f>
        <v>0</v>
      </c>
      <c r="P30" s="93">
        <f>IFERROR(VLOOKUP(L23,Rekapitulasi!$B$5:$W$857,8,FALSE),0)</f>
        <v>12500</v>
      </c>
      <c r="Q30" s="93"/>
      <c r="R30" s="93"/>
      <c r="S30" s="92" t="s">
        <v>63</v>
      </c>
      <c r="T30" s="93">
        <f>IFERROR(VLOOKUP(L23,Rekapitulasi!$B$5:$W$857,18,FALSE),0)</f>
        <v>174000</v>
      </c>
    </row>
    <row r="31" spans="2:20" ht="24.75" customHeight="1">
      <c r="C31" s="92" t="s">
        <v>64</v>
      </c>
      <c r="D31" s="93">
        <f>IFERROR(VLOOKUP(B23,Rekapitulasi!$B$5:$V$322,6,FALSE),0)</f>
        <v>0</v>
      </c>
      <c r="F31" s="92" t="s">
        <v>59</v>
      </c>
      <c r="G31" s="93">
        <v>0</v>
      </c>
      <c r="I31" s="92" t="s">
        <v>62</v>
      </c>
      <c r="J31" s="93">
        <v>0</v>
      </c>
      <c r="M31" s="92" t="s">
        <v>64</v>
      </c>
      <c r="N31" s="93">
        <f>IFERROR(VLOOKUP(L23,Rekapitulasi!$B$5:$V$322,6,FALSE),0)</f>
        <v>0</v>
      </c>
      <c r="P31" s="92" t="s">
        <v>59</v>
      </c>
      <c r="Q31" s="93">
        <v>0</v>
      </c>
      <c r="R31" s="93"/>
      <c r="S31" s="92" t="s">
        <v>62</v>
      </c>
      <c r="T31" s="93">
        <v>0</v>
      </c>
    </row>
    <row r="32" spans="2:20" ht="24.75" customHeight="1">
      <c r="F32" s="92" t="s">
        <v>60</v>
      </c>
      <c r="G32" s="93">
        <v>0</v>
      </c>
      <c r="N32" s="93"/>
      <c r="P32" s="92" t="s">
        <v>60</v>
      </c>
      <c r="Q32" s="93">
        <v>0</v>
      </c>
      <c r="R32" s="93"/>
    </row>
    <row r="33" spans="2:20" ht="24.75" customHeight="1" thickBot="1">
      <c r="C33" s="167" t="s">
        <v>66</v>
      </c>
      <c r="D33" s="168">
        <f>G34-J34</f>
        <v>1925000</v>
      </c>
      <c r="M33" s="167" t="s">
        <v>66</v>
      </c>
      <c r="N33" s="168">
        <f>Q34-T34</f>
        <v>1926000</v>
      </c>
      <c r="Q33" s="93"/>
      <c r="R33" s="93"/>
    </row>
    <row r="34" spans="2:20" ht="24.75" customHeight="1">
      <c r="C34" s="167"/>
      <c r="D34" s="168"/>
      <c r="F34" s="100" t="s">
        <v>9</v>
      </c>
      <c r="G34" s="101">
        <f>SUM(G27:G33)</f>
        <v>2025000</v>
      </c>
      <c r="I34" s="100" t="s">
        <v>9</v>
      </c>
      <c r="J34" s="101">
        <f>SUM(J27:J33)</f>
        <v>100000</v>
      </c>
      <c r="M34" s="167"/>
      <c r="N34" s="168"/>
      <c r="P34" s="100" t="s">
        <v>9</v>
      </c>
      <c r="Q34" s="101">
        <f>SUM(Q27:Q33)</f>
        <v>2400000</v>
      </c>
      <c r="R34" s="93"/>
      <c r="S34" s="100" t="s">
        <v>9</v>
      </c>
      <c r="T34" s="101">
        <f>SUM(T27:T33)</f>
        <v>474000</v>
      </c>
    </row>
    <row r="35" spans="2:20" ht="24.75" customHeight="1">
      <c r="N35" s="93"/>
      <c r="Q35" s="93"/>
      <c r="R35" s="93"/>
    </row>
    <row r="36" spans="2:20" ht="24.75" customHeight="1">
      <c r="D36" s="165" t="s">
        <v>69</v>
      </c>
      <c r="E36" s="165"/>
      <c r="F36" s="165"/>
      <c r="G36" s="165"/>
      <c r="H36" s="165"/>
      <c r="I36" s="165"/>
      <c r="N36" s="165" t="s">
        <v>69</v>
      </c>
      <c r="O36" s="165"/>
      <c r="P36" s="165"/>
      <c r="Q36" s="165"/>
      <c r="R36" s="165"/>
      <c r="S36" s="165"/>
    </row>
    <row r="37" spans="2:20" ht="24.75" customHeight="1">
      <c r="D37" s="165"/>
      <c r="E37" s="165"/>
      <c r="F37" s="165"/>
      <c r="G37" s="165"/>
      <c r="H37" s="165"/>
      <c r="I37" s="165"/>
      <c r="N37" s="165"/>
      <c r="O37" s="165"/>
      <c r="P37" s="165"/>
      <c r="Q37" s="165"/>
      <c r="R37" s="165"/>
      <c r="S37" s="165"/>
    </row>
    <row r="38" spans="2:20" ht="24.75" customHeight="1">
      <c r="N38" s="93"/>
      <c r="Q38" s="93"/>
      <c r="R38" s="93"/>
    </row>
    <row r="39" spans="2:20" ht="24.75" customHeight="1">
      <c r="C39" s="94" t="s">
        <v>51</v>
      </c>
      <c r="D39" s="95" t="s">
        <v>41</v>
      </c>
      <c r="E39" s="94"/>
      <c r="F39" s="169" t="s">
        <v>50</v>
      </c>
      <c r="G39" s="169"/>
      <c r="H39" s="95"/>
      <c r="I39" s="94" t="s">
        <v>67</v>
      </c>
      <c r="J39" s="96">
        <v>45808</v>
      </c>
      <c r="M39" s="94" t="s">
        <v>51</v>
      </c>
      <c r="N39" s="95" t="s">
        <v>42</v>
      </c>
      <c r="O39" s="94"/>
      <c r="P39" s="169" t="s">
        <v>50</v>
      </c>
      <c r="Q39" s="169"/>
      <c r="R39" s="95"/>
      <c r="S39" s="94" t="s">
        <v>67</v>
      </c>
      <c r="T39" s="96">
        <v>45808</v>
      </c>
    </row>
    <row r="40" spans="2:20" ht="24.75" customHeight="1">
      <c r="B40" s="92" t="str">
        <f>MONTH(G40)&amp;D40</f>
        <v>5Safira</v>
      </c>
      <c r="C40" s="94" t="s">
        <v>7</v>
      </c>
      <c r="D40" s="95" t="s">
        <v>5</v>
      </c>
      <c r="E40" s="94"/>
      <c r="F40" s="97" t="s">
        <v>170</v>
      </c>
      <c r="G40" s="98">
        <v>45778</v>
      </c>
      <c r="H40" s="95"/>
      <c r="I40" s="94" t="s">
        <v>68</v>
      </c>
      <c r="J40" s="99" t="s">
        <v>108</v>
      </c>
      <c r="L40" s="92" t="str">
        <f>MONTH(Q40)&amp;N40</f>
        <v>5Tia</v>
      </c>
      <c r="M40" s="94" t="s">
        <v>7</v>
      </c>
      <c r="N40" s="95" t="s">
        <v>101</v>
      </c>
      <c r="O40" s="94"/>
      <c r="P40" s="97" t="s">
        <v>170</v>
      </c>
      <c r="Q40" s="98">
        <v>45778</v>
      </c>
      <c r="R40" s="95"/>
      <c r="S40" s="94" t="s">
        <v>68</v>
      </c>
      <c r="T40" s="99" t="s">
        <v>88</v>
      </c>
    </row>
    <row r="41" spans="2:20" ht="24.75" customHeight="1">
      <c r="N41" s="93"/>
      <c r="Q41" s="93"/>
      <c r="R41" s="93"/>
    </row>
    <row r="42" spans="2:20" ht="24.75" customHeight="1">
      <c r="C42" s="166" t="s">
        <v>52</v>
      </c>
      <c r="D42" s="166"/>
      <c r="F42" s="166" t="s">
        <v>56</v>
      </c>
      <c r="G42" s="166"/>
      <c r="I42" s="166" t="s">
        <v>61</v>
      </c>
      <c r="J42" s="166"/>
      <c r="M42" s="166" t="s">
        <v>52</v>
      </c>
      <c r="N42" s="166"/>
      <c r="P42" s="166" t="s">
        <v>56</v>
      </c>
      <c r="Q42" s="166"/>
      <c r="R42" s="93"/>
      <c r="S42" s="166" t="s">
        <v>61</v>
      </c>
      <c r="T42" s="166"/>
    </row>
    <row r="43" spans="2:20" ht="24.75" customHeight="1">
      <c r="F43" s="93"/>
      <c r="N43" s="93"/>
      <c r="P43" s="93"/>
      <c r="Q43" s="93"/>
      <c r="R43" s="93"/>
    </row>
    <row r="44" spans="2:20" ht="24.75" customHeight="1">
      <c r="C44" s="92" t="s">
        <v>65</v>
      </c>
      <c r="D44" s="93">
        <f>IFERROR(VLOOKUP(B40,Rekapitulasi!$B$5:$W$857,5,FALSE),0)</f>
        <v>2</v>
      </c>
      <c r="F44" s="92" t="s">
        <v>57</v>
      </c>
      <c r="G44" s="93">
        <f>D44*F45</f>
        <v>280000</v>
      </c>
      <c r="I44" s="92" t="s">
        <v>55</v>
      </c>
      <c r="J44" s="93">
        <f>D47*I45</f>
        <v>0</v>
      </c>
      <c r="M44" s="92" t="s">
        <v>65</v>
      </c>
      <c r="N44" s="93">
        <f>IFERROR(VLOOKUP(L40,Rekapitulasi!$B$5:$W$857,5,FALSE),0)</f>
        <v>23</v>
      </c>
      <c r="P44" s="92" t="s">
        <v>57</v>
      </c>
      <c r="Q44" s="93">
        <f>N44*P45</f>
        <v>1265000</v>
      </c>
      <c r="R44" s="93"/>
      <c r="S44" s="92" t="s">
        <v>55</v>
      </c>
      <c r="T44" s="93">
        <f>N47*S45</f>
        <v>0</v>
      </c>
    </row>
    <row r="45" spans="2:20" ht="24.75" customHeight="1">
      <c r="C45" s="92" t="s">
        <v>53</v>
      </c>
      <c r="D45" s="93">
        <f>IFERROR(VLOOKUP(B40,Rekapitulasi!$B$5:$W$857,9,FALSE),0)</f>
        <v>0</v>
      </c>
      <c r="F45" s="93">
        <f>IFERROR(VLOOKUP(B40,Rekapitulasi!$B$5:$W$857,7,FALSE),0)</f>
        <v>140000</v>
      </c>
      <c r="I45" s="93">
        <f>IFERROR(F45/8,0)</f>
        <v>17500</v>
      </c>
      <c r="M45" s="92" t="s">
        <v>53</v>
      </c>
      <c r="N45" s="93">
        <f>IFERROR(VLOOKUP(L40,Rekapitulasi!$B$5:$W$857,9,FALSE),0)</f>
        <v>0</v>
      </c>
      <c r="P45" s="93">
        <f>IFERROR(VLOOKUP(L40,Rekapitulasi!$B$5:$W$857,7,FALSE),0)</f>
        <v>55000</v>
      </c>
      <c r="Q45" s="93"/>
      <c r="R45" s="93"/>
      <c r="S45" s="93">
        <f>IFERROR(P45/8,0)</f>
        <v>6875</v>
      </c>
    </row>
    <row r="46" spans="2:20" ht="24.75" customHeight="1">
      <c r="C46" s="92" t="s">
        <v>54</v>
      </c>
      <c r="D46" s="93">
        <f>IFERROR(VLOOKUP(B40,Rekapitulasi!$B$5:$V$857,9,FALSE),0)</f>
        <v>0</v>
      </c>
      <c r="F46" s="92" t="s">
        <v>58</v>
      </c>
      <c r="G46" s="93">
        <f>D48*F47</f>
        <v>0</v>
      </c>
      <c r="I46" s="92" t="s">
        <v>45</v>
      </c>
      <c r="J46" s="93">
        <f>IFERROR(VLOOKUP(B40,Rekapitulasi!$B$5:$W$857,17,FALSE),0)</f>
        <v>200000</v>
      </c>
      <c r="M46" s="92" t="s">
        <v>54</v>
      </c>
      <c r="N46" s="93">
        <f>IFERROR(VLOOKUP(L40,Rekapitulasi!$B$5:$V$857,9,FALSE),0)</f>
        <v>0</v>
      </c>
      <c r="P46" s="92" t="s">
        <v>58</v>
      </c>
      <c r="Q46" s="93">
        <f>N48*P47</f>
        <v>96250</v>
      </c>
      <c r="R46" s="93"/>
      <c r="S46" s="92" t="s">
        <v>45</v>
      </c>
      <c r="T46" s="93">
        <f>IFERROR(VLOOKUP(L40,Rekapitulasi!$B$5:$W$857,17,FALSE),0)</f>
        <v>200000</v>
      </c>
    </row>
    <row r="47" spans="2:20" ht="24.75" customHeight="1">
      <c r="C47" s="92" t="s">
        <v>55</v>
      </c>
      <c r="D47" s="93">
        <f>IFERROR(VLOOKUP(B40,Rekapitulasi!$B$5:$V$857,11,FALSE),0)</f>
        <v>0</v>
      </c>
      <c r="F47" s="93">
        <f>IFERROR(VLOOKUP(B40,Rekapitulasi!$B$5:$W$857,8,FALSE),0)</f>
        <v>17500</v>
      </c>
      <c r="I47" s="92" t="s">
        <v>63</v>
      </c>
      <c r="J47" s="93">
        <f>IFERROR(VLOOKUP(B40,Rekapitulasi!$B$5:$W$857,18,FALSE),0)</f>
        <v>174000</v>
      </c>
      <c r="M47" s="92" t="s">
        <v>55</v>
      </c>
      <c r="N47" s="93">
        <f>IFERROR(VLOOKUP(L40,Rekapitulasi!$B$5:$V$857,11,FALSE),0)</f>
        <v>0</v>
      </c>
      <c r="P47" s="93">
        <f>IFERROR(VLOOKUP(L40,Rekapitulasi!$B$5:$W$857,8,FALSE),0)</f>
        <v>6875</v>
      </c>
      <c r="Q47" s="93"/>
      <c r="R47" s="93"/>
      <c r="S47" s="92" t="s">
        <v>63</v>
      </c>
      <c r="T47" s="93">
        <f>IFERROR(VLOOKUP(L40,Rekapitulasi!$B$5:$W$857,18,FALSE),0)</f>
        <v>63000</v>
      </c>
    </row>
    <row r="48" spans="2:20" ht="24.75" customHeight="1">
      <c r="C48" s="92" t="s">
        <v>64</v>
      </c>
      <c r="D48" s="93">
        <f>IFERROR(VLOOKUP(B40,Rekapitulasi!$B$5:$V$322,6,FALSE),0)</f>
        <v>0</v>
      </c>
      <c r="F48" s="92" t="s">
        <v>59</v>
      </c>
      <c r="G48" s="93">
        <v>0</v>
      </c>
      <c r="I48" s="92" t="s">
        <v>62</v>
      </c>
      <c r="J48" s="93">
        <v>0</v>
      </c>
      <c r="M48" s="92" t="s">
        <v>64</v>
      </c>
      <c r="N48" s="93">
        <f>IFERROR(VLOOKUP(L40,Rekapitulasi!$B$5:$V$322,6,FALSE),0)</f>
        <v>14</v>
      </c>
      <c r="P48" s="92" t="s">
        <v>59</v>
      </c>
      <c r="Q48" s="93">
        <v>0</v>
      </c>
      <c r="R48" s="93"/>
      <c r="S48" s="92" t="s">
        <v>62</v>
      </c>
      <c r="T48" s="93">
        <v>0</v>
      </c>
    </row>
    <row r="49" spans="2:20" ht="24.75" customHeight="1">
      <c r="F49" s="92" t="s">
        <v>60</v>
      </c>
      <c r="G49" s="93">
        <v>0</v>
      </c>
      <c r="N49" s="93"/>
      <c r="P49" s="92" t="s">
        <v>60</v>
      </c>
      <c r="Q49" s="93">
        <v>0</v>
      </c>
      <c r="R49" s="93"/>
    </row>
    <row r="50" spans="2:20" ht="24.75" customHeight="1" thickBot="1">
      <c r="C50" s="167" t="s">
        <v>66</v>
      </c>
      <c r="D50" s="168">
        <f>G51-J51</f>
        <v>-94000</v>
      </c>
      <c r="M50" s="167" t="s">
        <v>66</v>
      </c>
      <c r="N50" s="168">
        <f>Q51-T51</f>
        <v>1098250</v>
      </c>
      <c r="Q50" s="93"/>
      <c r="R50" s="93"/>
    </row>
    <row r="51" spans="2:20" ht="24.75" customHeight="1">
      <c r="C51" s="167"/>
      <c r="D51" s="168"/>
      <c r="F51" s="100" t="s">
        <v>9</v>
      </c>
      <c r="G51" s="101">
        <f>SUM(G44:G50)</f>
        <v>280000</v>
      </c>
      <c r="I51" s="100" t="s">
        <v>9</v>
      </c>
      <c r="J51" s="101">
        <f>SUM(J44:J50)</f>
        <v>374000</v>
      </c>
      <c r="M51" s="167"/>
      <c r="N51" s="168"/>
      <c r="P51" s="100" t="s">
        <v>9</v>
      </c>
      <c r="Q51" s="101">
        <f>SUM(Q44:Q50)</f>
        <v>1361250</v>
      </c>
      <c r="R51" s="93"/>
      <c r="S51" s="100" t="s">
        <v>9</v>
      </c>
      <c r="T51" s="101">
        <f>SUM(T44:T50)</f>
        <v>263000</v>
      </c>
    </row>
    <row r="52" spans="2:20" ht="24.75" customHeight="1">
      <c r="N52" s="93"/>
      <c r="Q52" s="93"/>
      <c r="R52" s="93"/>
    </row>
    <row r="53" spans="2:20" ht="24.75" customHeight="1">
      <c r="D53" s="165" t="s">
        <v>69</v>
      </c>
      <c r="E53" s="165"/>
      <c r="F53" s="165"/>
      <c r="G53" s="165"/>
      <c r="H53" s="165"/>
      <c r="I53" s="165"/>
      <c r="N53" s="165" t="s">
        <v>69</v>
      </c>
      <c r="O53" s="165"/>
      <c r="P53" s="165"/>
      <c r="Q53" s="165"/>
      <c r="R53" s="165"/>
      <c r="S53" s="165"/>
    </row>
    <row r="54" spans="2:20" ht="24.75" customHeight="1">
      <c r="D54" s="165"/>
      <c r="E54" s="165"/>
      <c r="F54" s="165"/>
      <c r="G54" s="165"/>
      <c r="H54" s="165"/>
      <c r="I54" s="165"/>
      <c r="N54" s="165"/>
      <c r="O54" s="165"/>
      <c r="P54" s="165"/>
      <c r="Q54" s="165"/>
      <c r="R54" s="165"/>
      <c r="S54" s="165"/>
    </row>
    <row r="55" spans="2:20" ht="24.75" customHeight="1">
      <c r="N55" s="93"/>
      <c r="Q55" s="93"/>
      <c r="R55" s="93"/>
    </row>
    <row r="56" spans="2:20" ht="24.75" customHeight="1">
      <c r="C56" s="94" t="s">
        <v>51</v>
      </c>
      <c r="D56" s="95" t="s">
        <v>43</v>
      </c>
      <c r="E56" s="94"/>
      <c r="F56" s="169" t="s">
        <v>50</v>
      </c>
      <c r="G56" s="169"/>
      <c r="H56" s="95"/>
      <c r="I56" s="94" t="s">
        <v>67</v>
      </c>
      <c r="J56" s="96">
        <v>45808</v>
      </c>
      <c r="M56" s="94" t="s">
        <v>51</v>
      </c>
      <c r="N56" s="95" t="s">
        <v>44</v>
      </c>
      <c r="O56" s="94"/>
      <c r="P56" s="169" t="s">
        <v>50</v>
      </c>
      <c r="Q56" s="169"/>
      <c r="R56" s="95"/>
      <c r="S56" s="94" t="s">
        <v>67</v>
      </c>
      <c r="T56" s="96">
        <v>45808</v>
      </c>
    </row>
    <row r="57" spans="2:20" ht="24.75" customHeight="1">
      <c r="B57" s="92" t="str">
        <f>MONTH(G57)&amp;D57</f>
        <v>5Rahma</v>
      </c>
      <c r="C57" s="94" t="s">
        <v>7</v>
      </c>
      <c r="D57" s="95" t="s">
        <v>103</v>
      </c>
      <c r="E57" s="94"/>
      <c r="F57" s="97" t="s">
        <v>170</v>
      </c>
      <c r="G57" s="98">
        <v>45778</v>
      </c>
      <c r="H57" s="95"/>
      <c r="I57" s="94" t="s">
        <v>68</v>
      </c>
      <c r="J57" s="99" t="s">
        <v>87</v>
      </c>
      <c r="L57" s="92" t="str">
        <f>MONTH(Q57)&amp;N57</f>
        <v>5Dian</v>
      </c>
      <c r="M57" s="94" t="s">
        <v>7</v>
      </c>
      <c r="N57" s="95" t="s">
        <v>100</v>
      </c>
      <c r="O57" s="94"/>
      <c r="P57" s="97" t="s">
        <v>170</v>
      </c>
      <c r="Q57" s="98">
        <v>45778</v>
      </c>
      <c r="R57" s="95"/>
      <c r="S57" s="94" t="s">
        <v>68</v>
      </c>
      <c r="T57" s="99" t="s">
        <v>132</v>
      </c>
    </row>
    <row r="58" spans="2:20" ht="24.75" customHeight="1">
      <c r="N58" s="93"/>
      <c r="Q58" s="93"/>
      <c r="R58" s="93"/>
    </row>
    <row r="59" spans="2:20" ht="24.75" customHeight="1">
      <c r="C59" s="166" t="s">
        <v>52</v>
      </c>
      <c r="D59" s="166"/>
      <c r="F59" s="166" t="s">
        <v>56</v>
      </c>
      <c r="G59" s="166"/>
      <c r="I59" s="166" t="s">
        <v>61</v>
      </c>
      <c r="J59" s="166"/>
      <c r="M59" s="166" t="s">
        <v>52</v>
      </c>
      <c r="N59" s="166"/>
      <c r="P59" s="166" t="s">
        <v>56</v>
      </c>
      <c r="Q59" s="166"/>
      <c r="R59" s="93"/>
      <c r="S59" s="166" t="s">
        <v>61</v>
      </c>
      <c r="T59" s="166"/>
    </row>
    <row r="60" spans="2:20" ht="24.75" customHeight="1">
      <c r="F60" s="93"/>
      <c r="N60" s="93"/>
      <c r="P60" s="93"/>
      <c r="Q60" s="93"/>
      <c r="R60" s="93"/>
    </row>
    <row r="61" spans="2:20" ht="24.75" customHeight="1">
      <c r="C61" s="92" t="s">
        <v>65</v>
      </c>
      <c r="D61" s="93">
        <f>IFERROR(VLOOKUP(B57,Rekapitulasi!$B$5:$W$857,5,FALSE),0)</f>
        <v>21</v>
      </c>
      <c r="F61" s="92" t="s">
        <v>57</v>
      </c>
      <c r="G61" s="93">
        <f>D61*F62</f>
        <v>1575000</v>
      </c>
      <c r="I61" s="92" t="s">
        <v>55</v>
      </c>
      <c r="J61" s="93">
        <f>D64*I62</f>
        <v>0</v>
      </c>
      <c r="M61" s="92" t="s">
        <v>65</v>
      </c>
      <c r="N61" s="93">
        <f>IFERROR(VLOOKUP(L57,Rekapitulasi!$B$5:$W$857,5,FALSE),0)</f>
        <v>27</v>
      </c>
      <c r="P61" s="92" t="s">
        <v>57</v>
      </c>
      <c r="Q61" s="93">
        <f>N61*P62</f>
        <v>1485000</v>
      </c>
      <c r="R61" s="93"/>
      <c r="S61" s="92" t="s">
        <v>55</v>
      </c>
      <c r="T61" s="93">
        <f>N64*S62</f>
        <v>0</v>
      </c>
    </row>
    <row r="62" spans="2:20" ht="24.75" customHeight="1">
      <c r="C62" s="92" t="s">
        <v>53</v>
      </c>
      <c r="D62" s="93">
        <f>IFERROR(VLOOKUP(B57,Rekapitulasi!$B$5:$W$857,9,FALSE),0)</f>
        <v>0</v>
      </c>
      <c r="F62" s="93">
        <f>IFERROR(VLOOKUP(B57,Rekapitulasi!$B$5:$W$857,7,FALSE),0)</f>
        <v>75000</v>
      </c>
      <c r="I62" s="93">
        <f>IFERROR(F62/8,0)</f>
        <v>9375</v>
      </c>
      <c r="M62" s="92" t="s">
        <v>53</v>
      </c>
      <c r="N62" s="93">
        <f>IFERROR(VLOOKUP(L57,Rekapitulasi!$B$5:$W$857,9,FALSE),0)</f>
        <v>0</v>
      </c>
      <c r="P62" s="93">
        <f>IFERROR(VLOOKUP(L57,Rekapitulasi!$B$5:$W$857,7,FALSE),0)</f>
        <v>55000</v>
      </c>
      <c r="Q62" s="93"/>
      <c r="R62" s="93"/>
      <c r="S62" s="93">
        <f>IFERROR(P62/8,0)</f>
        <v>6875</v>
      </c>
    </row>
    <row r="63" spans="2:20" ht="24.75" customHeight="1">
      <c r="C63" s="92" t="s">
        <v>54</v>
      </c>
      <c r="D63" s="93">
        <f>IFERROR(VLOOKUP(B57,Rekapitulasi!$B$5:$V$857,9,FALSE),0)</f>
        <v>0</v>
      </c>
      <c r="F63" s="92" t="s">
        <v>58</v>
      </c>
      <c r="G63" s="93">
        <f>D65*F64</f>
        <v>0</v>
      </c>
      <c r="I63" s="92" t="s">
        <v>45</v>
      </c>
      <c r="J63" s="93">
        <f>IFERROR(VLOOKUP(B57,Rekapitulasi!$B$5:$W$857,17,FALSE),0)</f>
        <v>0</v>
      </c>
      <c r="M63" s="92" t="s">
        <v>54</v>
      </c>
      <c r="N63" s="93">
        <f>IFERROR(VLOOKUP(L57,Rekapitulasi!$B$5:$V$857,9,FALSE),0)</f>
        <v>0</v>
      </c>
      <c r="P63" s="92" t="s">
        <v>58</v>
      </c>
      <c r="Q63" s="93">
        <f>N65*P64</f>
        <v>0</v>
      </c>
      <c r="R63" s="93"/>
      <c r="S63" s="92" t="s">
        <v>45</v>
      </c>
      <c r="T63" s="93">
        <f>IFERROR(VLOOKUP(L57,Rekapitulasi!$B$5:$W$857,17,FALSE),0)</f>
        <v>300000</v>
      </c>
    </row>
    <row r="64" spans="2:20" ht="24.75" customHeight="1">
      <c r="C64" s="92" t="s">
        <v>55</v>
      </c>
      <c r="D64" s="93">
        <f>IFERROR(VLOOKUP(B57,Rekapitulasi!$B$5:$V$857,11,FALSE),0)</f>
        <v>0</v>
      </c>
      <c r="F64" s="93">
        <f>IFERROR(VLOOKUP(B57,Rekapitulasi!$B$5:$W$857,8,FALSE),0)</f>
        <v>9375</v>
      </c>
      <c r="I64" s="92" t="s">
        <v>63</v>
      </c>
      <c r="J64" s="93">
        <f>IFERROR(VLOOKUP(B57,Rekapitulasi!$B$5:$W$857,18,FALSE),0)</f>
        <v>0</v>
      </c>
      <c r="M64" s="92" t="s">
        <v>55</v>
      </c>
      <c r="N64" s="93">
        <f>IFERROR(VLOOKUP(L57,Rekapitulasi!$B$5:$V$857,11,FALSE),0)</f>
        <v>0</v>
      </c>
      <c r="P64" s="93">
        <f>IFERROR(VLOOKUP(L57,Rekapitulasi!$B$5:$W$857,8,FALSE),0)</f>
        <v>6875</v>
      </c>
      <c r="Q64" s="93"/>
      <c r="R64" s="93"/>
      <c r="S64" s="92" t="s">
        <v>63</v>
      </c>
      <c r="T64" s="93">
        <f>IFERROR(VLOOKUP(L57,Rekapitulasi!$B$5:$W$857,18,FALSE),0)</f>
        <v>0</v>
      </c>
    </row>
    <row r="65" spans="2:20" ht="24.75" customHeight="1">
      <c r="C65" s="92" t="s">
        <v>64</v>
      </c>
      <c r="D65" s="93">
        <f>IFERROR(VLOOKUP(B57,Rekapitulasi!$B$5:$V$322,6,FALSE),0)</f>
        <v>0</v>
      </c>
      <c r="F65" s="92" t="s">
        <v>59</v>
      </c>
      <c r="G65" s="93">
        <v>0</v>
      </c>
      <c r="I65" s="92" t="s">
        <v>62</v>
      </c>
      <c r="J65" s="93">
        <v>0</v>
      </c>
      <c r="M65" s="92" t="s">
        <v>64</v>
      </c>
      <c r="N65" s="93">
        <f>IFERROR(VLOOKUP(L57,Rekapitulasi!$B$5:$V$322,6,FALSE),0)</f>
        <v>0</v>
      </c>
      <c r="P65" s="92" t="s">
        <v>59</v>
      </c>
      <c r="Q65" s="93">
        <v>0</v>
      </c>
      <c r="R65" s="93"/>
      <c r="S65" s="92" t="s">
        <v>62</v>
      </c>
      <c r="T65" s="93">
        <v>0</v>
      </c>
    </row>
    <row r="66" spans="2:20" ht="24.75" customHeight="1">
      <c r="F66" s="92" t="s">
        <v>60</v>
      </c>
      <c r="G66" s="93">
        <v>0</v>
      </c>
      <c r="N66" s="93"/>
      <c r="P66" s="92" t="s">
        <v>60</v>
      </c>
      <c r="Q66" s="93">
        <v>0</v>
      </c>
      <c r="R66" s="93"/>
    </row>
    <row r="67" spans="2:20" ht="24.75" customHeight="1" thickBot="1">
      <c r="C67" s="167" t="s">
        <v>66</v>
      </c>
      <c r="D67" s="168">
        <f>G68-J68</f>
        <v>1575000</v>
      </c>
      <c r="M67" s="167" t="s">
        <v>66</v>
      </c>
      <c r="N67" s="168">
        <f>Q68-T68</f>
        <v>1185000</v>
      </c>
      <c r="Q67" s="93"/>
      <c r="R67" s="93"/>
    </row>
    <row r="68" spans="2:20" ht="24.75" customHeight="1">
      <c r="C68" s="167"/>
      <c r="D68" s="168"/>
      <c r="F68" s="100" t="s">
        <v>9</v>
      </c>
      <c r="G68" s="101">
        <f>SUM(G61:G67)</f>
        <v>1575000</v>
      </c>
      <c r="I68" s="100" t="s">
        <v>9</v>
      </c>
      <c r="J68" s="101">
        <f>SUM(J61:J67)</f>
        <v>0</v>
      </c>
      <c r="M68" s="167"/>
      <c r="N68" s="168"/>
      <c r="P68" s="100" t="s">
        <v>9</v>
      </c>
      <c r="Q68" s="101">
        <f>SUM(Q61:Q67)</f>
        <v>1485000</v>
      </c>
      <c r="R68" s="93"/>
      <c r="S68" s="100" t="s">
        <v>9</v>
      </c>
      <c r="T68" s="101">
        <f>SUM(T61:T67)</f>
        <v>300000</v>
      </c>
    </row>
    <row r="69" spans="2:20" ht="24.75" customHeight="1"/>
    <row r="70" spans="2:20" ht="24.75" customHeight="1">
      <c r="D70" s="165" t="s">
        <v>69</v>
      </c>
      <c r="E70" s="165"/>
      <c r="F70" s="165"/>
      <c r="G70" s="165"/>
      <c r="H70" s="165"/>
      <c r="I70" s="165"/>
      <c r="N70" s="165" t="s">
        <v>69</v>
      </c>
      <c r="O70" s="165"/>
      <c r="P70" s="165"/>
      <c r="Q70" s="165"/>
      <c r="R70" s="165"/>
      <c r="S70" s="165"/>
    </row>
    <row r="71" spans="2:20" ht="24.75" customHeight="1">
      <c r="D71" s="165"/>
      <c r="E71" s="165"/>
      <c r="F71" s="165"/>
      <c r="G71" s="165"/>
      <c r="H71" s="165"/>
      <c r="I71" s="165"/>
      <c r="N71" s="165"/>
      <c r="O71" s="165"/>
      <c r="P71" s="165"/>
      <c r="Q71" s="165"/>
      <c r="R71" s="165"/>
      <c r="S71" s="165"/>
    </row>
    <row r="72" spans="2:20" ht="24.75" customHeight="1">
      <c r="N72" s="93"/>
      <c r="Q72" s="93"/>
      <c r="R72" s="93"/>
    </row>
    <row r="73" spans="2:20" ht="24.75" customHeight="1">
      <c r="C73" s="94" t="s">
        <v>51</v>
      </c>
      <c r="D73" s="95" t="s">
        <v>104</v>
      </c>
      <c r="E73" s="94"/>
      <c r="F73" s="169" t="s">
        <v>50</v>
      </c>
      <c r="G73" s="169"/>
      <c r="H73" s="95"/>
      <c r="I73" s="94" t="s">
        <v>67</v>
      </c>
      <c r="J73" s="96">
        <v>45808</v>
      </c>
      <c r="M73" s="94" t="s">
        <v>51</v>
      </c>
      <c r="N73" s="95" t="s">
        <v>106</v>
      </c>
      <c r="O73" s="94"/>
      <c r="P73" s="169" t="s">
        <v>50</v>
      </c>
      <c r="Q73" s="169"/>
      <c r="R73" s="95"/>
      <c r="S73" s="94" t="s">
        <v>67</v>
      </c>
      <c r="T73" s="96">
        <v>45808</v>
      </c>
    </row>
    <row r="74" spans="2:20" ht="24.75" customHeight="1">
      <c r="B74" s="92" t="str">
        <f>MONTH(G74)&amp;D74</f>
        <v>5Najwa</v>
      </c>
      <c r="C74" s="94" t="s">
        <v>7</v>
      </c>
      <c r="D74" s="95" t="s">
        <v>105</v>
      </c>
      <c r="E74" s="94"/>
      <c r="F74" s="97" t="s">
        <v>170</v>
      </c>
      <c r="G74" s="98">
        <v>45778</v>
      </c>
      <c r="H74" s="95"/>
      <c r="I74" s="94" t="s">
        <v>68</v>
      </c>
      <c r="J74" s="99" t="s">
        <v>87</v>
      </c>
      <c r="L74" s="92" t="str">
        <f>MONTH(Q74)&amp;N74</f>
        <v>5Akbar</v>
      </c>
      <c r="M74" s="94" t="s">
        <v>7</v>
      </c>
      <c r="N74" s="95" t="s">
        <v>107</v>
      </c>
      <c r="O74" s="94"/>
      <c r="P74" s="97" t="s">
        <v>170</v>
      </c>
      <c r="Q74" s="98">
        <v>45778</v>
      </c>
      <c r="R74" s="95"/>
      <c r="S74" s="94" t="s">
        <v>68</v>
      </c>
      <c r="T74" s="99" t="s">
        <v>86</v>
      </c>
    </row>
    <row r="75" spans="2:20" ht="24.75" customHeight="1">
      <c r="N75" s="93"/>
      <c r="Q75" s="93"/>
      <c r="R75" s="93"/>
    </row>
    <row r="76" spans="2:20" ht="24.75" customHeight="1">
      <c r="C76" s="166" t="s">
        <v>52</v>
      </c>
      <c r="D76" s="166"/>
      <c r="F76" s="166" t="s">
        <v>56</v>
      </c>
      <c r="G76" s="166"/>
      <c r="I76" s="166" t="s">
        <v>61</v>
      </c>
      <c r="J76" s="166"/>
      <c r="M76" s="166" t="s">
        <v>52</v>
      </c>
      <c r="N76" s="166"/>
      <c r="P76" s="166" t="s">
        <v>56</v>
      </c>
      <c r="Q76" s="166"/>
      <c r="R76" s="93"/>
      <c r="S76" s="166" t="s">
        <v>61</v>
      </c>
      <c r="T76" s="166"/>
    </row>
    <row r="77" spans="2:20" ht="24.75" customHeight="1">
      <c r="F77" s="93"/>
      <c r="N77" s="93"/>
      <c r="P77" s="93"/>
      <c r="Q77" s="93"/>
      <c r="R77" s="93"/>
    </row>
    <row r="78" spans="2:20" ht="24.75" customHeight="1">
      <c r="C78" s="92" t="s">
        <v>65</v>
      </c>
      <c r="D78" s="93">
        <f>IFERROR(VLOOKUP(B74,Rekapitulasi!$B$5:$W$857,5,FALSE),0)</f>
        <v>22</v>
      </c>
      <c r="F78" s="92" t="s">
        <v>57</v>
      </c>
      <c r="G78" s="93">
        <f>D78*F79</f>
        <v>1210000</v>
      </c>
      <c r="I78" s="92" t="s">
        <v>55</v>
      </c>
      <c r="J78" s="93">
        <f>D81*I79</f>
        <v>0</v>
      </c>
      <c r="M78" s="92" t="s">
        <v>65</v>
      </c>
      <c r="N78" s="93">
        <f>IFERROR(VLOOKUP(L74,Rekapitulasi!$B$5:$W$857,5,FALSE),0)</f>
        <v>27</v>
      </c>
      <c r="P78" s="92" t="s">
        <v>57</v>
      </c>
      <c r="Q78" s="93">
        <f>N78*P79</f>
        <v>1755000</v>
      </c>
      <c r="R78" s="93"/>
      <c r="S78" s="92" t="s">
        <v>55</v>
      </c>
      <c r="T78" s="93">
        <f>N81*S79</f>
        <v>0</v>
      </c>
    </row>
    <row r="79" spans="2:20" ht="24.75" customHeight="1">
      <c r="C79" s="92" t="s">
        <v>53</v>
      </c>
      <c r="D79" s="93">
        <f>IFERROR(VLOOKUP(B74,Rekapitulasi!$B$5:$W$857,9,FALSE),0)</f>
        <v>0</v>
      </c>
      <c r="F79" s="93">
        <f>IFERROR(VLOOKUP(B74,Rekapitulasi!$B$5:$W$857,7,FALSE),0)</f>
        <v>55000</v>
      </c>
      <c r="I79" s="93">
        <f>IFERROR(F79/8,0)</f>
        <v>6875</v>
      </c>
      <c r="M79" s="92" t="s">
        <v>53</v>
      </c>
      <c r="N79" s="93">
        <f>IFERROR(VLOOKUP(L74,Rekapitulasi!$B$5:$W$857,9,FALSE),0)</f>
        <v>0</v>
      </c>
      <c r="P79" s="93">
        <f>IFERROR(VLOOKUP(L74,Rekapitulasi!$B$5:$W$857,7,FALSE),0)</f>
        <v>65000</v>
      </c>
      <c r="Q79" s="93"/>
      <c r="R79" s="93"/>
      <c r="S79" s="93">
        <f>IFERROR(P79/8,0)</f>
        <v>8125</v>
      </c>
    </row>
    <row r="80" spans="2:20" ht="24.75" customHeight="1">
      <c r="C80" s="92" t="s">
        <v>54</v>
      </c>
      <c r="D80" s="93">
        <f>IFERROR(VLOOKUP(B74,Rekapitulasi!$B$5:$V$857,9,FALSE),0)</f>
        <v>0</v>
      </c>
      <c r="F80" s="92" t="s">
        <v>58</v>
      </c>
      <c r="G80" s="93">
        <f>D82*F81</f>
        <v>55000</v>
      </c>
      <c r="I80" s="92" t="s">
        <v>45</v>
      </c>
      <c r="J80" s="93">
        <f>IFERROR(VLOOKUP(B74,Rekapitulasi!$B$5:$W$857,17,FALSE),0)</f>
        <v>0</v>
      </c>
      <c r="M80" s="92" t="s">
        <v>54</v>
      </c>
      <c r="N80" s="93">
        <f>IFERROR(VLOOKUP(L74,Rekapitulasi!$B$5:$V$857,9,FALSE),0)</f>
        <v>0</v>
      </c>
      <c r="P80" s="92" t="s">
        <v>58</v>
      </c>
      <c r="Q80" s="93">
        <f>N82*P81</f>
        <v>0</v>
      </c>
      <c r="R80" s="93"/>
      <c r="S80" s="92" t="s">
        <v>45</v>
      </c>
      <c r="T80" s="93">
        <f>IFERROR(VLOOKUP(L74,Rekapitulasi!$B$5:$W$857,17,FALSE),0)</f>
        <v>0</v>
      </c>
    </row>
    <row r="81" spans="3:20" ht="24.75" customHeight="1">
      <c r="C81" s="92" t="s">
        <v>55</v>
      </c>
      <c r="D81" s="93">
        <f>IFERROR(VLOOKUP(B74,Rekapitulasi!$B$5:$V$857,11,FALSE),0)</f>
        <v>0</v>
      </c>
      <c r="F81" s="93">
        <f>IFERROR(VLOOKUP(B74,Rekapitulasi!$B$5:$W$857,8,FALSE),0)</f>
        <v>6875</v>
      </c>
      <c r="I81" s="92" t="s">
        <v>63</v>
      </c>
      <c r="J81" s="93">
        <f>IFERROR(VLOOKUP(B74,Rekapitulasi!$B$5:$W$857,18,FALSE),0)</f>
        <v>0</v>
      </c>
      <c r="M81" s="92" t="s">
        <v>55</v>
      </c>
      <c r="N81" s="93">
        <f>IFERROR(VLOOKUP(L74,Rekapitulasi!$B$5:$V$857,11,FALSE),0)</f>
        <v>0</v>
      </c>
      <c r="P81" s="93">
        <f>IFERROR(VLOOKUP(L74,Rekapitulasi!$B$5:$W$857,8,FALSE),0)</f>
        <v>8125</v>
      </c>
      <c r="Q81" s="93"/>
      <c r="R81" s="93"/>
      <c r="S81" s="92" t="s">
        <v>63</v>
      </c>
      <c r="T81" s="93">
        <f>IFERROR(VLOOKUP(L74,Rekapitulasi!$B$5:$W$857,18,FALSE),0)</f>
        <v>0</v>
      </c>
    </row>
    <row r="82" spans="3:20" ht="24.75" customHeight="1">
      <c r="C82" s="92" t="s">
        <v>64</v>
      </c>
      <c r="D82" s="93">
        <f>IFERROR(VLOOKUP(B74,Rekapitulasi!$B$5:$V$322,6,FALSE),0)</f>
        <v>8</v>
      </c>
      <c r="F82" s="92" t="s">
        <v>59</v>
      </c>
      <c r="G82" s="93">
        <v>0</v>
      </c>
      <c r="I82" s="92" t="s">
        <v>62</v>
      </c>
      <c r="J82" s="93">
        <v>0</v>
      </c>
      <c r="M82" s="92" t="s">
        <v>64</v>
      </c>
      <c r="N82" s="93">
        <f>IFERROR(VLOOKUP(L74,Rekapitulasi!$B$5:$V$322,6,FALSE),0)</f>
        <v>0</v>
      </c>
      <c r="P82" s="92" t="s">
        <v>59</v>
      </c>
      <c r="Q82" s="93">
        <v>0</v>
      </c>
      <c r="R82" s="93"/>
      <c r="S82" s="92" t="s">
        <v>62</v>
      </c>
      <c r="T82" s="93">
        <v>0</v>
      </c>
    </row>
    <row r="83" spans="3:20" ht="24.75" customHeight="1">
      <c r="F83" s="92" t="s">
        <v>60</v>
      </c>
      <c r="G83" s="93">
        <v>0</v>
      </c>
      <c r="N83" s="93"/>
      <c r="P83" s="92" t="s">
        <v>60</v>
      </c>
      <c r="Q83" s="93">
        <v>0</v>
      </c>
      <c r="R83" s="93"/>
    </row>
    <row r="84" spans="3:20" ht="24.75" customHeight="1" thickBot="1">
      <c r="C84" s="167" t="s">
        <v>66</v>
      </c>
      <c r="D84" s="168">
        <f>G85-J85</f>
        <v>1265000</v>
      </c>
      <c r="M84" s="167" t="s">
        <v>66</v>
      </c>
      <c r="N84" s="168">
        <f>Q85-T85</f>
        <v>1755000</v>
      </c>
      <c r="Q84" s="93"/>
      <c r="R84" s="93"/>
    </row>
    <row r="85" spans="3:20" ht="24.75" customHeight="1">
      <c r="C85" s="167"/>
      <c r="D85" s="168"/>
      <c r="F85" s="100" t="s">
        <v>9</v>
      </c>
      <c r="G85" s="101">
        <f>SUM(G78:G84)</f>
        <v>1265000</v>
      </c>
      <c r="I85" s="100" t="s">
        <v>9</v>
      </c>
      <c r="J85" s="101">
        <f>SUM(J78:J84)</f>
        <v>0</v>
      </c>
      <c r="M85" s="167"/>
      <c r="N85" s="168"/>
      <c r="P85" s="100" t="s">
        <v>9</v>
      </c>
      <c r="Q85" s="101">
        <f>SUM(Q78:Q84)</f>
        <v>1755000</v>
      </c>
      <c r="R85" s="93"/>
      <c r="S85" s="100" t="s">
        <v>9</v>
      </c>
      <c r="T85" s="101">
        <f>SUM(T78:T84)</f>
        <v>0</v>
      </c>
    </row>
  </sheetData>
  <mergeCells count="70">
    <mergeCell ref="D2:I3"/>
    <mergeCell ref="N2:S3"/>
    <mergeCell ref="F5:G5"/>
    <mergeCell ref="P5:Q5"/>
    <mergeCell ref="C8:D8"/>
    <mergeCell ref="F8:G8"/>
    <mergeCell ref="I8:J8"/>
    <mergeCell ref="M8:N8"/>
    <mergeCell ref="P8:Q8"/>
    <mergeCell ref="S8:T8"/>
    <mergeCell ref="C16:C17"/>
    <mergeCell ref="D16:D17"/>
    <mergeCell ref="M16:M17"/>
    <mergeCell ref="N16:N17"/>
    <mergeCell ref="D19:I20"/>
    <mergeCell ref="N19:S20"/>
    <mergeCell ref="D36:I37"/>
    <mergeCell ref="N36:S37"/>
    <mergeCell ref="F22:G22"/>
    <mergeCell ref="P22:Q22"/>
    <mergeCell ref="C25:D25"/>
    <mergeCell ref="F25:G25"/>
    <mergeCell ref="I25:J25"/>
    <mergeCell ref="M25:N25"/>
    <mergeCell ref="P25:Q25"/>
    <mergeCell ref="S25:T25"/>
    <mergeCell ref="C33:C34"/>
    <mergeCell ref="D33:D34"/>
    <mergeCell ref="M33:M34"/>
    <mergeCell ref="N33:N34"/>
    <mergeCell ref="D53:I54"/>
    <mergeCell ref="N53:S54"/>
    <mergeCell ref="F39:G39"/>
    <mergeCell ref="P39:Q39"/>
    <mergeCell ref="C42:D42"/>
    <mergeCell ref="F42:G42"/>
    <mergeCell ref="I42:J42"/>
    <mergeCell ref="M42:N42"/>
    <mergeCell ref="P42:Q42"/>
    <mergeCell ref="S42:T42"/>
    <mergeCell ref="C50:C51"/>
    <mergeCell ref="D50:D51"/>
    <mergeCell ref="M50:M51"/>
    <mergeCell ref="N50:N51"/>
    <mergeCell ref="D70:I71"/>
    <mergeCell ref="N70:S71"/>
    <mergeCell ref="F56:G56"/>
    <mergeCell ref="P56:Q56"/>
    <mergeCell ref="C59:D59"/>
    <mergeCell ref="F59:G59"/>
    <mergeCell ref="I59:J59"/>
    <mergeCell ref="M59:N59"/>
    <mergeCell ref="P59:Q59"/>
    <mergeCell ref="S59:T59"/>
    <mergeCell ref="C67:C68"/>
    <mergeCell ref="D67:D68"/>
    <mergeCell ref="M67:M68"/>
    <mergeCell ref="N67:N68"/>
    <mergeCell ref="F73:G73"/>
    <mergeCell ref="P73:Q73"/>
    <mergeCell ref="C76:D76"/>
    <mergeCell ref="F76:G76"/>
    <mergeCell ref="I76:J76"/>
    <mergeCell ref="M76:N76"/>
    <mergeCell ref="P76:Q76"/>
    <mergeCell ref="S76:T76"/>
    <mergeCell ref="C84:C85"/>
    <mergeCell ref="D84:D85"/>
    <mergeCell ref="M84:M85"/>
    <mergeCell ref="N84:N85"/>
  </mergeCells>
  <printOptions horizontalCentered="1" verticalCentered="1"/>
  <pageMargins left="0" right="0" top="0" bottom="0" header="0.31496062992125984" footer="0.31496062992125984"/>
  <pageSetup paperSize="9" scale="34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85"/>
  <sheetViews>
    <sheetView zoomScale="55" zoomScaleNormal="55" workbookViewId="0">
      <selection activeCell="H26" sqref="H26"/>
    </sheetView>
  </sheetViews>
  <sheetFormatPr defaultRowHeight="15.75" customHeight="1" outlineLevelCol="1"/>
  <cols>
    <col min="1" max="1" width="9.140625" style="92"/>
    <col min="2" max="2" width="9.140625" style="92" hidden="1" customWidth="1" outlineLevel="1"/>
    <col min="3" max="3" width="23.140625" style="92" bestFit="1" customWidth="1" collapsed="1"/>
    <col min="4" max="4" width="21" style="93" customWidth="1"/>
    <col min="5" max="5" width="6" style="92" customWidth="1"/>
    <col min="6" max="6" width="21.7109375" style="92" customWidth="1"/>
    <col min="7" max="7" width="21" style="93" customWidth="1"/>
    <col min="8" max="8" width="6" style="93" customWidth="1"/>
    <col min="9" max="9" width="20.140625" style="92" customWidth="1"/>
    <col min="10" max="10" width="21" style="92" customWidth="1"/>
    <col min="11" max="11" width="6.42578125" style="93" customWidth="1"/>
    <col min="12" max="12" width="9.140625" style="92" hidden="1" customWidth="1" outlineLevel="1"/>
    <col min="13" max="13" width="23.140625" style="92" bestFit="1" customWidth="1" collapsed="1"/>
    <col min="14" max="14" width="21" style="92" customWidth="1"/>
    <col min="15" max="15" width="6" style="92" customWidth="1"/>
    <col min="16" max="16" width="21.7109375" style="92" customWidth="1"/>
    <col min="17" max="17" width="21" style="92" customWidth="1"/>
    <col min="18" max="18" width="6" style="92" customWidth="1"/>
    <col min="19" max="19" width="20.140625" style="92" customWidth="1"/>
    <col min="20" max="20" width="21" style="92" customWidth="1"/>
    <col min="21" max="16384" width="9.140625" style="92"/>
  </cols>
  <sheetData>
    <row r="2" spans="2:20" ht="24.75" customHeight="1">
      <c r="D2" s="165" t="s">
        <v>69</v>
      </c>
      <c r="E2" s="165"/>
      <c r="F2" s="165"/>
      <c r="G2" s="165"/>
      <c r="H2" s="165"/>
      <c r="I2" s="165"/>
      <c r="N2" s="165" t="s">
        <v>69</v>
      </c>
      <c r="O2" s="165"/>
      <c r="P2" s="165"/>
      <c r="Q2" s="165"/>
      <c r="R2" s="165"/>
      <c r="S2" s="165"/>
    </row>
    <row r="3" spans="2:20" ht="24.75" customHeight="1">
      <c r="D3" s="165"/>
      <c r="E3" s="165"/>
      <c r="F3" s="165"/>
      <c r="G3" s="165"/>
      <c r="H3" s="165"/>
      <c r="I3" s="165"/>
      <c r="N3" s="165"/>
      <c r="O3" s="165"/>
      <c r="P3" s="165"/>
      <c r="Q3" s="165"/>
      <c r="R3" s="165"/>
      <c r="S3" s="165"/>
    </row>
    <row r="4" spans="2:20" ht="24.75" customHeight="1">
      <c r="N4" s="93"/>
      <c r="Q4" s="93"/>
      <c r="R4" s="93"/>
    </row>
    <row r="5" spans="2:20" ht="24.75" customHeight="1">
      <c r="C5" s="94" t="s">
        <v>51</v>
      </c>
      <c r="D5" s="95" t="s">
        <v>37</v>
      </c>
      <c r="E5" s="94"/>
      <c r="F5" s="169" t="s">
        <v>50</v>
      </c>
      <c r="G5" s="169"/>
      <c r="H5" s="95"/>
      <c r="I5" s="94" t="s">
        <v>67</v>
      </c>
      <c r="J5" s="96">
        <v>45688</v>
      </c>
      <c r="M5" s="94" t="s">
        <v>51</v>
      </c>
      <c r="N5" s="95" t="s">
        <v>38</v>
      </c>
      <c r="O5" s="94"/>
      <c r="P5" s="169" t="s">
        <v>50</v>
      </c>
      <c r="Q5" s="169"/>
      <c r="R5" s="95"/>
      <c r="S5" s="94" t="s">
        <v>67</v>
      </c>
      <c r="T5" s="96">
        <v>45688</v>
      </c>
    </row>
    <row r="6" spans="2:20" ht="24.75" customHeight="1">
      <c r="B6" s="92" t="str">
        <f>MONTH(G6)&amp;D6</f>
        <v>1Fajar</v>
      </c>
      <c r="C6" s="94" t="s">
        <v>7</v>
      </c>
      <c r="D6" s="95" t="s">
        <v>1</v>
      </c>
      <c r="E6" s="94"/>
      <c r="F6" s="97" t="s">
        <v>71</v>
      </c>
      <c r="G6" s="98">
        <v>45658</v>
      </c>
      <c r="H6" s="95"/>
      <c r="I6" s="94" t="s">
        <v>68</v>
      </c>
      <c r="J6" s="99" t="s">
        <v>86</v>
      </c>
      <c r="L6" s="92" t="str">
        <f>MONTH(Q6)&amp;N6</f>
        <v>1Andra</v>
      </c>
      <c r="M6" s="94" t="s">
        <v>7</v>
      </c>
      <c r="N6" s="95" t="s">
        <v>2</v>
      </c>
      <c r="O6" s="94"/>
      <c r="P6" s="97" t="s">
        <v>71</v>
      </c>
      <c r="Q6" s="98">
        <v>45658</v>
      </c>
      <c r="R6" s="95"/>
      <c r="S6" s="94" t="s">
        <v>68</v>
      </c>
      <c r="T6" s="99" t="s">
        <v>87</v>
      </c>
    </row>
    <row r="7" spans="2:20" ht="24.75" customHeight="1">
      <c r="N7" s="93"/>
      <c r="Q7" s="93"/>
      <c r="R7" s="93"/>
    </row>
    <row r="8" spans="2:20" ht="24.75" customHeight="1">
      <c r="C8" s="166" t="s">
        <v>52</v>
      </c>
      <c r="D8" s="166"/>
      <c r="F8" s="166" t="s">
        <v>56</v>
      </c>
      <c r="G8" s="166"/>
      <c r="I8" s="166" t="s">
        <v>61</v>
      </c>
      <c r="J8" s="166"/>
      <c r="M8" s="166" t="s">
        <v>52</v>
      </c>
      <c r="N8" s="166"/>
      <c r="P8" s="166" t="s">
        <v>56</v>
      </c>
      <c r="Q8" s="166"/>
      <c r="R8" s="93"/>
      <c r="S8" s="166" t="s">
        <v>61</v>
      </c>
      <c r="T8" s="166"/>
    </row>
    <row r="9" spans="2:20" ht="24.75" customHeight="1">
      <c r="F9" s="93"/>
      <c r="N9" s="93"/>
      <c r="P9" s="93"/>
      <c r="Q9" s="93"/>
      <c r="R9" s="93"/>
    </row>
    <row r="10" spans="2:20" ht="24.75" customHeight="1">
      <c r="C10" s="92" t="s">
        <v>65</v>
      </c>
      <c r="D10" s="93">
        <f>IFERROR(VLOOKUP(B6,Rekapitulasi!$B$5:$W$857,5,FALSE),0)</f>
        <v>27</v>
      </c>
      <c r="F10" s="92" t="s">
        <v>57</v>
      </c>
      <c r="G10" s="93">
        <f>D10*F11</f>
        <v>2025000</v>
      </c>
      <c r="I10" s="92" t="s">
        <v>55</v>
      </c>
      <c r="J10" s="93">
        <f>D13*I11</f>
        <v>0</v>
      </c>
      <c r="M10" s="92" t="s">
        <v>65</v>
      </c>
      <c r="N10" s="93">
        <f>IFERROR(VLOOKUP(L6,Rekapitulasi!$B$5:$W$857,5,FALSE),0)</f>
        <v>27</v>
      </c>
      <c r="P10" s="92" t="s">
        <v>57</v>
      </c>
      <c r="Q10" s="93">
        <f>N10*P11</f>
        <v>2025000</v>
      </c>
      <c r="R10" s="93"/>
      <c r="S10" s="92" t="s">
        <v>55</v>
      </c>
      <c r="T10" s="93">
        <f>N13*S11</f>
        <v>0</v>
      </c>
    </row>
    <row r="11" spans="2:20" ht="24.75" customHeight="1">
      <c r="C11" s="92" t="s">
        <v>53</v>
      </c>
      <c r="D11" s="93">
        <f>IFERROR(VLOOKUP(B6,Rekapitulasi!$B$5:$W$857,9,FALSE),0)</f>
        <v>0</v>
      </c>
      <c r="F11" s="93">
        <f>IFERROR(VLOOKUP(B6,Rekapitulasi!$B$5:$W$857,7,FALSE),0)</f>
        <v>75000</v>
      </c>
      <c r="I11" s="93">
        <f>IFERROR(F11/8,0)</f>
        <v>9375</v>
      </c>
      <c r="M11" s="92" t="s">
        <v>53</v>
      </c>
      <c r="N11" s="93">
        <f>IFERROR(VLOOKUP(L6,Rekapitulasi!$B$5:$W$857,9,FALSE),0)</f>
        <v>0</v>
      </c>
      <c r="P11" s="93">
        <f>IFERROR(VLOOKUP(L6,Rekapitulasi!$B$5:$W$857,7,FALSE),0)</f>
        <v>75000</v>
      </c>
      <c r="Q11" s="93"/>
      <c r="R11" s="93"/>
      <c r="S11" s="93">
        <f>IFERROR(P11/8,0)</f>
        <v>9375</v>
      </c>
    </row>
    <row r="12" spans="2:20" ht="24.75" customHeight="1">
      <c r="C12" s="92" t="s">
        <v>54</v>
      </c>
      <c r="D12" s="93">
        <f>IFERROR(VLOOKUP(B6,Rekapitulasi!$B$5:$V$857,9,FALSE),0)</f>
        <v>0</v>
      </c>
      <c r="F12" s="92" t="s">
        <v>58</v>
      </c>
      <c r="G12" s="93">
        <f>D14*F13</f>
        <v>440625</v>
      </c>
      <c r="I12" s="92" t="s">
        <v>45</v>
      </c>
      <c r="J12" s="93">
        <f>IFERROR(VLOOKUP(B6,Rekapitulasi!$B$5:$W$857,17,FALSE),0)</f>
        <v>200000</v>
      </c>
      <c r="M12" s="92" t="s">
        <v>54</v>
      </c>
      <c r="N12" s="93">
        <f>IFERROR(VLOOKUP(L6,Rekapitulasi!$B$5:$V$857,9,FALSE),0)</f>
        <v>0</v>
      </c>
      <c r="P12" s="92" t="s">
        <v>58</v>
      </c>
      <c r="Q12" s="93">
        <f>N14*P13</f>
        <v>56250</v>
      </c>
      <c r="R12" s="93"/>
      <c r="S12" s="92" t="s">
        <v>45</v>
      </c>
      <c r="T12" s="93">
        <f>IFERROR(VLOOKUP(L6,Rekapitulasi!$B$5:$W$857,17,FALSE),0)</f>
        <v>330000</v>
      </c>
    </row>
    <row r="13" spans="2:20" ht="24.75" customHeight="1">
      <c r="C13" s="92" t="s">
        <v>55</v>
      </c>
      <c r="D13" s="93">
        <f>IFERROR(VLOOKUP(B6,Rekapitulasi!$B$5:$V$857,11,FALSE),0)</f>
        <v>0</v>
      </c>
      <c r="F13" s="93">
        <f>IFERROR(VLOOKUP(B6,Rekapitulasi!$B$5:$W$857,8,FALSE),0)</f>
        <v>9375</v>
      </c>
      <c r="I13" s="92" t="s">
        <v>63</v>
      </c>
      <c r="J13" s="93">
        <f>IFERROR(VLOOKUP(B6,Rekapitulasi!$B$5:$W$857,18,FALSE),0)</f>
        <v>0</v>
      </c>
      <c r="M13" s="92" t="s">
        <v>55</v>
      </c>
      <c r="N13" s="93">
        <f>IFERROR(VLOOKUP(L6,Rekapitulasi!$B$5:$V$857,11,FALSE),0)</f>
        <v>0</v>
      </c>
      <c r="P13" s="93">
        <f>IFERROR(VLOOKUP(L6,Rekapitulasi!$B$5:$W$857,8,FALSE),0)</f>
        <v>9375</v>
      </c>
      <c r="Q13" s="93"/>
      <c r="R13" s="93"/>
      <c r="S13" s="92" t="s">
        <v>63</v>
      </c>
      <c r="T13" s="93">
        <f>IFERROR(VLOOKUP(L6,Rekapitulasi!$B$5:$W$857,18,FALSE),0)</f>
        <v>242000</v>
      </c>
    </row>
    <row r="14" spans="2:20" ht="24.75" customHeight="1">
      <c r="C14" s="92" t="s">
        <v>64</v>
      </c>
      <c r="D14" s="93">
        <f>IFERROR(VLOOKUP(B6,Rekapitulasi!$B$5:$V$322,6,FALSE),0)</f>
        <v>47</v>
      </c>
      <c r="F14" s="92" t="s">
        <v>59</v>
      </c>
      <c r="G14" s="93">
        <v>0</v>
      </c>
      <c r="I14" s="92" t="s">
        <v>62</v>
      </c>
      <c r="J14" s="93">
        <v>0</v>
      </c>
      <c r="M14" s="92" t="s">
        <v>64</v>
      </c>
      <c r="N14" s="93">
        <f>IFERROR(VLOOKUP(L6,Rekapitulasi!$B$5:$V$322,6,FALSE),0)</f>
        <v>6</v>
      </c>
      <c r="P14" s="92" t="s">
        <v>59</v>
      </c>
      <c r="Q14" s="93">
        <v>0</v>
      </c>
      <c r="R14" s="93"/>
      <c r="S14" s="92" t="s">
        <v>62</v>
      </c>
      <c r="T14" s="93">
        <v>0</v>
      </c>
    </row>
    <row r="15" spans="2:20" ht="24.75" customHeight="1">
      <c r="F15" s="92" t="s">
        <v>60</v>
      </c>
      <c r="G15" s="93">
        <v>0</v>
      </c>
      <c r="N15" s="93"/>
      <c r="P15" s="92" t="s">
        <v>60</v>
      </c>
      <c r="Q15" s="93">
        <v>0</v>
      </c>
      <c r="R15" s="93"/>
    </row>
    <row r="16" spans="2:20" ht="24.75" customHeight="1" thickBot="1">
      <c r="C16" s="167" t="s">
        <v>66</v>
      </c>
      <c r="D16" s="168">
        <f>G17-J17</f>
        <v>2265625</v>
      </c>
      <c r="M16" s="167" t="s">
        <v>66</v>
      </c>
      <c r="N16" s="168">
        <f>Q17-T17</f>
        <v>1509250</v>
      </c>
      <c r="Q16" s="93"/>
      <c r="R16" s="93"/>
    </row>
    <row r="17" spans="2:20" ht="24.75" customHeight="1">
      <c r="C17" s="167"/>
      <c r="D17" s="168"/>
      <c r="F17" s="100" t="s">
        <v>9</v>
      </c>
      <c r="G17" s="101">
        <f>SUM(G10:G16)</f>
        <v>2465625</v>
      </c>
      <c r="I17" s="100" t="s">
        <v>9</v>
      </c>
      <c r="J17" s="101">
        <f>SUM(J10:J16)</f>
        <v>200000</v>
      </c>
      <c r="M17" s="167"/>
      <c r="N17" s="168"/>
      <c r="P17" s="100" t="s">
        <v>9</v>
      </c>
      <c r="Q17" s="101">
        <f>SUM(Q10:Q16)</f>
        <v>2081250</v>
      </c>
      <c r="R17" s="93"/>
      <c r="S17" s="100" t="s">
        <v>9</v>
      </c>
      <c r="T17" s="101">
        <f>SUM(T10:T16)</f>
        <v>572000</v>
      </c>
    </row>
    <row r="18" spans="2:20" ht="24.75" customHeight="1">
      <c r="N18" s="93"/>
      <c r="Q18" s="93"/>
      <c r="R18" s="93"/>
    </row>
    <row r="19" spans="2:20" ht="24.75" customHeight="1">
      <c r="D19" s="165" t="s">
        <v>69</v>
      </c>
      <c r="E19" s="165"/>
      <c r="F19" s="165"/>
      <c r="G19" s="165"/>
      <c r="H19" s="165"/>
      <c r="I19" s="165"/>
      <c r="N19" s="165" t="s">
        <v>69</v>
      </c>
      <c r="O19" s="165"/>
      <c r="P19" s="165"/>
      <c r="Q19" s="165"/>
      <c r="R19" s="165"/>
      <c r="S19" s="165"/>
    </row>
    <row r="20" spans="2:20" ht="24.75" customHeight="1">
      <c r="D20" s="165"/>
      <c r="E20" s="165"/>
      <c r="F20" s="165"/>
      <c r="G20" s="165"/>
      <c r="H20" s="165"/>
      <c r="I20" s="165"/>
      <c r="N20" s="165"/>
      <c r="O20" s="165"/>
      <c r="P20" s="165"/>
      <c r="Q20" s="165"/>
      <c r="R20" s="165"/>
      <c r="S20" s="165"/>
    </row>
    <row r="21" spans="2:20" ht="24.75" customHeight="1">
      <c r="N21" s="93"/>
      <c r="Q21" s="93"/>
      <c r="R21" s="93"/>
    </row>
    <row r="22" spans="2:20" ht="24.75" customHeight="1">
      <c r="C22" s="94" t="s">
        <v>51</v>
      </c>
      <c r="D22" s="95" t="s">
        <v>39</v>
      </c>
      <c r="E22" s="94"/>
      <c r="F22" s="169" t="s">
        <v>50</v>
      </c>
      <c r="G22" s="169"/>
      <c r="H22" s="95"/>
      <c r="I22" s="94" t="s">
        <v>67</v>
      </c>
      <c r="J22" s="96">
        <v>45688</v>
      </c>
      <c r="M22" s="94" t="s">
        <v>51</v>
      </c>
      <c r="N22" s="95" t="s">
        <v>40</v>
      </c>
      <c r="O22" s="94"/>
      <c r="P22" s="169" t="s">
        <v>50</v>
      </c>
      <c r="Q22" s="169"/>
      <c r="R22" s="95"/>
      <c r="S22" s="94" t="s">
        <v>67</v>
      </c>
      <c r="T22" s="96">
        <v>45688</v>
      </c>
    </row>
    <row r="23" spans="2:20" ht="24.75" customHeight="1">
      <c r="B23" s="92" t="str">
        <f>MONTH(G23)&amp;D23</f>
        <v>1Jenal</v>
      </c>
      <c r="C23" s="94" t="s">
        <v>7</v>
      </c>
      <c r="D23" s="95" t="s">
        <v>3</v>
      </c>
      <c r="E23" s="94"/>
      <c r="F23" s="97" t="s">
        <v>71</v>
      </c>
      <c r="G23" s="98">
        <v>45658</v>
      </c>
      <c r="H23" s="95"/>
      <c r="I23" s="94" t="s">
        <v>68</v>
      </c>
      <c r="J23" s="99" t="s">
        <v>86</v>
      </c>
      <c r="L23" s="92" t="str">
        <f>MONTH(Q23)&amp;N23</f>
        <v>1Egi</v>
      </c>
      <c r="M23" s="94" t="s">
        <v>7</v>
      </c>
      <c r="N23" s="95" t="s">
        <v>4</v>
      </c>
      <c r="O23" s="94"/>
      <c r="P23" s="97" t="s">
        <v>71</v>
      </c>
      <c r="Q23" s="98">
        <v>45658</v>
      </c>
      <c r="R23" s="95"/>
      <c r="S23" s="94" t="s">
        <v>68</v>
      </c>
      <c r="T23" s="99" t="s">
        <v>102</v>
      </c>
    </row>
    <row r="24" spans="2:20" ht="24.75" customHeight="1">
      <c r="N24" s="93"/>
      <c r="Q24" s="93"/>
      <c r="R24" s="93"/>
    </row>
    <row r="25" spans="2:20" ht="24.75" customHeight="1">
      <c r="C25" s="166" t="s">
        <v>52</v>
      </c>
      <c r="D25" s="166"/>
      <c r="F25" s="166" t="s">
        <v>56</v>
      </c>
      <c r="G25" s="166"/>
      <c r="I25" s="166" t="s">
        <v>61</v>
      </c>
      <c r="J25" s="166"/>
      <c r="M25" s="166" t="s">
        <v>52</v>
      </c>
      <c r="N25" s="166"/>
      <c r="P25" s="166" t="s">
        <v>56</v>
      </c>
      <c r="Q25" s="166"/>
      <c r="R25" s="93"/>
      <c r="S25" s="166" t="s">
        <v>61</v>
      </c>
      <c r="T25" s="166"/>
    </row>
    <row r="26" spans="2:20" ht="24.75" customHeight="1">
      <c r="F26" s="93"/>
      <c r="N26" s="93"/>
      <c r="P26" s="93"/>
      <c r="Q26" s="93"/>
      <c r="R26" s="93"/>
    </row>
    <row r="27" spans="2:20" ht="24.75" customHeight="1">
      <c r="C27" s="92" t="s">
        <v>65</v>
      </c>
      <c r="D27" s="93">
        <f>IFERROR(VLOOKUP(B23,Rekapitulasi!$B$5:$W$857,5,FALSE),0)</f>
        <v>27</v>
      </c>
      <c r="F27" s="92" t="s">
        <v>57</v>
      </c>
      <c r="G27" s="93">
        <f>D27*F28</f>
        <v>2025000</v>
      </c>
      <c r="I27" s="92" t="s">
        <v>55</v>
      </c>
      <c r="J27" s="93">
        <f>D30*I28</f>
        <v>0</v>
      </c>
      <c r="M27" s="92" t="s">
        <v>65</v>
      </c>
      <c r="N27" s="93">
        <f>IFERROR(VLOOKUP(L23,Rekapitulasi!$B$5:$W$857,5,FALSE),0)</f>
        <v>25</v>
      </c>
      <c r="P27" s="92" t="s">
        <v>57</v>
      </c>
      <c r="Q27" s="93">
        <f>N27*P28</f>
        <v>2500000</v>
      </c>
      <c r="R27" s="93"/>
      <c r="S27" s="92" t="s">
        <v>55</v>
      </c>
      <c r="T27" s="93">
        <f>N30*S28</f>
        <v>0</v>
      </c>
    </row>
    <row r="28" spans="2:20" ht="24.75" customHeight="1">
      <c r="C28" s="92" t="s">
        <v>53</v>
      </c>
      <c r="D28" s="93">
        <f>IFERROR(VLOOKUP(B23,Rekapitulasi!$B$5:$W$857,9,FALSE),0)</f>
        <v>0</v>
      </c>
      <c r="F28" s="93">
        <f>IFERROR(VLOOKUP(B23,Rekapitulasi!$B$5:$W$857,7,FALSE),0)</f>
        <v>75000</v>
      </c>
      <c r="I28" s="93">
        <f>IFERROR(F28/8,0)</f>
        <v>9375</v>
      </c>
      <c r="M28" s="92" t="s">
        <v>53</v>
      </c>
      <c r="N28" s="93">
        <f>IFERROR(VLOOKUP(L23,Rekapitulasi!$B$5:$W$857,9,FALSE),0)</f>
        <v>0</v>
      </c>
      <c r="P28" s="93">
        <f>IFERROR(VLOOKUP(L23,Rekapitulasi!$B$5:$W$857,7,FALSE),0)</f>
        <v>100000</v>
      </c>
      <c r="Q28" s="93"/>
      <c r="R28" s="93"/>
      <c r="S28" s="93">
        <f>IFERROR(P28/8,0)</f>
        <v>12500</v>
      </c>
    </row>
    <row r="29" spans="2:20" ht="24.75" customHeight="1">
      <c r="C29" s="92" t="s">
        <v>54</v>
      </c>
      <c r="D29" s="93">
        <f>IFERROR(VLOOKUP(B23,Rekapitulasi!$B$5:$V$857,9,FALSE),0)</f>
        <v>0</v>
      </c>
      <c r="F29" s="92" t="s">
        <v>58</v>
      </c>
      <c r="G29" s="93">
        <f>D31*F30</f>
        <v>290625</v>
      </c>
      <c r="I29" s="92" t="s">
        <v>45</v>
      </c>
      <c r="J29" s="93">
        <f>IFERROR(VLOOKUP(B23,Rekapitulasi!$B$5:$W$857,17,FALSE),0)</f>
        <v>100000</v>
      </c>
      <c r="M29" s="92" t="s">
        <v>54</v>
      </c>
      <c r="N29" s="93">
        <f>IFERROR(VLOOKUP(L23,Rekapitulasi!$B$5:$V$857,9,FALSE),0)</f>
        <v>0</v>
      </c>
      <c r="P29" s="92" t="s">
        <v>58</v>
      </c>
      <c r="Q29" s="93">
        <f>N31*P30</f>
        <v>250000</v>
      </c>
      <c r="R29" s="93"/>
      <c r="S29" s="92" t="s">
        <v>45</v>
      </c>
      <c r="T29" s="93">
        <f>IFERROR(VLOOKUP(L23,Rekapitulasi!$B$5:$W$857,17,FALSE),0)</f>
        <v>760000</v>
      </c>
    </row>
    <row r="30" spans="2:20" ht="24.75" customHeight="1">
      <c r="C30" s="92" t="s">
        <v>55</v>
      </c>
      <c r="D30" s="93">
        <f>IFERROR(VLOOKUP(B23,Rekapitulasi!$B$5:$V$857,11,FALSE),0)</f>
        <v>0</v>
      </c>
      <c r="F30" s="93">
        <f>IFERROR(VLOOKUP(B23,Rekapitulasi!$B$5:$W$857,8,FALSE),0)</f>
        <v>9375</v>
      </c>
      <c r="I30" s="92" t="s">
        <v>63</v>
      </c>
      <c r="J30" s="93">
        <f>IFERROR(VLOOKUP(B23,Rekapitulasi!$B$5:$W$857,18,FALSE),0)</f>
        <v>0</v>
      </c>
      <c r="M30" s="92" t="s">
        <v>55</v>
      </c>
      <c r="N30" s="93">
        <f>IFERROR(VLOOKUP(L23,Rekapitulasi!$B$5:$V$857,11,FALSE),0)</f>
        <v>0</v>
      </c>
      <c r="P30" s="93">
        <f>IFERROR(VLOOKUP(L23,Rekapitulasi!$B$5:$W$857,8,FALSE),0)</f>
        <v>12500</v>
      </c>
      <c r="Q30" s="93"/>
      <c r="R30" s="93"/>
      <c r="S30" s="92" t="s">
        <v>63</v>
      </c>
      <c r="T30" s="93">
        <f>IFERROR(VLOOKUP(L23,Rekapitulasi!$B$5:$W$857,18,FALSE),0)</f>
        <v>110000</v>
      </c>
    </row>
    <row r="31" spans="2:20" ht="24.75" customHeight="1">
      <c r="C31" s="92" t="s">
        <v>64</v>
      </c>
      <c r="D31" s="93">
        <f>IFERROR(VLOOKUP(B23,Rekapitulasi!$B$5:$V$322,6,FALSE),0)</f>
        <v>31</v>
      </c>
      <c r="F31" s="92" t="s">
        <v>59</v>
      </c>
      <c r="G31" s="93">
        <v>0</v>
      </c>
      <c r="I31" s="92" t="s">
        <v>62</v>
      </c>
      <c r="J31" s="93">
        <v>0</v>
      </c>
      <c r="M31" s="92" t="s">
        <v>64</v>
      </c>
      <c r="N31" s="93">
        <f>IFERROR(VLOOKUP(L23,Rekapitulasi!$B$5:$V$322,6,FALSE),0)</f>
        <v>20</v>
      </c>
      <c r="P31" s="92" t="s">
        <v>59</v>
      </c>
      <c r="Q31" s="93">
        <v>0</v>
      </c>
      <c r="R31" s="93"/>
      <c r="S31" s="92" t="s">
        <v>62</v>
      </c>
      <c r="T31" s="93">
        <v>0</v>
      </c>
    </row>
    <row r="32" spans="2:20" ht="24.75" customHeight="1">
      <c r="F32" s="92" t="s">
        <v>60</v>
      </c>
      <c r="G32" s="93">
        <v>0</v>
      </c>
      <c r="N32" s="93"/>
      <c r="P32" s="92" t="s">
        <v>60</v>
      </c>
      <c r="Q32" s="93">
        <v>0</v>
      </c>
      <c r="R32" s="93"/>
    </row>
    <row r="33" spans="2:20" ht="24.75" customHeight="1" thickBot="1">
      <c r="C33" s="167" t="s">
        <v>66</v>
      </c>
      <c r="D33" s="168">
        <f>G34-J34</f>
        <v>2215625</v>
      </c>
      <c r="M33" s="167" t="s">
        <v>66</v>
      </c>
      <c r="N33" s="168">
        <f>Q34-T34</f>
        <v>1880000</v>
      </c>
      <c r="Q33" s="93"/>
      <c r="R33" s="93"/>
    </row>
    <row r="34" spans="2:20" ht="24.75" customHeight="1">
      <c r="C34" s="167"/>
      <c r="D34" s="168"/>
      <c r="F34" s="100" t="s">
        <v>9</v>
      </c>
      <c r="G34" s="101">
        <f>SUM(G27:G33)</f>
        <v>2315625</v>
      </c>
      <c r="I34" s="100" t="s">
        <v>9</v>
      </c>
      <c r="J34" s="101">
        <f>SUM(J27:J33)</f>
        <v>100000</v>
      </c>
      <c r="M34" s="167"/>
      <c r="N34" s="168"/>
      <c r="P34" s="100" t="s">
        <v>9</v>
      </c>
      <c r="Q34" s="101">
        <f>SUM(Q27:Q33)</f>
        <v>2750000</v>
      </c>
      <c r="R34" s="93"/>
      <c r="S34" s="100" t="s">
        <v>9</v>
      </c>
      <c r="T34" s="101">
        <f>SUM(T27:T33)</f>
        <v>870000</v>
      </c>
    </row>
    <row r="35" spans="2:20" ht="24.75" customHeight="1">
      <c r="N35" s="93"/>
      <c r="Q35" s="93"/>
      <c r="R35" s="93"/>
    </row>
    <row r="36" spans="2:20" ht="24.75" customHeight="1">
      <c r="D36" s="165" t="s">
        <v>69</v>
      </c>
      <c r="E36" s="165"/>
      <c r="F36" s="165"/>
      <c r="G36" s="165"/>
      <c r="H36" s="165"/>
      <c r="I36" s="165"/>
      <c r="N36" s="165" t="s">
        <v>69</v>
      </c>
      <c r="O36" s="165"/>
      <c r="P36" s="165"/>
      <c r="Q36" s="165"/>
      <c r="R36" s="165"/>
      <c r="S36" s="165"/>
    </row>
    <row r="37" spans="2:20" ht="24.75" customHeight="1">
      <c r="D37" s="165"/>
      <c r="E37" s="165"/>
      <c r="F37" s="165"/>
      <c r="G37" s="165"/>
      <c r="H37" s="165"/>
      <c r="I37" s="165"/>
      <c r="N37" s="165"/>
      <c r="O37" s="165"/>
      <c r="P37" s="165"/>
      <c r="Q37" s="165"/>
      <c r="R37" s="165"/>
      <c r="S37" s="165"/>
    </row>
    <row r="38" spans="2:20" ht="24.75" customHeight="1">
      <c r="N38" s="93"/>
      <c r="Q38" s="93"/>
      <c r="R38" s="93"/>
    </row>
    <row r="39" spans="2:20" ht="24.75" customHeight="1">
      <c r="C39" s="94" t="s">
        <v>51</v>
      </c>
      <c r="D39" s="95" t="s">
        <v>41</v>
      </c>
      <c r="E39" s="94"/>
      <c r="F39" s="169" t="s">
        <v>50</v>
      </c>
      <c r="G39" s="169"/>
      <c r="H39" s="95"/>
      <c r="I39" s="94" t="s">
        <v>67</v>
      </c>
      <c r="J39" s="96">
        <v>45688</v>
      </c>
      <c r="M39" s="94" t="s">
        <v>51</v>
      </c>
      <c r="N39" s="95" t="s">
        <v>42</v>
      </c>
      <c r="O39" s="94"/>
      <c r="P39" s="169" t="s">
        <v>50</v>
      </c>
      <c r="Q39" s="169"/>
      <c r="R39" s="95"/>
      <c r="S39" s="94" t="s">
        <v>67</v>
      </c>
      <c r="T39" s="96">
        <v>45688</v>
      </c>
    </row>
    <row r="40" spans="2:20" ht="24.75" customHeight="1">
      <c r="B40" s="92" t="str">
        <f>MONTH(G40)&amp;D40</f>
        <v>1Safira</v>
      </c>
      <c r="C40" s="94" t="s">
        <v>7</v>
      </c>
      <c r="D40" s="95" t="s">
        <v>5</v>
      </c>
      <c r="E40" s="94"/>
      <c r="F40" s="97" t="s">
        <v>71</v>
      </c>
      <c r="G40" s="98">
        <v>45658</v>
      </c>
      <c r="H40" s="95"/>
      <c r="I40" s="94" t="s">
        <v>68</v>
      </c>
      <c r="J40" s="99" t="s">
        <v>108</v>
      </c>
      <c r="L40" s="92" t="str">
        <f>MONTH(Q40)&amp;N40</f>
        <v>1Tia</v>
      </c>
      <c r="M40" s="94" t="s">
        <v>7</v>
      </c>
      <c r="N40" s="95" t="s">
        <v>101</v>
      </c>
      <c r="O40" s="94"/>
      <c r="P40" s="97" t="s">
        <v>71</v>
      </c>
      <c r="Q40" s="98">
        <v>45658</v>
      </c>
      <c r="R40" s="95"/>
      <c r="S40" s="94" t="s">
        <v>68</v>
      </c>
      <c r="T40" s="99" t="s">
        <v>88</v>
      </c>
    </row>
    <row r="41" spans="2:20" ht="24.75" customHeight="1">
      <c r="N41" s="93"/>
      <c r="Q41" s="93"/>
      <c r="R41" s="93"/>
    </row>
    <row r="42" spans="2:20" ht="24.75" customHeight="1">
      <c r="C42" s="166" t="s">
        <v>52</v>
      </c>
      <c r="D42" s="166"/>
      <c r="F42" s="166" t="s">
        <v>56</v>
      </c>
      <c r="G42" s="166"/>
      <c r="I42" s="166" t="s">
        <v>61</v>
      </c>
      <c r="J42" s="166"/>
      <c r="M42" s="166" t="s">
        <v>52</v>
      </c>
      <c r="N42" s="166"/>
      <c r="P42" s="166" t="s">
        <v>56</v>
      </c>
      <c r="Q42" s="166"/>
      <c r="R42" s="93"/>
      <c r="S42" s="166" t="s">
        <v>61</v>
      </c>
      <c r="T42" s="166"/>
    </row>
    <row r="43" spans="2:20" ht="24.75" customHeight="1">
      <c r="F43" s="93"/>
      <c r="N43" s="93"/>
      <c r="P43" s="93"/>
      <c r="Q43" s="93"/>
      <c r="R43" s="93"/>
    </row>
    <row r="44" spans="2:20" ht="24.75" customHeight="1">
      <c r="C44" s="92" t="s">
        <v>65</v>
      </c>
      <c r="D44" s="93">
        <f>IFERROR(VLOOKUP(B40,Rekapitulasi!$B$5:$W$857,5,FALSE),0)</f>
        <v>23</v>
      </c>
      <c r="F44" s="92" t="s">
        <v>57</v>
      </c>
      <c r="G44" s="93">
        <f>D44*F45</f>
        <v>3220000</v>
      </c>
      <c r="I44" s="92" t="s">
        <v>55</v>
      </c>
      <c r="J44" s="93">
        <f>D47*I45</f>
        <v>0</v>
      </c>
      <c r="M44" s="92" t="s">
        <v>65</v>
      </c>
      <c r="N44" s="93">
        <f>IFERROR(VLOOKUP(L40,Rekapitulasi!$B$5:$W$857,5,FALSE),0)</f>
        <v>31</v>
      </c>
      <c r="P44" s="92" t="s">
        <v>57</v>
      </c>
      <c r="Q44" s="93">
        <f>N44*P45</f>
        <v>1705000</v>
      </c>
      <c r="R44" s="93"/>
      <c r="S44" s="92" t="s">
        <v>55</v>
      </c>
      <c r="T44" s="93">
        <f>N47*S45</f>
        <v>0</v>
      </c>
    </row>
    <row r="45" spans="2:20" ht="24.75" customHeight="1">
      <c r="C45" s="92" t="s">
        <v>53</v>
      </c>
      <c r="D45" s="93">
        <f>IFERROR(VLOOKUP(B40,Rekapitulasi!$B$5:$W$857,9,FALSE),0)</f>
        <v>0</v>
      </c>
      <c r="F45" s="93">
        <f>IFERROR(VLOOKUP(B40,Rekapitulasi!$B$5:$W$857,7,FALSE),0)</f>
        <v>140000</v>
      </c>
      <c r="I45" s="93">
        <f>IFERROR(F45/8,0)</f>
        <v>17500</v>
      </c>
      <c r="M45" s="92" t="s">
        <v>53</v>
      </c>
      <c r="N45" s="93">
        <f>IFERROR(VLOOKUP(L40,Rekapitulasi!$B$5:$W$857,9,FALSE),0)</f>
        <v>0</v>
      </c>
      <c r="P45" s="93">
        <f>IFERROR(VLOOKUP(L40,Rekapitulasi!$B$5:$W$857,7,FALSE),0)</f>
        <v>55000</v>
      </c>
      <c r="Q45" s="93"/>
      <c r="R45" s="93"/>
      <c r="S45" s="93">
        <f>IFERROR(P45/8,0)</f>
        <v>6875</v>
      </c>
    </row>
    <row r="46" spans="2:20" ht="24.75" customHeight="1">
      <c r="C46" s="92" t="s">
        <v>54</v>
      </c>
      <c r="D46" s="93">
        <f>IFERROR(VLOOKUP(B40,Rekapitulasi!$B$5:$V$857,9,FALSE),0)</f>
        <v>0</v>
      </c>
      <c r="F46" s="92" t="s">
        <v>58</v>
      </c>
      <c r="G46" s="93">
        <f>D48*F47</f>
        <v>0</v>
      </c>
      <c r="I46" s="92" t="s">
        <v>45</v>
      </c>
      <c r="J46" s="93">
        <f>IFERROR(VLOOKUP(B40,Rekapitulasi!$B$5:$W$857,17,FALSE),0)</f>
        <v>1120000</v>
      </c>
      <c r="M46" s="92" t="s">
        <v>54</v>
      </c>
      <c r="N46" s="93">
        <f>IFERROR(VLOOKUP(L40,Rekapitulasi!$B$5:$V$857,9,FALSE),0)</f>
        <v>0</v>
      </c>
      <c r="P46" s="92" t="s">
        <v>58</v>
      </c>
      <c r="Q46" s="93">
        <f>N48*P47</f>
        <v>0</v>
      </c>
      <c r="R46" s="93"/>
      <c r="S46" s="92" t="s">
        <v>45</v>
      </c>
      <c r="T46" s="93">
        <f>IFERROR(VLOOKUP(L40,Rekapitulasi!$B$5:$W$857,17,FALSE),0)</f>
        <v>342000</v>
      </c>
    </row>
    <row r="47" spans="2:20" ht="24.75" customHeight="1">
      <c r="C47" s="92" t="s">
        <v>55</v>
      </c>
      <c r="D47" s="93">
        <f>IFERROR(VLOOKUP(B40,Rekapitulasi!$B$5:$V$857,11,FALSE),0)</f>
        <v>0</v>
      </c>
      <c r="F47" s="93">
        <f>IFERROR(VLOOKUP(B40,Rekapitulasi!$B$5:$W$857,8,FALSE),0)</f>
        <v>17500</v>
      </c>
      <c r="I47" s="92" t="s">
        <v>63</v>
      </c>
      <c r="J47" s="93">
        <f>IFERROR(VLOOKUP(B40,Rekapitulasi!$B$5:$W$857,18,FALSE),0)</f>
        <v>114000</v>
      </c>
      <c r="M47" s="92" t="s">
        <v>55</v>
      </c>
      <c r="N47" s="93">
        <f>IFERROR(VLOOKUP(L40,Rekapitulasi!$B$5:$V$857,11,FALSE),0)</f>
        <v>0</v>
      </c>
      <c r="P47" s="93">
        <f>IFERROR(VLOOKUP(L40,Rekapitulasi!$B$5:$W$857,8,FALSE),0)</f>
        <v>6875</v>
      </c>
      <c r="Q47" s="93"/>
      <c r="R47" s="93"/>
      <c r="S47" s="92" t="s">
        <v>63</v>
      </c>
      <c r="T47" s="93">
        <f>IFERROR(VLOOKUP(L40,Rekapitulasi!$B$5:$W$857,18,FALSE),0)</f>
        <v>90000</v>
      </c>
    </row>
    <row r="48" spans="2:20" ht="24.75" customHeight="1">
      <c r="C48" s="92" t="s">
        <v>64</v>
      </c>
      <c r="D48" s="93">
        <f>IFERROR(VLOOKUP(B40,Rekapitulasi!$B$5:$V$322,6,FALSE),0)</f>
        <v>0</v>
      </c>
      <c r="F48" s="92" t="s">
        <v>59</v>
      </c>
      <c r="G48" s="93">
        <v>0</v>
      </c>
      <c r="I48" s="92" t="s">
        <v>62</v>
      </c>
      <c r="J48" s="93">
        <v>0</v>
      </c>
      <c r="M48" s="92" t="s">
        <v>64</v>
      </c>
      <c r="N48" s="93">
        <f>IFERROR(VLOOKUP(L40,Rekapitulasi!$B$5:$V$322,6,FALSE),0)</f>
        <v>0</v>
      </c>
      <c r="P48" s="92" t="s">
        <v>59</v>
      </c>
      <c r="Q48" s="93">
        <v>0</v>
      </c>
      <c r="R48" s="93"/>
      <c r="S48" s="92" t="s">
        <v>62</v>
      </c>
      <c r="T48" s="93">
        <v>0</v>
      </c>
    </row>
    <row r="49" spans="2:20" ht="24.75" customHeight="1">
      <c r="F49" s="92" t="s">
        <v>60</v>
      </c>
      <c r="G49" s="93">
        <v>0</v>
      </c>
      <c r="N49" s="93"/>
      <c r="P49" s="92" t="s">
        <v>60</v>
      </c>
      <c r="Q49" s="93">
        <v>0</v>
      </c>
      <c r="R49" s="93"/>
    </row>
    <row r="50" spans="2:20" ht="24.75" customHeight="1" thickBot="1">
      <c r="C50" s="167" t="s">
        <v>66</v>
      </c>
      <c r="D50" s="168">
        <f>G51-J51</f>
        <v>1986000</v>
      </c>
      <c r="M50" s="167" t="s">
        <v>66</v>
      </c>
      <c r="N50" s="168">
        <f>Q51-T51</f>
        <v>1273000</v>
      </c>
      <c r="Q50" s="93"/>
      <c r="R50" s="93"/>
    </row>
    <row r="51" spans="2:20" ht="24.75" customHeight="1">
      <c r="C51" s="167"/>
      <c r="D51" s="168"/>
      <c r="F51" s="100" t="s">
        <v>9</v>
      </c>
      <c r="G51" s="101">
        <f>SUM(G44:G50)</f>
        <v>3220000</v>
      </c>
      <c r="I51" s="100" t="s">
        <v>9</v>
      </c>
      <c r="J51" s="101">
        <f>SUM(J44:J50)</f>
        <v>1234000</v>
      </c>
      <c r="M51" s="167"/>
      <c r="N51" s="168"/>
      <c r="P51" s="100" t="s">
        <v>9</v>
      </c>
      <c r="Q51" s="101">
        <f>SUM(Q44:Q50)</f>
        <v>1705000</v>
      </c>
      <c r="R51" s="93"/>
      <c r="S51" s="100" t="s">
        <v>9</v>
      </c>
      <c r="T51" s="101">
        <f>SUM(T44:T50)</f>
        <v>432000</v>
      </c>
    </row>
    <row r="52" spans="2:20" ht="24.75" customHeight="1">
      <c r="N52" s="93"/>
      <c r="Q52" s="93"/>
      <c r="R52" s="93"/>
    </row>
    <row r="53" spans="2:20" ht="24.75" customHeight="1">
      <c r="D53" s="165" t="s">
        <v>69</v>
      </c>
      <c r="E53" s="165"/>
      <c r="F53" s="165"/>
      <c r="G53" s="165"/>
      <c r="H53" s="165"/>
      <c r="I53" s="165"/>
      <c r="N53" s="165" t="s">
        <v>69</v>
      </c>
      <c r="O53" s="165"/>
      <c r="P53" s="165"/>
      <c r="Q53" s="165"/>
      <c r="R53" s="165"/>
      <c r="S53" s="165"/>
    </row>
    <row r="54" spans="2:20" ht="24.75" customHeight="1">
      <c r="D54" s="165"/>
      <c r="E54" s="165"/>
      <c r="F54" s="165"/>
      <c r="G54" s="165"/>
      <c r="H54" s="165"/>
      <c r="I54" s="165"/>
      <c r="N54" s="165"/>
      <c r="O54" s="165"/>
      <c r="P54" s="165"/>
      <c r="Q54" s="165"/>
      <c r="R54" s="165"/>
      <c r="S54" s="165"/>
    </row>
    <row r="55" spans="2:20" ht="24.75" customHeight="1">
      <c r="N55" s="93"/>
      <c r="Q55" s="93"/>
      <c r="R55" s="93"/>
    </row>
    <row r="56" spans="2:20" ht="24.75" customHeight="1">
      <c r="C56" s="94" t="s">
        <v>51</v>
      </c>
      <c r="D56" s="95" t="s">
        <v>43</v>
      </c>
      <c r="E56" s="94"/>
      <c r="F56" s="169" t="s">
        <v>50</v>
      </c>
      <c r="G56" s="169"/>
      <c r="H56" s="95"/>
      <c r="I56" s="94" t="s">
        <v>67</v>
      </c>
      <c r="J56" s="96">
        <v>45688</v>
      </c>
      <c r="M56" s="94" t="s">
        <v>51</v>
      </c>
      <c r="N56" s="95" t="s">
        <v>44</v>
      </c>
      <c r="O56" s="94"/>
      <c r="P56" s="169" t="s">
        <v>50</v>
      </c>
      <c r="Q56" s="169"/>
      <c r="R56" s="95"/>
      <c r="S56" s="94" t="s">
        <v>67</v>
      </c>
      <c r="T56" s="96">
        <v>45688</v>
      </c>
    </row>
    <row r="57" spans="2:20" ht="24.75" customHeight="1">
      <c r="B57" s="92" t="str">
        <f>MONTH(G57)&amp;D57</f>
        <v>1Rahma</v>
      </c>
      <c r="C57" s="94" t="s">
        <v>7</v>
      </c>
      <c r="D57" s="95" t="s">
        <v>103</v>
      </c>
      <c r="E57" s="94"/>
      <c r="F57" s="97" t="s">
        <v>71</v>
      </c>
      <c r="G57" s="98">
        <v>45658</v>
      </c>
      <c r="H57" s="95"/>
      <c r="I57" s="94" t="s">
        <v>68</v>
      </c>
      <c r="J57" s="99" t="s">
        <v>87</v>
      </c>
      <c r="L57" s="92" t="str">
        <f>MONTH(Q57)&amp;N57</f>
        <v>1Dian</v>
      </c>
      <c r="M57" s="94" t="s">
        <v>7</v>
      </c>
      <c r="N57" s="95" t="s">
        <v>100</v>
      </c>
      <c r="O57" s="94"/>
      <c r="P57" s="97" t="s">
        <v>71</v>
      </c>
      <c r="Q57" s="98">
        <v>45658</v>
      </c>
      <c r="R57" s="95"/>
      <c r="S57" s="94" t="s">
        <v>68</v>
      </c>
      <c r="T57" s="99" t="s">
        <v>109</v>
      </c>
    </row>
    <row r="58" spans="2:20" ht="24.75" customHeight="1">
      <c r="N58" s="93"/>
      <c r="Q58" s="93"/>
      <c r="R58" s="93"/>
    </row>
    <row r="59" spans="2:20" ht="24.75" customHeight="1">
      <c r="C59" s="166" t="s">
        <v>52</v>
      </c>
      <c r="D59" s="166"/>
      <c r="F59" s="166" t="s">
        <v>56</v>
      </c>
      <c r="G59" s="166"/>
      <c r="I59" s="166" t="s">
        <v>61</v>
      </c>
      <c r="J59" s="166"/>
      <c r="M59" s="166" t="s">
        <v>52</v>
      </c>
      <c r="N59" s="166"/>
      <c r="P59" s="166" t="s">
        <v>56</v>
      </c>
      <c r="Q59" s="166"/>
      <c r="R59" s="93"/>
      <c r="S59" s="166" t="s">
        <v>61</v>
      </c>
      <c r="T59" s="166"/>
    </row>
    <row r="60" spans="2:20" ht="24.75" customHeight="1">
      <c r="F60" s="93"/>
      <c r="N60" s="93"/>
      <c r="P60" s="93"/>
      <c r="Q60" s="93"/>
      <c r="R60" s="93"/>
    </row>
    <row r="61" spans="2:20" ht="24.75" customHeight="1">
      <c r="C61" s="92" t="s">
        <v>65</v>
      </c>
      <c r="D61" s="93">
        <f>IFERROR(VLOOKUP(B57,Rekapitulasi!$B$5:$W$857,5,FALSE),0)</f>
        <v>18</v>
      </c>
      <c r="F61" s="92" t="s">
        <v>57</v>
      </c>
      <c r="G61" s="93">
        <f>D61*F62</f>
        <v>1350000</v>
      </c>
      <c r="I61" s="92" t="s">
        <v>55</v>
      </c>
      <c r="J61" s="93">
        <f>D64*I62</f>
        <v>0</v>
      </c>
      <c r="M61" s="92" t="s">
        <v>65</v>
      </c>
      <c r="N61" s="93">
        <f>IFERROR(VLOOKUP(L57,Rekapitulasi!$B$5:$W$857,5,FALSE),0)</f>
        <v>29</v>
      </c>
      <c r="P61" s="92" t="s">
        <v>57</v>
      </c>
      <c r="Q61" s="93">
        <f>N61*P62</f>
        <v>1595000</v>
      </c>
      <c r="R61" s="93"/>
      <c r="S61" s="92" t="s">
        <v>55</v>
      </c>
      <c r="T61" s="93">
        <f>N64*S62</f>
        <v>0</v>
      </c>
    </row>
    <row r="62" spans="2:20" ht="24.75" customHeight="1">
      <c r="C62" s="92" t="s">
        <v>53</v>
      </c>
      <c r="D62" s="93">
        <f>IFERROR(VLOOKUP(B57,Rekapitulasi!$B$5:$W$857,9,FALSE),0)</f>
        <v>0</v>
      </c>
      <c r="F62" s="93">
        <f>IFERROR(VLOOKUP(B57,Rekapitulasi!$B$5:$W$857,7,FALSE),0)</f>
        <v>75000</v>
      </c>
      <c r="I62" s="93">
        <f>IFERROR(F62/8,0)</f>
        <v>9375</v>
      </c>
      <c r="M62" s="92" t="s">
        <v>53</v>
      </c>
      <c r="N62" s="93">
        <f>IFERROR(VLOOKUP(L57,Rekapitulasi!$B$5:$W$857,9,FALSE),0)</f>
        <v>0</v>
      </c>
      <c r="P62" s="93">
        <f>IFERROR(VLOOKUP(L57,Rekapitulasi!$B$5:$W$857,7,FALSE),0)</f>
        <v>55000</v>
      </c>
      <c r="Q62" s="93"/>
      <c r="R62" s="93"/>
      <c r="S62" s="93">
        <f>IFERROR(P62/8,0)</f>
        <v>6875</v>
      </c>
    </row>
    <row r="63" spans="2:20" ht="24.75" customHeight="1">
      <c r="C63" s="92" t="s">
        <v>54</v>
      </c>
      <c r="D63" s="93">
        <f>IFERROR(VLOOKUP(B57,Rekapitulasi!$B$5:$V$857,9,FALSE),0)</f>
        <v>0</v>
      </c>
      <c r="F63" s="92" t="s">
        <v>58</v>
      </c>
      <c r="G63" s="93">
        <f>D65*F64</f>
        <v>0</v>
      </c>
      <c r="I63" s="92" t="s">
        <v>45</v>
      </c>
      <c r="J63" s="93">
        <f>IFERROR(VLOOKUP(B57,Rekapitulasi!$B$5:$W$857,17,FALSE),0)</f>
        <v>0</v>
      </c>
      <c r="M63" s="92" t="s">
        <v>54</v>
      </c>
      <c r="N63" s="93">
        <f>IFERROR(VLOOKUP(L57,Rekapitulasi!$B$5:$V$857,9,FALSE),0)</f>
        <v>0</v>
      </c>
      <c r="P63" s="92" t="s">
        <v>58</v>
      </c>
      <c r="Q63" s="93">
        <f>N65*P64</f>
        <v>0</v>
      </c>
      <c r="R63" s="93"/>
      <c r="S63" s="92" t="s">
        <v>45</v>
      </c>
      <c r="T63" s="93">
        <f>IFERROR(VLOOKUP(L57,Rekapitulasi!$B$5:$W$857,17,FALSE),0)</f>
        <v>350000</v>
      </c>
    </row>
    <row r="64" spans="2:20" ht="24.75" customHeight="1">
      <c r="C64" s="92" t="s">
        <v>55</v>
      </c>
      <c r="D64" s="93">
        <f>IFERROR(VLOOKUP(B57,Rekapitulasi!$B$5:$V$857,11,FALSE),0)</f>
        <v>0</v>
      </c>
      <c r="F64" s="93">
        <f>IFERROR(VLOOKUP(B57,Rekapitulasi!$B$5:$W$857,8,FALSE),0)</f>
        <v>9375</v>
      </c>
      <c r="I64" s="92" t="s">
        <v>63</v>
      </c>
      <c r="J64" s="93">
        <f>IFERROR(VLOOKUP(B57,Rekapitulasi!$B$5:$W$857,18,FALSE),0)</f>
        <v>0</v>
      </c>
      <c r="M64" s="92" t="s">
        <v>55</v>
      </c>
      <c r="N64" s="93">
        <f>IFERROR(VLOOKUP(L57,Rekapitulasi!$B$5:$V$857,11,FALSE),0)</f>
        <v>0</v>
      </c>
      <c r="P64" s="93">
        <f>IFERROR(VLOOKUP(L57,Rekapitulasi!$B$5:$W$857,8,FALSE),0)</f>
        <v>6875</v>
      </c>
      <c r="Q64" s="93"/>
      <c r="R64" s="93"/>
      <c r="S64" s="92" t="s">
        <v>63</v>
      </c>
      <c r="T64" s="93">
        <f>IFERROR(VLOOKUP(L57,Rekapitulasi!$B$5:$W$857,18,FALSE),0)</f>
        <v>0</v>
      </c>
    </row>
    <row r="65" spans="2:20" ht="24.75" customHeight="1">
      <c r="C65" s="92" t="s">
        <v>64</v>
      </c>
      <c r="D65" s="93">
        <f>IFERROR(VLOOKUP(B57,Rekapitulasi!$B$5:$V$322,6,FALSE),0)</f>
        <v>0</v>
      </c>
      <c r="F65" s="92" t="s">
        <v>59</v>
      </c>
      <c r="G65" s="93">
        <v>0</v>
      </c>
      <c r="I65" s="92" t="s">
        <v>62</v>
      </c>
      <c r="J65" s="93">
        <v>0</v>
      </c>
      <c r="M65" s="92" t="s">
        <v>64</v>
      </c>
      <c r="N65" s="93">
        <f>IFERROR(VLOOKUP(L57,Rekapitulasi!$B$5:$V$322,6,FALSE),0)</f>
        <v>0</v>
      </c>
      <c r="P65" s="92" t="s">
        <v>59</v>
      </c>
      <c r="Q65" s="93">
        <v>0</v>
      </c>
      <c r="R65" s="93"/>
      <c r="S65" s="92" t="s">
        <v>62</v>
      </c>
      <c r="T65" s="93">
        <v>0</v>
      </c>
    </row>
    <row r="66" spans="2:20" ht="24.75" customHeight="1">
      <c r="F66" s="92" t="s">
        <v>60</v>
      </c>
      <c r="G66" s="93">
        <v>0</v>
      </c>
      <c r="N66" s="93"/>
      <c r="P66" s="92" t="s">
        <v>60</v>
      </c>
      <c r="Q66" s="93">
        <v>0</v>
      </c>
      <c r="R66" s="93"/>
    </row>
    <row r="67" spans="2:20" ht="24.75" customHeight="1" thickBot="1">
      <c r="C67" s="167" t="s">
        <v>66</v>
      </c>
      <c r="D67" s="168">
        <f>G68-J68</f>
        <v>1350000</v>
      </c>
      <c r="M67" s="167" t="s">
        <v>66</v>
      </c>
      <c r="N67" s="168">
        <f>Q68-T68</f>
        <v>1245000</v>
      </c>
      <c r="Q67" s="93"/>
      <c r="R67" s="93"/>
    </row>
    <row r="68" spans="2:20" ht="24.75" customHeight="1">
      <c r="C68" s="167"/>
      <c r="D68" s="168"/>
      <c r="F68" s="100" t="s">
        <v>9</v>
      </c>
      <c r="G68" s="101">
        <f>SUM(G61:G67)</f>
        <v>1350000</v>
      </c>
      <c r="I68" s="100" t="s">
        <v>9</v>
      </c>
      <c r="J68" s="101">
        <f>SUM(J61:J67)</f>
        <v>0</v>
      </c>
      <c r="M68" s="167"/>
      <c r="N68" s="168"/>
      <c r="P68" s="100" t="s">
        <v>9</v>
      </c>
      <c r="Q68" s="101">
        <f>SUM(Q61:Q67)</f>
        <v>1595000</v>
      </c>
      <c r="R68" s="93"/>
      <c r="S68" s="100" t="s">
        <v>9</v>
      </c>
      <c r="T68" s="101">
        <f>SUM(T61:T67)</f>
        <v>350000</v>
      </c>
    </row>
    <row r="69" spans="2:20" ht="24.75" customHeight="1"/>
    <row r="70" spans="2:20" ht="24.75" customHeight="1">
      <c r="D70" s="165" t="s">
        <v>69</v>
      </c>
      <c r="E70" s="165"/>
      <c r="F70" s="165"/>
      <c r="G70" s="165"/>
      <c r="H70" s="165"/>
      <c r="I70" s="165"/>
      <c r="N70" s="165" t="s">
        <v>69</v>
      </c>
      <c r="O70" s="165"/>
      <c r="P70" s="165"/>
      <c r="Q70" s="165"/>
      <c r="R70" s="165"/>
      <c r="S70" s="165"/>
    </row>
    <row r="71" spans="2:20" ht="24.75" customHeight="1">
      <c r="D71" s="165"/>
      <c r="E71" s="165"/>
      <c r="F71" s="165"/>
      <c r="G71" s="165"/>
      <c r="H71" s="165"/>
      <c r="I71" s="165"/>
      <c r="N71" s="165"/>
      <c r="O71" s="165"/>
      <c r="P71" s="165"/>
      <c r="Q71" s="165"/>
      <c r="R71" s="165"/>
      <c r="S71" s="165"/>
    </row>
    <row r="72" spans="2:20" ht="24.75" customHeight="1">
      <c r="N72" s="93"/>
      <c r="Q72" s="93"/>
      <c r="R72" s="93"/>
    </row>
    <row r="73" spans="2:20" ht="24.75" customHeight="1">
      <c r="C73" s="94" t="s">
        <v>51</v>
      </c>
      <c r="D73" s="95" t="s">
        <v>104</v>
      </c>
      <c r="E73" s="94"/>
      <c r="F73" s="169" t="s">
        <v>50</v>
      </c>
      <c r="G73" s="169"/>
      <c r="H73" s="95"/>
      <c r="I73" s="94" t="s">
        <v>67</v>
      </c>
      <c r="J73" s="96">
        <v>45688</v>
      </c>
      <c r="M73" s="94" t="s">
        <v>51</v>
      </c>
      <c r="N73" s="95" t="s">
        <v>106</v>
      </c>
      <c r="O73" s="94"/>
      <c r="P73" s="169" t="s">
        <v>50</v>
      </c>
      <c r="Q73" s="169"/>
      <c r="R73" s="95"/>
      <c r="S73" s="94" t="s">
        <v>67</v>
      </c>
      <c r="T73" s="96">
        <v>45688</v>
      </c>
    </row>
    <row r="74" spans="2:20" ht="24.75" customHeight="1">
      <c r="B74" s="92" t="str">
        <f>MONTH(G74)&amp;D74</f>
        <v>1Najwa</v>
      </c>
      <c r="C74" s="94" t="s">
        <v>7</v>
      </c>
      <c r="D74" s="95" t="s">
        <v>105</v>
      </c>
      <c r="E74" s="94"/>
      <c r="F74" s="97" t="s">
        <v>71</v>
      </c>
      <c r="G74" s="98">
        <v>45658</v>
      </c>
      <c r="H74" s="95"/>
      <c r="I74" s="94" t="s">
        <v>68</v>
      </c>
      <c r="J74" s="99" t="s">
        <v>87</v>
      </c>
      <c r="L74" s="92" t="str">
        <f>MONTH(Q74)&amp;N74</f>
        <v>1Akbar</v>
      </c>
      <c r="M74" s="94" t="s">
        <v>7</v>
      </c>
      <c r="N74" s="95" t="s">
        <v>107</v>
      </c>
      <c r="O74" s="94"/>
      <c r="P74" s="97" t="s">
        <v>71</v>
      </c>
      <c r="Q74" s="98">
        <v>45658</v>
      </c>
      <c r="R74" s="95"/>
      <c r="S74" s="94" t="s">
        <v>68</v>
      </c>
      <c r="T74" s="99" t="s">
        <v>86</v>
      </c>
    </row>
    <row r="75" spans="2:20" ht="24.75" customHeight="1">
      <c r="N75" s="93"/>
      <c r="Q75" s="93"/>
      <c r="R75" s="93"/>
    </row>
    <row r="76" spans="2:20" ht="24.75" customHeight="1">
      <c r="C76" s="166" t="s">
        <v>52</v>
      </c>
      <c r="D76" s="166"/>
      <c r="F76" s="166" t="s">
        <v>56</v>
      </c>
      <c r="G76" s="166"/>
      <c r="I76" s="166" t="s">
        <v>61</v>
      </c>
      <c r="J76" s="166"/>
      <c r="M76" s="166" t="s">
        <v>52</v>
      </c>
      <c r="N76" s="166"/>
      <c r="P76" s="166" t="s">
        <v>56</v>
      </c>
      <c r="Q76" s="166"/>
      <c r="R76" s="93"/>
      <c r="S76" s="166" t="s">
        <v>61</v>
      </c>
      <c r="T76" s="166"/>
    </row>
    <row r="77" spans="2:20" ht="24.75" customHeight="1">
      <c r="F77" s="93"/>
      <c r="N77" s="93"/>
      <c r="P77" s="93"/>
      <c r="Q77" s="93"/>
      <c r="R77" s="93"/>
    </row>
    <row r="78" spans="2:20" ht="24.75" customHeight="1">
      <c r="C78" s="92" t="s">
        <v>65</v>
      </c>
      <c r="D78" s="93">
        <f>IFERROR(VLOOKUP(B74,Rekapitulasi!$B$5:$W$857,5,FALSE),0)</f>
        <v>26</v>
      </c>
      <c r="F78" s="92" t="s">
        <v>57</v>
      </c>
      <c r="G78" s="93">
        <f>D78*F79</f>
        <v>1430000</v>
      </c>
      <c r="I78" s="92" t="s">
        <v>55</v>
      </c>
      <c r="J78" s="93">
        <f>D81*I79</f>
        <v>0</v>
      </c>
      <c r="M78" s="92" t="s">
        <v>65</v>
      </c>
      <c r="N78" s="93">
        <f>IFERROR(VLOOKUP(L74,Rekapitulasi!$B$5:$W$857,5,FALSE),0)</f>
        <v>11</v>
      </c>
      <c r="P78" s="92" t="s">
        <v>57</v>
      </c>
      <c r="Q78" s="93">
        <f>N78*P79</f>
        <v>715000</v>
      </c>
      <c r="R78" s="93"/>
      <c r="S78" s="92" t="s">
        <v>55</v>
      </c>
      <c r="T78" s="93">
        <f>N81*S79</f>
        <v>0</v>
      </c>
    </row>
    <row r="79" spans="2:20" ht="24.75" customHeight="1">
      <c r="C79" s="92" t="s">
        <v>53</v>
      </c>
      <c r="D79" s="93">
        <f>IFERROR(VLOOKUP(B74,Rekapitulasi!$B$5:$W$857,9,FALSE),0)</f>
        <v>0</v>
      </c>
      <c r="F79" s="93">
        <f>IFERROR(VLOOKUP(B74,Rekapitulasi!$B$5:$W$857,7,FALSE),0)</f>
        <v>55000</v>
      </c>
      <c r="I79" s="93">
        <f>IFERROR(F79/8,0)</f>
        <v>6875</v>
      </c>
      <c r="M79" s="92" t="s">
        <v>53</v>
      </c>
      <c r="N79" s="93">
        <f>IFERROR(VLOOKUP(L74,Rekapitulasi!$B$5:$W$857,9,FALSE),0)</f>
        <v>0</v>
      </c>
      <c r="P79" s="93">
        <f>IFERROR(VLOOKUP(L74,Rekapitulasi!$B$5:$W$857,7,FALSE),0)</f>
        <v>65000</v>
      </c>
      <c r="Q79" s="93"/>
      <c r="R79" s="93"/>
      <c r="S79" s="93">
        <f>IFERROR(P79/8,0)</f>
        <v>8125</v>
      </c>
    </row>
    <row r="80" spans="2:20" ht="24.75" customHeight="1">
      <c r="C80" s="92" t="s">
        <v>54</v>
      </c>
      <c r="D80" s="93">
        <f>IFERROR(VLOOKUP(B74,Rekapitulasi!$B$5:$V$857,9,FALSE),0)</f>
        <v>0</v>
      </c>
      <c r="F80" s="92" t="s">
        <v>58</v>
      </c>
      <c r="G80" s="93">
        <f>D82*F81</f>
        <v>199375</v>
      </c>
      <c r="I80" s="92" t="s">
        <v>45</v>
      </c>
      <c r="J80" s="93">
        <f>IFERROR(VLOOKUP(B74,Rekapitulasi!$B$5:$W$857,17,FALSE),0)</f>
        <v>0</v>
      </c>
      <c r="M80" s="92" t="s">
        <v>54</v>
      </c>
      <c r="N80" s="93">
        <f>IFERROR(VLOOKUP(L74,Rekapitulasi!$B$5:$V$857,9,FALSE),0)</f>
        <v>0</v>
      </c>
      <c r="P80" s="92" t="s">
        <v>58</v>
      </c>
      <c r="Q80" s="93">
        <f>N82*P81</f>
        <v>0</v>
      </c>
      <c r="R80" s="93"/>
      <c r="S80" s="92" t="s">
        <v>45</v>
      </c>
      <c r="T80" s="93">
        <f>IFERROR(VLOOKUP(L74,Rekapitulasi!$B$5:$W$857,17,FALSE),0)</f>
        <v>0</v>
      </c>
    </row>
    <row r="81" spans="3:20" ht="24.75" customHeight="1">
      <c r="C81" s="92" t="s">
        <v>55</v>
      </c>
      <c r="D81" s="93">
        <f>IFERROR(VLOOKUP(B74,Rekapitulasi!$B$5:$V$857,11,FALSE),0)</f>
        <v>0</v>
      </c>
      <c r="F81" s="93">
        <f>IFERROR(VLOOKUP(B74,Rekapitulasi!$B$5:$W$857,8,FALSE),0)</f>
        <v>6875</v>
      </c>
      <c r="I81" s="92" t="s">
        <v>63</v>
      </c>
      <c r="J81" s="93">
        <f>IFERROR(VLOOKUP(B74,Rekapitulasi!$B$5:$W$857,18,FALSE),0)</f>
        <v>0</v>
      </c>
      <c r="M81" s="92" t="s">
        <v>55</v>
      </c>
      <c r="N81" s="93">
        <f>IFERROR(VLOOKUP(L74,Rekapitulasi!$B$5:$V$857,11,FALSE),0)</f>
        <v>0</v>
      </c>
      <c r="P81" s="93">
        <f>IFERROR(VLOOKUP(L74,Rekapitulasi!$B$5:$W$857,8,FALSE),0)</f>
        <v>8125</v>
      </c>
      <c r="Q81" s="93"/>
      <c r="R81" s="93"/>
      <c r="S81" s="92" t="s">
        <v>63</v>
      </c>
      <c r="T81" s="93">
        <f>IFERROR(VLOOKUP(L74,Rekapitulasi!$B$5:$W$857,18,FALSE),0)</f>
        <v>0</v>
      </c>
    </row>
    <row r="82" spans="3:20" ht="24.75" customHeight="1">
      <c r="C82" s="92" t="s">
        <v>64</v>
      </c>
      <c r="D82" s="93">
        <f>IFERROR(VLOOKUP(B74,Rekapitulasi!$B$5:$V$322,6,FALSE),0)</f>
        <v>29</v>
      </c>
      <c r="F82" s="92" t="s">
        <v>59</v>
      </c>
      <c r="G82" s="93">
        <v>0</v>
      </c>
      <c r="I82" s="92" t="s">
        <v>62</v>
      </c>
      <c r="J82" s="93">
        <v>0</v>
      </c>
      <c r="M82" s="92" t="s">
        <v>64</v>
      </c>
      <c r="N82" s="93">
        <f>IFERROR(VLOOKUP(L74,Rekapitulasi!$B$5:$V$322,6,FALSE),0)</f>
        <v>0</v>
      </c>
      <c r="P82" s="92" t="s">
        <v>59</v>
      </c>
      <c r="Q82" s="93">
        <v>0</v>
      </c>
      <c r="R82" s="93"/>
      <c r="S82" s="92" t="s">
        <v>62</v>
      </c>
      <c r="T82" s="93">
        <v>0</v>
      </c>
    </row>
    <row r="83" spans="3:20" ht="24.75" customHeight="1">
      <c r="F83" s="92" t="s">
        <v>60</v>
      </c>
      <c r="G83" s="93">
        <v>0</v>
      </c>
      <c r="N83" s="93"/>
      <c r="P83" s="92" t="s">
        <v>60</v>
      </c>
      <c r="Q83" s="93">
        <v>0</v>
      </c>
      <c r="R83" s="93"/>
    </row>
    <row r="84" spans="3:20" ht="24.75" customHeight="1" thickBot="1">
      <c r="C84" s="167" t="s">
        <v>66</v>
      </c>
      <c r="D84" s="168">
        <f>G85-J85</f>
        <v>1629375</v>
      </c>
      <c r="M84" s="167" t="s">
        <v>66</v>
      </c>
      <c r="N84" s="168">
        <f>Q85-T85</f>
        <v>715000</v>
      </c>
      <c r="Q84" s="93"/>
      <c r="R84" s="93"/>
    </row>
    <row r="85" spans="3:20" ht="24.75" customHeight="1">
      <c r="C85" s="167"/>
      <c r="D85" s="168"/>
      <c r="F85" s="100" t="s">
        <v>9</v>
      </c>
      <c r="G85" s="101">
        <f>SUM(G78:G84)</f>
        <v>1629375</v>
      </c>
      <c r="I85" s="100" t="s">
        <v>9</v>
      </c>
      <c r="J85" s="101">
        <f>SUM(J78:J84)</f>
        <v>0</v>
      </c>
      <c r="M85" s="167"/>
      <c r="N85" s="168"/>
      <c r="P85" s="100" t="s">
        <v>9</v>
      </c>
      <c r="Q85" s="101">
        <f>SUM(Q78:Q84)</f>
        <v>715000</v>
      </c>
      <c r="R85" s="93"/>
      <c r="S85" s="100" t="s">
        <v>9</v>
      </c>
      <c r="T85" s="101">
        <f>SUM(T78:T84)</f>
        <v>0</v>
      </c>
    </row>
  </sheetData>
  <mergeCells count="70">
    <mergeCell ref="S76:T76"/>
    <mergeCell ref="C84:C85"/>
    <mergeCell ref="D84:D85"/>
    <mergeCell ref="M84:M85"/>
    <mergeCell ref="N84:N85"/>
    <mergeCell ref="F73:G73"/>
    <mergeCell ref="P73:Q73"/>
    <mergeCell ref="C76:D76"/>
    <mergeCell ref="F76:G76"/>
    <mergeCell ref="I76:J76"/>
    <mergeCell ref="M76:N76"/>
    <mergeCell ref="P76:Q76"/>
    <mergeCell ref="D70:I71"/>
    <mergeCell ref="N70:S71"/>
    <mergeCell ref="F56:G56"/>
    <mergeCell ref="P56:Q56"/>
    <mergeCell ref="C59:D59"/>
    <mergeCell ref="F59:G59"/>
    <mergeCell ref="I59:J59"/>
    <mergeCell ref="M59:N59"/>
    <mergeCell ref="P59:Q59"/>
    <mergeCell ref="S59:T59"/>
    <mergeCell ref="C67:C68"/>
    <mergeCell ref="D67:D68"/>
    <mergeCell ref="M67:M68"/>
    <mergeCell ref="N67:N68"/>
    <mergeCell ref="D53:I54"/>
    <mergeCell ref="N53:S54"/>
    <mergeCell ref="F39:G39"/>
    <mergeCell ref="P39:Q39"/>
    <mergeCell ref="C42:D42"/>
    <mergeCell ref="F42:G42"/>
    <mergeCell ref="I42:J42"/>
    <mergeCell ref="M42:N42"/>
    <mergeCell ref="P42:Q42"/>
    <mergeCell ref="S42:T42"/>
    <mergeCell ref="C50:C51"/>
    <mergeCell ref="D50:D51"/>
    <mergeCell ref="M50:M51"/>
    <mergeCell ref="N50:N51"/>
    <mergeCell ref="D36:I37"/>
    <mergeCell ref="N36:S37"/>
    <mergeCell ref="F22:G22"/>
    <mergeCell ref="P22:Q22"/>
    <mergeCell ref="C25:D25"/>
    <mergeCell ref="F25:G25"/>
    <mergeCell ref="I25:J25"/>
    <mergeCell ref="M25:N25"/>
    <mergeCell ref="P25:Q25"/>
    <mergeCell ref="S25:T25"/>
    <mergeCell ref="C33:C34"/>
    <mergeCell ref="D33:D34"/>
    <mergeCell ref="M33:M34"/>
    <mergeCell ref="N33:N34"/>
    <mergeCell ref="C16:C17"/>
    <mergeCell ref="D16:D17"/>
    <mergeCell ref="M16:M17"/>
    <mergeCell ref="N16:N17"/>
    <mergeCell ref="D19:I20"/>
    <mergeCell ref="N19:S20"/>
    <mergeCell ref="D2:I3"/>
    <mergeCell ref="N2:S3"/>
    <mergeCell ref="F5:G5"/>
    <mergeCell ref="P5:Q5"/>
    <mergeCell ref="C8:D8"/>
    <mergeCell ref="F8:G8"/>
    <mergeCell ref="I8:J8"/>
    <mergeCell ref="M8:N8"/>
    <mergeCell ref="P8:Q8"/>
    <mergeCell ref="S8:T8"/>
  </mergeCells>
  <printOptions horizontalCentered="1" verticalCentered="1"/>
  <pageMargins left="0" right="0" top="0" bottom="0" header="0.31496062992125984" footer="0.31496062992125984"/>
  <pageSetup paperSize="9" scale="25" orientation="landscape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85"/>
  <sheetViews>
    <sheetView topLeftCell="A37" zoomScale="25" zoomScaleNormal="25" workbookViewId="0">
      <selection activeCell="T53" activeCellId="1" sqref="C2:T51 C53:T85"/>
    </sheetView>
  </sheetViews>
  <sheetFormatPr defaultRowHeight="15.75" customHeight="1" outlineLevelCol="1"/>
  <cols>
    <col min="1" max="1" width="9.140625" style="92"/>
    <col min="2" max="2" width="9.140625" style="92" hidden="1" customWidth="1" outlineLevel="1"/>
    <col min="3" max="3" width="23.140625" style="92" bestFit="1" customWidth="1" collapsed="1"/>
    <col min="4" max="4" width="21" style="93" customWidth="1"/>
    <col min="5" max="5" width="6" style="92" customWidth="1"/>
    <col min="6" max="6" width="21.7109375" style="92" customWidth="1"/>
    <col min="7" max="7" width="21" style="93" customWidth="1"/>
    <col min="8" max="8" width="6" style="93" customWidth="1"/>
    <col min="9" max="9" width="20.140625" style="92" customWidth="1"/>
    <col min="10" max="10" width="21" style="92" customWidth="1"/>
    <col min="11" max="11" width="6.42578125" style="93" customWidth="1"/>
    <col min="12" max="12" width="9.140625" style="92" hidden="1" customWidth="1" outlineLevel="1"/>
    <col min="13" max="13" width="23.140625" style="92" bestFit="1" customWidth="1" collapsed="1"/>
    <col min="14" max="14" width="21" style="92" customWidth="1"/>
    <col min="15" max="15" width="6" style="92" customWidth="1"/>
    <col min="16" max="16" width="21.7109375" style="92" customWidth="1"/>
    <col min="17" max="17" width="21" style="92" customWidth="1"/>
    <col min="18" max="18" width="6" style="92" customWidth="1"/>
    <col min="19" max="19" width="20.140625" style="92" customWidth="1"/>
    <col min="20" max="20" width="21" style="92" customWidth="1"/>
    <col min="21" max="16384" width="9.140625" style="92"/>
  </cols>
  <sheetData>
    <row r="2" spans="2:20" ht="24.75" customHeight="1">
      <c r="C2" s="92" t="s">
        <v>133</v>
      </c>
      <c r="D2" s="165" t="s">
        <v>69</v>
      </c>
      <c r="E2" s="165"/>
      <c r="F2" s="165"/>
      <c r="G2" s="165"/>
      <c r="H2" s="165"/>
      <c r="I2" s="165"/>
      <c r="N2" s="165" t="s">
        <v>69</v>
      </c>
      <c r="O2" s="165"/>
      <c r="P2" s="165"/>
      <c r="Q2" s="165"/>
      <c r="R2" s="165"/>
      <c r="S2" s="165"/>
    </row>
    <row r="3" spans="2:20" ht="24.75" customHeight="1">
      <c r="D3" s="165"/>
      <c r="E3" s="165"/>
      <c r="F3" s="165"/>
      <c r="G3" s="165"/>
      <c r="H3" s="165"/>
      <c r="I3" s="165"/>
      <c r="N3" s="165"/>
      <c r="O3" s="165"/>
      <c r="P3" s="165"/>
      <c r="Q3" s="165"/>
      <c r="R3" s="165"/>
      <c r="S3" s="165"/>
    </row>
    <row r="4" spans="2:20" ht="24.75" customHeight="1">
      <c r="N4" s="93"/>
      <c r="Q4" s="93"/>
      <c r="R4" s="93"/>
    </row>
    <row r="5" spans="2:20" ht="24.75" customHeight="1">
      <c r="C5" s="94" t="s">
        <v>51</v>
      </c>
      <c r="D5" s="95" t="s">
        <v>37</v>
      </c>
      <c r="E5" s="94"/>
      <c r="F5" s="169" t="s">
        <v>50</v>
      </c>
      <c r="G5" s="169"/>
      <c r="H5" s="95"/>
      <c r="I5" s="94" t="s">
        <v>67</v>
      </c>
      <c r="J5" s="96">
        <v>45716</v>
      </c>
      <c r="M5" s="94" t="s">
        <v>51</v>
      </c>
      <c r="N5" s="95" t="s">
        <v>38</v>
      </c>
      <c r="O5" s="94"/>
      <c r="P5" s="169" t="s">
        <v>50</v>
      </c>
      <c r="Q5" s="169"/>
      <c r="R5" s="95"/>
      <c r="S5" s="94" t="s">
        <v>67</v>
      </c>
      <c r="T5" s="96">
        <v>45716</v>
      </c>
    </row>
    <row r="6" spans="2:20" ht="24.75" customHeight="1">
      <c r="B6" s="92" t="str">
        <f>MONTH(G6)&amp;D6</f>
        <v>2Fajar</v>
      </c>
      <c r="C6" s="94" t="s">
        <v>7</v>
      </c>
      <c r="D6" s="95" t="s">
        <v>1</v>
      </c>
      <c r="E6" s="94"/>
      <c r="F6" s="97" t="s">
        <v>131</v>
      </c>
      <c r="G6" s="98">
        <v>45689</v>
      </c>
      <c r="H6" s="95"/>
      <c r="I6" s="94" t="s">
        <v>68</v>
      </c>
      <c r="J6" s="99" t="s">
        <v>86</v>
      </c>
      <c r="L6" s="92" t="str">
        <f>MONTH(Q6)&amp;N6</f>
        <v>2Andra</v>
      </c>
      <c r="M6" s="94" t="s">
        <v>7</v>
      </c>
      <c r="N6" s="95" t="s">
        <v>2</v>
      </c>
      <c r="O6" s="94"/>
      <c r="P6" s="97" t="s">
        <v>131</v>
      </c>
      <c r="Q6" s="98">
        <v>45689</v>
      </c>
      <c r="R6" s="95"/>
      <c r="S6" s="94" t="s">
        <v>68</v>
      </c>
      <c r="T6" s="99" t="s">
        <v>87</v>
      </c>
    </row>
    <row r="7" spans="2:20" ht="24.75" customHeight="1">
      <c r="N7" s="93"/>
      <c r="Q7" s="93"/>
      <c r="R7" s="93"/>
    </row>
    <row r="8" spans="2:20" ht="24.75" customHeight="1">
      <c r="C8" s="166" t="s">
        <v>52</v>
      </c>
      <c r="D8" s="166"/>
      <c r="F8" s="166" t="s">
        <v>56</v>
      </c>
      <c r="G8" s="166"/>
      <c r="I8" s="166" t="s">
        <v>61</v>
      </c>
      <c r="J8" s="166"/>
      <c r="M8" s="166" t="s">
        <v>52</v>
      </c>
      <c r="N8" s="166"/>
      <c r="P8" s="166" t="s">
        <v>56</v>
      </c>
      <c r="Q8" s="166"/>
      <c r="R8" s="93"/>
      <c r="S8" s="166" t="s">
        <v>61</v>
      </c>
      <c r="T8" s="166"/>
    </row>
    <row r="9" spans="2:20" ht="24.75" customHeight="1">
      <c r="F9" s="93"/>
      <c r="N9" s="93"/>
      <c r="P9" s="93"/>
      <c r="Q9" s="93"/>
      <c r="R9" s="93"/>
    </row>
    <row r="10" spans="2:20" ht="24.75" customHeight="1">
      <c r="C10" s="92" t="s">
        <v>65</v>
      </c>
      <c r="D10" s="93">
        <f>IFERROR(VLOOKUP(B6,Rekapitulasi!$B$5:$W$857,5,FALSE),0)</f>
        <v>24</v>
      </c>
      <c r="F10" s="92" t="s">
        <v>57</v>
      </c>
      <c r="G10" s="93">
        <f>D10*F11</f>
        <v>1800000</v>
      </c>
      <c r="I10" s="92" t="s">
        <v>55</v>
      </c>
      <c r="J10" s="93">
        <f>D13*I11</f>
        <v>0</v>
      </c>
      <c r="M10" s="92" t="s">
        <v>65</v>
      </c>
      <c r="N10" s="93">
        <f>IFERROR(VLOOKUP(L6,Rekapitulasi!$B$5:$W$857,5,FALSE),0)</f>
        <v>24</v>
      </c>
      <c r="P10" s="92" t="s">
        <v>57</v>
      </c>
      <c r="Q10" s="93">
        <f>N10*P11</f>
        <v>1800000</v>
      </c>
      <c r="R10" s="93"/>
      <c r="S10" s="92" t="s">
        <v>55</v>
      </c>
      <c r="T10" s="93">
        <f>N13*S11</f>
        <v>0</v>
      </c>
    </row>
    <row r="11" spans="2:20" ht="24.75" customHeight="1">
      <c r="C11" s="92" t="s">
        <v>53</v>
      </c>
      <c r="D11" s="93">
        <f>IFERROR(VLOOKUP(B6,Rekapitulasi!$B$5:$W$857,9,FALSE),0)</f>
        <v>0</v>
      </c>
      <c r="F11" s="93">
        <f>IFERROR(VLOOKUP(B6,Rekapitulasi!$B$5:$W$857,7,FALSE),0)</f>
        <v>75000</v>
      </c>
      <c r="I11" s="93">
        <f>IFERROR(F11/8,0)</f>
        <v>9375</v>
      </c>
      <c r="M11" s="92" t="s">
        <v>53</v>
      </c>
      <c r="N11" s="93">
        <f>IFERROR(VLOOKUP(L6,Rekapitulasi!$B$5:$W$857,9,FALSE),0)</f>
        <v>0</v>
      </c>
      <c r="P11" s="93">
        <f>IFERROR(VLOOKUP(L6,Rekapitulasi!$B$5:$W$857,7,FALSE),0)</f>
        <v>75000</v>
      </c>
      <c r="Q11" s="93"/>
      <c r="R11" s="93"/>
      <c r="S11" s="93">
        <f>IFERROR(P11/8,0)</f>
        <v>9375</v>
      </c>
    </row>
    <row r="12" spans="2:20" ht="24.75" customHeight="1">
      <c r="C12" s="92" t="s">
        <v>54</v>
      </c>
      <c r="D12" s="93">
        <f>IFERROR(VLOOKUP(B6,Rekapitulasi!$B$5:$V$857,9,FALSE),0)</f>
        <v>0</v>
      </c>
      <c r="F12" s="92" t="s">
        <v>58</v>
      </c>
      <c r="G12" s="93">
        <f>D14*F13</f>
        <v>365625</v>
      </c>
      <c r="I12" s="92" t="s">
        <v>45</v>
      </c>
      <c r="J12" s="93">
        <f>IFERROR(VLOOKUP(B6,Rekapitulasi!$B$5:$W$857,17,FALSE),0)</f>
        <v>370000</v>
      </c>
      <c r="M12" s="92" t="s">
        <v>54</v>
      </c>
      <c r="N12" s="93">
        <f>IFERROR(VLOOKUP(L6,Rekapitulasi!$B$5:$V$857,9,FALSE),0)</f>
        <v>0</v>
      </c>
      <c r="P12" s="92" t="s">
        <v>58</v>
      </c>
      <c r="Q12" s="93">
        <f>N14*P13</f>
        <v>65625</v>
      </c>
      <c r="R12" s="93"/>
      <c r="S12" s="92" t="s">
        <v>45</v>
      </c>
      <c r="T12" s="93">
        <f>IFERROR(VLOOKUP(L6,Rekapitulasi!$B$5:$W$857,17,FALSE),0)</f>
        <v>900000</v>
      </c>
    </row>
    <row r="13" spans="2:20" ht="24.75" customHeight="1">
      <c r="C13" s="92" t="s">
        <v>55</v>
      </c>
      <c r="D13" s="93">
        <f>IFERROR(VLOOKUP(B6,Rekapitulasi!$B$5:$V$857,11,FALSE),0)</f>
        <v>0</v>
      </c>
      <c r="F13" s="93">
        <f>IFERROR(VLOOKUP(B6,Rekapitulasi!$B$5:$W$857,8,FALSE),0)</f>
        <v>9375</v>
      </c>
      <c r="I13" s="92" t="s">
        <v>63</v>
      </c>
      <c r="J13" s="93">
        <f>IFERROR(VLOOKUP(B6,Rekapitulasi!$B$5:$W$857,18,FALSE),0)</f>
        <v>0</v>
      </c>
      <c r="M13" s="92" t="s">
        <v>55</v>
      </c>
      <c r="N13" s="93">
        <f>IFERROR(VLOOKUP(L6,Rekapitulasi!$B$5:$V$857,11,FALSE),0)</f>
        <v>0</v>
      </c>
      <c r="P13" s="93">
        <f>IFERROR(VLOOKUP(L6,Rekapitulasi!$B$5:$W$857,8,FALSE),0)</f>
        <v>9375</v>
      </c>
      <c r="Q13" s="93"/>
      <c r="R13" s="93"/>
      <c r="S13" s="92" t="s">
        <v>63</v>
      </c>
      <c r="T13" s="93">
        <f>IFERROR(VLOOKUP(L6,Rekapitulasi!$B$5:$W$857,18,FALSE),0)</f>
        <v>382000</v>
      </c>
    </row>
    <row r="14" spans="2:20" ht="24.75" customHeight="1">
      <c r="C14" s="92" t="s">
        <v>64</v>
      </c>
      <c r="D14" s="93">
        <f>IFERROR(VLOOKUP(B6,Rekapitulasi!$B$5:$V$322,6,FALSE),0)</f>
        <v>39</v>
      </c>
      <c r="F14" s="92" t="s">
        <v>59</v>
      </c>
      <c r="G14" s="93">
        <v>0</v>
      </c>
      <c r="I14" s="92" t="s">
        <v>62</v>
      </c>
      <c r="J14" s="93">
        <v>0</v>
      </c>
      <c r="M14" s="92" t="s">
        <v>64</v>
      </c>
      <c r="N14" s="93">
        <f>IFERROR(VLOOKUP(L6,Rekapitulasi!$B$5:$V$322,6,FALSE),0)</f>
        <v>7</v>
      </c>
      <c r="P14" s="92" t="s">
        <v>59</v>
      </c>
      <c r="Q14" s="93">
        <v>0</v>
      </c>
      <c r="R14" s="93"/>
      <c r="S14" s="92" t="s">
        <v>62</v>
      </c>
      <c r="T14" s="93">
        <v>0</v>
      </c>
    </row>
    <row r="15" spans="2:20" ht="24.75" customHeight="1">
      <c r="F15" s="92" t="s">
        <v>60</v>
      </c>
      <c r="G15" s="93">
        <v>0</v>
      </c>
      <c r="N15" s="93"/>
      <c r="P15" s="92" t="s">
        <v>60</v>
      </c>
      <c r="Q15" s="93">
        <v>0</v>
      </c>
      <c r="R15" s="93"/>
    </row>
    <row r="16" spans="2:20" ht="24.75" customHeight="1" thickBot="1">
      <c r="C16" s="167" t="s">
        <v>66</v>
      </c>
      <c r="D16" s="168">
        <f>G17-J17</f>
        <v>1795625</v>
      </c>
      <c r="M16" s="167" t="s">
        <v>66</v>
      </c>
      <c r="N16" s="168">
        <f>Q17-T17</f>
        <v>583625</v>
      </c>
      <c r="Q16" s="93"/>
      <c r="R16" s="93"/>
    </row>
    <row r="17" spans="2:20" ht="24.75" customHeight="1">
      <c r="C17" s="167"/>
      <c r="D17" s="168"/>
      <c r="F17" s="100" t="s">
        <v>9</v>
      </c>
      <c r="G17" s="101">
        <f>SUM(G10:G16)</f>
        <v>2165625</v>
      </c>
      <c r="I17" s="100" t="s">
        <v>9</v>
      </c>
      <c r="J17" s="101">
        <f>SUM(J10:J16)</f>
        <v>370000</v>
      </c>
      <c r="M17" s="167"/>
      <c r="N17" s="168"/>
      <c r="P17" s="100" t="s">
        <v>9</v>
      </c>
      <c r="Q17" s="101">
        <f>SUM(Q10:Q16)</f>
        <v>1865625</v>
      </c>
      <c r="R17" s="93"/>
      <c r="S17" s="100" t="s">
        <v>9</v>
      </c>
      <c r="T17" s="101">
        <f>SUM(T10:T16)</f>
        <v>1282000</v>
      </c>
    </row>
    <row r="18" spans="2:20" ht="24.75" customHeight="1">
      <c r="N18" s="93"/>
      <c r="Q18" s="93"/>
      <c r="R18" s="93"/>
    </row>
    <row r="19" spans="2:20" ht="24.75" customHeight="1">
      <c r="D19" s="165" t="s">
        <v>69</v>
      </c>
      <c r="E19" s="165"/>
      <c r="F19" s="165"/>
      <c r="G19" s="165"/>
      <c r="H19" s="165"/>
      <c r="I19" s="165"/>
      <c r="N19" s="165" t="s">
        <v>69</v>
      </c>
      <c r="O19" s="165"/>
      <c r="P19" s="165"/>
      <c r="Q19" s="165"/>
      <c r="R19" s="165"/>
      <c r="S19" s="165"/>
    </row>
    <row r="20" spans="2:20" ht="24.75" customHeight="1">
      <c r="D20" s="165"/>
      <c r="E20" s="165"/>
      <c r="F20" s="165"/>
      <c r="G20" s="165"/>
      <c r="H20" s="165"/>
      <c r="I20" s="165"/>
      <c r="N20" s="165"/>
      <c r="O20" s="165"/>
      <c r="P20" s="165"/>
      <c r="Q20" s="165"/>
      <c r="R20" s="165"/>
      <c r="S20" s="165"/>
    </row>
    <row r="21" spans="2:20" ht="24.75" customHeight="1">
      <c r="N21" s="93"/>
      <c r="Q21" s="93"/>
      <c r="R21" s="93"/>
    </row>
    <row r="22" spans="2:20" ht="24.75" customHeight="1">
      <c r="C22" s="94" t="s">
        <v>51</v>
      </c>
      <c r="D22" s="95" t="s">
        <v>39</v>
      </c>
      <c r="E22" s="94"/>
      <c r="F22" s="169" t="s">
        <v>50</v>
      </c>
      <c r="G22" s="169"/>
      <c r="H22" s="95"/>
      <c r="I22" s="94" t="s">
        <v>67</v>
      </c>
      <c r="J22" s="96">
        <v>45716</v>
      </c>
      <c r="M22" s="94" t="s">
        <v>51</v>
      </c>
      <c r="N22" s="95" t="s">
        <v>40</v>
      </c>
      <c r="O22" s="94"/>
      <c r="P22" s="169" t="s">
        <v>50</v>
      </c>
      <c r="Q22" s="169"/>
      <c r="R22" s="95"/>
      <c r="S22" s="94" t="s">
        <v>67</v>
      </c>
      <c r="T22" s="96">
        <v>45716</v>
      </c>
    </row>
    <row r="23" spans="2:20" ht="24.75" customHeight="1">
      <c r="B23" s="92" t="str">
        <f>MONTH(G23)&amp;D23</f>
        <v>2Jenal</v>
      </c>
      <c r="C23" s="94" t="s">
        <v>7</v>
      </c>
      <c r="D23" s="95" t="s">
        <v>3</v>
      </c>
      <c r="E23" s="94"/>
      <c r="F23" s="97" t="s">
        <v>131</v>
      </c>
      <c r="G23" s="98">
        <v>45689</v>
      </c>
      <c r="H23" s="95"/>
      <c r="I23" s="94" t="s">
        <v>68</v>
      </c>
      <c r="J23" s="99" t="s">
        <v>86</v>
      </c>
      <c r="L23" s="92" t="str">
        <f>MONTH(Q23)&amp;N23</f>
        <v>2Egi</v>
      </c>
      <c r="M23" s="94" t="s">
        <v>7</v>
      </c>
      <c r="N23" s="95" t="s">
        <v>4</v>
      </c>
      <c r="O23" s="94"/>
      <c r="P23" s="97" t="s">
        <v>131</v>
      </c>
      <c r="Q23" s="98">
        <v>45689</v>
      </c>
      <c r="R23" s="95"/>
      <c r="S23" s="94" t="s">
        <v>68</v>
      </c>
      <c r="T23" s="99" t="s">
        <v>102</v>
      </c>
    </row>
    <row r="24" spans="2:20" ht="24.75" customHeight="1">
      <c r="N24" s="93"/>
      <c r="Q24" s="93"/>
      <c r="R24" s="93"/>
    </row>
    <row r="25" spans="2:20" ht="24.75" customHeight="1">
      <c r="C25" s="166" t="s">
        <v>52</v>
      </c>
      <c r="D25" s="166"/>
      <c r="F25" s="166" t="s">
        <v>56</v>
      </c>
      <c r="G25" s="166"/>
      <c r="I25" s="166" t="s">
        <v>61</v>
      </c>
      <c r="J25" s="166"/>
      <c r="M25" s="166" t="s">
        <v>52</v>
      </c>
      <c r="N25" s="166"/>
      <c r="P25" s="166" t="s">
        <v>56</v>
      </c>
      <c r="Q25" s="166"/>
      <c r="R25" s="93"/>
      <c r="S25" s="166" t="s">
        <v>61</v>
      </c>
      <c r="T25" s="166"/>
    </row>
    <row r="26" spans="2:20" ht="24.75" customHeight="1">
      <c r="F26" s="93"/>
      <c r="N26" s="93"/>
      <c r="P26" s="93"/>
      <c r="Q26" s="93"/>
      <c r="R26" s="93"/>
    </row>
    <row r="27" spans="2:20" ht="24.75" customHeight="1">
      <c r="C27" s="92" t="s">
        <v>65</v>
      </c>
      <c r="D27" s="93">
        <f>IFERROR(VLOOKUP(B23,Rekapitulasi!$B$5:$W$857,5,FALSE),0)</f>
        <v>24</v>
      </c>
      <c r="F27" s="92" t="s">
        <v>57</v>
      </c>
      <c r="G27" s="93">
        <f>D27*F28</f>
        <v>1800000</v>
      </c>
      <c r="I27" s="92" t="s">
        <v>55</v>
      </c>
      <c r="J27" s="93">
        <f>D30*I28</f>
        <v>0</v>
      </c>
      <c r="M27" s="92" t="s">
        <v>65</v>
      </c>
      <c r="N27" s="93">
        <f>IFERROR(VLOOKUP(L23,Rekapitulasi!$B$5:$W$857,5,FALSE),0)</f>
        <v>23</v>
      </c>
      <c r="P27" s="92" t="s">
        <v>57</v>
      </c>
      <c r="Q27" s="93">
        <f>N27*P28</f>
        <v>2300000</v>
      </c>
      <c r="R27" s="93"/>
      <c r="S27" s="92" t="s">
        <v>55</v>
      </c>
      <c r="T27" s="93">
        <f>N30*S28</f>
        <v>0</v>
      </c>
    </row>
    <row r="28" spans="2:20" ht="24.75" customHeight="1">
      <c r="C28" s="92" t="s">
        <v>53</v>
      </c>
      <c r="D28" s="93">
        <f>IFERROR(VLOOKUP(B23,Rekapitulasi!$B$5:$W$857,9,FALSE),0)</f>
        <v>0</v>
      </c>
      <c r="F28" s="93">
        <f>IFERROR(VLOOKUP(B23,Rekapitulasi!$B$5:$W$857,7,FALSE),0)</f>
        <v>75000</v>
      </c>
      <c r="I28" s="93">
        <f>IFERROR(F28/8,0)</f>
        <v>9375</v>
      </c>
      <c r="M28" s="92" t="s">
        <v>53</v>
      </c>
      <c r="N28" s="93">
        <f>IFERROR(VLOOKUP(L23,Rekapitulasi!$B$5:$W$857,9,FALSE),0)</f>
        <v>0</v>
      </c>
      <c r="P28" s="93">
        <f>IFERROR(VLOOKUP(L23,Rekapitulasi!$B$5:$W$857,7,FALSE),0)</f>
        <v>100000</v>
      </c>
      <c r="Q28" s="93"/>
      <c r="R28" s="93"/>
      <c r="S28" s="93">
        <f>IFERROR(P28/8,0)</f>
        <v>12500</v>
      </c>
    </row>
    <row r="29" spans="2:20" ht="24.75" customHeight="1">
      <c r="C29" s="92" t="s">
        <v>54</v>
      </c>
      <c r="D29" s="93">
        <f>IFERROR(VLOOKUP(B23,Rekapitulasi!$B$5:$V$857,9,FALSE),0)</f>
        <v>0</v>
      </c>
      <c r="F29" s="92" t="s">
        <v>58</v>
      </c>
      <c r="G29" s="93">
        <f>D31*F30</f>
        <v>543750</v>
      </c>
      <c r="I29" s="92" t="s">
        <v>45</v>
      </c>
      <c r="J29" s="93">
        <f>IFERROR(VLOOKUP(B23,Rekapitulasi!$B$5:$W$857,17,FALSE),0)</f>
        <v>200000</v>
      </c>
      <c r="M29" s="92" t="s">
        <v>54</v>
      </c>
      <c r="N29" s="93">
        <f>IFERROR(VLOOKUP(L23,Rekapitulasi!$B$5:$V$857,9,FALSE),0)</f>
        <v>0</v>
      </c>
      <c r="P29" s="92" t="s">
        <v>58</v>
      </c>
      <c r="Q29" s="93">
        <f>N31*P30</f>
        <v>187500</v>
      </c>
      <c r="R29" s="93"/>
      <c r="S29" s="92" t="s">
        <v>45</v>
      </c>
      <c r="T29" s="93">
        <f>IFERROR(VLOOKUP(L23,Rekapitulasi!$B$5:$W$857,17,FALSE),0)</f>
        <v>878000</v>
      </c>
    </row>
    <row r="30" spans="2:20" ht="24.75" customHeight="1">
      <c r="C30" s="92" t="s">
        <v>55</v>
      </c>
      <c r="D30" s="93">
        <f>IFERROR(VLOOKUP(B23,Rekapitulasi!$B$5:$V$857,11,FALSE),0)</f>
        <v>0</v>
      </c>
      <c r="F30" s="93">
        <f>IFERROR(VLOOKUP(B23,Rekapitulasi!$B$5:$W$857,8,FALSE),0)</f>
        <v>9375</v>
      </c>
      <c r="I30" s="92" t="s">
        <v>63</v>
      </c>
      <c r="J30" s="93">
        <f>IFERROR(VLOOKUP(B23,Rekapitulasi!$B$5:$W$857,18,FALSE),0)</f>
        <v>0</v>
      </c>
      <c r="M30" s="92" t="s">
        <v>55</v>
      </c>
      <c r="N30" s="93">
        <f>IFERROR(VLOOKUP(L23,Rekapitulasi!$B$5:$V$857,11,FALSE),0)</f>
        <v>0</v>
      </c>
      <c r="P30" s="93">
        <f>IFERROR(VLOOKUP(L23,Rekapitulasi!$B$5:$W$857,8,FALSE),0)</f>
        <v>12500</v>
      </c>
      <c r="Q30" s="93"/>
      <c r="R30" s="93"/>
      <c r="S30" s="92" t="s">
        <v>63</v>
      </c>
      <c r="T30" s="93">
        <f>IFERROR(VLOOKUP(L23,Rekapitulasi!$B$5:$W$857,18,FALSE),0)</f>
        <v>320000</v>
      </c>
    </row>
    <row r="31" spans="2:20" ht="24.75" customHeight="1">
      <c r="C31" s="92" t="s">
        <v>64</v>
      </c>
      <c r="D31" s="93">
        <f>IFERROR(VLOOKUP(B23,Rekapitulasi!$B$5:$V$322,6,FALSE),0)</f>
        <v>58</v>
      </c>
      <c r="F31" s="92" t="s">
        <v>59</v>
      </c>
      <c r="G31" s="93">
        <v>0</v>
      </c>
      <c r="I31" s="92" t="s">
        <v>62</v>
      </c>
      <c r="J31" s="93">
        <v>0</v>
      </c>
      <c r="M31" s="92" t="s">
        <v>64</v>
      </c>
      <c r="N31" s="93">
        <f>IFERROR(VLOOKUP(L23,Rekapitulasi!$B$5:$V$322,6,FALSE),0)</f>
        <v>15</v>
      </c>
      <c r="P31" s="92" t="s">
        <v>59</v>
      </c>
      <c r="Q31" s="93">
        <v>0</v>
      </c>
      <c r="R31" s="93"/>
      <c r="S31" s="92" t="s">
        <v>62</v>
      </c>
      <c r="T31" s="93">
        <v>0</v>
      </c>
    </row>
    <row r="32" spans="2:20" ht="24.75" customHeight="1">
      <c r="F32" s="92" t="s">
        <v>60</v>
      </c>
      <c r="G32" s="93">
        <v>0</v>
      </c>
      <c r="N32" s="93"/>
      <c r="P32" s="92" t="s">
        <v>60</v>
      </c>
      <c r="Q32" s="93">
        <v>0</v>
      </c>
      <c r="R32" s="93"/>
    </row>
    <row r="33" spans="2:20" ht="24.75" customHeight="1" thickBot="1">
      <c r="C33" s="167" t="s">
        <v>66</v>
      </c>
      <c r="D33" s="168">
        <f>G34-J34</f>
        <v>2143750</v>
      </c>
      <c r="M33" s="167" t="s">
        <v>66</v>
      </c>
      <c r="N33" s="168">
        <f>Q34-T34</f>
        <v>1289500</v>
      </c>
      <c r="Q33" s="93"/>
      <c r="R33" s="93"/>
    </row>
    <row r="34" spans="2:20" ht="24.75" customHeight="1">
      <c r="C34" s="167"/>
      <c r="D34" s="168"/>
      <c r="F34" s="100" t="s">
        <v>9</v>
      </c>
      <c r="G34" s="101">
        <f>SUM(G27:G33)</f>
        <v>2343750</v>
      </c>
      <c r="I34" s="100" t="s">
        <v>9</v>
      </c>
      <c r="J34" s="101">
        <f>SUM(J27:J33)</f>
        <v>200000</v>
      </c>
      <c r="M34" s="167"/>
      <c r="N34" s="168"/>
      <c r="P34" s="100" t="s">
        <v>9</v>
      </c>
      <c r="Q34" s="101">
        <f>SUM(Q27:Q33)</f>
        <v>2487500</v>
      </c>
      <c r="R34" s="93"/>
      <c r="S34" s="100" t="s">
        <v>9</v>
      </c>
      <c r="T34" s="101">
        <f>SUM(T27:T33)</f>
        <v>1198000</v>
      </c>
    </row>
    <row r="35" spans="2:20" ht="24.75" customHeight="1">
      <c r="N35" s="93"/>
      <c r="Q35" s="93"/>
      <c r="R35" s="93"/>
    </row>
    <row r="36" spans="2:20" ht="24.75" customHeight="1">
      <c r="D36" s="165" t="s">
        <v>69</v>
      </c>
      <c r="E36" s="165"/>
      <c r="F36" s="165"/>
      <c r="G36" s="165"/>
      <c r="H36" s="165"/>
      <c r="I36" s="165"/>
      <c r="N36" s="165" t="s">
        <v>69</v>
      </c>
      <c r="O36" s="165"/>
      <c r="P36" s="165"/>
      <c r="Q36" s="165"/>
      <c r="R36" s="165"/>
      <c r="S36" s="165"/>
    </row>
    <row r="37" spans="2:20" ht="24.75" customHeight="1">
      <c r="D37" s="165"/>
      <c r="E37" s="165"/>
      <c r="F37" s="165"/>
      <c r="G37" s="165"/>
      <c r="H37" s="165"/>
      <c r="I37" s="165"/>
      <c r="N37" s="165"/>
      <c r="O37" s="165"/>
      <c r="P37" s="165"/>
      <c r="Q37" s="165"/>
      <c r="R37" s="165"/>
      <c r="S37" s="165"/>
    </row>
    <row r="38" spans="2:20" ht="24.75" customHeight="1">
      <c r="N38" s="93"/>
      <c r="Q38" s="93"/>
      <c r="R38" s="93"/>
    </row>
    <row r="39" spans="2:20" ht="24.75" customHeight="1">
      <c r="C39" s="94" t="s">
        <v>51</v>
      </c>
      <c r="D39" s="95" t="s">
        <v>41</v>
      </c>
      <c r="E39" s="94"/>
      <c r="F39" s="169" t="s">
        <v>50</v>
      </c>
      <c r="G39" s="169"/>
      <c r="H39" s="95"/>
      <c r="I39" s="94" t="s">
        <v>67</v>
      </c>
      <c r="J39" s="96">
        <v>45688</v>
      </c>
      <c r="M39" s="94" t="s">
        <v>51</v>
      </c>
      <c r="N39" s="95" t="s">
        <v>42</v>
      </c>
      <c r="O39" s="94"/>
      <c r="P39" s="169" t="s">
        <v>50</v>
      </c>
      <c r="Q39" s="169"/>
      <c r="R39" s="95"/>
      <c r="S39" s="94" t="s">
        <v>67</v>
      </c>
      <c r="T39" s="96">
        <v>45716</v>
      </c>
    </row>
    <row r="40" spans="2:20" ht="24.75" customHeight="1">
      <c r="B40" s="92" t="str">
        <f>MONTH(G40)&amp;D40</f>
        <v>2Safira</v>
      </c>
      <c r="C40" s="94" t="s">
        <v>7</v>
      </c>
      <c r="D40" s="95" t="s">
        <v>5</v>
      </c>
      <c r="E40" s="94"/>
      <c r="F40" s="97" t="s">
        <v>131</v>
      </c>
      <c r="G40" s="98">
        <v>45689</v>
      </c>
      <c r="H40" s="95"/>
      <c r="I40" s="94" t="s">
        <v>68</v>
      </c>
      <c r="J40" s="99" t="s">
        <v>108</v>
      </c>
      <c r="L40" s="92" t="str">
        <f>MONTH(Q40)&amp;N40</f>
        <v>2Tia</v>
      </c>
      <c r="M40" s="94" t="s">
        <v>7</v>
      </c>
      <c r="N40" s="95" t="s">
        <v>101</v>
      </c>
      <c r="O40" s="94"/>
      <c r="P40" s="97" t="s">
        <v>131</v>
      </c>
      <c r="Q40" s="98">
        <v>45689</v>
      </c>
      <c r="R40" s="95"/>
      <c r="S40" s="94" t="s">
        <v>68</v>
      </c>
      <c r="T40" s="99" t="s">
        <v>88</v>
      </c>
    </row>
    <row r="41" spans="2:20" ht="24.75" customHeight="1">
      <c r="N41" s="93"/>
      <c r="Q41" s="93"/>
      <c r="R41" s="93"/>
    </row>
    <row r="42" spans="2:20" ht="24.75" customHeight="1">
      <c r="C42" s="166" t="s">
        <v>52</v>
      </c>
      <c r="D42" s="166"/>
      <c r="F42" s="166" t="s">
        <v>56</v>
      </c>
      <c r="G42" s="166"/>
      <c r="I42" s="166" t="s">
        <v>61</v>
      </c>
      <c r="J42" s="166"/>
      <c r="M42" s="166" t="s">
        <v>52</v>
      </c>
      <c r="N42" s="166"/>
      <c r="P42" s="166" t="s">
        <v>56</v>
      </c>
      <c r="Q42" s="166"/>
      <c r="R42" s="93"/>
      <c r="S42" s="166" t="s">
        <v>61</v>
      </c>
      <c r="T42" s="166"/>
    </row>
    <row r="43" spans="2:20" ht="24.75" customHeight="1">
      <c r="F43" s="93"/>
      <c r="N43" s="93"/>
      <c r="P43" s="93"/>
      <c r="Q43" s="93"/>
      <c r="R43" s="93"/>
    </row>
    <row r="44" spans="2:20" ht="24.75" customHeight="1">
      <c r="C44" s="92" t="s">
        <v>65</v>
      </c>
      <c r="D44" s="93">
        <f>IFERROR(VLOOKUP(B40,Rekapitulasi!$B$5:$W$857,5,FALSE),0)</f>
        <v>23</v>
      </c>
      <c r="F44" s="92" t="s">
        <v>57</v>
      </c>
      <c r="G44" s="93">
        <f>D44*F45</f>
        <v>3220000</v>
      </c>
      <c r="I44" s="92" t="s">
        <v>55</v>
      </c>
      <c r="J44" s="93">
        <f>D47*I45</f>
        <v>0</v>
      </c>
      <c r="M44" s="92" t="s">
        <v>65</v>
      </c>
      <c r="N44" s="93">
        <f>IFERROR(VLOOKUP(L40,Rekapitulasi!$B$5:$W$857,5,FALSE),0)</f>
        <v>27</v>
      </c>
      <c r="P44" s="92" t="s">
        <v>57</v>
      </c>
      <c r="Q44" s="93">
        <f>N44*P45</f>
        <v>1485000</v>
      </c>
      <c r="R44" s="93"/>
      <c r="S44" s="92" t="s">
        <v>55</v>
      </c>
      <c r="T44" s="93">
        <f>N47*S45</f>
        <v>0</v>
      </c>
    </row>
    <row r="45" spans="2:20" ht="24.75" customHeight="1">
      <c r="C45" s="92" t="s">
        <v>53</v>
      </c>
      <c r="D45" s="93">
        <f>IFERROR(VLOOKUP(B40,Rekapitulasi!$B$5:$W$857,9,FALSE),0)</f>
        <v>0</v>
      </c>
      <c r="F45" s="93">
        <f>IFERROR(VLOOKUP(B40,Rekapitulasi!$B$5:$W$857,7,FALSE),0)</f>
        <v>140000</v>
      </c>
      <c r="I45" s="93">
        <f>IFERROR(F45/8,0)</f>
        <v>17500</v>
      </c>
      <c r="M45" s="92" t="s">
        <v>53</v>
      </c>
      <c r="N45" s="93">
        <f>IFERROR(VLOOKUP(L40,Rekapitulasi!$B$5:$W$857,9,FALSE),0)</f>
        <v>0</v>
      </c>
      <c r="P45" s="93">
        <f>IFERROR(VLOOKUP(L40,Rekapitulasi!$B$5:$W$857,7,FALSE),0)</f>
        <v>55000</v>
      </c>
      <c r="Q45" s="93"/>
      <c r="R45" s="93"/>
      <c r="S45" s="93">
        <f>IFERROR(P45/8,0)</f>
        <v>6875</v>
      </c>
    </row>
    <row r="46" spans="2:20" ht="24.75" customHeight="1">
      <c r="C46" s="92" t="s">
        <v>54</v>
      </c>
      <c r="D46" s="93">
        <f>IFERROR(VLOOKUP(B40,Rekapitulasi!$B$5:$V$857,9,FALSE),0)</f>
        <v>0</v>
      </c>
      <c r="F46" s="92" t="s">
        <v>58</v>
      </c>
      <c r="G46" s="93">
        <f>D48*F47</f>
        <v>0</v>
      </c>
      <c r="I46" s="92" t="s">
        <v>45</v>
      </c>
      <c r="J46" s="93">
        <f>IFERROR(VLOOKUP(B40,Rekapitulasi!$B$5:$W$857,17,FALSE),0)</f>
        <v>758000</v>
      </c>
      <c r="M46" s="92" t="s">
        <v>54</v>
      </c>
      <c r="N46" s="93">
        <f>IFERROR(VLOOKUP(L40,Rekapitulasi!$B$5:$V$857,9,FALSE),0)</f>
        <v>0</v>
      </c>
      <c r="P46" s="92" t="s">
        <v>58</v>
      </c>
      <c r="Q46" s="93">
        <f>N48*P47</f>
        <v>0</v>
      </c>
      <c r="R46" s="93"/>
      <c r="S46" s="92" t="s">
        <v>45</v>
      </c>
      <c r="T46" s="93">
        <f>IFERROR(VLOOKUP(L40,Rekapitulasi!$B$5:$W$857,17,FALSE),0)</f>
        <v>361000</v>
      </c>
    </row>
    <row r="47" spans="2:20" ht="24.75" customHeight="1">
      <c r="C47" s="92" t="s">
        <v>55</v>
      </c>
      <c r="D47" s="93">
        <f>IFERROR(VLOOKUP(B40,Rekapitulasi!$B$5:$V$857,11,FALSE),0)</f>
        <v>0</v>
      </c>
      <c r="F47" s="93">
        <f>IFERROR(VLOOKUP(B40,Rekapitulasi!$B$5:$W$857,8,FALSE),0)</f>
        <v>17500</v>
      </c>
      <c r="I47" s="92" t="s">
        <v>63</v>
      </c>
      <c r="J47" s="93">
        <f>IFERROR(VLOOKUP(B40,Rekapitulasi!$B$5:$W$857,18,FALSE),0)</f>
        <v>106000</v>
      </c>
      <c r="M47" s="92" t="s">
        <v>55</v>
      </c>
      <c r="N47" s="93">
        <f>IFERROR(VLOOKUP(L40,Rekapitulasi!$B$5:$V$857,11,FALSE),0)</f>
        <v>0</v>
      </c>
      <c r="P47" s="93">
        <f>IFERROR(VLOOKUP(L40,Rekapitulasi!$B$5:$W$857,8,FALSE),0)</f>
        <v>6875</v>
      </c>
      <c r="Q47" s="93"/>
      <c r="R47" s="93"/>
      <c r="S47" s="92" t="s">
        <v>63</v>
      </c>
      <c r="T47" s="93">
        <f>IFERROR(VLOOKUP(L40,Rekapitulasi!$B$5:$W$857,18,FALSE),0)</f>
        <v>101000</v>
      </c>
    </row>
    <row r="48" spans="2:20" ht="24.75" customHeight="1">
      <c r="C48" s="92" t="s">
        <v>64</v>
      </c>
      <c r="D48" s="93">
        <f>IFERROR(VLOOKUP(B40,Rekapitulasi!$B$5:$V$322,6,FALSE),0)</f>
        <v>0</v>
      </c>
      <c r="F48" s="92" t="s">
        <v>59</v>
      </c>
      <c r="G48" s="93">
        <v>0</v>
      </c>
      <c r="I48" s="92" t="s">
        <v>62</v>
      </c>
      <c r="J48" s="93">
        <v>0</v>
      </c>
      <c r="M48" s="92" t="s">
        <v>64</v>
      </c>
      <c r="N48" s="93">
        <f>IFERROR(VLOOKUP(L40,Rekapitulasi!$B$5:$V$322,6,FALSE),0)</f>
        <v>0</v>
      </c>
      <c r="P48" s="92" t="s">
        <v>59</v>
      </c>
      <c r="Q48" s="93">
        <v>0</v>
      </c>
      <c r="R48" s="93"/>
      <c r="S48" s="92" t="s">
        <v>62</v>
      </c>
      <c r="T48" s="93">
        <v>0</v>
      </c>
    </row>
    <row r="49" spans="2:20" ht="24.75" customHeight="1">
      <c r="F49" s="92" t="s">
        <v>60</v>
      </c>
      <c r="G49" s="93">
        <v>0</v>
      </c>
      <c r="N49" s="93"/>
      <c r="P49" s="92" t="s">
        <v>60</v>
      </c>
      <c r="Q49" s="93">
        <v>0</v>
      </c>
      <c r="R49" s="93"/>
    </row>
    <row r="50" spans="2:20" ht="24.75" customHeight="1" thickBot="1">
      <c r="C50" s="167" t="s">
        <v>66</v>
      </c>
      <c r="D50" s="168">
        <f>G51-J51</f>
        <v>2356000</v>
      </c>
      <c r="M50" s="167" t="s">
        <v>66</v>
      </c>
      <c r="N50" s="168">
        <f>Q51-T51</f>
        <v>1023000</v>
      </c>
      <c r="Q50" s="93"/>
      <c r="R50" s="93"/>
    </row>
    <row r="51" spans="2:20" ht="24.75" customHeight="1">
      <c r="C51" s="167"/>
      <c r="D51" s="168"/>
      <c r="F51" s="100" t="s">
        <v>9</v>
      </c>
      <c r="G51" s="101">
        <f>SUM(G44:G50)</f>
        <v>3220000</v>
      </c>
      <c r="I51" s="100" t="s">
        <v>9</v>
      </c>
      <c r="J51" s="101">
        <f>SUM(J44:J50)</f>
        <v>864000</v>
      </c>
      <c r="M51" s="167"/>
      <c r="N51" s="168"/>
      <c r="P51" s="100" t="s">
        <v>9</v>
      </c>
      <c r="Q51" s="101">
        <f>SUM(Q44:Q50)</f>
        <v>1485000</v>
      </c>
      <c r="R51" s="93"/>
      <c r="S51" s="100" t="s">
        <v>9</v>
      </c>
      <c r="T51" s="101">
        <f>SUM(T44:T50)</f>
        <v>462000</v>
      </c>
    </row>
    <row r="52" spans="2:20" ht="24.75" customHeight="1">
      <c r="N52" s="93"/>
      <c r="Q52" s="93"/>
      <c r="R52" s="93"/>
    </row>
    <row r="53" spans="2:20" ht="24.75" customHeight="1">
      <c r="D53" s="165" t="s">
        <v>69</v>
      </c>
      <c r="E53" s="165"/>
      <c r="F53" s="165"/>
      <c r="G53" s="165"/>
      <c r="H53" s="165"/>
      <c r="I53" s="165"/>
      <c r="N53" s="165" t="s">
        <v>69</v>
      </c>
      <c r="O53" s="165"/>
      <c r="P53" s="165"/>
      <c r="Q53" s="165"/>
      <c r="R53" s="165"/>
      <c r="S53" s="165"/>
    </row>
    <row r="54" spans="2:20" ht="24.75" customHeight="1">
      <c r="D54" s="165"/>
      <c r="E54" s="165"/>
      <c r="F54" s="165"/>
      <c r="G54" s="165"/>
      <c r="H54" s="165"/>
      <c r="I54" s="165"/>
      <c r="N54" s="165"/>
      <c r="O54" s="165"/>
      <c r="P54" s="165"/>
      <c r="Q54" s="165"/>
      <c r="R54" s="165"/>
      <c r="S54" s="165"/>
    </row>
    <row r="55" spans="2:20" ht="24.75" customHeight="1">
      <c r="N55" s="93"/>
      <c r="Q55" s="93"/>
      <c r="R55" s="93"/>
    </row>
    <row r="56" spans="2:20" ht="24.75" customHeight="1">
      <c r="C56" s="94" t="s">
        <v>51</v>
      </c>
      <c r="D56" s="95" t="s">
        <v>43</v>
      </c>
      <c r="E56" s="94"/>
      <c r="F56" s="169" t="s">
        <v>50</v>
      </c>
      <c r="G56" s="169"/>
      <c r="H56" s="95"/>
      <c r="I56" s="94" t="s">
        <v>67</v>
      </c>
      <c r="J56" s="96">
        <v>45688</v>
      </c>
      <c r="M56" s="94" t="s">
        <v>51</v>
      </c>
      <c r="N56" s="95" t="s">
        <v>44</v>
      </c>
      <c r="O56" s="94"/>
      <c r="P56" s="169" t="s">
        <v>50</v>
      </c>
      <c r="Q56" s="169"/>
      <c r="R56" s="95"/>
      <c r="S56" s="94" t="s">
        <v>67</v>
      </c>
      <c r="T56" s="96">
        <v>45716</v>
      </c>
    </row>
    <row r="57" spans="2:20" ht="24.75" customHeight="1">
      <c r="B57" s="92" t="str">
        <f>MONTH(G57)&amp;D57</f>
        <v>2Rahma</v>
      </c>
      <c r="C57" s="94" t="s">
        <v>7</v>
      </c>
      <c r="D57" s="95" t="s">
        <v>103</v>
      </c>
      <c r="E57" s="94"/>
      <c r="F57" s="97" t="s">
        <v>131</v>
      </c>
      <c r="G57" s="98">
        <v>45689</v>
      </c>
      <c r="H57" s="95"/>
      <c r="I57" s="94" t="s">
        <v>68</v>
      </c>
      <c r="J57" s="99" t="s">
        <v>87</v>
      </c>
      <c r="L57" s="92" t="str">
        <f>MONTH(Q57)&amp;N57</f>
        <v>2Dian</v>
      </c>
      <c r="M57" s="94" t="s">
        <v>7</v>
      </c>
      <c r="N57" s="95" t="s">
        <v>100</v>
      </c>
      <c r="O57" s="94"/>
      <c r="P57" s="97" t="s">
        <v>131</v>
      </c>
      <c r="Q57" s="98">
        <v>45689</v>
      </c>
      <c r="R57" s="95"/>
      <c r="S57" s="94" t="s">
        <v>68</v>
      </c>
      <c r="T57" s="99" t="s">
        <v>132</v>
      </c>
    </row>
    <row r="58" spans="2:20" ht="24.75" customHeight="1">
      <c r="N58" s="93"/>
      <c r="Q58" s="93"/>
      <c r="R58" s="93"/>
    </row>
    <row r="59" spans="2:20" ht="24.75" customHeight="1">
      <c r="C59" s="166" t="s">
        <v>52</v>
      </c>
      <c r="D59" s="166"/>
      <c r="F59" s="166" t="s">
        <v>56</v>
      </c>
      <c r="G59" s="166"/>
      <c r="I59" s="166" t="s">
        <v>61</v>
      </c>
      <c r="J59" s="166"/>
      <c r="M59" s="166" t="s">
        <v>52</v>
      </c>
      <c r="N59" s="166"/>
      <c r="P59" s="166" t="s">
        <v>56</v>
      </c>
      <c r="Q59" s="166"/>
      <c r="R59" s="93"/>
      <c r="S59" s="166" t="s">
        <v>61</v>
      </c>
      <c r="T59" s="166"/>
    </row>
    <row r="60" spans="2:20" ht="24.75" customHeight="1">
      <c r="F60" s="93"/>
      <c r="N60" s="93"/>
      <c r="P60" s="93"/>
      <c r="Q60" s="93"/>
      <c r="R60" s="93"/>
    </row>
    <row r="61" spans="2:20" ht="24.75" customHeight="1">
      <c r="C61" s="92" t="s">
        <v>65</v>
      </c>
      <c r="D61" s="93">
        <f>IFERROR(VLOOKUP(B57,Rekapitulasi!$B$5:$W$857,5,FALSE),0)</f>
        <v>18</v>
      </c>
      <c r="F61" s="92" t="s">
        <v>57</v>
      </c>
      <c r="G61" s="93">
        <f>D61*F62</f>
        <v>1350000</v>
      </c>
      <c r="I61" s="92" t="s">
        <v>55</v>
      </c>
      <c r="J61" s="93">
        <f>D64*I62</f>
        <v>0</v>
      </c>
      <c r="M61" s="92" t="s">
        <v>65</v>
      </c>
      <c r="N61" s="93">
        <f>IFERROR(VLOOKUP(L57,Rekapitulasi!$B$5:$W$857,5,FALSE),0)</f>
        <v>25</v>
      </c>
      <c r="P61" s="92" t="s">
        <v>57</v>
      </c>
      <c r="Q61" s="93">
        <f>N61*P62</f>
        <v>1375000</v>
      </c>
      <c r="R61" s="93"/>
      <c r="S61" s="92" t="s">
        <v>55</v>
      </c>
      <c r="T61" s="93">
        <f>N64*S62</f>
        <v>0</v>
      </c>
    </row>
    <row r="62" spans="2:20" ht="24.75" customHeight="1">
      <c r="C62" s="92" t="s">
        <v>53</v>
      </c>
      <c r="D62" s="93">
        <f>IFERROR(VLOOKUP(B57,Rekapitulasi!$B$5:$W$857,9,FALSE),0)</f>
        <v>0</v>
      </c>
      <c r="F62" s="93">
        <f>IFERROR(VLOOKUP(B57,Rekapitulasi!$B$5:$W$857,7,FALSE),0)</f>
        <v>75000</v>
      </c>
      <c r="I62" s="93">
        <f>IFERROR(F62/8,0)</f>
        <v>9375</v>
      </c>
      <c r="M62" s="92" t="s">
        <v>53</v>
      </c>
      <c r="N62" s="93">
        <f>IFERROR(VLOOKUP(L57,Rekapitulasi!$B$5:$W$857,9,FALSE),0)</f>
        <v>0</v>
      </c>
      <c r="P62" s="93">
        <f>IFERROR(VLOOKUP(L57,Rekapitulasi!$B$5:$W$857,7,FALSE),0)</f>
        <v>55000</v>
      </c>
      <c r="Q62" s="93"/>
      <c r="R62" s="93"/>
      <c r="S62" s="93">
        <f>IFERROR(P62/8,0)</f>
        <v>6875</v>
      </c>
    </row>
    <row r="63" spans="2:20" ht="24.75" customHeight="1">
      <c r="C63" s="92" t="s">
        <v>54</v>
      </c>
      <c r="D63" s="93">
        <f>IFERROR(VLOOKUP(B57,Rekapitulasi!$B$5:$V$857,9,FALSE),0)</f>
        <v>0</v>
      </c>
      <c r="F63" s="92" t="s">
        <v>58</v>
      </c>
      <c r="G63" s="93">
        <f>D65*F64</f>
        <v>0</v>
      </c>
      <c r="I63" s="92" t="s">
        <v>45</v>
      </c>
      <c r="J63" s="93">
        <f>IFERROR(VLOOKUP(B57,Rekapitulasi!$B$5:$W$857,17,FALSE),0)</f>
        <v>0</v>
      </c>
      <c r="M63" s="92" t="s">
        <v>54</v>
      </c>
      <c r="N63" s="93">
        <f>IFERROR(VLOOKUP(L57,Rekapitulasi!$B$5:$V$857,9,FALSE),0)</f>
        <v>0</v>
      </c>
      <c r="P63" s="92" t="s">
        <v>58</v>
      </c>
      <c r="Q63" s="93">
        <f>N65*P64</f>
        <v>41250</v>
      </c>
      <c r="R63" s="93"/>
      <c r="S63" s="92" t="s">
        <v>45</v>
      </c>
      <c r="T63" s="93">
        <f>IFERROR(VLOOKUP(L57,Rekapitulasi!$B$5:$W$857,17,FALSE),0)</f>
        <v>385000</v>
      </c>
    </row>
    <row r="64" spans="2:20" ht="24.75" customHeight="1">
      <c r="C64" s="92" t="s">
        <v>55</v>
      </c>
      <c r="D64" s="93">
        <f>IFERROR(VLOOKUP(B57,Rekapitulasi!$B$5:$V$857,11,FALSE),0)</f>
        <v>0</v>
      </c>
      <c r="F64" s="93">
        <f>IFERROR(VLOOKUP(B57,Rekapitulasi!$B$5:$W$857,8,FALSE),0)</f>
        <v>9375</v>
      </c>
      <c r="I64" s="92" t="s">
        <v>63</v>
      </c>
      <c r="J64" s="93">
        <f>IFERROR(VLOOKUP(B57,Rekapitulasi!$B$5:$W$857,18,FALSE),0)</f>
        <v>0</v>
      </c>
      <c r="M64" s="92" t="s">
        <v>55</v>
      </c>
      <c r="N64" s="93">
        <f>IFERROR(VLOOKUP(L57,Rekapitulasi!$B$5:$V$857,11,FALSE),0)</f>
        <v>0</v>
      </c>
      <c r="P64" s="93">
        <f>IFERROR(VLOOKUP(L57,Rekapitulasi!$B$5:$W$857,8,FALSE),0)</f>
        <v>6875</v>
      </c>
      <c r="Q64" s="93"/>
      <c r="R64" s="93"/>
      <c r="S64" s="92" t="s">
        <v>63</v>
      </c>
      <c r="T64" s="93">
        <f>IFERROR(VLOOKUP(L57,Rekapitulasi!$B$5:$W$857,18,FALSE),0)</f>
        <v>0</v>
      </c>
    </row>
    <row r="65" spans="2:20" ht="24.75" customHeight="1">
      <c r="C65" s="92" t="s">
        <v>64</v>
      </c>
      <c r="D65" s="93">
        <f>IFERROR(VLOOKUP(B57,Rekapitulasi!$B$5:$V$322,6,FALSE),0)</f>
        <v>0</v>
      </c>
      <c r="F65" s="92" t="s">
        <v>59</v>
      </c>
      <c r="G65" s="93">
        <v>0</v>
      </c>
      <c r="I65" s="92" t="s">
        <v>62</v>
      </c>
      <c r="J65" s="93">
        <v>0</v>
      </c>
      <c r="M65" s="92" t="s">
        <v>64</v>
      </c>
      <c r="N65" s="93">
        <f>IFERROR(VLOOKUP(L57,Rekapitulasi!$B$5:$V$322,6,FALSE),0)</f>
        <v>6</v>
      </c>
      <c r="P65" s="92" t="s">
        <v>59</v>
      </c>
      <c r="Q65" s="93">
        <v>0</v>
      </c>
      <c r="R65" s="93"/>
      <c r="S65" s="92" t="s">
        <v>62</v>
      </c>
      <c r="T65" s="93">
        <v>0</v>
      </c>
    </row>
    <row r="66" spans="2:20" ht="24.75" customHeight="1">
      <c r="F66" s="92" t="s">
        <v>60</v>
      </c>
      <c r="G66" s="93">
        <v>0</v>
      </c>
      <c r="N66" s="93"/>
      <c r="P66" s="92" t="s">
        <v>60</v>
      </c>
      <c r="Q66" s="93">
        <v>0</v>
      </c>
      <c r="R66" s="93"/>
    </row>
    <row r="67" spans="2:20" ht="24.75" customHeight="1" thickBot="1">
      <c r="C67" s="167" t="s">
        <v>66</v>
      </c>
      <c r="D67" s="168">
        <f>G68-J68</f>
        <v>1350000</v>
      </c>
      <c r="M67" s="167" t="s">
        <v>66</v>
      </c>
      <c r="N67" s="168">
        <f>Q68-T68</f>
        <v>1031250</v>
      </c>
      <c r="Q67" s="93"/>
      <c r="R67" s="93"/>
    </row>
    <row r="68" spans="2:20" ht="24.75" customHeight="1">
      <c r="C68" s="167"/>
      <c r="D68" s="168"/>
      <c r="F68" s="100" t="s">
        <v>9</v>
      </c>
      <c r="G68" s="101">
        <f>SUM(G61:G67)</f>
        <v>1350000</v>
      </c>
      <c r="I68" s="100" t="s">
        <v>9</v>
      </c>
      <c r="J68" s="101">
        <f>SUM(J61:J67)</f>
        <v>0</v>
      </c>
      <c r="M68" s="167"/>
      <c r="N68" s="168"/>
      <c r="P68" s="100" t="s">
        <v>9</v>
      </c>
      <c r="Q68" s="101">
        <f>SUM(Q61:Q67)</f>
        <v>1416250</v>
      </c>
      <c r="R68" s="93"/>
      <c r="S68" s="100" t="s">
        <v>9</v>
      </c>
      <c r="T68" s="101">
        <f>SUM(T61:T67)</f>
        <v>385000</v>
      </c>
    </row>
    <row r="69" spans="2:20" ht="24.75" customHeight="1"/>
    <row r="70" spans="2:20" ht="24.75" customHeight="1">
      <c r="D70" s="165" t="s">
        <v>69</v>
      </c>
      <c r="E70" s="165"/>
      <c r="F70" s="165"/>
      <c r="G70" s="165"/>
      <c r="H70" s="165"/>
      <c r="I70" s="165"/>
      <c r="N70" s="165" t="s">
        <v>69</v>
      </c>
      <c r="O70" s="165"/>
      <c r="P70" s="165"/>
      <c r="Q70" s="165"/>
      <c r="R70" s="165"/>
      <c r="S70" s="165"/>
    </row>
    <row r="71" spans="2:20" ht="24.75" customHeight="1">
      <c r="D71" s="165"/>
      <c r="E71" s="165"/>
      <c r="F71" s="165"/>
      <c r="G71" s="165"/>
      <c r="H71" s="165"/>
      <c r="I71" s="165"/>
      <c r="N71" s="165"/>
      <c r="O71" s="165"/>
      <c r="P71" s="165"/>
      <c r="Q71" s="165"/>
      <c r="R71" s="165"/>
      <c r="S71" s="165"/>
    </row>
    <row r="72" spans="2:20" ht="24.75" customHeight="1">
      <c r="N72" s="93"/>
      <c r="Q72" s="93"/>
      <c r="R72" s="93"/>
    </row>
    <row r="73" spans="2:20" ht="24.75" customHeight="1">
      <c r="C73" s="94" t="s">
        <v>51</v>
      </c>
      <c r="D73" s="95" t="s">
        <v>104</v>
      </c>
      <c r="E73" s="94"/>
      <c r="F73" s="169" t="s">
        <v>50</v>
      </c>
      <c r="G73" s="169"/>
      <c r="H73" s="95"/>
      <c r="I73" s="94" t="s">
        <v>67</v>
      </c>
      <c r="J73" s="96">
        <v>45688</v>
      </c>
      <c r="M73" s="94" t="s">
        <v>51</v>
      </c>
      <c r="N73" s="95" t="s">
        <v>106</v>
      </c>
      <c r="O73" s="94"/>
      <c r="P73" s="169" t="s">
        <v>50</v>
      </c>
      <c r="Q73" s="169"/>
      <c r="R73" s="95"/>
      <c r="S73" s="94" t="s">
        <v>67</v>
      </c>
      <c r="T73" s="96">
        <v>45716</v>
      </c>
    </row>
    <row r="74" spans="2:20" ht="24.75" customHeight="1">
      <c r="B74" s="92" t="str">
        <f>MONTH(G74)&amp;D74</f>
        <v>2Najwa</v>
      </c>
      <c r="C74" s="94" t="s">
        <v>7</v>
      </c>
      <c r="D74" s="95" t="s">
        <v>105</v>
      </c>
      <c r="E74" s="94"/>
      <c r="F74" s="97" t="s">
        <v>131</v>
      </c>
      <c r="G74" s="98">
        <v>45689</v>
      </c>
      <c r="H74" s="95"/>
      <c r="I74" s="94" t="s">
        <v>68</v>
      </c>
      <c r="J74" s="99" t="s">
        <v>87</v>
      </c>
      <c r="L74" s="92" t="str">
        <f>MONTH(Q74)&amp;N74</f>
        <v>2Akbar</v>
      </c>
      <c r="M74" s="94" t="s">
        <v>7</v>
      </c>
      <c r="N74" s="95" t="s">
        <v>107</v>
      </c>
      <c r="O74" s="94"/>
      <c r="P74" s="97" t="s">
        <v>131</v>
      </c>
      <c r="Q74" s="98">
        <v>45689</v>
      </c>
      <c r="R74" s="95"/>
      <c r="S74" s="94" t="s">
        <v>68</v>
      </c>
      <c r="T74" s="99" t="s">
        <v>86</v>
      </c>
    </row>
    <row r="75" spans="2:20" ht="24.75" customHeight="1">
      <c r="N75" s="93"/>
      <c r="Q75" s="93"/>
      <c r="R75" s="93"/>
    </row>
    <row r="76" spans="2:20" ht="24.75" customHeight="1">
      <c r="C76" s="166" t="s">
        <v>52</v>
      </c>
      <c r="D76" s="166"/>
      <c r="F76" s="166" t="s">
        <v>56</v>
      </c>
      <c r="G76" s="166"/>
      <c r="I76" s="166" t="s">
        <v>61</v>
      </c>
      <c r="J76" s="166"/>
      <c r="M76" s="166" t="s">
        <v>52</v>
      </c>
      <c r="N76" s="166"/>
      <c r="P76" s="166" t="s">
        <v>56</v>
      </c>
      <c r="Q76" s="166"/>
      <c r="R76" s="93"/>
      <c r="S76" s="166" t="s">
        <v>61</v>
      </c>
      <c r="T76" s="166"/>
    </row>
    <row r="77" spans="2:20" ht="24.75" customHeight="1">
      <c r="F77" s="93"/>
      <c r="N77" s="93"/>
      <c r="P77" s="93"/>
      <c r="Q77" s="93"/>
      <c r="R77" s="93"/>
    </row>
    <row r="78" spans="2:20" ht="24.75" customHeight="1">
      <c r="C78" s="92" t="s">
        <v>65</v>
      </c>
      <c r="D78" s="93">
        <f>IFERROR(VLOOKUP(B74,Rekapitulasi!$B$5:$W$857,5,FALSE),0)</f>
        <v>24</v>
      </c>
      <c r="F78" s="92" t="s">
        <v>57</v>
      </c>
      <c r="G78" s="93">
        <f>D78*F79</f>
        <v>1320000</v>
      </c>
      <c r="I78" s="92" t="s">
        <v>55</v>
      </c>
      <c r="J78" s="93">
        <f>D81*I79</f>
        <v>0</v>
      </c>
      <c r="M78" s="92" t="s">
        <v>65</v>
      </c>
      <c r="N78" s="93">
        <f>IFERROR(VLOOKUP(L74,Rekapitulasi!$B$5:$W$857,5,FALSE),0)</f>
        <v>23</v>
      </c>
      <c r="P78" s="92" t="s">
        <v>57</v>
      </c>
      <c r="Q78" s="93">
        <f>N78*P79</f>
        <v>1495000</v>
      </c>
      <c r="R78" s="93"/>
      <c r="S78" s="92" t="s">
        <v>55</v>
      </c>
      <c r="T78" s="93">
        <f>N81*S79</f>
        <v>0</v>
      </c>
    </row>
    <row r="79" spans="2:20" ht="24.75" customHeight="1">
      <c r="C79" s="92" t="s">
        <v>53</v>
      </c>
      <c r="D79" s="93">
        <f>IFERROR(VLOOKUP(B74,Rekapitulasi!$B$5:$W$857,9,FALSE),0)</f>
        <v>0</v>
      </c>
      <c r="F79" s="93">
        <f>IFERROR(VLOOKUP(B74,Rekapitulasi!$B$5:$W$857,7,FALSE),0)</f>
        <v>55000</v>
      </c>
      <c r="I79" s="93">
        <f>IFERROR(F79/8,0)</f>
        <v>6875</v>
      </c>
      <c r="M79" s="92" t="s">
        <v>53</v>
      </c>
      <c r="N79" s="93">
        <f>IFERROR(VLOOKUP(L74,Rekapitulasi!$B$5:$W$857,9,FALSE),0)</f>
        <v>0</v>
      </c>
      <c r="P79" s="93">
        <f>IFERROR(VLOOKUP(L74,Rekapitulasi!$B$5:$W$857,7,FALSE),0)</f>
        <v>65000</v>
      </c>
      <c r="Q79" s="93"/>
      <c r="R79" s="93"/>
      <c r="S79" s="93">
        <f>IFERROR(P79/8,0)</f>
        <v>8125</v>
      </c>
    </row>
    <row r="80" spans="2:20" ht="24.75" customHeight="1">
      <c r="C80" s="92" t="s">
        <v>54</v>
      </c>
      <c r="D80" s="93">
        <f>IFERROR(VLOOKUP(B74,Rekapitulasi!$B$5:$V$857,9,FALSE),0)</f>
        <v>0</v>
      </c>
      <c r="F80" s="92" t="s">
        <v>58</v>
      </c>
      <c r="G80" s="93">
        <f>D82*F81</f>
        <v>199375</v>
      </c>
      <c r="I80" s="92" t="s">
        <v>45</v>
      </c>
      <c r="J80" s="93">
        <f>IFERROR(VLOOKUP(B74,Rekapitulasi!$B$5:$W$857,17,FALSE),0)</f>
        <v>0</v>
      </c>
      <c r="M80" s="92" t="s">
        <v>54</v>
      </c>
      <c r="N80" s="93">
        <f>IFERROR(VLOOKUP(L74,Rekapitulasi!$B$5:$V$857,9,FALSE),0)</f>
        <v>0</v>
      </c>
      <c r="P80" s="92" t="s">
        <v>58</v>
      </c>
      <c r="Q80" s="93">
        <f>N82*P81</f>
        <v>24375</v>
      </c>
      <c r="R80" s="93"/>
      <c r="S80" s="92" t="s">
        <v>45</v>
      </c>
      <c r="T80" s="93">
        <f>IFERROR(VLOOKUP(L74,Rekapitulasi!$B$5:$W$857,17,FALSE),0)</f>
        <v>0</v>
      </c>
    </row>
    <row r="81" spans="3:20" ht="24.75" customHeight="1">
      <c r="C81" s="92" t="s">
        <v>55</v>
      </c>
      <c r="D81" s="93">
        <f>IFERROR(VLOOKUP(B74,Rekapitulasi!$B$5:$V$857,11,FALSE),0)</f>
        <v>0</v>
      </c>
      <c r="F81" s="93">
        <f>IFERROR(VLOOKUP(B74,Rekapitulasi!$B$5:$W$857,8,FALSE),0)</f>
        <v>6875</v>
      </c>
      <c r="I81" s="92" t="s">
        <v>63</v>
      </c>
      <c r="J81" s="93">
        <f>IFERROR(VLOOKUP(B74,Rekapitulasi!$B$5:$W$857,18,FALSE),0)</f>
        <v>0</v>
      </c>
      <c r="M81" s="92" t="s">
        <v>55</v>
      </c>
      <c r="N81" s="93">
        <f>IFERROR(VLOOKUP(L74,Rekapitulasi!$B$5:$V$857,11,FALSE),0)</f>
        <v>0</v>
      </c>
      <c r="P81" s="93">
        <f>IFERROR(VLOOKUP(L74,Rekapitulasi!$B$5:$W$857,8,FALSE),0)</f>
        <v>8125</v>
      </c>
      <c r="Q81" s="93"/>
      <c r="R81" s="93"/>
      <c r="S81" s="92" t="s">
        <v>63</v>
      </c>
      <c r="T81" s="93">
        <f>IFERROR(VLOOKUP(L74,Rekapitulasi!$B$5:$W$857,18,FALSE),0)</f>
        <v>0</v>
      </c>
    </row>
    <row r="82" spans="3:20" ht="24.75" customHeight="1">
      <c r="C82" s="92" t="s">
        <v>64</v>
      </c>
      <c r="D82" s="93">
        <f>IFERROR(VLOOKUP(B74,Rekapitulasi!$B$5:$V$322,6,FALSE),0)</f>
        <v>29</v>
      </c>
      <c r="F82" s="92" t="s">
        <v>59</v>
      </c>
      <c r="G82" s="93">
        <v>0</v>
      </c>
      <c r="I82" s="92" t="s">
        <v>62</v>
      </c>
      <c r="J82" s="93">
        <v>0</v>
      </c>
      <c r="M82" s="92" t="s">
        <v>64</v>
      </c>
      <c r="N82" s="93">
        <f>IFERROR(VLOOKUP(L74,Rekapitulasi!$B$5:$V$322,6,FALSE),0)</f>
        <v>3</v>
      </c>
      <c r="P82" s="92" t="s">
        <v>59</v>
      </c>
      <c r="Q82" s="93">
        <v>0</v>
      </c>
      <c r="R82" s="93"/>
      <c r="S82" s="92" t="s">
        <v>62</v>
      </c>
      <c r="T82" s="93">
        <v>0</v>
      </c>
    </row>
    <row r="83" spans="3:20" ht="24.75" customHeight="1">
      <c r="F83" s="92" t="s">
        <v>60</v>
      </c>
      <c r="G83" s="93">
        <v>0</v>
      </c>
      <c r="N83" s="93"/>
      <c r="P83" s="92" t="s">
        <v>60</v>
      </c>
      <c r="Q83" s="93">
        <v>0</v>
      </c>
      <c r="R83" s="93"/>
    </row>
    <row r="84" spans="3:20" ht="24.75" customHeight="1" thickBot="1">
      <c r="C84" s="167" t="s">
        <v>66</v>
      </c>
      <c r="D84" s="168">
        <f>G85-J85</f>
        <v>1519375</v>
      </c>
      <c r="M84" s="167" t="s">
        <v>66</v>
      </c>
      <c r="N84" s="168">
        <f>Q85-T85</f>
        <v>1519375</v>
      </c>
      <c r="Q84" s="93"/>
      <c r="R84" s="93"/>
    </row>
    <row r="85" spans="3:20" ht="24.75" customHeight="1">
      <c r="C85" s="167"/>
      <c r="D85" s="168"/>
      <c r="F85" s="100" t="s">
        <v>9</v>
      </c>
      <c r="G85" s="101">
        <f>SUM(G78:G84)</f>
        <v>1519375</v>
      </c>
      <c r="I85" s="100" t="s">
        <v>9</v>
      </c>
      <c r="J85" s="101">
        <f>SUM(J78:J84)</f>
        <v>0</v>
      </c>
      <c r="M85" s="167"/>
      <c r="N85" s="168"/>
      <c r="P85" s="100" t="s">
        <v>9</v>
      </c>
      <c r="Q85" s="101">
        <f>SUM(Q78:Q84)</f>
        <v>1519375</v>
      </c>
      <c r="R85" s="93"/>
      <c r="S85" s="100" t="s">
        <v>9</v>
      </c>
      <c r="T85" s="101">
        <f>SUM(T78:T84)</f>
        <v>0</v>
      </c>
    </row>
  </sheetData>
  <mergeCells count="70">
    <mergeCell ref="D2:I3"/>
    <mergeCell ref="N2:S3"/>
    <mergeCell ref="F5:G5"/>
    <mergeCell ref="P5:Q5"/>
    <mergeCell ref="C8:D8"/>
    <mergeCell ref="F8:G8"/>
    <mergeCell ref="I8:J8"/>
    <mergeCell ref="M8:N8"/>
    <mergeCell ref="P8:Q8"/>
    <mergeCell ref="S8:T8"/>
    <mergeCell ref="C16:C17"/>
    <mergeCell ref="D16:D17"/>
    <mergeCell ref="M16:M17"/>
    <mergeCell ref="N16:N17"/>
    <mergeCell ref="D19:I20"/>
    <mergeCell ref="N19:S20"/>
    <mergeCell ref="D36:I37"/>
    <mergeCell ref="N36:S37"/>
    <mergeCell ref="F22:G22"/>
    <mergeCell ref="P22:Q22"/>
    <mergeCell ref="C25:D25"/>
    <mergeCell ref="F25:G25"/>
    <mergeCell ref="I25:J25"/>
    <mergeCell ref="M25:N25"/>
    <mergeCell ref="P25:Q25"/>
    <mergeCell ref="S25:T25"/>
    <mergeCell ref="C33:C34"/>
    <mergeCell ref="D33:D34"/>
    <mergeCell ref="M33:M34"/>
    <mergeCell ref="N33:N34"/>
    <mergeCell ref="D53:I54"/>
    <mergeCell ref="N53:S54"/>
    <mergeCell ref="F39:G39"/>
    <mergeCell ref="P39:Q39"/>
    <mergeCell ref="C42:D42"/>
    <mergeCell ref="F42:G42"/>
    <mergeCell ref="I42:J42"/>
    <mergeCell ref="M42:N42"/>
    <mergeCell ref="P42:Q42"/>
    <mergeCell ref="S42:T42"/>
    <mergeCell ref="C50:C51"/>
    <mergeCell ref="D50:D51"/>
    <mergeCell ref="M50:M51"/>
    <mergeCell ref="N50:N51"/>
    <mergeCell ref="D70:I71"/>
    <mergeCell ref="N70:S71"/>
    <mergeCell ref="F56:G56"/>
    <mergeCell ref="P56:Q56"/>
    <mergeCell ref="C59:D59"/>
    <mergeCell ref="F59:G59"/>
    <mergeCell ref="I59:J59"/>
    <mergeCell ref="M59:N59"/>
    <mergeCell ref="P59:Q59"/>
    <mergeCell ref="S59:T59"/>
    <mergeCell ref="C67:C68"/>
    <mergeCell ref="D67:D68"/>
    <mergeCell ref="M67:M68"/>
    <mergeCell ref="N67:N68"/>
    <mergeCell ref="F73:G73"/>
    <mergeCell ref="C76:D76"/>
    <mergeCell ref="F76:G76"/>
    <mergeCell ref="I76:J76"/>
    <mergeCell ref="C84:C85"/>
    <mergeCell ref="D84:D85"/>
    <mergeCell ref="P73:Q73"/>
    <mergeCell ref="M76:N76"/>
    <mergeCell ref="P76:Q76"/>
    <mergeCell ref="S76:T76"/>
    <mergeCell ref="M84:M85"/>
    <mergeCell ref="N84:N85"/>
  </mergeCells>
  <printOptions horizontalCentered="1"/>
  <pageMargins left="0" right="0" top="0" bottom="0" header="0.31496062992125984" footer="0.31496062992125984"/>
  <pageSetup paperSize="9" scale="29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85"/>
  <sheetViews>
    <sheetView topLeftCell="J1" zoomScale="70" zoomScaleNormal="70" workbookViewId="0">
      <selection activeCell="C84" sqref="C2:T85"/>
    </sheetView>
  </sheetViews>
  <sheetFormatPr defaultRowHeight="15.75" customHeight="1" outlineLevelCol="1"/>
  <cols>
    <col min="1" max="1" width="9.140625" style="92"/>
    <col min="2" max="2" width="9.140625" style="92" hidden="1" customWidth="1" outlineLevel="1"/>
    <col min="3" max="3" width="23.140625" style="92" bestFit="1" customWidth="1" collapsed="1"/>
    <col min="4" max="4" width="21" style="93" customWidth="1"/>
    <col min="5" max="5" width="6" style="92" customWidth="1"/>
    <col min="6" max="6" width="21.7109375" style="92" customWidth="1"/>
    <col min="7" max="7" width="21" style="93" customWidth="1"/>
    <col min="8" max="8" width="6" style="93" customWidth="1"/>
    <col min="9" max="9" width="20.140625" style="92" customWidth="1"/>
    <col min="10" max="10" width="21" style="92" customWidth="1"/>
    <col min="11" max="11" width="6.42578125" style="93" customWidth="1"/>
    <col min="12" max="12" width="9.140625" style="92" hidden="1" customWidth="1" outlineLevel="1"/>
    <col min="13" max="13" width="23.140625" style="92" bestFit="1" customWidth="1" collapsed="1"/>
    <col min="14" max="14" width="21" style="92" customWidth="1"/>
    <col min="15" max="15" width="6" style="92" customWidth="1"/>
    <col min="16" max="16" width="21.7109375" style="92" customWidth="1"/>
    <col min="17" max="17" width="21" style="92" customWidth="1"/>
    <col min="18" max="18" width="6" style="92" customWidth="1"/>
    <col min="19" max="19" width="20.140625" style="92" customWidth="1"/>
    <col min="20" max="20" width="21" style="92" customWidth="1"/>
    <col min="21" max="16384" width="9.140625" style="92"/>
  </cols>
  <sheetData>
    <row r="2" spans="2:20" ht="24.75" customHeight="1">
      <c r="C2" s="92" t="s">
        <v>133</v>
      </c>
      <c r="D2" s="165" t="s">
        <v>69</v>
      </c>
      <c r="E2" s="165"/>
      <c r="F2" s="165"/>
      <c r="G2" s="165"/>
      <c r="H2" s="165"/>
      <c r="I2" s="165"/>
      <c r="N2" s="165" t="s">
        <v>69</v>
      </c>
      <c r="O2" s="165"/>
      <c r="P2" s="165"/>
      <c r="Q2" s="165"/>
      <c r="R2" s="165"/>
      <c r="S2" s="165"/>
    </row>
    <row r="3" spans="2:20" ht="24.75" customHeight="1">
      <c r="D3" s="165"/>
      <c r="E3" s="165"/>
      <c r="F3" s="165"/>
      <c r="G3" s="165"/>
      <c r="H3" s="165"/>
      <c r="I3" s="165"/>
      <c r="N3" s="165"/>
      <c r="O3" s="165"/>
      <c r="P3" s="165"/>
      <c r="Q3" s="165"/>
      <c r="R3" s="165"/>
      <c r="S3" s="165"/>
    </row>
    <row r="4" spans="2:20" ht="24.75" customHeight="1">
      <c r="N4" s="93"/>
      <c r="Q4" s="93"/>
      <c r="R4" s="93"/>
    </row>
    <row r="5" spans="2:20" ht="24.75" customHeight="1">
      <c r="C5" s="94" t="s">
        <v>51</v>
      </c>
      <c r="D5" s="95" t="s">
        <v>37</v>
      </c>
      <c r="E5" s="94"/>
      <c r="F5" s="169" t="s">
        <v>50</v>
      </c>
      <c r="G5" s="169"/>
      <c r="H5" s="95"/>
      <c r="I5" s="94" t="s">
        <v>67</v>
      </c>
      <c r="J5" s="96">
        <v>45777</v>
      </c>
      <c r="M5" s="94" t="s">
        <v>51</v>
      </c>
      <c r="N5" s="95" t="s">
        <v>38</v>
      </c>
      <c r="O5" s="94"/>
      <c r="P5" s="169" t="s">
        <v>50</v>
      </c>
      <c r="Q5" s="169"/>
      <c r="R5" s="95"/>
      <c r="S5" s="94" t="s">
        <v>67</v>
      </c>
      <c r="T5" s="96">
        <v>45777</v>
      </c>
    </row>
    <row r="6" spans="2:20" ht="24.75" customHeight="1">
      <c r="B6" s="92" t="str">
        <f>MONTH(G6)&amp;D6</f>
        <v>4Fajar</v>
      </c>
      <c r="C6" s="94" t="s">
        <v>7</v>
      </c>
      <c r="D6" s="95" t="s">
        <v>1</v>
      </c>
      <c r="E6" s="94"/>
      <c r="F6" s="97" t="s">
        <v>156</v>
      </c>
      <c r="G6" s="98">
        <v>45748</v>
      </c>
      <c r="H6" s="95"/>
      <c r="I6" s="94" t="s">
        <v>68</v>
      </c>
      <c r="J6" s="99" t="s">
        <v>86</v>
      </c>
      <c r="L6" s="92" t="str">
        <f>MONTH(Q6)&amp;N6</f>
        <v>4Andra</v>
      </c>
      <c r="M6" s="94" t="s">
        <v>7</v>
      </c>
      <c r="N6" s="95" t="s">
        <v>2</v>
      </c>
      <c r="O6" s="94"/>
      <c r="P6" s="97" t="s">
        <v>156</v>
      </c>
      <c r="Q6" s="98">
        <v>45748</v>
      </c>
      <c r="R6" s="95"/>
      <c r="S6" s="94" t="s">
        <v>68</v>
      </c>
      <c r="T6" s="99" t="s">
        <v>87</v>
      </c>
    </row>
    <row r="7" spans="2:20" ht="24.75" customHeight="1">
      <c r="N7" s="93"/>
      <c r="Q7" s="93"/>
      <c r="R7" s="93"/>
    </row>
    <row r="8" spans="2:20" ht="24.75" customHeight="1">
      <c r="C8" s="166" t="s">
        <v>52</v>
      </c>
      <c r="D8" s="166"/>
      <c r="F8" s="166" t="s">
        <v>56</v>
      </c>
      <c r="G8" s="166"/>
      <c r="I8" s="166" t="s">
        <v>61</v>
      </c>
      <c r="J8" s="166"/>
      <c r="M8" s="166" t="s">
        <v>52</v>
      </c>
      <c r="N8" s="166"/>
      <c r="P8" s="166" t="s">
        <v>56</v>
      </c>
      <c r="Q8" s="166"/>
      <c r="R8" s="93"/>
      <c r="S8" s="166" t="s">
        <v>61</v>
      </c>
      <c r="T8" s="166"/>
    </row>
    <row r="9" spans="2:20" ht="24.75" customHeight="1">
      <c r="F9" s="93"/>
      <c r="N9" s="93"/>
      <c r="P9" s="93"/>
      <c r="Q9" s="93"/>
      <c r="R9" s="93"/>
    </row>
    <row r="10" spans="2:20" ht="24.75" customHeight="1">
      <c r="C10" s="92" t="s">
        <v>65</v>
      </c>
      <c r="D10" s="93">
        <f>IFERROR(VLOOKUP(B6,Rekapitulasi!$B$5:$W$857,5,FALSE),0)</f>
        <v>22</v>
      </c>
      <c r="F10" s="92" t="s">
        <v>57</v>
      </c>
      <c r="G10" s="93">
        <f>D10*F11</f>
        <v>1650000</v>
      </c>
      <c r="I10" s="92" t="s">
        <v>55</v>
      </c>
      <c r="J10" s="93">
        <f>D13*I11</f>
        <v>0</v>
      </c>
      <c r="M10" s="92" t="s">
        <v>65</v>
      </c>
      <c r="N10" s="93">
        <f>IFERROR(VLOOKUP(L6,Rekapitulasi!$B$5:$W$857,5,FALSE),0)</f>
        <v>22</v>
      </c>
      <c r="P10" s="92" t="s">
        <v>57</v>
      </c>
      <c r="Q10" s="93">
        <f>N10*P11</f>
        <v>1650000</v>
      </c>
      <c r="R10" s="93"/>
      <c r="S10" s="92" t="s">
        <v>55</v>
      </c>
      <c r="T10" s="93">
        <f>N13*S11</f>
        <v>0</v>
      </c>
    </row>
    <row r="11" spans="2:20" ht="24.75" customHeight="1">
      <c r="C11" s="92" t="s">
        <v>53</v>
      </c>
      <c r="D11" s="93">
        <f>IFERROR(VLOOKUP(B6,Rekapitulasi!$B$5:$W$857,9,FALSE),0)</f>
        <v>0</v>
      </c>
      <c r="F11" s="93">
        <f>IFERROR(VLOOKUP(B6,Rekapitulasi!$B$5:$W$857,7,FALSE),0)</f>
        <v>75000</v>
      </c>
      <c r="I11" s="93">
        <f>IFERROR(F11/8,0)</f>
        <v>9375</v>
      </c>
      <c r="M11" s="92" t="s">
        <v>53</v>
      </c>
      <c r="N11" s="93">
        <f>IFERROR(VLOOKUP(L6,Rekapitulasi!$B$5:$W$857,9,FALSE),0)</f>
        <v>0</v>
      </c>
      <c r="P11" s="93">
        <f>IFERROR(VLOOKUP(L6,Rekapitulasi!$B$5:$W$857,7,FALSE),0)</f>
        <v>75000</v>
      </c>
      <c r="Q11" s="93"/>
      <c r="R11" s="93"/>
      <c r="S11" s="93">
        <f>IFERROR(P11/8,0)</f>
        <v>9375</v>
      </c>
    </row>
    <row r="12" spans="2:20" ht="24.75" customHeight="1">
      <c r="C12" s="92" t="s">
        <v>54</v>
      </c>
      <c r="D12" s="93">
        <f>IFERROR(VLOOKUP(B6,Rekapitulasi!$B$5:$V$857,9,FALSE),0)</f>
        <v>0</v>
      </c>
      <c r="F12" s="92" t="s">
        <v>58</v>
      </c>
      <c r="G12" s="93">
        <f>D14*F13</f>
        <v>0</v>
      </c>
      <c r="I12" s="92" t="s">
        <v>45</v>
      </c>
      <c r="J12" s="93">
        <f>IFERROR(VLOOKUP(B6,Rekapitulasi!$B$5:$W$857,17,FALSE),0)</f>
        <v>0</v>
      </c>
      <c r="M12" s="92" t="s">
        <v>54</v>
      </c>
      <c r="N12" s="93">
        <f>IFERROR(VLOOKUP(L6,Rekapitulasi!$B$5:$V$857,9,FALSE),0)</f>
        <v>0</v>
      </c>
      <c r="P12" s="92" t="s">
        <v>58</v>
      </c>
      <c r="Q12" s="93">
        <f>N14*P13</f>
        <v>75000</v>
      </c>
      <c r="R12" s="93"/>
      <c r="S12" s="92" t="s">
        <v>45</v>
      </c>
      <c r="T12" s="93">
        <f>IFERROR(VLOOKUP(L6,Rekapitulasi!$B$5:$W$857,17,FALSE),0)</f>
        <v>445500</v>
      </c>
    </row>
    <row r="13" spans="2:20" ht="24.75" customHeight="1">
      <c r="C13" s="92" t="s">
        <v>55</v>
      </c>
      <c r="D13" s="93">
        <f>IFERROR(VLOOKUP(B6,Rekapitulasi!$B$5:$V$857,11,FALSE),0)</f>
        <v>0</v>
      </c>
      <c r="F13" s="93">
        <f>IFERROR(VLOOKUP(B6,Rekapitulasi!$B$5:$W$857,8,FALSE),0)</f>
        <v>9375</v>
      </c>
      <c r="I13" s="92" t="s">
        <v>63</v>
      </c>
      <c r="J13" s="93">
        <f>IFERROR(VLOOKUP(B6,Rekapitulasi!$B$5:$W$857,18,FALSE),0)</f>
        <v>0</v>
      </c>
      <c r="M13" s="92" t="s">
        <v>55</v>
      </c>
      <c r="N13" s="93">
        <f>IFERROR(VLOOKUP(L6,Rekapitulasi!$B$5:$V$857,11,FALSE),0)</f>
        <v>0</v>
      </c>
      <c r="P13" s="93">
        <f>IFERROR(VLOOKUP(L6,Rekapitulasi!$B$5:$W$857,8,FALSE),0)</f>
        <v>9375</v>
      </c>
      <c r="Q13" s="93"/>
      <c r="R13" s="93"/>
      <c r="S13" s="92" t="s">
        <v>63</v>
      </c>
      <c r="T13" s="93">
        <f>IFERROR(VLOOKUP(L6,Rekapitulasi!$B$5:$W$857,18,FALSE),0)</f>
        <v>0</v>
      </c>
    </row>
    <row r="14" spans="2:20" ht="24.75" customHeight="1">
      <c r="C14" s="92" t="s">
        <v>64</v>
      </c>
      <c r="D14" s="93">
        <f>IFERROR(VLOOKUP(B6,Rekapitulasi!$B$5:$V$322,6,FALSE),0)</f>
        <v>0</v>
      </c>
      <c r="F14" s="92" t="s">
        <v>59</v>
      </c>
      <c r="G14" s="93">
        <v>0</v>
      </c>
      <c r="I14" s="92" t="s">
        <v>62</v>
      </c>
      <c r="J14" s="93">
        <v>0</v>
      </c>
      <c r="M14" s="92" t="s">
        <v>64</v>
      </c>
      <c r="N14" s="93">
        <f>IFERROR(VLOOKUP(L6,Rekapitulasi!$B$5:$V$322,6,FALSE),0)</f>
        <v>8</v>
      </c>
      <c r="P14" s="92" t="s">
        <v>59</v>
      </c>
      <c r="Q14" s="93">
        <v>0</v>
      </c>
      <c r="R14" s="93"/>
      <c r="S14" s="92" t="s">
        <v>62</v>
      </c>
      <c r="T14" s="93">
        <v>0</v>
      </c>
    </row>
    <row r="15" spans="2:20" ht="24.75" customHeight="1">
      <c r="F15" s="92" t="s">
        <v>60</v>
      </c>
      <c r="G15" s="93">
        <v>0</v>
      </c>
      <c r="N15" s="93"/>
      <c r="P15" s="92" t="s">
        <v>60</v>
      </c>
      <c r="Q15" s="93">
        <v>0</v>
      </c>
      <c r="R15" s="93"/>
    </row>
    <row r="16" spans="2:20" ht="24.75" customHeight="1" thickBot="1">
      <c r="C16" s="167" t="s">
        <v>66</v>
      </c>
      <c r="D16" s="168">
        <f>G17-J17</f>
        <v>1650000</v>
      </c>
      <c r="M16" s="167" t="s">
        <v>66</v>
      </c>
      <c r="N16" s="168">
        <f>Q17-T17</f>
        <v>1279500</v>
      </c>
      <c r="Q16" s="93"/>
      <c r="R16" s="93"/>
    </row>
    <row r="17" spans="2:20" ht="24.75" customHeight="1">
      <c r="C17" s="167"/>
      <c r="D17" s="168"/>
      <c r="F17" s="100" t="s">
        <v>9</v>
      </c>
      <c r="G17" s="101">
        <f>SUM(G10:G16)</f>
        <v>1650000</v>
      </c>
      <c r="I17" s="100" t="s">
        <v>9</v>
      </c>
      <c r="J17" s="101">
        <f>SUM(J10:J16)</f>
        <v>0</v>
      </c>
      <c r="M17" s="167"/>
      <c r="N17" s="168"/>
      <c r="P17" s="100" t="s">
        <v>9</v>
      </c>
      <c r="Q17" s="101">
        <f>SUM(Q10:Q16)</f>
        <v>1725000</v>
      </c>
      <c r="R17" s="93"/>
      <c r="S17" s="100" t="s">
        <v>9</v>
      </c>
      <c r="T17" s="101">
        <f>SUM(T10:T16)</f>
        <v>445500</v>
      </c>
    </row>
    <row r="18" spans="2:20" ht="24.75" customHeight="1">
      <c r="N18" s="93"/>
      <c r="Q18" s="93"/>
      <c r="R18" s="93"/>
    </row>
    <row r="19" spans="2:20" ht="24.75" customHeight="1">
      <c r="D19" s="165" t="s">
        <v>69</v>
      </c>
      <c r="E19" s="165"/>
      <c r="F19" s="165"/>
      <c r="G19" s="165"/>
      <c r="H19" s="165"/>
      <c r="I19" s="165"/>
      <c r="N19" s="165" t="s">
        <v>69</v>
      </c>
      <c r="O19" s="165"/>
      <c r="P19" s="165"/>
      <c r="Q19" s="165"/>
      <c r="R19" s="165"/>
      <c r="S19" s="165"/>
    </row>
    <row r="20" spans="2:20" ht="24.75" customHeight="1">
      <c r="D20" s="165"/>
      <c r="E20" s="165"/>
      <c r="F20" s="165"/>
      <c r="G20" s="165"/>
      <c r="H20" s="165"/>
      <c r="I20" s="165"/>
      <c r="N20" s="165"/>
      <c r="O20" s="165"/>
      <c r="P20" s="165"/>
      <c r="Q20" s="165"/>
      <c r="R20" s="165"/>
      <c r="S20" s="165"/>
    </row>
    <row r="21" spans="2:20" ht="24.75" customHeight="1">
      <c r="N21" s="93"/>
      <c r="Q21" s="93"/>
      <c r="R21" s="93"/>
    </row>
    <row r="22" spans="2:20" ht="24.75" customHeight="1">
      <c r="C22" s="94" t="s">
        <v>51</v>
      </c>
      <c r="D22" s="95" t="s">
        <v>39</v>
      </c>
      <c r="E22" s="94"/>
      <c r="F22" s="169" t="s">
        <v>50</v>
      </c>
      <c r="G22" s="169"/>
      <c r="H22" s="95"/>
      <c r="I22" s="94" t="s">
        <v>67</v>
      </c>
      <c r="J22" s="96">
        <v>45777</v>
      </c>
      <c r="M22" s="94" t="s">
        <v>51</v>
      </c>
      <c r="N22" s="95" t="s">
        <v>40</v>
      </c>
      <c r="O22" s="94"/>
      <c r="P22" s="169" t="s">
        <v>50</v>
      </c>
      <c r="Q22" s="169"/>
      <c r="R22" s="95"/>
      <c r="S22" s="94" t="s">
        <v>67</v>
      </c>
      <c r="T22" s="96">
        <v>45777</v>
      </c>
    </row>
    <row r="23" spans="2:20" ht="24.75" customHeight="1">
      <c r="B23" s="92" t="str">
        <f>MONTH(G23)&amp;D23</f>
        <v>4Jenal</v>
      </c>
      <c r="C23" s="94" t="s">
        <v>7</v>
      </c>
      <c r="D23" s="95" t="s">
        <v>3</v>
      </c>
      <c r="E23" s="94"/>
      <c r="F23" s="97" t="s">
        <v>156</v>
      </c>
      <c r="G23" s="98">
        <v>45748</v>
      </c>
      <c r="H23" s="95"/>
      <c r="I23" s="94" t="s">
        <v>68</v>
      </c>
      <c r="J23" s="99" t="s">
        <v>86</v>
      </c>
      <c r="L23" s="92" t="str">
        <f>MONTH(Q23)&amp;N23</f>
        <v>4Egi</v>
      </c>
      <c r="M23" s="94" t="s">
        <v>7</v>
      </c>
      <c r="N23" s="95" t="s">
        <v>4</v>
      </c>
      <c r="O23" s="94"/>
      <c r="P23" s="97" t="s">
        <v>156</v>
      </c>
      <c r="Q23" s="98">
        <v>45748</v>
      </c>
      <c r="R23" s="95"/>
      <c r="S23" s="94" t="s">
        <v>68</v>
      </c>
      <c r="T23" s="99" t="s">
        <v>102</v>
      </c>
    </row>
    <row r="24" spans="2:20" ht="24.75" customHeight="1">
      <c r="N24" s="93"/>
      <c r="Q24" s="93"/>
      <c r="R24" s="93"/>
    </row>
    <row r="25" spans="2:20" ht="24.75" customHeight="1">
      <c r="C25" s="166" t="s">
        <v>52</v>
      </c>
      <c r="D25" s="166"/>
      <c r="F25" s="166" t="s">
        <v>56</v>
      </c>
      <c r="G25" s="166"/>
      <c r="I25" s="166" t="s">
        <v>61</v>
      </c>
      <c r="J25" s="166"/>
      <c r="M25" s="166" t="s">
        <v>52</v>
      </c>
      <c r="N25" s="166"/>
      <c r="P25" s="166" t="s">
        <v>56</v>
      </c>
      <c r="Q25" s="166"/>
      <c r="R25" s="93"/>
      <c r="S25" s="166" t="s">
        <v>61</v>
      </c>
      <c r="T25" s="166"/>
    </row>
    <row r="26" spans="2:20" ht="24.75" customHeight="1">
      <c r="F26" s="93"/>
      <c r="N26" s="93"/>
      <c r="P26" s="93"/>
      <c r="Q26" s="93"/>
      <c r="R26" s="93"/>
    </row>
    <row r="27" spans="2:20" ht="24.75" customHeight="1">
      <c r="C27" s="92" t="s">
        <v>65</v>
      </c>
      <c r="D27" s="93">
        <f>IFERROR(VLOOKUP(B23,Rekapitulasi!$B$5:$W$857,5,FALSE),0)</f>
        <v>22</v>
      </c>
      <c r="F27" s="92" t="s">
        <v>57</v>
      </c>
      <c r="G27" s="93">
        <f>D27*F28</f>
        <v>1650000</v>
      </c>
      <c r="I27" s="92" t="s">
        <v>55</v>
      </c>
      <c r="J27" s="93">
        <f>D30*I28</f>
        <v>0</v>
      </c>
      <c r="M27" s="92" t="s">
        <v>65</v>
      </c>
      <c r="N27" s="93">
        <f>IFERROR(VLOOKUP(L23,Rekapitulasi!$B$5:$W$857,5,FALSE),0)</f>
        <v>13</v>
      </c>
      <c r="P27" s="92" t="s">
        <v>57</v>
      </c>
      <c r="Q27" s="93">
        <f>N27*P28</f>
        <v>1300000</v>
      </c>
      <c r="R27" s="93"/>
      <c r="S27" s="92" t="s">
        <v>55</v>
      </c>
      <c r="T27" s="93">
        <f>N30*S28</f>
        <v>0</v>
      </c>
    </row>
    <row r="28" spans="2:20" ht="24.75" customHeight="1">
      <c r="C28" s="92" t="s">
        <v>53</v>
      </c>
      <c r="D28" s="93">
        <f>IFERROR(VLOOKUP(B23,Rekapitulasi!$B$5:$W$857,9,FALSE),0)</f>
        <v>0</v>
      </c>
      <c r="F28" s="93">
        <f>IFERROR(VLOOKUP(B23,Rekapitulasi!$B$5:$W$857,7,FALSE),0)</f>
        <v>75000</v>
      </c>
      <c r="I28" s="93">
        <f>IFERROR(F28/8,0)</f>
        <v>9375</v>
      </c>
      <c r="M28" s="92" t="s">
        <v>53</v>
      </c>
      <c r="N28" s="93">
        <f>IFERROR(VLOOKUP(L23,Rekapitulasi!$B$5:$W$857,9,FALSE),0)</f>
        <v>0</v>
      </c>
      <c r="P28" s="93">
        <f>IFERROR(VLOOKUP(L23,Rekapitulasi!$B$5:$W$857,7,FALSE),0)</f>
        <v>100000</v>
      </c>
      <c r="Q28" s="93"/>
      <c r="R28" s="93"/>
      <c r="S28" s="93">
        <f>IFERROR(P28/8,0)</f>
        <v>12500</v>
      </c>
    </row>
    <row r="29" spans="2:20" ht="24.75" customHeight="1">
      <c r="C29" s="92" t="s">
        <v>54</v>
      </c>
      <c r="D29" s="93">
        <f>IFERROR(VLOOKUP(B23,Rekapitulasi!$B$5:$V$857,9,FALSE),0)</f>
        <v>0</v>
      </c>
      <c r="F29" s="92" t="s">
        <v>58</v>
      </c>
      <c r="G29" s="93">
        <f>D31*F30</f>
        <v>0</v>
      </c>
      <c r="I29" s="92" t="s">
        <v>45</v>
      </c>
      <c r="J29" s="93">
        <f>IFERROR(VLOOKUP(B23,Rekapitulasi!$B$5:$W$857,17,FALSE),0)</f>
        <v>200000</v>
      </c>
      <c r="M29" s="92" t="s">
        <v>54</v>
      </c>
      <c r="N29" s="93">
        <f>IFERROR(VLOOKUP(L23,Rekapitulasi!$B$5:$V$857,9,FALSE),0)</f>
        <v>0</v>
      </c>
      <c r="P29" s="92" t="s">
        <v>58</v>
      </c>
      <c r="Q29" s="93">
        <f>N31*P30</f>
        <v>0</v>
      </c>
      <c r="R29" s="93"/>
      <c r="S29" s="92" t="s">
        <v>45</v>
      </c>
      <c r="T29" s="93">
        <f>IFERROR(VLOOKUP(L23,Rekapitulasi!$B$5:$W$857,17,FALSE),0)</f>
        <v>437500</v>
      </c>
    </row>
    <row r="30" spans="2:20" ht="24.75" customHeight="1">
      <c r="C30" s="92" t="s">
        <v>55</v>
      </c>
      <c r="D30" s="93">
        <f>IFERROR(VLOOKUP(B23,Rekapitulasi!$B$5:$V$857,11,FALSE),0)</f>
        <v>0</v>
      </c>
      <c r="F30" s="93">
        <f>IFERROR(VLOOKUP(B23,Rekapitulasi!$B$5:$W$857,8,FALSE),0)</f>
        <v>9375</v>
      </c>
      <c r="I30" s="92" t="s">
        <v>63</v>
      </c>
      <c r="J30" s="93">
        <f>IFERROR(VLOOKUP(B23,Rekapitulasi!$B$5:$W$857,18,FALSE),0)</f>
        <v>0</v>
      </c>
      <c r="M30" s="92" t="s">
        <v>55</v>
      </c>
      <c r="N30" s="93">
        <f>IFERROR(VLOOKUP(L23,Rekapitulasi!$B$5:$V$857,11,FALSE),0)</f>
        <v>0</v>
      </c>
      <c r="P30" s="93">
        <f>IFERROR(VLOOKUP(L23,Rekapitulasi!$B$5:$W$857,8,FALSE),0)</f>
        <v>12500</v>
      </c>
      <c r="Q30" s="93"/>
      <c r="R30" s="93"/>
      <c r="S30" s="92" t="s">
        <v>63</v>
      </c>
      <c r="T30" s="93">
        <f>IFERROR(VLOOKUP(L23,Rekapitulasi!$B$5:$W$857,18,FALSE),0)</f>
        <v>0</v>
      </c>
    </row>
    <row r="31" spans="2:20" ht="24.75" customHeight="1">
      <c r="C31" s="92" t="s">
        <v>64</v>
      </c>
      <c r="D31" s="93">
        <f>IFERROR(VLOOKUP(B23,Rekapitulasi!$B$5:$V$322,6,FALSE),0)</f>
        <v>0</v>
      </c>
      <c r="F31" s="92" t="s">
        <v>59</v>
      </c>
      <c r="G31" s="93">
        <v>0</v>
      </c>
      <c r="I31" s="92" t="s">
        <v>62</v>
      </c>
      <c r="J31" s="93">
        <v>0</v>
      </c>
      <c r="M31" s="92" t="s">
        <v>64</v>
      </c>
      <c r="N31" s="93">
        <f>IFERROR(VLOOKUP(L23,Rekapitulasi!$B$5:$V$322,6,FALSE),0)</f>
        <v>0</v>
      </c>
      <c r="P31" s="92" t="s">
        <v>59</v>
      </c>
      <c r="Q31" s="93">
        <v>0</v>
      </c>
      <c r="R31" s="93"/>
      <c r="S31" s="92" t="s">
        <v>62</v>
      </c>
      <c r="T31" s="93">
        <v>0</v>
      </c>
    </row>
    <row r="32" spans="2:20" ht="24.75" customHeight="1">
      <c r="F32" s="92" t="s">
        <v>60</v>
      </c>
      <c r="G32" s="93">
        <v>0</v>
      </c>
      <c r="N32" s="93"/>
      <c r="P32" s="92" t="s">
        <v>60</v>
      </c>
      <c r="Q32" s="93">
        <v>0</v>
      </c>
      <c r="R32" s="93"/>
    </row>
    <row r="33" spans="2:20" ht="24.75" customHeight="1" thickBot="1">
      <c r="C33" s="167" t="s">
        <v>66</v>
      </c>
      <c r="D33" s="168">
        <f>G34-J34</f>
        <v>1450000</v>
      </c>
      <c r="M33" s="167" t="s">
        <v>66</v>
      </c>
      <c r="N33" s="168">
        <f>Q34-T34</f>
        <v>862500</v>
      </c>
      <c r="Q33" s="93"/>
      <c r="R33" s="93"/>
    </row>
    <row r="34" spans="2:20" ht="24.75" customHeight="1">
      <c r="C34" s="167"/>
      <c r="D34" s="168"/>
      <c r="F34" s="100" t="s">
        <v>9</v>
      </c>
      <c r="G34" s="101">
        <f>SUM(G27:G33)</f>
        <v>1650000</v>
      </c>
      <c r="I34" s="100" t="s">
        <v>9</v>
      </c>
      <c r="J34" s="101">
        <f>SUM(J27:J33)</f>
        <v>200000</v>
      </c>
      <c r="M34" s="167"/>
      <c r="N34" s="168"/>
      <c r="P34" s="100" t="s">
        <v>9</v>
      </c>
      <c r="Q34" s="101">
        <f>SUM(Q27:Q33)</f>
        <v>1300000</v>
      </c>
      <c r="R34" s="93"/>
      <c r="S34" s="100" t="s">
        <v>9</v>
      </c>
      <c r="T34" s="101">
        <f>SUM(T27:T33)</f>
        <v>437500</v>
      </c>
    </row>
    <row r="35" spans="2:20" ht="24.75" customHeight="1">
      <c r="N35" s="93"/>
      <c r="Q35" s="93"/>
      <c r="R35" s="93"/>
    </row>
    <row r="36" spans="2:20" ht="24.75" customHeight="1">
      <c r="D36" s="165" t="s">
        <v>69</v>
      </c>
      <c r="E36" s="165"/>
      <c r="F36" s="165"/>
      <c r="G36" s="165"/>
      <c r="H36" s="165"/>
      <c r="I36" s="165"/>
      <c r="N36" s="165" t="s">
        <v>69</v>
      </c>
      <c r="O36" s="165"/>
      <c r="P36" s="165"/>
      <c r="Q36" s="165"/>
      <c r="R36" s="165"/>
      <c r="S36" s="165"/>
    </row>
    <row r="37" spans="2:20" ht="24.75" customHeight="1">
      <c r="D37" s="165"/>
      <c r="E37" s="165"/>
      <c r="F37" s="165"/>
      <c r="G37" s="165"/>
      <c r="H37" s="165"/>
      <c r="I37" s="165"/>
      <c r="N37" s="165"/>
      <c r="O37" s="165"/>
      <c r="P37" s="165"/>
      <c r="Q37" s="165"/>
      <c r="R37" s="165"/>
      <c r="S37" s="165"/>
    </row>
    <row r="38" spans="2:20" ht="24.75" customHeight="1">
      <c r="N38" s="93"/>
      <c r="Q38" s="93"/>
      <c r="R38" s="93"/>
    </row>
    <row r="39" spans="2:20" ht="24.75" customHeight="1">
      <c r="C39" s="94" t="s">
        <v>51</v>
      </c>
      <c r="D39" s="95" t="s">
        <v>41</v>
      </c>
      <c r="E39" s="94"/>
      <c r="F39" s="169" t="s">
        <v>50</v>
      </c>
      <c r="G39" s="169"/>
      <c r="H39" s="95"/>
      <c r="I39" s="94" t="s">
        <v>67</v>
      </c>
      <c r="J39" s="96">
        <v>45777</v>
      </c>
      <c r="M39" s="94" t="s">
        <v>51</v>
      </c>
      <c r="N39" s="95" t="s">
        <v>42</v>
      </c>
      <c r="O39" s="94"/>
      <c r="P39" s="169" t="s">
        <v>50</v>
      </c>
      <c r="Q39" s="169"/>
      <c r="R39" s="95"/>
      <c r="S39" s="94" t="s">
        <v>67</v>
      </c>
      <c r="T39" s="96">
        <v>45777</v>
      </c>
    </row>
    <row r="40" spans="2:20" ht="24.75" customHeight="1">
      <c r="B40" s="92" t="str">
        <f>MONTH(G40)&amp;D40</f>
        <v>4Safira</v>
      </c>
      <c r="C40" s="94" t="s">
        <v>7</v>
      </c>
      <c r="D40" s="95" t="s">
        <v>5</v>
      </c>
      <c r="E40" s="94"/>
      <c r="F40" s="97" t="s">
        <v>156</v>
      </c>
      <c r="G40" s="98">
        <v>45748</v>
      </c>
      <c r="H40" s="95"/>
      <c r="I40" s="94" t="s">
        <v>68</v>
      </c>
      <c r="J40" s="99" t="s">
        <v>108</v>
      </c>
      <c r="L40" s="92" t="str">
        <f>MONTH(Q40)&amp;N40</f>
        <v>4Tia</v>
      </c>
      <c r="M40" s="94" t="s">
        <v>7</v>
      </c>
      <c r="N40" s="95" t="s">
        <v>101</v>
      </c>
      <c r="O40" s="94"/>
      <c r="P40" s="97" t="s">
        <v>156</v>
      </c>
      <c r="Q40" s="98">
        <v>45748</v>
      </c>
      <c r="R40" s="95"/>
      <c r="S40" s="94" t="s">
        <v>68</v>
      </c>
      <c r="T40" s="99" t="s">
        <v>88</v>
      </c>
    </row>
    <row r="41" spans="2:20" ht="24.75" customHeight="1">
      <c r="N41" s="93"/>
      <c r="Q41" s="93"/>
      <c r="R41" s="93"/>
    </row>
    <row r="42" spans="2:20" ht="24.75" customHeight="1">
      <c r="C42" s="166" t="s">
        <v>52</v>
      </c>
      <c r="D42" s="166"/>
      <c r="F42" s="166" t="s">
        <v>56</v>
      </c>
      <c r="G42" s="166"/>
      <c r="I42" s="166" t="s">
        <v>61</v>
      </c>
      <c r="J42" s="166"/>
      <c r="M42" s="166" t="s">
        <v>52</v>
      </c>
      <c r="N42" s="166"/>
      <c r="P42" s="166" t="s">
        <v>56</v>
      </c>
      <c r="Q42" s="166"/>
      <c r="R42" s="93"/>
      <c r="S42" s="166" t="s">
        <v>61</v>
      </c>
      <c r="T42" s="166"/>
    </row>
    <row r="43" spans="2:20" ht="24.75" customHeight="1">
      <c r="F43" s="93"/>
      <c r="N43" s="93"/>
      <c r="P43" s="93"/>
      <c r="Q43" s="93"/>
      <c r="R43" s="93"/>
    </row>
    <row r="44" spans="2:20" ht="24.75" customHeight="1">
      <c r="C44" s="92" t="s">
        <v>65</v>
      </c>
      <c r="D44" s="93">
        <f>IFERROR(VLOOKUP(B40,Rekapitulasi!$B$5:$W$857,5,FALSE),0)</f>
        <v>14</v>
      </c>
      <c r="F44" s="92" t="s">
        <v>57</v>
      </c>
      <c r="G44" s="93">
        <f>D44*F45</f>
        <v>1960000</v>
      </c>
      <c r="I44" s="92" t="s">
        <v>55</v>
      </c>
      <c r="J44" s="93">
        <f>D47*I45</f>
        <v>0</v>
      </c>
      <c r="M44" s="92" t="s">
        <v>65</v>
      </c>
      <c r="N44" s="93">
        <f>IFERROR(VLOOKUP(L40,Rekapitulasi!$B$5:$W$857,5,FALSE),0)</f>
        <v>23</v>
      </c>
      <c r="P44" s="92" t="s">
        <v>57</v>
      </c>
      <c r="Q44" s="93">
        <f>N44*P45</f>
        <v>1265000</v>
      </c>
      <c r="R44" s="93"/>
      <c r="S44" s="92" t="s">
        <v>55</v>
      </c>
      <c r="T44" s="93">
        <f>N47*S45</f>
        <v>0</v>
      </c>
    </row>
    <row r="45" spans="2:20" ht="24.75" customHeight="1">
      <c r="C45" s="92" t="s">
        <v>53</v>
      </c>
      <c r="D45" s="93">
        <f>IFERROR(VLOOKUP(B40,Rekapitulasi!$B$5:$W$857,9,FALSE),0)</f>
        <v>0</v>
      </c>
      <c r="F45" s="93">
        <f>IFERROR(VLOOKUP(B40,Rekapitulasi!$B$5:$W$857,7,FALSE),0)</f>
        <v>140000</v>
      </c>
      <c r="I45" s="93">
        <f>IFERROR(F45/8,0)</f>
        <v>17500</v>
      </c>
      <c r="M45" s="92" t="s">
        <v>53</v>
      </c>
      <c r="N45" s="93">
        <f>IFERROR(VLOOKUP(L40,Rekapitulasi!$B$5:$W$857,9,FALSE),0)</f>
        <v>0</v>
      </c>
      <c r="P45" s="93">
        <f>IFERROR(VLOOKUP(L40,Rekapitulasi!$B$5:$W$857,7,FALSE),0)</f>
        <v>55000</v>
      </c>
      <c r="Q45" s="93"/>
      <c r="R45" s="93"/>
      <c r="S45" s="93">
        <f>IFERROR(P45/8,0)</f>
        <v>6875</v>
      </c>
    </row>
    <row r="46" spans="2:20" ht="24.75" customHeight="1">
      <c r="C46" s="92" t="s">
        <v>54</v>
      </c>
      <c r="D46" s="93">
        <f>IFERROR(VLOOKUP(B40,Rekapitulasi!$B$5:$V$857,9,FALSE),0)</f>
        <v>0</v>
      </c>
      <c r="F46" s="92" t="s">
        <v>58</v>
      </c>
      <c r="G46" s="93">
        <f>D48*F47</f>
        <v>0</v>
      </c>
      <c r="I46" s="92" t="s">
        <v>45</v>
      </c>
      <c r="J46" s="93">
        <f>IFERROR(VLOOKUP(B40,Rekapitulasi!$B$5:$W$857,17,FALSE),0)</f>
        <v>456000</v>
      </c>
      <c r="M46" s="92" t="s">
        <v>54</v>
      </c>
      <c r="N46" s="93">
        <f>IFERROR(VLOOKUP(L40,Rekapitulasi!$B$5:$V$857,9,FALSE),0)</f>
        <v>0</v>
      </c>
      <c r="P46" s="92" t="s">
        <v>58</v>
      </c>
      <c r="Q46" s="93">
        <f>N48*P47</f>
        <v>27500</v>
      </c>
      <c r="R46" s="93"/>
      <c r="S46" s="92" t="s">
        <v>45</v>
      </c>
      <c r="T46" s="93">
        <f>IFERROR(VLOOKUP(L40,Rekapitulasi!$B$5:$W$857,17,FALSE),0)</f>
        <v>299500</v>
      </c>
    </row>
    <row r="47" spans="2:20" ht="24.75" customHeight="1">
      <c r="C47" s="92" t="s">
        <v>55</v>
      </c>
      <c r="D47" s="93">
        <f>IFERROR(VLOOKUP(B40,Rekapitulasi!$B$5:$V$857,11,FALSE),0)</f>
        <v>0</v>
      </c>
      <c r="F47" s="93">
        <f>IFERROR(VLOOKUP(B40,Rekapitulasi!$B$5:$W$857,8,FALSE),0)</f>
        <v>17500</v>
      </c>
      <c r="I47" s="92" t="s">
        <v>63</v>
      </c>
      <c r="J47" s="93">
        <f>IFERROR(VLOOKUP(B40,Rekapitulasi!$B$5:$W$857,18,FALSE),0)</f>
        <v>0</v>
      </c>
      <c r="M47" s="92" t="s">
        <v>55</v>
      </c>
      <c r="N47" s="93">
        <f>IFERROR(VLOOKUP(L40,Rekapitulasi!$B$5:$V$857,11,FALSE),0)</f>
        <v>0</v>
      </c>
      <c r="P47" s="93">
        <f>IFERROR(VLOOKUP(L40,Rekapitulasi!$B$5:$W$857,8,FALSE),0)</f>
        <v>6875</v>
      </c>
      <c r="Q47" s="93"/>
      <c r="R47" s="93"/>
      <c r="S47" s="92" t="s">
        <v>63</v>
      </c>
      <c r="T47" s="93">
        <f>IFERROR(VLOOKUP(L40,Rekapitulasi!$B$5:$W$857,18,FALSE),0)</f>
        <v>0</v>
      </c>
    </row>
    <row r="48" spans="2:20" ht="24.75" customHeight="1">
      <c r="C48" s="92" t="s">
        <v>64</v>
      </c>
      <c r="D48" s="93">
        <f>IFERROR(VLOOKUP(B40,Rekapitulasi!$B$5:$V$322,6,FALSE),0)</f>
        <v>0</v>
      </c>
      <c r="F48" s="92" t="s">
        <v>59</v>
      </c>
      <c r="G48" s="93">
        <v>0</v>
      </c>
      <c r="I48" s="92" t="s">
        <v>62</v>
      </c>
      <c r="J48" s="93">
        <v>0</v>
      </c>
      <c r="M48" s="92" t="s">
        <v>64</v>
      </c>
      <c r="N48" s="93">
        <f>IFERROR(VLOOKUP(L40,Rekapitulasi!$B$5:$V$322,6,FALSE),0)</f>
        <v>4</v>
      </c>
      <c r="P48" s="92" t="s">
        <v>59</v>
      </c>
      <c r="Q48" s="93">
        <v>0</v>
      </c>
      <c r="R48" s="93"/>
      <c r="S48" s="92" t="s">
        <v>62</v>
      </c>
      <c r="T48" s="93">
        <v>0</v>
      </c>
    </row>
    <row r="49" spans="2:20" ht="24.75" customHeight="1">
      <c r="F49" s="92" t="s">
        <v>60</v>
      </c>
      <c r="G49" s="93">
        <v>0</v>
      </c>
      <c r="N49" s="93"/>
      <c r="P49" s="92" t="s">
        <v>60</v>
      </c>
      <c r="Q49" s="93">
        <v>0</v>
      </c>
      <c r="R49" s="93"/>
    </row>
    <row r="50" spans="2:20" ht="24.75" customHeight="1" thickBot="1">
      <c r="C50" s="167" t="s">
        <v>66</v>
      </c>
      <c r="D50" s="168">
        <f>G51-J51</f>
        <v>1504000</v>
      </c>
      <c r="M50" s="167" t="s">
        <v>66</v>
      </c>
      <c r="N50" s="168">
        <f>Q51-T51</f>
        <v>993000</v>
      </c>
      <c r="Q50" s="93"/>
      <c r="R50" s="93"/>
    </row>
    <row r="51" spans="2:20" ht="24.75" customHeight="1">
      <c r="C51" s="167"/>
      <c r="D51" s="168"/>
      <c r="F51" s="100" t="s">
        <v>9</v>
      </c>
      <c r="G51" s="101">
        <f>SUM(G44:G50)</f>
        <v>1960000</v>
      </c>
      <c r="I51" s="100" t="s">
        <v>9</v>
      </c>
      <c r="J51" s="101">
        <f>SUM(J44:J50)</f>
        <v>456000</v>
      </c>
      <c r="M51" s="167"/>
      <c r="N51" s="168"/>
      <c r="P51" s="100" t="s">
        <v>9</v>
      </c>
      <c r="Q51" s="101">
        <f>SUM(Q44:Q50)</f>
        <v>1292500</v>
      </c>
      <c r="R51" s="93"/>
      <c r="S51" s="100" t="s">
        <v>9</v>
      </c>
      <c r="T51" s="101">
        <f>SUM(T44:T50)</f>
        <v>299500</v>
      </c>
    </row>
    <row r="52" spans="2:20" ht="24.75" customHeight="1">
      <c r="N52" s="93"/>
      <c r="Q52" s="93"/>
      <c r="R52" s="93"/>
    </row>
    <row r="53" spans="2:20" ht="24.75" customHeight="1">
      <c r="D53" s="165" t="s">
        <v>69</v>
      </c>
      <c r="E53" s="165"/>
      <c r="F53" s="165"/>
      <c r="G53" s="165"/>
      <c r="H53" s="165"/>
      <c r="I53" s="165"/>
      <c r="N53" s="165" t="s">
        <v>69</v>
      </c>
      <c r="O53" s="165"/>
      <c r="P53" s="165"/>
      <c r="Q53" s="165"/>
      <c r="R53" s="165"/>
      <c r="S53" s="165"/>
    </row>
    <row r="54" spans="2:20" ht="24.75" customHeight="1">
      <c r="D54" s="165"/>
      <c r="E54" s="165"/>
      <c r="F54" s="165"/>
      <c r="G54" s="165"/>
      <c r="H54" s="165"/>
      <c r="I54" s="165"/>
      <c r="N54" s="165"/>
      <c r="O54" s="165"/>
      <c r="P54" s="165"/>
      <c r="Q54" s="165"/>
      <c r="R54" s="165"/>
      <c r="S54" s="165"/>
    </row>
    <row r="55" spans="2:20" ht="24.75" customHeight="1">
      <c r="N55" s="93"/>
      <c r="Q55" s="93"/>
      <c r="R55" s="93"/>
    </row>
    <row r="56" spans="2:20" ht="24.75" customHeight="1">
      <c r="C56" s="94" t="s">
        <v>51</v>
      </c>
      <c r="D56" s="95" t="s">
        <v>43</v>
      </c>
      <c r="E56" s="94"/>
      <c r="F56" s="169" t="s">
        <v>50</v>
      </c>
      <c r="G56" s="169"/>
      <c r="H56" s="95"/>
      <c r="I56" s="94" t="s">
        <v>67</v>
      </c>
      <c r="J56" s="96">
        <v>45777</v>
      </c>
      <c r="M56" s="94" t="s">
        <v>51</v>
      </c>
      <c r="N56" s="95" t="s">
        <v>44</v>
      </c>
      <c r="O56" s="94"/>
      <c r="P56" s="169" t="s">
        <v>50</v>
      </c>
      <c r="Q56" s="169"/>
      <c r="R56" s="95"/>
      <c r="S56" s="94" t="s">
        <v>67</v>
      </c>
      <c r="T56" s="96">
        <v>45777</v>
      </c>
    </row>
    <row r="57" spans="2:20" ht="24.75" customHeight="1">
      <c r="B57" s="92" t="str">
        <f>MONTH(G57)&amp;D57</f>
        <v>4Rahma</v>
      </c>
      <c r="C57" s="94" t="s">
        <v>7</v>
      </c>
      <c r="D57" s="95" t="s">
        <v>103</v>
      </c>
      <c r="E57" s="94"/>
      <c r="F57" s="97" t="s">
        <v>156</v>
      </c>
      <c r="G57" s="98">
        <v>45748</v>
      </c>
      <c r="H57" s="95"/>
      <c r="I57" s="94" t="s">
        <v>68</v>
      </c>
      <c r="J57" s="99" t="s">
        <v>87</v>
      </c>
      <c r="L57" s="92" t="str">
        <f>MONTH(Q57)&amp;N57</f>
        <v>4Dian</v>
      </c>
      <c r="M57" s="94" t="s">
        <v>7</v>
      </c>
      <c r="N57" s="95" t="s">
        <v>100</v>
      </c>
      <c r="O57" s="94"/>
      <c r="P57" s="97" t="s">
        <v>156</v>
      </c>
      <c r="Q57" s="98">
        <v>45748</v>
      </c>
      <c r="R57" s="95"/>
      <c r="S57" s="94" t="s">
        <v>68</v>
      </c>
      <c r="T57" s="99" t="s">
        <v>132</v>
      </c>
    </row>
    <row r="58" spans="2:20" ht="24.75" customHeight="1">
      <c r="N58" s="93"/>
      <c r="Q58" s="93"/>
      <c r="R58" s="93"/>
    </row>
    <row r="59" spans="2:20" ht="24.75" customHeight="1">
      <c r="C59" s="166" t="s">
        <v>52</v>
      </c>
      <c r="D59" s="166"/>
      <c r="F59" s="166" t="s">
        <v>56</v>
      </c>
      <c r="G59" s="166"/>
      <c r="I59" s="166" t="s">
        <v>61</v>
      </c>
      <c r="J59" s="166"/>
      <c r="M59" s="166" t="s">
        <v>52</v>
      </c>
      <c r="N59" s="166"/>
      <c r="P59" s="166" t="s">
        <v>56</v>
      </c>
      <c r="Q59" s="166"/>
      <c r="R59" s="93"/>
      <c r="S59" s="166" t="s">
        <v>61</v>
      </c>
      <c r="T59" s="166"/>
    </row>
    <row r="60" spans="2:20" ht="24.75" customHeight="1">
      <c r="F60" s="93"/>
      <c r="N60" s="93"/>
      <c r="P60" s="93"/>
      <c r="Q60" s="93"/>
      <c r="R60" s="93"/>
    </row>
    <row r="61" spans="2:20" ht="24.75" customHeight="1">
      <c r="C61" s="92" t="s">
        <v>65</v>
      </c>
      <c r="D61" s="93">
        <f>IFERROR(VLOOKUP(B57,Rekapitulasi!$B$5:$W$857,5,FALSE),0)</f>
        <v>19</v>
      </c>
      <c r="F61" s="92" t="s">
        <v>57</v>
      </c>
      <c r="G61" s="93">
        <f>D61*F62</f>
        <v>1425000</v>
      </c>
      <c r="I61" s="92" t="s">
        <v>55</v>
      </c>
      <c r="J61" s="93">
        <f>D64*I62</f>
        <v>0</v>
      </c>
      <c r="M61" s="92" t="s">
        <v>65</v>
      </c>
      <c r="N61" s="93">
        <f>IFERROR(VLOOKUP(L57,Rekapitulasi!$B$5:$W$857,5,FALSE),0)</f>
        <v>25</v>
      </c>
      <c r="P61" s="92" t="s">
        <v>57</v>
      </c>
      <c r="Q61" s="93">
        <f>N61*P62</f>
        <v>1375000</v>
      </c>
      <c r="R61" s="93"/>
      <c r="S61" s="92" t="s">
        <v>55</v>
      </c>
      <c r="T61" s="93">
        <f>N64*S62</f>
        <v>0</v>
      </c>
    </row>
    <row r="62" spans="2:20" ht="24.75" customHeight="1">
      <c r="C62" s="92" t="s">
        <v>53</v>
      </c>
      <c r="D62" s="93">
        <f>IFERROR(VLOOKUP(B57,Rekapitulasi!$B$5:$W$857,9,FALSE),0)</f>
        <v>0</v>
      </c>
      <c r="F62" s="93">
        <f>IFERROR(VLOOKUP(B57,Rekapitulasi!$B$5:$W$857,7,FALSE),0)</f>
        <v>75000</v>
      </c>
      <c r="I62" s="93">
        <f>IFERROR(F62/8,0)</f>
        <v>9375</v>
      </c>
      <c r="M62" s="92" t="s">
        <v>53</v>
      </c>
      <c r="N62" s="93">
        <f>IFERROR(VLOOKUP(L57,Rekapitulasi!$B$5:$W$857,9,FALSE),0)</f>
        <v>0</v>
      </c>
      <c r="P62" s="93">
        <f>IFERROR(VLOOKUP(L57,Rekapitulasi!$B$5:$W$857,7,FALSE),0)</f>
        <v>55000</v>
      </c>
      <c r="Q62" s="93"/>
      <c r="R62" s="93"/>
      <c r="S62" s="93">
        <f>IFERROR(P62/8,0)</f>
        <v>6875</v>
      </c>
    </row>
    <row r="63" spans="2:20" ht="24.75" customHeight="1">
      <c r="C63" s="92" t="s">
        <v>54</v>
      </c>
      <c r="D63" s="93">
        <f>IFERROR(VLOOKUP(B57,Rekapitulasi!$B$5:$V$857,9,FALSE),0)</f>
        <v>0</v>
      </c>
      <c r="F63" s="92" t="s">
        <v>58</v>
      </c>
      <c r="G63" s="93">
        <f>D65*F64</f>
        <v>75000</v>
      </c>
      <c r="I63" s="92" t="s">
        <v>45</v>
      </c>
      <c r="J63" s="93">
        <f>IFERROR(VLOOKUP(B57,Rekapitulasi!$B$5:$W$857,17,FALSE),0)</f>
        <v>33500</v>
      </c>
      <c r="M63" s="92" t="s">
        <v>54</v>
      </c>
      <c r="N63" s="93">
        <f>IFERROR(VLOOKUP(L57,Rekapitulasi!$B$5:$V$857,9,FALSE),0)</f>
        <v>0</v>
      </c>
      <c r="P63" s="92" t="s">
        <v>58</v>
      </c>
      <c r="Q63" s="93">
        <f>N65*P64</f>
        <v>0</v>
      </c>
      <c r="R63" s="93"/>
      <c r="S63" s="92" t="s">
        <v>45</v>
      </c>
      <c r="T63" s="93">
        <f>IFERROR(VLOOKUP(L57,Rekapitulasi!$B$5:$W$857,17,FALSE),0)</f>
        <v>350000</v>
      </c>
    </row>
    <row r="64" spans="2:20" ht="24.75" customHeight="1">
      <c r="C64" s="92" t="s">
        <v>55</v>
      </c>
      <c r="D64" s="93">
        <f>IFERROR(VLOOKUP(B57,Rekapitulasi!$B$5:$V$857,11,FALSE),0)</f>
        <v>0</v>
      </c>
      <c r="F64" s="93">
        <f>IFERROR(VLOOKUP(B57,Rekapitulasi!$B$5:$W$857,8,FALSE),0)</f>
        <v>9375</v>
      </c>
      <c r="I64" s="92" t="s">
        <v>63</v>
      </c>
      <c r="J64" s="93">
        <f>IFERROR(VLOOKUP(B57,Rekapitulasi!$B$5:$W$857,18,FALSE),0)</f>
        <v>0</v>
      </c>
      <c r="M64" s="92" t="s">
        <v>55</v>
      </c>
      <c r="N64" s="93">
        <f>IFERROR(VLOOKUP(L57,Rekapitulasi!$B$5:$V$857,11,FALSE),0)</f>
        <v>0</v>
      </c>
      <c r="P64" s="93">
        <f>IFERROR(VLOOKUP(L57,Rekapitulasi!$B$5:$W$857,8,FALSE),0)</f>
        <v>6875</v>
      </c>
      <c r="Q64" s="93"/>
      <c r="R64" s="93"/>
      <c r="S64" s="92" t="s">
        <v>63</v>
      </c>
      <c r="T64" s="93">
        <f>IFERROR(VLOOKUP(L57,Rekapitulasi!$B$5:$W$857,18,FALSE),0)</f>
        <v>0</v>
      </c>
    </row>
    <row r="65" spans="2:20" ht="24.75" customHeight="1">
      <c r="C65" s="92" t="s">
        <v>64</v>
      </c>
      <c r="D65" s="93">
        <f>IFERROR(VLOOKUP(B57,Rekapitulasi!$B$5:$V$322,6,FALSE),0)</f>
        <v>8</v>
      </c>
      <c r="F65" s="92" t="s">
        <v>59</v>
      </c>
      <c r="G65" s="93">
        <v>0</v>
      </c>
      <c r="I65" s="92" t="s">
        <v>62</v>
      </c>
      <c r="J65" s="93">
        <v>0</v>
      </c>
      <c r="M65" s="92" t="s">
        <v>64</v>
      </c>
      <c r="N65" s="93">
        <f>IFERROR(VLOOKUP(L57,Rekapitulasi!$B$5:$V$322,6,FALSE),0)</f>
        <v>0</v>
      </c>
      <c r="P65" s="92" t="s">
        <v>59</v>
      </c>
      <c r="Q65" s="93">
        <v>0</v>
      </c>
      <c r="R65" s="93"/>
      <c r="S65" s="92" t="s">
        <v>62</v>
      </c>
      <c r="T65" s="93">
        <v>0</v>
      </c>
    </row>
    <row r="66" spans="2:20" ht="24.75" customHeight="1">
      <c r="F66" s="92" t="s">
        <v>60</v>
      </c>
      <c r="G66" s="93">
        <v>0</v>
      </c>
      <c r="N66" s="93"/>
      <c r="P66" s="92" t="s">
        <v>60</v>
      </c>
      <c r="Q66" s="93">
        <v>0</v>
      </c>
      <c r="R66" s="93"/>
    </row>
    <row r="67" spans="2:20" ht="24.75" customHeight="1" thickBot="1">
      <c r="C67" s="167" t="s">
        <v>66</v>
      </c>
      <c r="D67" s="168">
        <f>G68-J68</f>
        <v>1466500</v>
      </c>
      <c r="M67" s="167" t="s">
        <v>66</v>
      </c>
      <c r="N67" s="168">
        <f>Q68-T68</f>
        <v>1025000</v>
      </c>
      <c r="Q67" s="93"/>
      <c r="R67" s="93"/>
    </row>
    <row r="68" spans="2:20" ht="24.75" customHeight="1">
      <c r="C68" s="167"/>
      <c r="D68" s="168"/>
      <c r="F68" s="100" t="s">
        <v>9</v>
      </c>
      <c r="G68" s="101">
        <f>SUM(G61:G67)</f>
        <v>1500000</v>
      </c>
      <c r="I68" s="100" t="s">
        <v>9</v>
      </c>
      <c r="J68" s="101">
        <f>SUM(J61:J67)</f>
        <v>33500</v>
      </c>
      <c r="M68" s="167"/>
      <c r="N68" s="168"/>
      <c r="P68" s="100" t="s">
        <v>9</v>
      </c>
      <c r="Q68" s="101">
        <f>SUM(Q61:Q67)</f>
        <v>1375000</v>
      </c>
      <c r="R68" s="93"/>
      <c r="S68" s="100" t="s">
        <v>9</v>
      </c>
      <c r="T68" s="101">
        <f>SUM(T61:T67)</f>
        <v>350000</v>
      </c>
    </row>
    <row r="69" spans="2:20" ht="24.75" customHeight="1"/>
    <row r="70" spans="2:20" ht="24.75" customHeight="1">
      <c r="D70" s="165" t="s">
        <v>69</v>
      </c>
      <c r="E70" s="165"/>
      <c r="F70" s="165"/>
      <c r="G70" s="165"/>
      <c r="H70" s="165"/>
      <c r="I70" s="165"/>
      <c r="N70" s="165" t="s">
        <v>69</v>
      </c>
      <c r="O70" s="165"/>
      <c r="P70" s="165"/>
      <c r="Q70" s="165"/>
      <c r="R70" s="165"/>
      <c r="S70" s="165"/>
    </row>
    <row r="71" spans="2:20" ht="24.75" customHeight="1">
      <c r="D71" s="165"/>
      <c r="E71" s="165"/>
      <c r="F71" s="165"/>
      <c r="G71" s="165"/>
      <c r="H71" s="165"/>
      <c r="I71" s="165"/>
      <c r="N71" s="165"/>
      <c r="O71" s="165"/>
      <c r="P71" s="165"/>
      <c r="Q71" s="165"/>
      <c r="R71" s="165"/>
      <c r="S71" s="165"/>
    </row>
    <row r="72" spans="2:20" ht="24.75" customHeight="1">
      <c r="N72" s="93"/>
      <c r="Q72" s="93"/>
      <c r="R72" s="93"/>
    </row>
    <row r="73" spans="2:20" ht="24.75" customHeight="1">
      <c r="C73" s="94" t="s">
        <v>51</v>
      </c>
      <c r="D73" s="95" t="s">
        <v>104</v>
      </c>
      <c r="E73" s="94"/>
      <c r="F73" s="169" t="s">
        <v>50</v>
      </c>
      <c r="G73" s="169"/>
      <c r="H73" s="95"/>
      <c r="I73" s="94" t="s">
        <v>67</v>
      </c>
      <c r="J73" s="96">
        <v>45777</v>
      </c>
      <c r="M73" s="94" t="s">
        <v>51</v>
      </c>
      <c r="N73" s="95" t="s">
        <v>106</v>
      </c>
      <c r="O73" s="94"/>
      <c r="P73" s="169" t="s">
        <v>50</v>
      </c>
      <c r="Q73" s="169"/>
      <c r="R73" s="95"/>
      <c r="S73" s="94" t="s">
        <v>67</v>
      </c>
      <c r="T73" s="96">
        <v>45777</v>
      </c>
    </row>
    <row r="74" spans="2:20" ht="24.75" customHeight="1">
      <c r="B74" s="92" t="str">
        <f>MONTH(G74)&amp;D74</f>
        <v>4Najwa</v>
      </c>
      <c r="C74" s="94" t="s">
        <v>7</v>
      </c>
      <c r="D74" s="95" t="s">
        <v>105</v>
      </c>
      <c r="E74" s="94"/>
      <c r="F74" s="97" t="s">
        <v>156</v>
      </c>
      <c r="G74" s="98">
        <v>45748</v>
      </c>
      <c r="H74" s="95"/>
      <c r="I74" s="94" t="s">
        <v>68</v>
      </c>
      <c r="J74" s="99" t="s">
        <v>87</v>
      </c>
      <c r="L74" s="92" t="str">
        <f>MONTH(Q74)&amp;N74</f>
        <v>4Akbar</v>
      </c>
      <c r="M74" s="94" t="s">
        <v>7</v>
      </c>
      <c r="N74" s="95" t="s">
        <v>107</v>
      </c>
      <c r="O74" s="94"/>
      <c r="P74" s="97" t="s">
        <v>156</v>
      </c>
      <c r="Q74" s="98">
        <v>45748</v>
      </c>
      <c r="R74" s="95"/>
      <c r="S74" s="94" t="s">
        <v>68</v>
      </c>
      <c r="T74" s="99" t="s">
        <v>86</v>
      </c>
    </row>
    <row r="75" spans="2:20" ht="24.75" customHeight="1">
      <c r="N75" s="93"/>
      <c r="Q75" s="93"/>
      <c r="R75" s="93"/>
    </row>
    <row r="76" spans="2:20" ht="24.75" customHeight="1">
      <c r="C76" s="166" t="s">
        <v>52</v>
      </c>
      <c r="D76" s="166"/>
      <c r="F76" s="166" t="s">
        <v>56</v>
      </c>
      <c r="G76" s="166"/>
      <c r="I76" s="166" t="s">
        <v>61</v>
      </c>
      <c r="J76" s="166"/>
      <c r="M76" s="166" t="s">
        <v>52</v>
      </c>
      <c r="N76" s="166"/>
      <c r="P76" s="166" t="s">
        <v>56</v>
      </c>
      <c r="Q76" s="166"/>
      <c r="R76" s="93"/>
      <c r="S76" s="166" t="s">
        <v>61</v>
      </c>
      <c r="T76" s="166"/>
    </row>
    <row r="77" spans="2:20" ht="24.75" customHeight="1">
      <c r="F77" s="93"/>
      <c r="N77" s="93"/>
      <c r="P77" s="93"/>
      <c r="Q77" s="93"/>
      <c r="R77" s="93"/>
    </row>
    <row r="78" spans="2:20" ht="24.75" customHeight="1">
      <c r="C78" s="92" t="s">
        <v>65</v>
      </c>
      <c r="D78" s="93">
        <f>IFERROR(VLOOKUP(B74,Rekapitulasi!$B$5:$W$857,5,FALSE),0)</f>
        <v>22</v>
      </c>
      <c r="F78" s="92" t="s">
        <v>57</v>
      </c>
      <c r="G78" s="93">
        <f>D78*F79</f>
        <v>1210000</v>
      </c>
      <c r="I78" s="92" t="s">
        <v>55</v>
      </c>
      <c r="J78" s="93">
        <f>D81*I79</f>
        <v>0</v>
      </c>
      <c r="M78" s="92" t="s">
        <v>65</v>
      </c>
      <c r="N78" s="93">
        <f>IFERROR(VLOOKUP(L74,Rekapitulasi!$B$5:$W$857,5,FALSE),0)</f>
        <v>22</v>
      </c>
      <c r="P78" s="92" t="s">
        <v>57</v>
      </c>
      <c r="Q78" s="93">
        <f>N78*P79</f>
        <v>1430000</v>
      </c>
      <c r="R78" s="93"/>
      <c r="S78" s="92" t="s">
        <v>55</v>
      </c>
      <c r="T78" s="93">
        <f>N81*S79</f>
        <v>0</v>
      </c>
    </row>
    <row r="79" spans="2:20" ht="24.75" customHeight="1">
      <c r="C79" s="92" t="s">
        <v>53</v>
      </c>
      <c r="D79" s="93">
        <f>IFERROR(VLOOKUP(B74,Rekapitulasi!$B$5:$W$857,9,FALSE),0)</f>
        <v>0</v>
      </c>
      <c r="F79" s="93">
        <f>IFERROR(VLOOKUP(B74,Rekapitulasi!$B$5:$W$857,7,FALSE),0)</f>
        <v>55000</v>
      </c>
      <c r="I79" s="93">
        <f>IFERROR(F79/8,0)</f>
        <v>6875</v>
      </c>
      <c r="M79" s="92" t="s">
        <v>53</v>
      </c>
      <c r="N79" s="93">
        <f>IFERROR(VLOOKUP(L74,Rekapitulasi!$B$5:$W$857,9,FALSE),0)</f>
        <v>0</v>
      </c>
      <c r="P79" s="93">
        <f>IFERROR(VLOOKUP(L74,Rekapitulasi!$B$5:$W$857,7,FALSE),0)</f>
        <v>65000</v>
      </c>
      <c r="Q79" s="93"/>
      <c r="R79" s="93"/>
      <c r="S79" s="93">
        <f>IFERROR(P79/8,0)</f>
        <v>8125</v>
      </c>
    </row>
    <row r="80" spans="2:20" ht="24.75" customHeight="1">
      <c r="C80" s="92" t="s">
        <v>54</v>
      </c>
      <c r="D80" s="93">
        <f>IFERROR(VLOOKUP(B74,Rekapitulasi!$B$5:$V$857,9,FALSE),0)</f>
        <v>0</v>
      </c>
      <c r="F80" s="92" t="s">
        <v>58</v>
      </c>
      <c r="G80" s="93">
        <f>D82*F81</f>
        <v>110000</v>
      </c>
      <c r="I80" s="92" t="s">
        <v>45</v>
      </c>
      <c r="J80" s="93">
        <f>IFERROR(VLOOKUP(B74,Rekapitulasi!$B$5:$W$857,17,FALSE),0)</f>
        <v>33500</v>
      </c>
      <c r="M80" s="92" t="s">
        <v>54</v>
      </c>
      <c r="N80" s="93">
        <f>IFERROR(VLOOKUP(L74,Rekapitulasi!$B$5:$V$857,9,FALSE),0)</f>
        <v>0</v>
      </c>
      <c r="P80" s="92" t="s">
        <v>58</v>
      </c>
      <c r="Q80" s="93">
        <f>N82*P81</f>
        <v>24375</v>
      </c>
      <c r="R80" s="93"/>
      <c r="S80" s="92" t="s">
        <v>45</v>
      </c>
      <c r="T80" s="93">
        <f>IFERROR(VLOOKUP(L74,Rekapitulasi!$B$5:$W$857,17,FALSE),0)</f>
        <v>0</v>
      </c>
    </row>
    <row r="81" spans="3:20" ht="24.75" customHeight="1">
      <c r="C81" s="92" t="s">
        <v>55</v>
      </c>
      <c r="D81" s="93">
        <f>IFERROR(VLOOKUP(B74,Rekapitulasi!$B$5:$V$857,11,FALSE),0)</f>
        <v>0</v>
      </c>
      <c r="F81" s="93">
        <f>IFERROR(VLOOKUP(B74,Rekapitulasi!$B$5:$W$857,8,FALSE),0)</f>
        <v>6875</v>
      </c>
      <c r="I81" s="92" t="s">
        <v>63</v>
      </c>
      <c r="J81" s="93">
        <f>IFERROR(VLOOKUP(B74,Rekapitulasi!$B$5:$W$857,18,FALSE),0)</f>
        <v>0</v>
      </c>
      <c r="M81" s="92" t="s">
        <v>55</v>
      </c>
      <c r="N81" s="93">
        <f>IFERROR(VLOOKUP(L74,Rekapitulasi!$B$5:$V$857,11,FALSE),0)</f>
        <v>0</v>
      </c>
      <c r="P81" s="93">
        <f>IFERROR(VLOOKUP(L74,Rekapitulasi!$B$5:$W$857,8,FALSE),0)</f>
        <v>8125</v>
      </c>
      <c r="Q81" s="93"/>
      <c r="R81" s="93"/>
      <c r="S81" s="92" t="s">
        <v>63</v>
      </c>
      <c r="T81" s="93">
        <f>IFERROR(VLOOKUP(L74,Rekapitulasi!$B$5:$W$857,18,FALSE),0)</f>
        <v>0</v>
      </c>
    </row>
    <row r="82" spans="3:20" ht="24.75" customHeight="1">
      <c r="C82" s="92" t="s">
        <v>64</v>
      </c>
      <c r="D82" s="93">
        <f>IFERROR(VLOOKUP(B74,Rekapitulasi!$B$5:$V$322,6,FALSE),0)</f>
        <v>16</v>
      </c>
      <c r="F82" s="92" t="s">
        <v>59</v>
      </c>
      <c r="G82" s="93">
        <v>0</v>
      </c>
      <c r="I82" s="92" t="s">
        <v>62</v>
      </c>
      <c r="J82" s="93">
        <v>0</v>
      </c>
      <c r="M82" s="92" t="s">
        <v>64</v>
      </c>
      <c r="N82" s="93">
        <f>IFERROR(VLOOKUP(L74,Rekapitulasi!$B$5:$V$322,6,FALSE),0)</f>
        <v>3</v>
      </c>
      <c r="P82" s="92" t="s">
        <v>59</v>
      </c>
      <c r="Q82" s="93">
        <v>0</v>
      </c>
      <c r="R82" s="93"/>
      <c r="S82" s="92" t="s">
        <v>62</v>
      </c>
      <c r="T82" s="93">
        <v>0</v>
      </c>
    </row>
    <row r="83" spans="3:20" ht="24.75" customHeight="1">
      <c r="F83" s="92" t="s">
        <v>60</v>
      </c>
      <c r="G83" s="93">
        <v>0</v>
      </c>
      <c r="N83" s="93"/>
      <c r="P83" s="92" t="s">
        <v>60</v>
      </c>
      <c r="Q83" s="93">
        <v>0</v>
      </c>
      <c r="R83" s="93"/>
    </row>
    <row r="84" spans="3:20" ht="24.75" customHeight="1" thickBot="1">
      <c r="C84" s="167" t="s">
        <v>66</v>
      </c>
      <c r="D84" s="168">
        <f>G85-J85</f>
        <v>1286500</v>
      </c>
      <c r="M84" s="167" t="s">
        <v>66</v>
      </c>
      <c r="N84" s="168">
        <f>Q85-T85</f>
        <v>1454375</v>
      </c>
      <c r="Q84" s="93"/>
      <c r="R84" s="93"/>
    </row>
    <row r="85" spans="3:20" ht="24.75" customHeight="1">
      <c r="C85" s="167"/>
      <c r="D85" s="168"/>
      <c r="F85" s="100" t="s">
        <v>9</v>
      </c>
      <c r="G85" s="101">
        <f>SUM(G78:G84)</f>
        <v>1320000</v>
      </c>
      <c r="I85" s="100" t="s">
        <v>9</v>
      </c>
      <c r="J85" s="101">
        <f>SUM(J78:J84)</f>
        <v>33500</v>
      </c>
      <c r="M85" s="167"/>
      <c r="N85" s="168"/>
      <c r="P85" s="100" t="s">
        <v>9</v>
      </c>
      <c r="Q85" s="101">
        <f>SUM(Q78:Q84)</f>
        <v>1454375</v>
      </c>
      <c r="R85" s="93"/>
      <c r="S85" s="100" t="s">
        <v>9</v>
      </c>
      <c r="T85" s="101">
        <f>SUM(T78:T84)</f>
        <v>0</v>
      </c>
    </row>
  </sheetData>
  <mergeCells count="70">
    <mergeCell ref="S76:T76"/>
    <mergeCell ref="C84:C85"/>
    <mergeCell ref="D84:D85"/>
    <mergeCell ref="M84:M85"/>
    <mergeCell ref="N84:N85"/>
    <mergeCell ref="F73:G73"/>
    <mergeCell ref="P73:Q73"/>
    <mergeCell ref="C76:D76"/>
    <mergeCell ref="F76:G76"/>
    <mergeCell ref="I76:J76"/>
    <mergeCell ref="M76:N76"/>
    <mergeCell ref="P76:Q76"/>
    <mergeCell ref="D70:I71"/>
    <mergeCell ref="N70:S71"/>
    <mergeCell ref="F56:G56"/>
    <mergeCell ref="P56:Q56"/>
    <mergeCell ref="C59:D59"/>
    <mergeCell ref="F59:G59"/>
    <mergeCell ref="I59:J59"/>
    <mergeCell ref="M59:N59"/>
    <mergeCell ref="P59:Q59"/>
    <mergeCell ref="S59:T59"/>
    <mergeCell ref="C67:C68"/>
    <mergeCell ref="D67:D68"/>
    <mergeCell ref="M67:M68"/>
    <mergeCell ref="N67:N68"/>
    <mergeCell ref="D53:I54"/>
    <mergeCell ref="N53:S54"/>
    <mergeCell ref="F39:G39"/>
    <mergeCell ref="P39:Q39"/>
    <mergeCell ref="C42:D42"/>
    <mergeCell ref="F42:G42"/>
    <mergeCell ref="I42:J42"/>
    <mergeCell ref="M42:N42"/>
    <mergeCell ref="P42:Q42"/>
    <mergeCell ref="S42:T42"/>
    <mergeCell ref="C50:C51"/>
    <mergeCell ref="D50:D51"/>
    <mergeCell ref="M50:M51"/>
    <mergeCell ref="N50:N51"/>
    <mergeCell ref="D36:I37"/>
    <mergeCell ref="N36:S37"/>
    <mergeCell ref="F22:G22"/>
    <mergeCell ref="P22:Q22"/>
    <mergeCell ref="C25:D25"/>
    <mergeCell ref="F25:G25"/>
    <mergeCell ref="I25:J25"/>
    <mergeCell ref="M25:N25"/>
    <mergeCell ref="P25:Q25"/>
    <mergeCell ref="S25:T25"/>
    <mergeCell ref="C33:C34"/>
    <mergeCell ref="D33:D34"/>
    <mergeCell ref="M33:M34"/>
    <mergeCell ref="N33:N34"/>
    <mergeCell ref="C16:C17"/>
    <mergeCell ref="D16:D17"/>
    <mergeCell ref="M16:M17"/>
    <mergeCell ref="N16:N17"/>
    <mergeCell ref="D19:I20"/>
    <mergeCell ref="N19:S20"/>
    <mergeCell ref="D2:I3"/>
    <mergeCell ref="N2:S3"/>
    <mergeCell ref="F5:G5"/>
    <mergeCell ref="P5:Q5"/>
    <mergeCell ref="C8:D8"/>
    <mergeCell ref="F8:G8"/>
    <mergeCell ref="I8:J8"/>
    <mergeCell ref="M8:N8"/>
    <mergeCell ref="P8:Q8"/>
    <mergeCell ref="S8:T8"/>
  </mergeCells>
  <printOptions horizontalCentered="1"/>
  <pageMargins left="0" right="0" top="0" bottom="0" header="0.31496062992125984" footer="0.31496062992125984"/>
  <pageSetup paperSize="9" scale="3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absen</vt:lpstr>
      <vt:lpstr>Absen New</vt:lpstr>
      <vt:lpstr>Rekapitulasi</vt:lpstr>
      <vt:lpstr>Jul 25</vt:lpstr>
      <vt:lpstr>Jun 25</vt:lpstr>
      <vt:lpstr>Mei 25</vt:lpstr>
      <vt:lpstr>Jan 25</vt:lpstr>
      <vt:lpstr>Feb 25</vt:lpstr>
      <vt:lpstr>Apr 25</vt:lpstr>
      <vt:lpstr>Mar 25)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 AFFAIRS</dc:creator>
  <cp:lastModifiedBy>Admin</cp:lastModifiedBy>
  <cp:lastPrinted>2025-06-01T08:08:54Z</cp:lastPrinted>
  <dcterms:created xsi:type="dcterms:W3CDTF">2024-02-29T10:49:51Z</dcterms:created>
  <dcterms:modified xsi:type="dcterms:W3CDTF">2025-07-19T10:20:23Z</dcterms:modified>
</cp:coreProperties>
</file>