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57D1C408-C53F-4767-B868-C15941F86797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8" l="1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19" i="8"/>
  <c r="G6" i="8"/>
  <c r="G10" i="8"/>
  <c r="G9" i="8"/>
  <c r="G5" i="8"/>
  <c r="G8" i="8"/>
  <c r="G7" i="8"/>
  <c r="C2" i="15" l="1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K51" i="15" l="1"/>
  <c r="BG206" i="7"/>
  <c r="BH206" i="7" s="1"/>
  <c r="G60" i="15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G47" i="15"/>
  <c r="G51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K48" i="15"/>
  <c r="E14" i="15"/>
  <c r="P63" i="15"/>
  <c r="K41" i="15"/>
  <c r="O14" i="15"/>
  <c r="J11" i="17" s="1"/>
  <c r="K14" i="15"/>
  <c r="F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M7" i="17" s="1"/>
  <c r="P15" i="4"/>
  <c r="D11" i="10" s="1"/>
  <c r="H10" i="4"/>
  <c r="H48" i="15" l="1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<sst xmlns="http://schemas.openxmlformats.org/spreadsheetml/2006/main" count="50898" uniqueCount="9851">
  <si>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</si>
  <si>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</si>
  <si>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</si>
  <si>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</si>
  <si>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</si>
  <si>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</si>
  <si>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</si>
  <si>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</si>
  <si>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</si>
  <si>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</si>
  <si>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</si>
  <si>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</si>
  <si>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</si>
  <si>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</si>
  <si>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</si>
  <si>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</si>
  <si>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</si>
  <si>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</si>
  <si>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</si>
  <si>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</si>
  <si>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</si>
  <si>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</si>
  <si>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</si>
  <si>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</si>
  <si>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</si>
  <si>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</si>
  <si>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</si>
  <si>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</si>
  <si>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</si>
  <si>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</si>
  <si>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</si>
  <si>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</si>
  <si>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</si>
  <si>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</si>
  <si>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</si>
  <si>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</si>
  <si>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</si>
  <si>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</si>
  <si>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</si>
  <si>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</si>
  <si>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</si>
  <si>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</si>
  <si>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</si>
  <si>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</si>
  <si>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</si>
  <si>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</si>
  <si>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</si>
  <si>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</si>
  <si>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</si>
  <si>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</si>
  <si>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</si>
  <si>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</si>
  <si>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</si>
  <si>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</si>
  <si>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</si>
  <si>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</si>
  <si>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</si>
  <si>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</si>
  <si>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</si>
  <si>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</si>
  <si>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</si>
  <si>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</si>
  <si>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</si>
  <si>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</si>
  <si>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</si>
  <si>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</si>
  <si>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</si>
  <si>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</si>
  <si>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</si>
  <si>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</si>
  <si>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</si>
  <si>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</si>
  <si>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</si>
  <si>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</si>
  <si>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</si>
  <si>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</si>
  <si>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</si>
  <si>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</si>
  <si>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</si>
  <si>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</si>
  <si>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</si>
  <si>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</si>
  <si>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</si>
  <si>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</si>
  <si>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</si>
  <si>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</si>
  <si>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</si>
  <si>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</si>
  <si>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</si>
  <si>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</si>
  <si>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</si>
  <si>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</si>
  <si>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</si>
  <si>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</si>
  <si>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</si>
  <si>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</si>
  <si>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</si>
  <si>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</si>
  <si>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</si>
  <si>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</si>
  <si>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</si>
  <si>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</si>
  <si>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</si>
  <si>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</si>
  <si>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</si>
  <si>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</si>
  <si>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</si>
  <si>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</si>
  <si>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</si>
  <si>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</si>
  <si>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</si>
  <si>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</si>
  <si>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</si>
  <si>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</si>
  <si>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</si>
  <si>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</si>
  <si>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</si>
  <si>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</si>
  <si>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</si>
  <si>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</si>
  <si>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</si>
  <si>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</si>
  <si>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</si>
  <si>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</si>
  <si>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</si>
  <si>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</si>
  <si>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</si>
  <si>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</si>
  <si>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</si>
  <si>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</si>
  <si>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</si>
  <si>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</si>
  <si>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</si>
  <si>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</si>
  <si>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</si>
  <si>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</si>
  <si>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</si>
  <si>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</si>
  <si>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</si>
  <si>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</si>
  <si>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</si>
  <si>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</si>
  <si>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</si>
  <si>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</si>
  <si>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</si>
  <si>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</si>
  <si>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</si>
  <si>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</si>
  <si>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</si>
  <si>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</si>
  <si>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</si>
  <si>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</si>
  <si>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</si>
  <si>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</si>
  <si>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</si>
  <si>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</si>
  <si>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</si>
  <si>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</si>
  <si>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</si>
  <si>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</si>
  <si>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</si>
  <si>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</si>
  <si>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</si>
  <si>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</si>
  <si>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</si>
  <si>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</si>
  <si>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</si>
  <si>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</si>
  <si>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</si>
  <si>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</si>
  <si>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</si>
  <si>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</si>
  <si>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</si>
  <si>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</si>
  <si>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</si>
  <si>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</si>
  <si>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</si>
  <si>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</si>
  <si>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</si>
  <si>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</si>
  <si>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</si>
  <si>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</si>
  <si>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</si>
  <si>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</si>
  <si>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</si>
  <si>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</si>
  <si>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</si>
  <si>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</si>
  <si>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</si>
  <si>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</si>
  <si>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</si>
  <si>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</si>
  <si>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</si>
  <si>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</si>
  <si>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</si>
  <si>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</si>
  <si>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</si>
  <si>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</si>
  <si>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</si>
  <si>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</si>
  <si>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</si>
  <si>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</si>
  <si>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</si>
  <si>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</si>
  <si>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</si>
  <si>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</si>
  <si>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</si>
  <si>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</si>
  <si>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</si>
  <si>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</si>
  <si>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</si>
  <si>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</si>
  <si>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</si>
  <si>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</si>
  <si>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</si>
  <si>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</si>
  <si>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</si>
  <si>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</si>
  <si>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</si>
  <si>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</si>
  <si>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</si>
  <si>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</si>
  <si>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</si>
  <si>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</si>
  <si>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</si>
  <si>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</si>
  <si>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</si>
  <si>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</si>
  <si>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</si>
  <si>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</si>
  <si>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</si>
  <si>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</si>
  <si>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</si>
  <si>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</si>
  <si>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</si>
  <si>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</si>
  <si>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</si>
  <si>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</si>
  <si>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</si>
  <si>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</si>
  <si>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</si>
  <si>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</si>
  <si>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</si>
  <si>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</si>
  <si>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</si>
  <si>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</si>
  <si>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</si>
  <si>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</si>
  <si>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</si>
  <si>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</si>
  <si>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</si>
  <si>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</si>
  <si>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</si>
  <si>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</si>
  <si>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</si>
  <si>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</si>
  <si>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</si>
  <si>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</si>
  <si>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</si>
  <si>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</si>
  <si>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</si>
  <si>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</si>
  <si>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</si>
  <si>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</si>
  <si>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</si>
  <si>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</si>
  <si>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</si>
  <si>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</si>
  <si>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</si>
  <si>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</si>
  <si>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</si>
  <si>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</si>
  <si>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</si>
  <si>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</si>
  <si>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</si>
  <si>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</si>
  <si>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</si>
  <si>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</si>
  <si>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</si>
  <si>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</si>
  <si>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</si>
  <si>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</si>
  <si>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</si>
  <si>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</si>
  <si>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</si>
  <si>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</si>
  <si>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</si>
  <si>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</si>
  <si>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</si>
  <si>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</si>
  <si>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</si>
  <si>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</si>
  <si>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</si>
  <si>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</si>
  <si>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</si>
  <si>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</si>
  <si>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</si>
  <si>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</si>
  <si>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</si>
  <si>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</si>
  <si>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</si>
  <si>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</si>
  <si>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</si>
  <si>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</si>
  <si>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</si>
  <si>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</si>
  <si>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</si>
  <si>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</si>
  <si>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</si>
  <si>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</si>
  <si>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</si>
  <si>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</si>
  <si>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</si>
  <si>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</si>
  <si>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</si>
  <si>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</si>
  <si>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</si>
  <si>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</si>
  <si>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</si>
  <si>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</si>
  <si>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</si>
  <si>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</si>
  <si>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</si>
  <si>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</si>
  <si>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</si>
  <si>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</si>
  <si>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</si>
  <si>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</si>
  <si>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</si>
  <si>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</si>
  <si>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</si>
  <si>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</si>
  <si>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</si>
  <si>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</si>
  <si>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</si>
  <si>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</si>
  <si>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</si>
  <si>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</si>
  <si>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</si>
  <si>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</si>
  <si>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</si>
  <si>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</si>
  <si>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</si>
  <si>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</si>
  <si>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</si>
  <si>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</si>
  <si>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</si>
  <si>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</si>
  <si>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</si>
  <si>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</si>
  <si>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</si>
  <si>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</si>
  <si>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</si>
  <si>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</si>
  <si>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</si>
  <si>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</si>
  <si>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</si>
  <si>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</si>
  <si>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</si>
  <si>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</si>
  <si>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</si>
  <si>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</si>
  <si>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</si>
  <si>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</si>
  <si>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</si>
  <si>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</si>
  <si>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</si>
  <si>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</si>
  <si>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</si>
  <si>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</si>
  <si>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</si>
  <si>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</si>
  <si>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</si>
  <si>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</si>
  <si>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</si>
  <si>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</si>
  <si>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</si>
  <si>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</si>
  <si>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</si>
  <si>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</si>
  <si>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</si>
  <si>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</si>
  <si>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</si>
  <si>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</si>
  <si>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</si>
  <si>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</si>
  <si>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</si>
  <si>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</si>
  <si>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</si>
  <si>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</si>
  <si>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</si>
  <si>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</si>
  <si>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</si>
  <si>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</si>
  <si>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</si>
  <si>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</si>
  <si>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</si>
  <si>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</si>
  <si>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</si>
  <si>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</si>
  <si>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</si>
  <si>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</si>
  <si>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</si>
  <si>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</si>
  <si>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</si>
  <si>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</si>
  <si>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</si>
  <si>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</si>
  <si>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</si>
  <si>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</si>
  <si>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</si>
  <si>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</si>
  <si>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</si>
  <si>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</si>
  <si>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</si>
  <si>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</si>
  <si>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</si>
  <si>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</si>
  <si>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</si>
  <si>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</si>
  <si>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</si>
  <si>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</si>
  <si>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</si>
  <si>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</si>
  <si>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</si>
  <si>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</si>
  <si>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</si>
  <si>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</si>
  <si>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</si>
  <si>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</si>
  <si>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</si>
  <si>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</si>
  <si>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</si>
  <si>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</si>
  <si>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</si>
  <si>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</si>
  <si>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</si>
  <si>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</si>
  <si>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</si>
  <si>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</si>
  <si>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</si>
  <si>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</si>
  <si>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</si>
  <si>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</si>
  <si>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</si>
  <si>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</si>
  <si>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</si>
  <si>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</si>
  <si>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</si>
  <si>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</si>
  <si>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</si>
  <si>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</si>
  <si>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</si>
  <si>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</si>
  <si>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</si>
  <si>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</si>
  <si>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</si>
  <si>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</si>
  <si>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</si>
  <si>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</si>
  <si>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</si>
  <si>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</si>
  <si>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</si>
  <si>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</si>
  <si>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</si>
  <si>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</si>
  <si>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</si>
  <si>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</si>
  <si>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</si>
  <si>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</si>
  <si>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</si>
  <si>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</si>
  <si>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</si>
  <si>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</si>
  <si>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</si>
  <si>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</si>
  <si>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</si>
  <si>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</si>
  <si>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</si>
  <si>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</si>
  <si>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</si>
  <si>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</si>
  <si>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</si>
  <si>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</si>
  <si>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</si>
  <si>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</si>
  <si>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</si>
  <si>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</si>
  <si>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</si>
  <si>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</si>
  <si>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</si>
  <si>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</si>
  <si>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</si>
  <si>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</si>
  <si>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</si>
  <si>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</si>
  <si>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</si>
  <si>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</si>
  <si>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</si>
  <si>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</si>
  <si>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</si>
  <si>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</si>
  <si>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</si>
  <si>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</si>
  <si>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</si>
  <si>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</si>
  <si>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</si>
  <si>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</si>
  <si>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</si>
  <si>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</si>
  <si>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</si>
  <si>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</si>
  <si>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</si>
  <si>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</si>
  <si>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</si>
  <si>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</si>
  <si>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</si>
  <si>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</si>
  <si>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</si>
  <si>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</si>
  <si>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</si>
  <si>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</si>
  <si>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</si>
  <si>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</si>
  <si>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</si>
  <si>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</si>
  <si>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</si>
  <si>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</si>
  <si>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</si>
  <si>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</si>
  <si>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</si>
  <si>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</si>
  <si>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</si>
  <si>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</si>
  <si>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</si>
  <si>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</si>
  <si>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</si>
  <si>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</si>
  <si>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</si>
  <si>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</si>
  <si>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</si>
  <si>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</si>
  <si>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</si>
  <si>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</si>
  <si>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</si>
  <si>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</si>
  <si>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</si>
  <si>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</si>
  <si>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</si>
  <si>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</si>
  <si>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</si>
  <si>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</si>
  <si>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</si>
  <si>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</si>
  <si>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</si>
  <si>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</si>
  <si>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</si>
  <si>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</si>
  <si>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</si>
  <si>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</si>
  <si>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</si>
  <si>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</si>
  <si>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</si>
  <si>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</si>
  <si>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</si>
  <si>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</si>
  <si>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</si>
  <si>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</si>
  <si>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</si>
  <si>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</si>
  <si>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</si>
  <si>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</si>
  <si>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</si>
  <si>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</si>
  <si>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</si>
  <si>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</si>
  <si>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</si>
  <si>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</si>
  <si>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</si>
  <si>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</si>
  <si>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</si>
  <si>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</si>
  <si>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</si>
  <si>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</si>
  <si>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</si>
  <si>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</si>
  <si>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</si>
  <si>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</si>
  <si>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</si>
  <si>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</si>
  <si>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</si>
  <si>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</si>
  <si>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</si>
  <si>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</si>
  <si>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</si>
  <si>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</si>
  <si>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</si>
  <si>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</si>
  <si>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</si>
  <si>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</si>
  <si>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</si>
  <si>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</si>
  <si>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</si>
  <si>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</si>
  <si>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</si>
  <si>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</si>
  <si>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</si>
  <si>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</si>
  <si>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</si>
  <si>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</si>
  <si>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</si>
  <si>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</si>
  <si>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</si>
  <si>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</si>
  <si>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</si>
  <si>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</si>
  <si>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</si>
  <si>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</si>
  <si>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</si>
  <si>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</si>
  <si>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</si>
  <si>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</si>
  <si>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</si>
  <si>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</si>
  <si>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</si>
  <si>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</si>
  <si>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</si>
  <si>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</si>
  <si>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</si>
  <si>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</si>
  <si>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</si>
  <si>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</si>
  <si>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</si>
  <si>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</si>
  <si>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</si>
  <si>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</si>
  <si>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</si>
  <si>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</si>
  <si>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</si>
  <si>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</si>
  <si>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</si>
  <si>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</si>
  <si>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</si>
  <si>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</si>
  <si>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</si>
  <si>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</si>
  <si>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</si>
  <si>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</si>
  <si>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</si>
  <si>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</si>
  <si>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</si>
  <si>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</si>
  <si>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</si>
  <si>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</si>
  <si>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</si>
  <si>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</si>
  <si>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</si>
  <si>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</si>
  <si>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</si>
  <si>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</si>
  <si>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</si>
  <si>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</si>
  <si>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</si>
  <si>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</si>
  <si>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</si>
  <si>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</si>
  <si>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</si>
  <si>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</si>
  <si>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</si>
  <si>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</si>
  <si>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</si>
  <si>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</si>
  <si>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</si>
  <si>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</si>
  <si>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</si>
  <si>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</si>
  <si>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</si>
  <si>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</si>
  <si>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</si>
  <si>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</si>
  <si>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</si>
  <si>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</si>
  <si>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</si>
  <si>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</si>
  <si>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</si>
  <si>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</si>
  <si>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</si>
  <si>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</si>
  <si>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</si>
  <si>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</si>
  <si>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</si>
  <si>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</si>
  <si>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</si>
  <si>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</si>
  <si>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</si>
  <si>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</si>
  <si>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</si>
  <si>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</si>
  <si>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</si>
  <si>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</si>
  <si>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</si>
  <si>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</si>
  <si>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</si>
  <si>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</si>
  <si>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</si>
  <si>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</si>
  <si>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</si>
  <si>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</si>
  <si>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</si>
  <si>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</si>
  <si>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</si>
  <si>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</si>
  <si>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</si>
  <si>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</si>
  <si>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</si>
  <si>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</si>
  <si>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</si>
  <si>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</si>
  <si>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</si>
  <si>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</si>
  <si>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</si>
  <si>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</si>
  <si>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</si>
  <si>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</si>
  <si>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</si>
  <si>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</si>
  <si>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</si>
  <si>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</si>
  <si>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</si>
  <si>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</si>
  <si>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</si>
  <si>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</si>
  <si>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</si>
  <si>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</si>
  <si>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</si>
  <si>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</si>
  <si>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</si>
  <si>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</si>
  <si>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</si>
  <si>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</si>
  <si>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</si>
  <si>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</si>
  <si>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</si>
  <si>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</si>
  <si>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</si>
  <si>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</si>
  <si>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</si>
  <si>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</si>
  <si>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</si>
  <si>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</si>
  <si>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</si>
  <si>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</si>
  <si>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</si>
  <si>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</si>
  <si>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</si>
  <si>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</si>
  <si>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</si>
  <si>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</si>
  <si>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</si>
  <si>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</si>
  <si>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</si>
  <si>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</si>
  <si>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</si>
  <si>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</si>
  <si>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</si>
  <si>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</si>
  <si>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</si>
  <si>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</si>
  <si>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</si>
  <si>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</si>
  <si>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</si>
  <si>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</si>
  <si>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</si>
  <si>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</si>
  <si>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</si>
  <si>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</si>
  <si>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</si>
  <si>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</si>
  <si>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</si>
  <si>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</si>
  <si>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</si>
  <si>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</si>
  <si>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</si>
  <si>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</si>
  <si>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</si>
  <si>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</si>
  <si>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</si>
  <si>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</si>
  <si>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</si>
  <si>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</si>
  <si>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</si>
  <si>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</si>
  <si>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</si>
  <si>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</si>
  <si>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</si>
  <si>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</si>
  <si>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</si>
  <si>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</si>
  <si>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</si>
  <si>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</si>
  <si>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</si>
  <si>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</si>
  <si>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</si>
  <si>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</si>
  <si>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</si>
  <si>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</si>
  <si>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</si>
  <si>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</si>
  <si>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</si>
  <si>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</si>
  <si>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</si>
  <si>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</si>
  <si>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</si>
  <si>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</si>
  <si>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</si>
  <si>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</si>
  <si>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</si>
  <si>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</si>
  <si>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</si>
  <si>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</si>
  <si>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</si>
  <si>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</si>
  <si>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</si>
  <si>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</si>
  <si>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</si>
  <si>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</si>
  <si>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</si>
  <si>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</si>
  <si>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</si>
  <si>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</si>
  <si>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</si>
  <si>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</si>
  <si>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</si>
  <si>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</si>
  <si>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</si>
  <si>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</si>
  <si>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</si>
  <si>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</si>
  <si>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</si>
  <si>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</si>
  <si>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</si>
  <si>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</si>
  <si>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</si>
  <si>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</si>
  <si>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</si>
  <si>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</si>
  <si>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</si>
  <si>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</si>
  <si>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</si>
  <si>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</si>
  <si>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</si>
  <si>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</si>
  <si>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</si>
  <si>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</si>
  <si>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</si>
  <si>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</si>
  <si>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</si>
  <si>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</si>
  <si>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</si>
  <si>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</si>
  <si>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</si>
  <si>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</si>
  <si>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</si>
  <si>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</si>
  <si>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</si>
  <si>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</si>
  <si>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</si>
  <si>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</si>
  <si>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</si>
  <si>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</si>
  <si>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</si>
  <si>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</si>
  <si>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</si>
  <si>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</si>
  <si>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</si>
  <si>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</si>
  <si>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</si>
  <si>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</si>
  <si>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</si>
  <si>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</si>
  <si>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</si>
  <si>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</si>
  <si>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</si>
  <si>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</si>
  <si>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</si>
  <si>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</si>
  <si>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</si>
  <si>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</si>
  <si>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</si>
  <si>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</si>
  <si>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</si>
  <si>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</si>
  <si>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</si>
  <si>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</si>
  <si>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</si>
  <si>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</si>
  <si>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</si>
  <si>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</si>
  <si>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</si>
  <si>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</si>
  <si>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</si>
  <si>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</si>
  <si>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</si>
  <si>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</si>
  <si>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</si>
  <si>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</si>
  <si>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</si>
  <si>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</si>
  <si>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</si>
  <si>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</si>
  <si>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</si>
  <si>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</si>
  <si>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</si>
  <si>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</si>
  <si>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</si>
  <si>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</si>
  <si>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</si>
  <si>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</si>
  <si>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</si>
  <si>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</si>
  <si>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</si>
  <si>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</si>
  <si>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</si>
  <si>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</si>
  <si>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</si>
  <si>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</si>
  <si>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</si>
  <si>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</si>
  <si>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</si>
  <si>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</si>
  <si>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</si>
  <si>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</si>
  <si>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</si>
  <si>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</si>
  <si>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</si>
  <si>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</si>
  <si>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</si>
  <si>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</si>
  <si>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</si>
  <si>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</si>
  <si>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</si>
  <si>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</si>
  <si>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</si>
  <si>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</si>
  <si>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</si>
  <si>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</si>
  <si>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</si>
  <si>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</si>
  <si>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</si>
  <si>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</si>
  <si>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</si>
  <si>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</si>
  <si>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</si>
  <si>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</si>
  <si>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</si>
  <si>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</si>
  <si>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</si>
  <si>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</si>
  <si>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</si>
  <si>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</si>
  <si>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</si>
  <si>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</si>
  <si>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</si>
  <si>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</si>
  <si>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</si>
  <si>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</si>
  <si>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</si>
  <si>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</si>
  <si>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</si>
  <si>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</si>
  <si>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</si>
  <si>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</si>
  <si>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</si>
  <si>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</si>
  <si>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</si>
  <si>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</si>
  <si>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</si>
  <si>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</si>
  <si>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</si>
  <si>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</si>
  <si>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</si>
  <si>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</si>
  <si>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</si>
  <si>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</si>
  <si>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</si>
  <si>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</si>
  <si>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</si>
  <si>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</si>
  <si>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</si>
  <si>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</si>
  <si>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</si>
  <si>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</si>
  <si>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</si>
  <si>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</si>
  <si>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</si>
  <si>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</si>
  <si>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</si>
  <si>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</si>
  <si>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</si>
  <si>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</si>
  <si>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</si>
  <si>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</si>
  <si>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</si>
  <si>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</si>
  <si>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</si>
  <si>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</si>
  <si>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</si>
  <si>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</si>
  <si>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</si>
  <si>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</si>
  <si>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</si>
  <si>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</si>
  <si>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</si>
  <si>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</si>
  <si>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</si>
  <si>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</si>
  <si>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</si>
  <si>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</si>
  <si>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</si>
  <si>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</si>
  <si>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</si>
  <si>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</si>
  <si>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</si>
  <si>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</si>
  <si>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</si>
  <si>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</si>
  <si>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</si>
  <si>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</si>
  <si>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</si>
  <si>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</si>
  <si>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</si>
  <si>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</si>
  <si>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</si>
  <si>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</si>
  <si>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</si>
  <si>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</si>
  <si>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</si>
  <si>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</si>
  <si>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</si>
  <si>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</si>
  <si>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</si>
  <si>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</si>
  <si>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</si>
  <si>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</si>
  <si>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</si>
  <si>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</si>
  <si>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</si>
  <si>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</si>
  <si>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</si>
  <si>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</si>
  <si>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</si>
  <si>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</si>
  <si>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</si>
  <si>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</si>
  <si>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</si>
  <si>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</si>
  <si>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</si>
  <si>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</si>
  <si>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</si>
  <si>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</si>
  <si>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</si>
  <si>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</si>
  <si>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</si>
  <si>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</si>
  <si>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</si>
  <si>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</si>
  <si>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</si>
  <si>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</si>
  <si>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</si>
  <si>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</si>
  <si>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</si>
  <si>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</si>
  <si>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</si>
  <si>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</si>
  <si>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</si>
  <si>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</si>
  <si>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</si>
  <si>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</si>
  <si>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</si>
  <si>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</si>
  <si>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</si>
  <si>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</si>
  <si>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</si>
  <si>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</si>
  <si>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</si>
  <si>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</si>
  <si>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</si>
  <si>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</si>
  <si>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</si>
  <si>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</si>
  <si>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</si>
  <si>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</si>
  <si>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</si>
  <si>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</si>
  <si>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</si>
  <si>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</si>
  <si>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</si>
  <si>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</si>
  <si>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</si>
  <si>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</si>
  <si>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</si>
  <si>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</si>
  <si>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</si>
  <si>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</si>
  <si>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</si>
  <si>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</si>
  <si>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</si>
  <si>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</si>
  <si>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</si>
  <si>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</si>
  <si>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</si>
  <si>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</si>
  <si>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</si>
  <si>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</si>
  <si>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</si>
  <si>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</si>
  <si>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</si>
  <si>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</si>
  <si>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</si>
  <si>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</si>
  <si>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</si>
  <si>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</si>
  <si>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</si>
  <si>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</si>
  <si>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</si>
  <si>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</si>
  <si>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</si>
  <si>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</si>
  <si>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</si>
  <si>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</si>
  <si>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</si>
  <si>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</si>
  <si>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</si>
  <si>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</si>
  <si>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</si>
  <si>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</si>
  <si>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</si>
  <si>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</si>
  <si>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</si>
  <si>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</si>
  <si>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</si>
  <si>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</si>
  <si>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</si>
  <si>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</si>
  <si>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</si>
  <si>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</si>
  <si>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</si>
  <si>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</si>
  <si>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</si>
  <si>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</si>
  <si>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</si>
  <si>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</si>
  <si>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</si>
  <si>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</si>
  <si>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</si>
  <si>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</si>
  <si>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</si>
  <si>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</si>
  <si>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</si>
  <si>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</si>
  <si>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</si>
  <si>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</si>
  <si>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</si>
  <si>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</si>
  <si>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</si>
  <si>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</si>
  <si>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</si>
  <si>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</si>
  <si>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</si>
  <si>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</si>
  <si>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</si>
  <si>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</si>
  <si>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</si>
  <si>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</si>
  <si>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</si>
  <si>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</si>
  <si>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</si>
  <si>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</si>
  <si>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</si>
  <si>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</si>
  <si>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</si>
  <si>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</si>
  <si>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</si>
  <si>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</si>
  <si>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</si>
  <si>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</si>
  <si>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</si>
  <si>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</si>
  <si>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</si>
  <si>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</si>
  <si>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</si>
  <si>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</si>
  <si>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</si>
  <si>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</si>
  <si>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</si>
  <si>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</si>
  <si>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</si>
  <si>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</si>
  <si>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</si>
  <si>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</si>
  <si>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</si>
  <si>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</si>
  <si>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</si>
  <si>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</si>
  <si>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</si>
  <si>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</si>
  <si>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</si>
  <si>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</si>
  <si>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</si>
  <si>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</si>
  <si>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</si>
  <si>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</si>
  <si>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</si>
  <si>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</si>
  <si>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</si>
  <si>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</si>
  <si>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</si>
  <si>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</si>
  <si>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</si>
  <si>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</si>
  <si>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</si>
  <si>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</si>
  <si>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</si>
  <si>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</si>
  <si>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</si>
  <si>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</si>
  <si>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</si>
  <si>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</si>
  <si>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</si>
  <si>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</si>
  <si>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</si>
  <si>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</si>
  <si>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</si>
  <si>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</si>
  <si>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</si>
  <si>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</si>
  <si>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</si>
  <si>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</si>
  <si>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</si>
  <si>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</si>
  <si>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</si>
  <si>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</si>
  <si>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</si>
  <si>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</si>
  <si>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</si>
  <si>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</si>
  <si>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</si>
  <si>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</si>
  <si>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</si>
  <si>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</si>
  <si>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</si>
  <si>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</si>
  <si>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</si>
  <si>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</si>
  <si>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</si>
  <si>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</si>
  <si>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</si>
  <si>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</si>
  <si>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</si>
  <si>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</si>
  <si>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</si>
  <si>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</si>
  <si>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</si>
  <si>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</si>
  <si>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</si>
  <si>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</si>
  <si>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</si>
  <si>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</si>
  <si>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</si>
  <si>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</si>
  <si>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</si>
  <si>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</si>
  <si>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</si>
  <si>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</si>
  <si>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</si>
  <si>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</si>
  <si>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</si>
  <si>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</si>
  <si>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</si>
  <si>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</si>
  <si>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</si>
  <si>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</si>
  <si>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</si>
  <si>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</si>
  <si>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</si>
  <si>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</si>
  <si>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</si>
  <si>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</si>
  <si>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</si>
  <si>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</si>
  <si>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</si>
  <si>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</si>
  <si>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</si>
  <si>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</si>
  <si>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</si>
  <si>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</si>
  <si>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</si>
  <si>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</si>
  <si>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</si>
  <si>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</si>
  <si>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</si>
  <si>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</si>
  <si>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</si>
  <si>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</si>
  <si>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</si>
  <si>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</si>
  <si>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</si>
  <si>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</si>
  <si>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</si>
  <si>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</si>
  <si>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</si>
  <si>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</si>
  <si>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</si>
  <si>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</si>
  <si>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</si>
  <si>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</si>
  <si>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</si>
  <si>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</si>
  <si>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</si>
  <si>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</si>
  <si>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</si>
  <si>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</si>
  <si>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</si>
  <si>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</si>
  <si>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</si>
  <si>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</si>
  <si>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</si>
  <si>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</si>
  <si>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</si>
  <si>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</si>
  <si>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</si>
  <si>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</si>
  <si>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</si>
  <si>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</si>
  <si>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</si>
  <si>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</si>
  <si>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</si>
  <si>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</si>
  <si>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</si>
  <si>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</si>
  <si>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</si>
  <si>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</si>
  <si>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</si>
  <si>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</si>
  <si>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</si>
  <si>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</si>
  <si>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</si>
  <si>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</si>
  <si>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</si>
  <si>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</si>
  <si>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</si>
  <si>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</si>
  <si>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</si>
  <si>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</si>
  <si>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</si>
  <si>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</si>
  <si>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</si>
  <si>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</si>
  <si>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</si>
  <si>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</si>
  <si>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</si>
  <si>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</si>
  <si>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</si>
  <si>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</si>
  <si>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</si>
  <si>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</si>
  <si>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</si>
  <si>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</si>
  <si>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</si>
  <si>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</si>
  <si>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</si>
  <si>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</si>
  <si>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</si>
  <si>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</si>
  <si>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</si>
  <si>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</si>
  <si>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</si>
  <si>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</si>
  <si>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</si>
  <si>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</si>
  <si>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</si>
  <si>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</si>
  <si>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</si>
  <si>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</si>
  <si>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</si>
  <si>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</si>
  <si>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</si>
  <si>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</si>
  <si>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</si>
  <si>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</si>
  <si>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</si>
  <si>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</si>
  <si>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</si>
  <si>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</si>
  <si>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</si>
  <si>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</si>
  <si>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</si>
  <si>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</si>
  <si>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</si>
  <si>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</si>
  <si>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</si>
  <si>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</si>
  <si>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</si>
  <si>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</si>
  <si>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</si>
  <si>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</si>
  <si>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</si>
  <si>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</si>
  <si>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</si>
  <si>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</si>
  <si>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</si>
  <si>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</si>
  <si>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</si>
  <si>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</si>
  <si>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</si>
  <si>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</si>
  <si>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</si>
  <si>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</si>
  <si>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</si>
  <si>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</si>
  <si>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</si>
  <si>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</si>
  <si>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</si>
  <si>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</si>
  <si>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</si>
  <si>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</si>
  <si>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</si>
  <si>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</si>
  <si>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</si>
  <si>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</si>
  <si>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</si>
  <si>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</si>
  <si>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</si>
  <si>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</si>
  <si>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</si>
  <si>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</si>
  <si>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</si>
  <si>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</si>
  <si>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</si>
  <si>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</si>
  <si>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</si>
  <si>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</si>
  <si>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</si>
  <si>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</si>
  <si>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</si>
  <si>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</si>
  <si>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</si>
  <si>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</si>
  <si>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</si>
  <si>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</si>
  <si>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</si>
  <si>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</si>
  <si>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</si>
  <si>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</si>
  <si>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</si>
  <si>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</si>
  <si>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</si>
  <si>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</si>
  <si>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</si>
  <si>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</si>
  <si>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</si>
  <si>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</si>
  <si>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</si>
  <si>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</si>
  <si>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</si>
  <si>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</si>
  <si>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</si>
  <si>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</si>
  <si>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</si>
  <si>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</si>
  <si>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</si>
  <si>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</si>
  <si>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</si>
  <si>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</si>
  <si>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</si>
  <si>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</si>
  <si>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</si>
  <si>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</si>
  <si>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</si>
  <si>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</si>
  <si>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</si>
  <si>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</si>
  <si>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</si>
  <si>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</si>
  <si>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</si>
  <si>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</si>
  <si>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</si>
  <si>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</si>
  <si>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</si>
  <si>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</si>
  <si>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</si>
  <si>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</si>
  <si>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</si>
  <si>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</si>
  <si>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</si>
  <si>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</si>
  <si>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</si>
  <si>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</si>
  <si>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</si>
  <si>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</si>
  <si>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</si>
  <si>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</si>
  <si>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</si>
  <si>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</si>
  <si>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</si>
  <si>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</si>
  <si>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</si>
  <si>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</si>
  <si>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</si>
  <si>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</si>
  <si>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</si>
  <si>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</si>
  <si>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</si>
  <si>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</si>
  <si>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</si>
  <si>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</si>
  <si>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</si>
  <si>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</si>
  <si>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</si>
  <si>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</si>
  <si>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</si>
  <si>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</si>
  <si>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</si>
  <si>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</si>
  <si>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</si>
  <si>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PT. ADITALENTA HANDALNIAGA DELAPAN</t>
  </si>
  <si>
    <t>ODP-PGE-FL/10</t>
  </si>
  <si>
    <t>|MC30223|/ANDIK SULAIMAN /81235284788/saa.itnetwork@gmail.com</t>
  </si>
  <si>
    <t>PT Daya Agung Prima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</si>
  <si>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</si>
  <si>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</si>
  <si>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</si>
  <si>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</si>
  <si>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</si>
  <si>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</si>
  <si>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</si>
  <si>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</si>
  <si>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</si>
  <si>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</si>
  <si>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</si>
  <si>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</si>
  <si>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</si>
  <si>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</si>
  <si>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</si>
  <si>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</si>
  <si>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</si>
  <si>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</si>
  <si>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</si>
  <si>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</si>
  <si>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</si>
  <si>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</si>
  <si>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</si>
  <si>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</si>
  <si>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</si>
  <si>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</si>
  <si>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</si>
  <si>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</si>
  <si>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</si>
  <si>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</si>
  <si>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</si>
  <si>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</si>
  <si>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</si>
  <si>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</si>
  <si>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</si>
  <si>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</si>
  <si>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</si>
  <si>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</si>
  <si>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</si>
  <si>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</si>
  <si>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</si>
  <si>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</si>
  <si>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</si>
  <si>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</si>
  <si>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</si>
  <si>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</si>
  <si>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</si>
  <si>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</si>
  <si>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</si>
  <si>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</si>
  <si>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</si>
  <si>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</si>
  <si>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</si>
  <si>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</si>
  <si>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</si>
  <si>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</si>
  <si>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</si>
  <si>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</si>
  <si>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</si>
  <si>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</si>
  <si>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</si>
  <si>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</si>
  <si>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</si>
  <si>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</si>
  <si>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</si>
  <si>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</si>
  <si>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</si>
  <si>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</si>
  <si>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</si>
  <si>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</si>
  <si>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</si>
  <si>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</si>
  <si>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</si>
  <si>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</si>
  <si>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</si>
  <si>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</si>
  <si>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</si>
  <si>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</si>
  <si>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</si>
  <si>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</si>
  <si>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</si>
  <si>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</si>
  <si>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</si>
  <si>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</si>
  <si>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</si>
  <si>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</si>
  <si>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</si>
  <si>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</si>
  <si>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</si>
  <si>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</si>
  <si>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</si>
  <si>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</si>
  <si>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</si>
  <si>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</si>
  <si>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</si>
  <si>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</si>
  <si>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</si>
  <si>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</si>
  <si>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</si>
  <si>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</si>
  <si>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</si>
  <si>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</si>
  <si>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</si>
  <si>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</si>
  <si>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</si>
  <si>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</si>
  <si>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</si>
  <si>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</si>
  <si>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</si>
  <si>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</si>
  <si>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</si>
  <si>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</si>
  <si>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</si>
  <si>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</si>
  <si>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</si>
  <si>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</si>
  <si>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</si>
  <si>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</si>
  <si>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</si>
  <si>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</si>
  <si>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</si>
  <si>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</si>
  <si>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</si>
  <si>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</si>
  <si>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</si>
  <si>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</si>
  <si>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</si>
  <si>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</si>
  <si>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</si>
  <si>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</si>
  <si>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</si>
  <si>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</si>
  <si>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</si>
  <si>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</si>
  <si>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</si>
  <si>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</si>
  <si>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</si>
  <si>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</si>
  <si>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</si>
  <si>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</si>
  <si>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</si>
  <si>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</si>
  <si>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</si>
  <si>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</si>
  <si>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</si>
  <si>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</si>
  <si>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</si>
  <si>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</si>
  <si>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</si>
  <si>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</si>
  <si>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</si>
  <si>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</si>
  <si>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</si>
  <si>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</si>
  <si>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</si>
  <si>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</si>
  <si>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</si>
  <si>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</si>
  <si>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</si>
  <si>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</si>
  <si>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</si>
  <si>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</si>
  <si>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</si>
  <si>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</si>
  <si>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</si>
  <si>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</si>
  <si>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</si>
  <si>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</si>
  <si>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</si>
  <si>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</si>
  <si>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</si>
  <si>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</si>
  <si>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</si>
  <si>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</si>
  <si>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</si>
  <si>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</si>
  <si>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</si>
  <si>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</si>
  <si>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</si>
  <si>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</si>
  <si>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</si>
  <si>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</si>
  <si>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</si>
  <si>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</si>
  <si>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</si>
  <si>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</si>
  <si>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</si>
  <si>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</si>
  <si>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</si>
  <si>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</si>
  <si>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</si>
  <si>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</si>
  <si>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</si>
  <si>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</si>
  <si>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</si>
  <si>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</si>
  <si>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</si>
  <si>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</si>
  <si>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</si>
  <si>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</si>
  <si>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</si>
  <si>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</si>
  <si>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</si>
  <si>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</si>
  <si>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</si>
  <si>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</si>
  <si>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</si>
  <si>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</si>
  <si>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</si>
  <si>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</si>
  <si>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</si>
  <si>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</si>
  <si>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</si>
  <si>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</si>
  <si>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</si>
  <si>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</si>
  <si>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</si>
  <si>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</si>
  <si>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</si>
  <si>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</si>
  <si>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</si>
  <si>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</si>
  <si>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</si>
  <si>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</si>
  <si>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</si>
  <si>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</si>
  <si>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</si>
  <si>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</si>
  <si>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</si>
  <si>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</si>
  <si>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</si>
  <si>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</si>
  <si>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</si>
  <si>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</si>
  <si>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</si>
  <si>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</si>
  <si>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</si>
  <si>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</si>
  <si>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</si>
  <si>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</si>
  <si>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</si>
  <si>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</si>
  <si>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</si>
  <si>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</si>
  <si>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</si>
  <si>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</si>
  <si>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</si>
  <si>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</si>
  <si>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</si>
  <si>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</si>
  <si>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</si>
  <si>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</si>
  <si>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</si>
  <si>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</si>
  <si>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</si>
  <si>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</si>
  <si>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</si>
  <si>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</si>
  <si>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</si>
  <si>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</si>
  <si>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</si>
  <si>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</si>
  <si>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</si>
  <si>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</si>
  <si>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</si>
  <si>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</si>
  <si>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</si>
  <si>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</si>
  <si>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</si>
  <si>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</si>
  <si>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</si>
  <si>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</si>
  <si>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</si>
  <si>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</si>
  <si>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</si>
  <si>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</si>
  <si>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</si>
  <si>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</si>
  <si>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</si>
  <si>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</si>
  <si>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</si>
  <si>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</si>
  <si>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</si>
  <si>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</si>
  <si>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</si>
  <si>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</si>
  <si>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</si>
  <si>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</si>
  <si>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</si>
  <si>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</si>
  <si>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</si>
  <si>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</si>
  <si>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</si>
  <si>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</si>
  <si>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</si>
  <si>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</si>
  <si>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</si>
  <si>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</si>
  <si>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</si>
  <si>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</si>
  <si>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</si>
  <si>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</si>
  <si>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</si>
  <si>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</si>
  <si>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</si>
  <si>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</si>
  <si>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</si>
  <si>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</si>
  <si>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</si>
  <si>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</si>
  <si>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</si>
  <si>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</si>
  <si>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</si>
  <si>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</si>
  <si>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</si>
  <si>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</si>
  <si>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</si>
  <si>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</si>
  <si>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</si>
  <si>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</si>
  <si>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</si>
  <si>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</si>
  <si>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</si>
  <si>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</si>
  <si>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</si>
  <si>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</si>
  <si>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</si>
  <si>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</si>
  <si>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</si>
  <si>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</si>
  <si>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</si>
  <si>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</si>
  <si>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</si>
  <si>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</si>
  <si>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</si>
  <si>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</si>
  <si>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</si>
  <si>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</si>
  <si>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</si>
  <si>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</si>
  <si>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</si>
  <si>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</si>
  <si>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</si>
  <si>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</si>
  <si>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</si>
  <si>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</si>
  <si>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</si>
  <si>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</si>
  <si>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</si>
  <si>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</si>
  <si>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</si>
  <si>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</si>
  <si>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</si>
  <si>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</si>
  <si>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</si>
  <si>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</si>
  <si>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</si>
  <si>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</si>
  <si>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</si>
  <si>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</si>
  <si>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</si>
  <si>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</si>
  <si>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</si>
  <si>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</si>
  <si>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</si>
  <si>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</si>
  <si>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</si>
  <si>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</si>
  <si>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</si>
  <si>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</si>
  <si>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</si>
  <si>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</si>
  <si>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</si>
  <si>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</si>
  <si>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</si>
  <si>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</si>
  <si>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</si>
  <si>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</si>
  <si>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</si>
  <si>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</si>
  <si>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</si>
  <si>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</si>
  <si>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</si>
  <si>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</si>
  <si>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</si>
  <si>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</si>
  <si>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</si>
  <si>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</si>
  <si>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</si>
  <si>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</si>
  <si>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</si>
  <si>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</si>
  <si>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</si>
  <si>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</si>
  <si>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</si>
  <si>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</si>
  <si>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</si>
  <si>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</si>
  <si>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</si>
  <si>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</si>
  <si>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</si>
  <si>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</si>
  <si>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</si>
  <si>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</si>
  <si>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</si>
  <si>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</si>
  <si>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</si>
  <si>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</si>
  <si>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</si>
  <si>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</si>
  <si>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</si>
  <si>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</si>
  <si>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</si>
  <si>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</si>
  <si>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</si>
  <si>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</si>
  <si>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</si>
  <si>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</si>
  <si>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</si>
  <si>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</si>
  <si>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</si>
  <si>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</si>
  <si>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</si>
  <si>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</si>
  <si>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</si>
  <si>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</si>
  <si>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</si>
  <si>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</si>
  <si>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</si>
  <si>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</si>
  <si>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</si>
  <si>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</si>
  <si>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</si>
  <si>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</si>
  <si>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</si>
  <si>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</si>
  <si>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</si>
  <si>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</si>
  <si>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</si>
  <si>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</si>
  <si>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</si>
  <si>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</si>
  <si>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</si>
  <si>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</si>
  <si>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</si>
  <si>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</si>
  <si>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</si>
  <si>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</si>
  <si>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</si>
  <si>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</si>
  <si>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</si>
  <si>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</si>
  <si>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</si>
  <si>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</si>
  <si>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</si>
  <si>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</si>
  <si>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</si>
  <si>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</si>
  <si>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</si>
  <si>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</si>
  <si>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</si>
  <si>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</si>
  <si>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</si>
  <si>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</si>
  <si>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</si>
  <si>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</si>
  <si>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</si>
  <si>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</si>
  <si>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</si>
  <si>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</si>
  <si>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</si>
  <si>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</si>
  <si>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</si>
  <si>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</si>
  <si>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</si>
  <si>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</si>
  <si>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</si>
  <si>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</si>
  <si>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</si>
  <si>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</si>
  <si>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</si>
  <si>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</si>
  <si>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</si>
  <si>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</si>
  <si>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</si>
  <si>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</si>
  <si>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</si>
  <si>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</si>
  <si>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</si>
  <si>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</si>
  <si>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</si>
  <si>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</si>
  <si>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</si>
  <si>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</si>
  <si>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</si>
  <si>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</si>
  <si>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</si>
  <si>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</si>
  <si>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</si>
  <si>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</si>
  <si>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</si>
  <si>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</si>
  <si>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</si>
  <si>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</si>
  <si>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</si>
  <si>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</si>
  <si>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</si>
  <si>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</si>
  <si>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</si>
  <si>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</si>
  <si>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</si>
  <si>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</si>
  <si>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</si>
  <si>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</si>
  <si>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</si>
  <si>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</si>
  <si>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</si>
  <si>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</si>
  <si>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</si>
  <si>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</si>
  <si>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</si>
  <si>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</si>
  <si>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</si>
  <si>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</si>
  <si>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</si>
  <si>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</si>
  <si>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</si>
  <si>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</si>
  <si>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</si>
  <si>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</si>
  <si>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</si>
  <si>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</si>
  <si>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</si>
  <si>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</si>
  <si>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</si>
  <si>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</si>
  <si>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</si>
  <si>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</si>
  <si>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</si>
  <si>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</si>
  <si>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</si>
  <si>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</si>
  <si>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</si>
  <si>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</si>
  <si>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</si>
  <si>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</si>
  <si>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</si>
  <si>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</si>
  <si>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</si>
  <si>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</si>
  <si>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</si>
  <si>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</si>
  <si>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</si>
  <si>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</si>
  <si>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</si>
  <si>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</si>
  <si>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</si>
  <si>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</si>
  <si>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</si>
  <si>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</si>
  <si>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</si>
  <si>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</si>
  <si>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</si>
  <si>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</si>
  <si>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</si>
  <si>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</si>
  <si>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</si>
  <si>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</si>
  <si>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</si>
  <si>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</si>
  <si>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</si>
  <si>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</si>
  <si>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</si>
  <si>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</si>
  <si>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</si>
  <si>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</si>
  <si>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</si>
  <si>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</si>
  <si>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</si>
  <si>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</si>
  <si>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</si>
  <si>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</si>
  <si>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</si>
  <si>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</si>
  <si>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</si>
  <si>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</si>
  <si>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</si>
  <si>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</si>
  <si>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</si>
  <si>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</si>
  <si>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</si>
  <si>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</si>
  <si>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</si>
  <si>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</si>
  <si>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</si>
  <si>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</si>
  <si>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</si>
  <si>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</si>
  <si>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</si>
  <si>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</si>
  <si>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</si>
  <si>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</si>
  <si>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</si>
  <si>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</si>
  <si>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</si>
  <si>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</si>
  <si>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</si>
  <si>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</si>
  <si>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</si>
  <si>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</si>
  <si>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</si>
  <si>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</si>
  <si>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</si>
  <si>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</si>
  <si>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</si>
  <si>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</si>
  <si>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</si>
  <si>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</si>
  <si>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</si>
  <si>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</si>
  <si>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</si>
  <si>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</si>
  <si>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</si>
  <si>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</si>
  <si>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</si>
  <si>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</si>
  <si>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</si>
  <si>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</si>
  <si>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CIKAMPEK HOMESTAY</t>
  </si>
  <si>
    <t>ODP-KLJ-FCB/55 FCB/D04/55.01</t>
  </si>
  <si>
    <t>WO063325698</t>
  </si>
  <si>
    <t>|MN02703|MYIA-067583984006/POI/Metta Widyati/081219650323/megristya@givmail.com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</si>
  <si>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</si>
  <si>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</si>
  <si>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</si>
  <si>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</si>
  <si>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</si>
  <si>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</si>
  <si>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</si>
  <si>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</si>
  <si>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</si>
  <si>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</si>
  <si>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</si>
  <si>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</si>
  <si>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</si>
  <si>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</si>
  <si>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</si>
  <si>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</si>
  <si>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</si>
  <si>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</si>
  <si>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</si>
  <si>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</si>
  <si>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</si>
  <si>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</si>
  <si>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</si>
  <si>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</si>
  <si>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</si>
  <si>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</si>
  <si>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</si>
  <si>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</si>
  <si>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</si>
  <si>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</si>
  <si>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</si>
  <si>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</si>
  <si>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</si>
  <si>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</si>
  <si>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</si>
  <si>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</si>
  <si>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</si>
  <si>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</si>
  <si>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</si>
  <si>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</si>
  <si>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</si>
  <si>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</si>
  <si>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</si>
  <si>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</si>
  <si>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</si>
  <si>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</si>
  <si>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</si>
  <si>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</si>
  <si>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</si>
  <si>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</si>
  <si>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</si>
  <si>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</si>
  <si>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</si>
  <si>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</si>
  <si>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</si>
  <si>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>OTB-MYR-472</t>
  </si>
  <si>
    <t>AMRBS;404543;WAHYU NUR A'DILLA HAQI; PT. BATHARA SEJAHTERA ABADI  ;indibiz 1:1 2P inet pots 100mbps;0877-7717-6997</t>
  </si>
  <si>
    <t>THE MERAPI PARK</t>
  </si>
  <si>
    <t>ODP-PKM-VAG/166</t>
  </si>
  <si>
    <t>AMRBS/405613/FARISTA APRILLIA/R3/YOGYAKARTA/PSB HSI BISNIS 1S 50 MBPS PROMO HUT TELKOM 1:1/GIADI/085877156237/giyadieka@gmail.com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</si>
  <si>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</si>
  <si>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</si>
  <si>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</si>
  <si>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</si>
  <si>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</si>
  <si>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</si>
  <si>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</si>
  <si>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</si>
  <si>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</si>
  <si>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</si>
  <si>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</si>
  <si>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</si>
  <si>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</si>
  <si>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</si>
  <si>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</si>
  <si>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</si>
  <si>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</si>
  <si>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</si>
  <si>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</si>
  <si>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</si>
  <si>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</si>
  <si>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</si>
  <si>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</si>
  <si>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</si>
  <si>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</si>
  <si>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</si>
  <si>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</si>
  <si>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</si>
  <si>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</si>
  <si>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</si>
  <si>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</si>
  <si>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</si>
  <si>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</si>
  <si>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</si>
  <si>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</si>
  <si>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</si>
  <si>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</si>
  <si>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</si>
  <si>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</si>
  <si>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</si>
  <si>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</si>
  <si>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</si>
  <si>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</si>
  <si>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</si>
  <si>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</si>
  <si>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</si>
  <si>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</si>
  <si>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</si>
  <si>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</si>
  <si>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</si>
  <si>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</si>
  <si>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</si>
  <si>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</si>
  <si>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</si>
  <si>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</si>
  <si>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</si>
  <si>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</si>
  <si>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</si>
  <si>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</si>
  <si>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</si>
  <si>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</si>
  <si>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</si>
  <si>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</si>
  <si>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</si>
  <si>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</si>
  <si>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</si>
  <si>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</si>
  <si>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</si>
  <si>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</si>
  <si>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</si>
  <si>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</si>
  <si>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</si>
  <si>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</si>
  <si>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</si>
  <si>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</si>
  <si>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</si>
  <si>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</si>
  <si>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</si>
  <si>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</si>
  <si>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</si>
  <si>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</si>
  <si>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</si>
  <si>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</si>
  <si>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</si>
  <si>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</si>
  <si>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</si>
  <si>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</si>
  <si>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</si>
  <si>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</si>
  <si>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</si>
  <si>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</si>
  <si>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</si>
  <si>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</si>
  <si>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</si>
  <si>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</si>
  <si>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</si>
  <si>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</si>
  <si>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</si>
  <si>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</si>
  <si>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</si>
  <si>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</si>
  <si>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</si>
  <si>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</si>
  <si>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</si>
  <si>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</si>
  <si>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</si>
  <si>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</si>
  <si>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</si>
  <si>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</si>
  <si>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</si>
  <si>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</si>
  <si>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</si>
  <si>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</si>
  <si>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</si>
  <si>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</si>
  <si>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</si>
  <si>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</si>
  <si>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</si>
  <si>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</si>
  <si>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</si>
  <si>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</si>
  <si>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</si>
  <si>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</si>
  <si>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</si>
  <si>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</si>
  <si>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</si>
  <si>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</si>
  <si>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</si>
  <si>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</si>
  <si>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</si>
  <si>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</si>
  <si>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</si>
  <si>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</si>
  <si>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</si>
  <si>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</si>
  <si>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</si>
  <si>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</si>
  <si>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</si>
  <si>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</si>
  <si>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</si>
  <si>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</si>
  <si>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</si>
  <si>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</si>
  <si>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</si>
  <si>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</si>
  <si>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</si>
  <si>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</si>
  <si>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</si>
  <si>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</si>
  <si>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</si>
  <si>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</si>
  <si>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</si>
  <si>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</si>
  <si>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</si>
  <si>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</si>
  <si>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</si>
  <si>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</si>
  <si>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</si>
  <si>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</si>
  <si>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</si>
  <si>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</si>
  <si>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</si>
  <si>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</si>
  <si>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</si>
  <si>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</si>
  <si>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</si>
  <si>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</si>
  <si>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</si>
  <si>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</si>
  <si>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</si>
  <si>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</si>
  <si>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</si>
  <si>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</si>
  <si>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</si>
  <si>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</si>
  <si>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</si>
  <si>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</si>
  <si>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</si>
  <si>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</si>
  <si>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</si>
  <si>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</si>
  <si>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</si>
  <si>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</si>
  <si>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</si>
  <si>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</si>
  <si>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</si>
  <si>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</si>
  <si>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</si>
  <si>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</si>
  <si>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</si>
  <si>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</si>
  <si>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</si>
  <si>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</si>
  <si>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</si>
  <si>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</si>
  <si>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</si>
  <si>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</si>
  <si>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</si>
  <si>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</si>
  <si>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</si>
  <si>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</si>
  <si>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</si>
  <si>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</si>
  <si>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</si>
  <si>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</si>
  <si>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</si>
  <si>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</si>
  <si>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</si>
  <si>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</si>
  <si>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</si>
  <si>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</si>
  <si>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</si>
  <si>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</si>
  <si>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</si>
  <si>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</si>
  <si>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</si>
  <si>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</si>
  <si>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</si>
  <si>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</si>
  <si>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</si>
  <si>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</si>
  <si>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</si>
  <si>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</si>
  <si>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</si>
  <si>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</si>
  <si>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</si>
  <si>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</si>
  <si>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</si>
  <si>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</si>
  <si>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</si>
  <si>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</si>
  <si>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</si>
  <si>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</si>
  <si>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</si>
  <si>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</si>
  <si>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</si>
  <si>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</si>
  <si>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</si>
  <si>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</si>
  <si>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</si>
  <si>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</si>
  <si>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</si>
  <si>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</si>
  <si>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</si>
  <si>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</si>
  <si>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</si>
  <si>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</si>
  <si>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</si>
  <si>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</si>
  <si>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</si>
  <si>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</si>
  <si>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</si>
  <si>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</si>
  <si>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</si>
  <si>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</si>
  <si>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</si>
  <si>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</si>
  <si>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</si>
  <si>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</si>
  <si>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</si>
  <si>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</si>
  <si>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</si>
  <si>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</si>
  <si>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</si>
  <si>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</si>
  <si>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</si>
  <si>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</si>
  <si>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</si>
  <si>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</si>
  <si>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</si>
  <si>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</si>
  <si>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</si>
  <si>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</si>
  <si>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</si>
  <si>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</si>
  <si>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</si>
  <si>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</si>
  <si>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</si>
  <si>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</si>
  <si>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</si>
  <si>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</si>
  <si>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</si>
  <si>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</si>
  <si>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</si>
  <si>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</si>
  <si>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</si>
  <si>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</si>
  <si>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</si>
  <si>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</si>
  <si>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</si>
  <si>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</si>
  <si>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</si>
  <si>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</si>
  <si>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</si>
  <si>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</si>
  <si>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</si>
  <si>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</si>
  <si>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</si>
  <si>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</si>
  <si>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</si>
  <si>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</si>
  <si>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</si>
  <si>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</si>
  <si>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</si>
  <si>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</si>
  <si>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</si>
  <si>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</si>
  <si>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</si>
  <si>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</si>
  <si>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</si>
  <si>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</si>
  <si>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</si>
  <si>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</si>
  <si>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</si>
  <si>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</si>
  <si>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</si>
  <si>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</si>
  <si>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</si>
  <si>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</si>
  <si>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</si>
  <si>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</si>
  <si>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</si>
  <si>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</si>
  <si>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</si>
  <si>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</si>
  <si>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</si>
  <si>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</si>
  <si>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</si>
  <si>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</si>
  <si>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</si>
  <si>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</si>
  <si>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</si>
  <si>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</si>
  <si>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</si>
  <si>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</si>
  <si>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</si>
  <si>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</si>
  <si>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</si>
  <si>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</si>
  <si>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</si>
  <si>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</si>
  <si>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</si>
  <si>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</si>
  <si>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</si>
  <si>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</si>
  <si>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</si>
  <si>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</si>
  <si>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</si>
  <si>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</si>
  <si>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</si>
  <si>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</si>
  <si>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</si>
  <si>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</si>
  <si>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</si>
  <si>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</si>
  <si>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</si>
  <si>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</si>
  <si>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</si>
  <si>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</si>
  <si>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</si>
  <si>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</si>
  <si>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</si>
  <si>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</si>
  <si>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</si>
  <si>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</si>
  <si>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</si>
  <si>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</si>
  <si>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</si>
  <si>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</si>
  <si>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</si>
  <si>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</si>
  <si>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</si>
  <si>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</si>
  <si>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</si>
  <si>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</si>
  <si>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</si>
  <si>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</si>
  <si>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</si>
  <si>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</si>
  <si>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</si>
  <si>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</si>
  <si>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</si>
  <si>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</si>
  <si>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</si>
  <si>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</si>
  <si>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</si>
  <si>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</si>
  <si>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</si>
  <si>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</si>
  <si>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</si>
  <si>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</si>
  <si>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</si>
  <si>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</si>
  <si>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</si>
  <si>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</si>
  <si>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CV. KONTRAKTOR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</si>
  <si>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</si>
  <si>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</si>
  <si>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</si>
  <si>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</si>
  <si>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</si>
  <si>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</si>
  <si>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</si>
  <si>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</si>
  <si>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</si>
  <si>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</si>
  <si>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</si>
  <si>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</si>
  <si>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</si>
  <si>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</si>
  <si>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</si>
  <si>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</si>
  <si>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</si>
  <si>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</si>
  <si>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</si>
  <si>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</si>
  <si>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</si>
  <si>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</si>
  <si>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</si>
  <si>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</si>
  <si>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</si>
  <si>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</si>
  <si>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</si>
  <si>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</si>
  <si>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</si>
  <si>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</si>
  <si>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</si>
  <si>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</si>
  <si>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</si>
  <si>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</si>
  <si>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</si>
  <si>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</si>
  <si>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</si>
  <si>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</si>
  <si>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</si>
  <si>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</si>
  <si>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</si>
  <si>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</si>
  <si>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</si>
  <si>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</si>
  <si>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</si>
  <si>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</si>
  <si>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</si>
  <si>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</si>
  <si>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</si>
  <si>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</si>
  <si>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</si>
  <si>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</si>
  <si>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</si>
  <si>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</si>
  <si>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</si>
  <si>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</si>
  <si>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</si>
  <si>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</si>
  <si>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</si>
  <si>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</si>
  <si>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</si>
  <si>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</si>
  <si>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</si>
  <si>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</si>
  <si>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</si>
  <si>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</si>
  <si>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</si>
  <si>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</si>
  <si>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</si>
  <si>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</si>
  <si>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</si>
  <si>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</si>
  <si>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</si>
  <si>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</si>
  <si>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</si>
  <si>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</si>
  <si>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</si>
  <si>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</si>
  <si>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</si>
  <si>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</si>
  <si>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</si>
  <si>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</si>
  <si>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</si>
  <si>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</si>
  <si>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</si>
  <si>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</si>
  <si>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</si>
  <si>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</si>
  <si>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</si>
  <si>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</si>
  <si>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</si>
  <si>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</si>
  <si>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</si>
  <si>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</si>
  <si>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</si>
  <si>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</si>
  <si>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</si>
  <si>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</si>
  <si>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</si>
  <si>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</si>
  <si>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</si>
  <si>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</si>
  <si>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</si>
  <si>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</si>
  <si>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</si>
  <si>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</si>
  <si>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</si>
  <si>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</si>
  <si>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</si>
  <si>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</si>
  <si>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</si>
  <si>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</si>
  <si>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</si>
  <si>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</si>
  <si>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</si>
  <si>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</si>
  <si>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</si>
  <si>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</si>
  <si>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</si>
  <si>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</si>
  <si>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</si>
  <si>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</si>
  <si>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</si>
  <si>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</si>
  <si>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</si>
  <si>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</si>
  <si>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</si>
  <si>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</si>
  <si>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</si>
  <si>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</si>
  <si>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</si>
  <si>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</si>
  <si>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</si>
  <si>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</si>
  <si>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</si>
  <si>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</si>
  <si>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</si>
  <si>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</si>
  <si>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</si>
  <si>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</si>
  <si>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</si>
  <si>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</si>
  <si>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</si>
  <si>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</si>
  <si>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</si>
  <si>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</si>
  <si>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</si>
  <si>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</si>
  <si>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</si>
  <si>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</si>
  <si>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</si>
  <si>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</si>
  <si>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</si>
  <si>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</si>
  <si>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</si>
  <si>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</si>
  <si>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</si>
  <si>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</si>
  <si>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</si>
  <si>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</si>
  <si>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</si>
  <si>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</si>
  <si>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</si>
  <si>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</si>
  <si>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</si>
  <si>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</si>
  <si>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</si>
  <si>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</si>
  <si>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</si>
  <si>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</si>
  <si>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</si>
  <si>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</si>
  <si>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</si>
  <si>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</si>
  <si>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</si>
  <si>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</si>
  <si>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</si>
  <si>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</si>
  <si>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</si>
  <si>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</si>
  <si>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</si>
  <si>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</si>
  <si>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</si>
  <si>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</si>
  <si>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</si>
  <si>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</si>
  <si>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</si>
  <si>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</si>
  <si>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</si>
  <si>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</si>
  <si>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</si>
  <si>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</si>
  <si>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</si>
  <si>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</si>
  <si>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</si>
  <si>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</si>
  <si>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</si>
  <si>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</si>
  <si>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</si>
  <si>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</si>
  <si>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</si>
  <si>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</si>
  <si>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</si>
  <si>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</si>
  <si>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</si>
  <si>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</si>
  <si>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</si>
  <si>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</si>
  <si>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</si>
  <si>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</si>
  <si>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</si>
  <si>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</si>
  <si>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</si>
  <si>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</si>
  <si>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</si>
  <si>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</si>
  <si>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</si>
  <si>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</si>
  <si>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</si>
  <si>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</si>
  <si>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</si>
  <si>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</si>
  <si>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</si>
  <si>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</si>
  <si>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</si>
  <si>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</si>
  <si>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</si>
  <si>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</si>
  <si>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</si>
  <si>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</si>
  <si>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</si>
  <si>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</si>
  <si>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</si>
  <si>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</si>
  <si>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</si>
  <si>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</si>
  <si>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</si>
  <si>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</si>
  <si>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</si>
  <si>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</si>
  <si>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</si>
  <si>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</si>
  <si>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</si>
  <si>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</si>
  <si>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</si>
  <si>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</si>
  <si>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</si>
  <si>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</si>
  <si>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</si>
  <si>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</si>
  <si>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</si>
  <si>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</si>
  <si>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</si>
  <si>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</si>
  <si>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</si>
  <si>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</si>
  <si>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</si>
  <si>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</si>
  <si>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</si>
  <si>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</si>
  <si>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</si>
  <si>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</si>
  <si>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</si>
  <si>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</si>
  <si>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</si>
  <si>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</si>
  <si>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</si>
  <si>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</si>
  <si>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</si>
  <si>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</si>
  <si>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</si>
  <si>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</si>
  <si>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</si>
  <si>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</si>
  <si>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</si>
  <si>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</si>
  <si>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</si>
  <si>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</si>
  <si>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</si>
  <si>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</si>
  <si>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</si>
  <si>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</si>
  <si>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</si>
  <si>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</si>
  <si>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</si>
  <si>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</si>
  <si>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</si>
  <si>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</si>
  <si>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</si>
  <si>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</si>
  <si>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</si>
  <si>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</si>
  <si>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</si>
  <si>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</si>
  <si>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</si>
  <si>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</si>
  <si>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</si>
  <si>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</si>
  <si>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</si>
  <si>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</si>
  <si>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</si>
  <si>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</si>
  <si>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</si>
  <si>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</si>
  <si>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</si>
  <si>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</si>
  <si>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</si>
  <si>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</si>
  <si>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</si>
  <si>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</si>
  <si>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</si>
  <si>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</si>
  <si>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</si>
  <si>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</si>
  <si>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</si>
  <si>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</si>
  <si>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</si>
  <si>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</si>
  <si>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</si>
  <si>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</si>
  <si>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</si>
  <si>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</si>
  <si>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</si>
  <si>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</si>
  <si>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</si>
  <si>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</si>
  <si>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</si>
  <si>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</si>
  <si>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</si>
  <si>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</si>
  <si>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</si>
  <si>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</si>
  <si>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</si>
  <si>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</si>
  <si>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</si>
  <si>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</si>
  <si>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</si>
  <si>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</si>
  <si>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</si>
  <si>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</si>
  <si>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</si>
  <si>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</si>
  <si>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</si>
  <si>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</si>
  <si>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</si>
  <si>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</si>
  <si>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</si>
  <si>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</si>
  <si>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</si>
  <si>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</si>
  <si>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</si>
  <si>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</si>
  <si>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</si>
  <si>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</si>
  <si>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</si>
  <si>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</si>
  <si>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</si>
  <si>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</si>
  <si>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</si>
  <si>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</si>
  <si>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</si>
  <si>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</si>
  <si>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</si>
  <si>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</si>
  <si>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</si>
  <si>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</si>
  <si>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</si>
  <si>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</si>
  <si>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</si>
  <si>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</si>
  <si>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</si>
  <si>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</si>
  <si>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</si>
  <si>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</si>
  <si>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</si>
  <si>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</si>
  <si>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</si>
  <si>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</si>
  <si>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</si>
  <si>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</si>
  <si>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Provisioning Failed|WFM|INF009231652|PCP_-8.6074547,120.46210330000001_INPUT CABUT</t>
  </si>
  <si>
    <t>HSI Bisnis Khusus Winback PSB 70% - 75 Mbps</t>
  </si>
  <si>
    <t>97 | SIBEL - CANCEL COMPLETE</t>
  </si>
  <si>
    <t xml:space="preserve">oleh DAVID RAMDHANI ABDULLAH </t>
  </si>
  <si>
    <t>Order dicancel oleh DAVID RAMDHANI ABDULLAH remark : cancel indikasi reseler  response : transactionID : SC1002569330| AccountID CA :  | Order is published.</t>
  </si>
  <si>
    <t>CV. SAKTI ARSHA TEKNO</t>
  </si>
  <si>
    <t>ODP-KRN-FAF/54 FAF/D04/54.01</t>
  </si>
  <si>
    <t>WO063682670</t>
  </si>
  <si>
    <t>|MC20240|MYIA-046263039628/POI/FAKHRUDDIN &amp; 39;AINI/085151984505/fakhruddinaini@tmails.net</t>
  </si>
  <si>
    <t>2026-09-07 11:00:00 | Tanggal pemasangan : 07 SEPTEMBER JULI 2026 Jam pemasangan : pagi/siang Info Tambahan : Hubungi pelanggan dulu sebelum ke lokasi terima kasih</t>
  </si>
  <si>
    <t>HSI Bisnis Bundling Netmonk Promo H2 2026 PSB 70% - 200 Mbps</t>
  </si>
  <si>
    <t>MULYO LESTARI SWALAYAN</t>
  </si>
  <si>
    <t>ODP-KRN-FAF/57 FAF/D03/57.01</t>
  </si>
  <si>
    <t>WO063624688</t>
  </si>
  <si>
    <t>|MC20240|MYIA-045943626303/POI/DR. UMRIYA RETNOWATI TRI ANINGSIH/08113535966/umriyaretnowatitrianingsih@tmails.net</t>
  </si>
  <si>
    <t xml:space="preserve">2026-09-06 11:00:00 | Jam pemasangan : 08.00 - 12.00 Waktu pemasangan : 4 September 2026 Info Tabaha : Hubungi pelanggan dulu sebelum ke lokasi terimakasih </t>
  </si>
  <si>
    <t>HSI Bisnis Bundling Netmonk Promo H2 2026 PSB 70% - 100 Mbps</t>
  </si>
  <si>
    <t>SMP Negeri 2 slahung</t>
  </si>
  <si>
    <t>ODP-SLH-FA/23 FA/D04/23.01</t>
  </si>
  <si>
    <t>WO063624370</t>
  </si>
  <si>
    <t>MD|MYDB-20260903267914|DN00001/MN02053|SMP Negeri 2 slahung|082330250537</t>
  </si>
  <si>
    <t>2026-09-07 08:00:00 | Nama PIC : Bp Hanafi No HP : 082330250537 No Alt : - M Janji :  07 Sept  2026 Jam Pasang : Pagi / Siang Note : hubungi pelanggan jika ingin kelokasi</t>
  </si>
  <si>
    <t>HSI Bisnis Bundling OCA Breach Checker Promo H2 2026 Dual Band PSB 70% - 100 Mbps</t>
  </si>
  <si>
    <t>Toko Mbak Anis</t>
  </si>
  <si>
    <t>ODP-POS-FD/12 FD/D02/12.01</t>
  </si>
  <si>
    <t>WO063629299</t>
  </si>
  <si>
    <t>MD|MYDB-20260905268072|DC20002/MC20039|Toko Mbak Anis|081238097293</t>
  </si>
  <si>
    <t xml:space="preserve">2026-09-06 11:00:00 | M Janji : (06/09/2026) jam Pasang : 09:00 Note : hubungi pelanggan jika ingin kelokasi </t>
  </si>
  <si>
    <t>WO063532290</t>
  </si>
  <si>
    <t>2026-09-03 08:00:00|Nama Pic : IBU DIAN  No Hp Pic :   Jam Pemasangan : 08:00 - 12.00  Tanggal Pemasangan : KAMIS 03 SEPTEMBER 2026  Info Tambahan : Hubungi pelanggan sebelum datang ke lokasi|40000798|MYDITA</t>
  </si>
  <si>
    <t>KOPERASI KBYAR TANI MANDIRI</t>
  </si>
  <si>
    <t>ODP-KGD-FBG/064 FBG/D04/064.01</t>
  </si>
  <si>
    <t>WO063567616</t>
  </si>
  <si>
    <t>|MC80054|MYIA-081765065962/POI/HENDRO,S.E/082135553975/koprasikbyartani@gmail.com</t>
  </si>
  <si>
    <t>2026-09-05 16:00:00 | Tanggal pemasangan : 05 SEPTEMBER JULI 2026 Jam pemasangan : pagi/siang Info Tambahan : Hubungi pelanggan dulu sebelum ke lokasi terima kasih</t>
  </si>
  <si>
    <t>HSI Bisnis PSB 70% - 300 Mbps</t>
  </si>
  <si>
    <t>WO063602298</t>
  </si>
  <si>
    <t>2026-09-06 08:00:00|Nama : BU NURUL AFIANI No Hp : 088802901068 No Alt : 083174555497 Tgl Pemasangan : 06 September 2026 Interval : PAGI  Note : Hubungi pelanggan terlebih dahulu|40971402|MYDITA</t>
  </si>
  <si>
    <t>PANDAI BESI AAN</t>
  </si>
  <si>
    <t>ODP-SKW-FB/48 FB/D05/48.01</t>
  </si>
  <si>
    <t>WO063843060</t>
  </si>
  <si>
    <t>|MC30280|MYIA-020613826634/POI/BAHRUDDIN PANJI DIPONOGORO u/081515847627/bahrudinpanji@gmail.com</t>
  </si>
  <si>
    <t xml:space="preserve">2026-09-09 11:00:00 | M Janji : (09/09/2026) jam Pasang : 09:00 Note : hubungi pelanggan jika ingin kelokasi </t>
  </si>
  <si>
    <t>CANCEL ORDER INVALID SURVEY remark : Dobel input dengan order lain yaitu MYIA-020841601531 response : OK</t>
  </si>
  <si>
    <t>ODP-DMO-FTE/08</t>
  </si>
  <si>
    <t>AMRBS;405989;AMEX;MUJI;RBS-3;SURAMADU;PT KBBF SURABAYA;HSI Basic Promo HUT Telkom (1:2) 75 Mbps (Rp 365.000) PSB Rp 150.000;082233938129;Meyvi.suwardi@bukopinfinance.co.id;Graha Bukopin Surabaya Lt 3, Jl. Panglima Sudirman No.10-18, Embong Kaliasin, Gente</t>
  </si>
  <si>
    <t>DECLINE : Decline - Pindah Segmentasi Ivan Sutiawan 40010577|MYDITA</t>
  </si>
  <si>
    <t>PT KB BUKOPIN FINANCE</t>
  </si>
  <si>
    <t>ODP-DMO-FTE/07</t>
  </si>
  <si>
    <t xml:space="preserve">AMRBS;405989;AMEX;MUJI;RBS-3;SURAMADU;PT KB BUKOPIN FINANCE;HSI Basic Promo HUT Telkom (1:2) 75 Mbps (Rp 365.000) PSB Rp 150.000;082233938129;Meyvi.suwardi@bukopinfinance.co.id;Graha Bukopin Surabaya Lt 3, Jl. Panglima Sudirman No.10-18, Embong Kaliasin, </t>
  </si>
  <si>
    <t>DECLINE : Decline - Pindah Segmentasi YUDA SEPTIAN 40000798|MYDITA</t>
  </si>
  <si>
    <t>PT SURYA NUSA ENERGI</t>
  </si>
  <si>
    <t>ODP-MMN-FP/01</t>
  </si>
  <si>
    <t>|MN02677|/CP IBU ADELA/088971613850-085162676996/suryanusae@gmail.com</t>
  </si>
  <si>
    <t>DECLINE : Decline - Batal Order Novin Dwigo Prayudha 40961371|MYDITA</t>
  </si>
  <si>
    <t>Toko Nory</t>
  </si>
  <si>
    <t>ODP-KPP-FAD/76</t>
  </si>
  <si>
    <t>|MN00572|/Toko Nory/HSI Bisnis + Netmonk Promo 2026 100 Mbps (Rp 591.100) PSB 150.000/08139373105/tokonory1211@gmail.com/Arifin/-6.939157,113.275989/376G+89Q Bunten Bar., Kabupaten Sampang, Jawa Timur</t>
  </si>
  <si>
    <t>DECLINE : Decline - Batal Order EVI PUSPITA EKASARI 40931150|MYDITA</t>
  </si>
  <si>
    <t>PT Wilkerlembongan</t>
  </si>
  <si>
    <t>ODP-SMA-FZ/12</t>
  </si>
  <si>
    <t>|MN02750|/CP GDE ACHARYA PANDJI SETIAWAN/085171217247/wilkerlembongan@gmail.com</t>
  </si>
  <si>
    <t>DECLINE : Decline - Pindah Segmentasi Siti QoriAh 40971401|MYDITA</t>
  </si>
  <si>
    <t>PT SURYA NUSA PENIDA</t>
  </si>
  <si>
    <t xml:space="preserve">|MN02677|/CP ADELA/088971613850-085162676996/suryanusae@gmail.com  </t>
  </si>
  <si>
    <t>|MN02677|/CP ADELA/088971613850-085162676996/suryanusae@gmail.com</t>
  </si>
  <si>
    <t>PONDOK PESANTREN AL-MAYMUN</t>
  </si>
  <si>
    <t>ODP-GDO-FG/014 FG/D02/014.01</t>
  </si>
  <si>
    <t>WO063769275</t>
  </si>
  <si>
    <t>|MC20002|MYIA-043679275042/POI/AGUS SUGIARTO /089618566793/sugiartoa02@tmails.net</t>
  </si>
  <si>
    <t>2026-09-08 13:00:00 | Nama PIC : Agus No HP : 089618566793 Alt :  M Janji : 08 September 2026 Jam Pasang : 08.00 - 13:00  NoteÃ‚Â :  hubungi terlebih dahulu sebelum kelokasi</t>
  </si>
  <si>
    <t>CANCEL ORDER INVALID SURVEY remark : cancel krn indikasi reseller  response : OK</t>
  </si>
  <si>
    <t>HSI Bisnis Bundling Netmonk Promo H2 2026 PSB 70% - 150 Mbps</t>
  </si>
  <si>
    <t>ODP-DMO-FTE/03</t>
  </si>
  <si>
    <t>DECLINE : Decline - Pindah Segmentasi SOPHAN SOPYAN 40900827|MYDITA</t>
  </si>
  <si>
    <t>SOLUTION PRODUC</t>
  </si>
  <si>
    <t>ODP-KGD-FAM/148 FAM/D08/148.01</t>
  </si>
  <si>
    <t>WO063734807</t>
  </si>
  <si>
    <t>|MC80066|MYIA-061497254580/POI/SUSILO NUGROHO/089624724756/solutionproduc@gmail.com</t>
  </si>
  <si>
    <t>2026-09-10 08:00:00 | Nama PIC : Bp Susilo No Hp : 089624724756 No Alt : - Tgl Pemasangan : 10 Sept 2026 Interval : PAGI SIANG Note : Hubungi pelanggan terlebih dahulu</t>
  </si>
  <si>
    <t>CANCEL ORDER INVALID SURVEY remark : [07/09/2026 16:01] ihsan: Mas, maap jadinya cancel ya. [07/09/2026 16:01] ihsan: Ada mis</t>
  </si>
  <si>
    <t>HOMESTAY DENIS</t>
  </si>
  <si>
    <t>ODP-SMY-FAG/06</t>
  </si>
  <si>
    <t>|MN02364|/PIC Hanin Azizah/081908632195-081237905230/hanin.azizah17@gmail.com</t>
  </si>
  <si>
    <t>DECLINE : Decline - Batal Order Sonya Rahma Winata 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</si>
  <si>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</si>
  <si>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Pelabuhan Nusa Lembongan</t>
  </si>
  <si>
    <t>|MN02750|/PIC GDE ACHARYA PANDJI SETIAWAN/085171217247/wilkerlembongan@gmail.com</t>
  </si>
  <si>
    <t>DECLINE : Decline - Pindah Segmentasi NENG PUTRI MEILINDA PERMATASARI 40981184|MYDITA</t>
  </si>
  <si>
    <t>PONDOK PESANTREN AL-ISLAMY AL-MUBARAKA KARANG MANGGIS</t>
  </si>
  <si>
    <t>ODP-PME-FAT/47</t>
  </si>
  <si>
    <t>|MN00213|/PONPES AL-ISLAMY AL-MUBARAKA/HSI Bisnis + Netmonk Promo 2026 100 Mbps (Rp 591.100) PSB 150.000/087777016670/majidah.zulpatul@gmail.com/ZULPATUL MAJIDAH/-7.0702874,113.4426971,770/WCHV+V3P Dsn Klompang Robbu  Rombuh Kec.Palengaan Pamekasan</t>
  </si>
  <si>
    <t>VILLA DENIS</t>
  </si>
  <si>
    <t>ODP-SMY-FAG/20</t>
  </si>
  <si>
    <t>|MN02677|/CP IBU HANIN AZIZAH/081908632195/hanin.azizah17@gmail.com</t>
  </si>
  <si>
    <t>DELTRAS STORE</t>
  </si>
  <si>
    <t>ODP-SDA-FCX/10</t>
  </si>
  <si>
    <t>|MN00501|/DELTRAS STORE/WINBACK 2.0 HSI B2B (1:1) 100MBPS 535RB PSB DISC 70%//sibromulis20@gmial.com/SIBRO MULIS/85232076285</t>
  </si>
  <si>
    <t>|MN02364|/PIC Hanin Azizah/081908632195/hanin.azizah17@gmail.com</t>
  </si>
  <si>
    <t>DECLINE : Decline - Pindah Segmentasi Novin Dwigo Prayudha 40961371|MYDITA</t>
  </si>
  <si>
    <t xml:space="preserve">|MN00501|/DELTRAS STORE/WINBACK 2.0 HSI B2B (1:1) 100MBPS 535RB PSB DISC 70%//sibromulis20@gmial.com/SIBRO MULIS/85232076285  </t>
  </si>
  <si>
    <t>DECLINE : Decline - Batal Order Siti QoriAh 40971401|MYDITA</t>
  </si>
  <si>
    <t>Order dicancel oleh SYSTEM remark : CANCEL ORDER by System : pelanggan belum melakukan upload dokumen melebihi 3 hari</t>
  </si>
  <si>
    <t>DECLINE : Decline - Batal Order YUDA SEPTIAN 40000798|MYDITA</t>
  </si>
  <si>
    <t>SIBEL - CREATE ORDER</t>
  </si>
  <si>
    <t>WO063814202</t>
  </si>
  <si>
    <t>|MN02631|/CP ADELA/088971613850-085162676996/suryanusae@gmail.com</t>
  </si>
  <si>
    <t>2026-09-09 08:00:00|Nama PIC : ibu adela No HP : 088971613850 Alt :  M Janji : (RABU/9/SEPTEMBER/2026) jam Pasang : 09:00 Note : hubungi pelanggan jika ingin kelokasi|40961371|MYDITA</t>
  </si>
  <si>
    <t>MADRASAH ALIYAH AL HIDAYAH</t>
  </si>
  <si>
    <t>ODP-JGO-FB/53 FB/D02/53.01</t>
  </si>
  <si>
    <t>WO063816892</t>
  </si>
  <si>
    <t>|MN00265|MYIA-033736412043/POI/KHOIRI/085648412343/maalhidayahkendal@gmail.com</t>
  </si>
  <si>
    <t>2026-09-09 08:00:00 | Nama Pic : bp KHOIRI No Hp Pic : 085648412343 No alt : - Jam Pemasangan : pagi  Tanggal Pemasangan : 9 September 2026</t>
  </si>
  <si>
    <t>SMPN 3 SURABAYA</t>
  </si>
  <si>
    <t>|MN00443|/SMPN 3 SURABAYA/BUDI/0895631767681/spegabaya.ud@gmail.com/100Mbps Bisnis OCA Breach Cheker promo 530.500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</si>
  <si>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</si>
  <si>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MANFIELD COATINGS INDONESIA</t>
  </si>
  <si>
    <t>AMRBS;950225;REG3;PRAMUDIASTUTI AGENG N;081225561924;CP.XIE, ZHONPING;081328996362;indibiz 50mbps : 355rb;MANFIELD COATINGS INDONESIA</t>
  </si>
  <si>
    <t>YAYASAN NASHRUL HAQ (SPPG LABANG)</t>
  </si>
  <si>
    <t>ODP-KML-FF/37</t>
  </si>
  <si>
    <t>|MN02601|/YAYASAN NASHRUL HAQ (SPPG LABANG)/MOCHAMAD FARIED SJAIFULLAH/081330994852/082237450719/cv.syella123@gmail.com/HSI Bisnis Promo HUT Telkom (1:1) 75 Mbps (Rp 415.000) PSB Rp 150.000/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</si>
  <si>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E24058</t>
  </si>
  <si>
    <t>Astana Property 6</t>
  </si>
  <si>
    <t>|MC80063|/WILLIAM MAHARDIKA DARLIUS/087838403677/rarautha85@gmail.com/INPUL SC1002514449</t>
  </si>
  <si>
    <t>Astana Property 5</t>
  </si>
  <si>
    <t>|MC80063|/WILLIAM MAHARDIKA DARLIUS/087838403677/rarautha85@gmail.com/INPUL SC1002514402</t>
  </si>
  <si>
    <t>FCC - HD1A - SUBMIT</t>
  </si>
  <si>
    <t>ODP-KRT-FW/035</t>
  </si>
  <si>
    <t>WO063734077</t>
  </si>
  <si>
    <t>2026-09-08 08:00:00|Nama PIC : Cahyo No HP : 085764652186 Alt :  M Janji : 08 September 2026 Jam Pasang : 08.00 - 13:00  NoteÃ‚Â :  hubungi terlebih dahulu sebelum kelokasi|40981184|MYDITA</t>
  </si>
  <si>
    <t>AGREE : Lanjut berlangganan by NENG PUTRI MEILINDA PERMATASARI 40981184|MYDITA</t>
  </si>
  <si>
    <t>New Era Solo Paragon</t>
  </si>
  <si>
    <t>ODP-KRT-FED/010</t>
  </si>
  <si>
    <t>AMRBS;960218/Candra Evita Tryariestya//TREG4SOLO/Ayu Putri Angreani/ 08990794495/ayu.putri@next1.co.id /PSB HSI BISNIS 1S INET ONLY 50MBPS ABODEMEN 439.000 PLUS PPN</t>
  </si>
  <si>
    <t>ODP-KET-FE/18</t>
  </si>
  <si>
    <t xml:space="preserve">AMRBS;950225;REG3;PRAMUDIASTUTI AGENG N;081225561924;CP.Husni;085640409292;50mbps di 355rb inet only;PT DUTA CERMELANG MOTORS </t>
  </si>
  <si>
    <t>New Balance Solo Paragon</t>
  </si>
  <si>
    <t>CV. INDONAGA FOOD</t>
  </si>
  <si>
    <t>ODP-KTO-FG/007</t>
  </si>
  <si>
    <t>AMRBS;405678/Nighara Asmarantaka Sulya//TREG4SOLO/Wachid Chrussiawanto 085148422878 dan 081228336363/finance.indonaga@gmail.com/PSB HSI BISNIS WINBACK 2.0 300mbps ABODEMEN 1.130.000 PLUS PPN</t>
  </si>
  <si>
    <t>Aston Bojonegoro City Hotel</t>
  </si>
  <si>
    <t>ODP-BJN-FJ/46</t>
  </si>
  <si>
    <t>AMRBS;403658;AGIL MAULANA;PSB PAKET 1P-300MB 1.130K PSB 150K;081357447788</t>
  </si>
  <si>
    <t>Favehotel Sudirman Bojonegoro</t>
  </si>
  <si>
    <t>ODP-BJN-FN/19</t>
  </si>
  <si>
    <t>AMRBS;403658;AGIL MAULANA;PSB PAKET 1P-200MB 790K PSB 150K;081357447788</t>
  </si>
  <si>
    <t>Sadev Deluxe</t>
  </si>
  <si>
    <t>ODP-SGG-FAB/14</t>
  </si>
  <si>
    <t>RBS HSI |DINDA PUSPITASARI | 40951593 | TREG| 3 Sadev Deluxe| 81288887313| PSB 1S 50MBPS</t>
  </si>
  <si>
    <t>MINGZHEN COLLECTION</t>
  </si>
  <si>
    <t>ODP-SMA-FAE/11</t>
  </si>
  <si>
    <t>|MN02750|/PIC NI PUTU SRI ARTINI/081999854549/sriartini501@yahoo.com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</si>
  <si>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</si>
  <si>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Buntos Cafe Padel</t>
  </si>
  <si>
    <t>ODP-PWT-FBB/186</t>
  </si>
  <si>
    <t>AMRBS ; 409108825 ; AM ; ELMEIVITA; TREG3 ; PURWOKERTO ;INDIBIZ 1:1 50 Mbps 1S; Nico / O81393682968/holdingfood@yahoo.com</t>
  </si>
  <si>
    <t>PT SATRIA WICAKSANA SEJATI</t>
  </si>
  <si>
    <t>ODP-KDE-FAD/25 FAD/D05/25.01</t>
  </si>
  <si>
    <t>WO063806474</t>
  </si>
  <si>
    <t>|MN00086|MYIA-094341302181/POI/Moch. Rasya Adinata/081259564954/iyatdiarto@gmail.com</t>
  </si>
  <si>
    <t>2026-09-10 11:00:00 | M Janji : (09/09/2026) jam Pasang : 10:00 Note : hubungi pelanggan jika ingin kelokasi</t>
  </si>
  <si>
    <t>GULA GARAM ATAS</t>
  </si>
  <si>
    <t>ODP-JHR-FCP/018 FCP/D02/13.018</t>
  </si>
  <si>
    <t>WO063873086</t>
  </si>
  <si>
    <t>MD|MYDB-20260908268292|DN00001/MN02296|GULA GARAM ATAS|088226894887</t>
  </si>
  <si>
    <t>2026-09-10 08:00:00 | Nama PIC : Ibu Annisa No HP : 088226894887 No Alt : - M Janji : 10 Sept 2026 Jam Pasang : Pagi / Siang Note : hubungi pelanggan jika ingin kelokasi</t>
  </si>
  <si>
    <t>Toko Bismillah</t>
  </si>
  <si>
    <t>ODP-KRN-FAF/47 FAF/D03/47.01</t>
  </si>
  <si>
    <t>WO063862402</t>
  </si>
  <si>
    <t>MD|MYDB-20260908268308|DC20002/MC20039|Toko Bismillah|082301836637</t>
  </si>
  <si>
    <t xml:space="preserve">2026-09-09 15:00:00 | Nama PIC:  bp rizky  No HP: 082301836637 Alt: Tanggal: 9/9/2026 Jam Pasang: Sore Note: Hubungi sebelum ke lokasi, terimakasih. </t>
  </si>
  <si>
    <t>PT ARRA PROPERTI ISWARA</t>
  </si>
  <si>
    <t>ODP-JBR-FD/80</t>
  </si>
  <si>
    <t>WO063883021</t>
  </si>
  <si>
    <t>|MN00737|/CP PAK BENEDICTUS RICKY SITORUS/0818108737/ricky.wearesds@gmail.com</t>
  </si>
  <si>
    <t>2026-09-10 08:00:00|Nama PIC:  wisma kost No HP: 0818108737 Alt: Tanggal: 10/9/2026 Jam Pasang:  Note: Hubungi sebelum ke lokasi, terimakasih. |40951377|MYDITA</t>
  </si>
  <si>
    <t>ODP-JBR-FD/02</t>
  </si>
  <si>
    <t>WO063883252</t>
  </si>
  <si>
    <t>2026-09-10 08:00:00|Nama PIC:  pandu No HP: 0818108737 Alt: Tanggal: 10/9/2026 Jam Pasang:  Note: Hubungi sebelum ke lokasi, terimakasih. |40951377|MYDITA</t>
  </si>
  <si>
    <t>SDN LOSARI</t>
  </si>
  <si>
    <t>ODP-ABR-FF/095 FF/D08/095.01</t>
  </si>
  <si>
    <t>WO063837457</t>
  </si>
  <si>
    <t>|MN00481|MYIA-031843496183/POI/galih atmaja/085707604385/gatmaja115@gmail.com</t>
  </si>
  <si>
    <t>2026-09-09 11:00:00 | Jam Pemasangan : 08:00 - 12.00 Tanggal Pemasangan : RABU 09 SEPTEMBER 2026 Info Tambahan : Hubungi pelanggan sebelum datang ke lokasi</t>
  </si>
  <si>
    <t>SPBU 44.532.26 NUSANTARA CILACAP</t>
  </si>
  <si>
    <t>ODP-GML-FQ/078 FQ/D08/078.01</t>
  </si>
  <si>
    <t>WO063837629</t>
  </si>
  <si>
    <t>|MN02740|MYIA-033816814865/POI/Andri Widiyanto /085771038882/spbu44.53226@gmail.com</t>
  </si>
  <si>
    <t>2026-09-10 08:00:00 | Nama PIC : Andri  No HP : 085771038882 Alt : 085848683959 M Janji : 09/09/2026 Jam Pasang : 08.00 - 13:00  NoteÃ‚Â :  hubungi terlebih dahulu sebelum kelokasi</t>
  </si>
  <si>
    <t>YAYASAN PENDIDIKAN AN NIDHOMIYAH</t>
  </si>
  <si>
    <t>ODP-BKL-FED/05 FED/D01/05.01</t>
  </si>
  <si>
    <t>WO063866146</t>
  </si>
  <si>
    <t>MD|MYDB-20260908268302|DN00001/MN00802|YAYASAN PENDIDIKAN AN NIDHOMIYAH|087872861987</t>
  </si>
  <si>
    <t xml:space="preserve">2026-09-10 08:00:00 | telp :087872861987 Waktu pemasangan : 10 September 2026 Info Tabaha : Hubungi pelanggan dulu sebelum ke lokasi terimakasih  </t>
  </si>
  <si>
    <t>KDL</t>
  </si>
  <si>
    <t>CV. Duta Pancaran</t>
  </si>
  <si>
    <t>WO063866496</t>
  </si>
  <si>
    <t>|MYIB-CUST|MYTN-067319462138/POI/Robyansyah Tjiptadi/0816669856/robyansyah.tj@gmail.com</t>
  </si>
  <si>
    <t>2026-09-09 15:00:00 | Nama PIC : Bp Roby No HP : 0816669856 No Alt : - M Janji : 09 Sept 2026 Jam Pasang : Pagi / Siang Note : hubungi pelanggan jika ingin kelokasi</t>
  </si>
  <si>
    <t>WARUNG WAHYUDI</t>
  </si>
  <si>
    <t>ODP-PRN-FAG/057</t>
  </si>
  <si>
    <t>WO063872753</t>
  </si>
  <si>
    <t>|MN02495|MYIA-065000440705/POI/WAHYUDI IMAM SANTOSO/082217616751/ipymusic27@gmail.com</t>
  </si>
  <si>
    <t>2026-09-10 08:00:00 | Nama PIC : Ibu Anggun No HP : 087836553678 No Alt : - M Janji : 10 Sept 2026 Jam Pasang : Pagi / Siang Note : hubungi pelanggan jika ingin kelokasi</t>
  </si>
  <si>
    <t>AZUKA MART SRIWIJAYA</t>
  </si>
  <si>
    <t>ODP-KUT-FD/88 FD/D02/88.01</t>
  </si>
  <si>
    <t>WO063862813</t>
  </si>
  <si>
    <t>|MN02665|MYIA-025095104406/POI/paka agung /08132694272/adminazukamart@gmail.com</t>
  </si>
  <si>
    <t xml:space="preserve">2026-09-09 15:00:00 | Tanggal : 9 September 2026 Jam : pagi siang pelanggan sebelum ke lokasi  </t>
  </si>
  <si>
    <t>HSI Bisnis Basic Bundling OCA Breach Checker Promo H2 2026 PSB 70% - 300 Mbps</t>
  </si>
  <si>
    <t>Flowrise Entertainment Indonesia</t>
  </si>
  <si>
    <t>ODP-JHR-FBP/013 FBP.D01/04.13</t>
  </si>
  <si>
    <t>WO063824898</t>
  </si>
  <si>
    <t>|MC50018|MYIA-053830363821/POI/ANNISA NOVIANA PUTRI/081558953099/flowriseentertainmentindonesia@gmail.com</t>
  </si>
  <si>
    <t>2026-09-15 08:00:00 | Nama PIC : Nina  No HP : 081558953099 Alt :  M Janji : 18/09/2026 Jam Pasang : 08.00 - 13:00  NoteÃ‚Â :  hubungi terlebih dahulu sebelum kelokasi</t>
  </si>
  <si>
    <t>PT Sinar Mayuri</t>
  </si>
  <si>
    <t>ODP-UBN-FAD/57 FAD/D04/57.01</t>
  </si>
  <si>
    <t>WO063814558</t>
  </si>
  <si>
    <t>|MB00503|MYIA-080197502754/POI/bapak/087860912001/analis.sinarmayuri@gmail.com</t>
  </si>
  <si>
    <t>2026-09-10 08:00:00 | M Janji : (09/09/2026) jam Pasang : 09:00 Note : hubungi pelanggan jika ingin kelokasi</t>
  </si>
  <si>
    <t>CV. Berkat Alam Indonesia</t>
  </si>
  <si>
    <t>ODP-KDE-FAD/72</t>
  </si>
  <si>
    <t>WO063820526</t>
  </si>
  <si>
    <t>|MC70134|/LIDIAWATI-CV. Berkat Alam Indonesia/Lidia 081220259076 - Lik Djiang 082233607258/berkatalam.kasir@gmail.com/HSI Bisnis (1:1) 50 Mbps (Rp 439.000) PSB Rp 150.000/PH78+RFQ Domas, Gresik Regency, East Java</t>
  </si>
  <si>
    <t>2026-09-10 11:00:00|Jam Pemasangan : 08:00 - 12.00 Tanggal Pemasangan : RABU 08 SEPTEMBER 2026 Info Tambahan : Hubungi pelanggan sebelum datang ke lokasi|40000798|MYDITA</t>
  </si>
  <si>
    <t>ERABLUE OVERSTE ISDIMAN</t>
  </si>
  <si>
    <t>ODP-PWT-FQ/079 FQ/D08/079.01</t>
  </si>
  <si>
    <t>WO063829750</t>
  </si>
  <si>
    <t>|MN02587|MYIA-013577884299/POI/HASBIBINTARO SHIDDIQ/081249549394/nextperdanaone@gmail.com</t>
  </si>
  <si>
    <t>TOKO ATJ SPORT</t>
  </si>
  <si>
    <t>ODP-SBW-FCLD/07</t>
  </si>
  <si>
    <t>WO063829424</t>
  </si>
  <si>
    <t>RBS|HSI|AO|ADE WIRASWATI|406290|85335148362|TOKO ATJ SPORT|HSI BASIC 50MBPS</t>
  </si>
  <si>
    <t>2026-09-09 11:00:00|Nama PIC : ibu yeni No HP : 085335148362 Alt :  M Janji : (RABU/9/SEPTEMBER/2026) jam Pasang : 09:00 Note : hubungi pelanggan jika ingin kelokasi|40961371|MYDITA</t>
  </si>
  <si>
    <t>BMU</t>
  </si>
  <si>
    <t>HAIHAN GALERY</t>
  </si>
  <si>
    <t>ODP-BMU-FF/040 FF/D03/040.01</t>
  </si>
  <si>
    <t>WO063867038</t>
  </si>
  <si>
    <t>|MN00292|MYIA-066143089293/POI/M.Pandi Rizqi/08812413121/rizqimpandi@gmail.com</t>
  </si>
  <si>
    <t xml:space="preserve">2026-09-09 15:00:00 | telp :08812413121 Waktu pemasangan : 9 September 2026 Info Tabaha : Hubungi pelanggan dulu sebelum ke lokasi terimakasih  </t>
  </si>
  <si>
    <t>BUMIAYU</t>
  </si>
  <si>
    <t>Pembayaran online muntung</t>
  </si>
  <si>
    <t>ODP-PRN-FAG/041 FAG/D03/041.01</t>
  </si>
  <si>
    <t>WO063866774</t>
  </si>
  <si>
    <t>|MN02587|MYIA-090270357637/POI/trimo rahayu/087829565407/rahayugombong794@gmail.com</t>
  </si>
  <si>
    <t>2026-09-09 15:00:00 | Tanggal Pemasangan : 09 September 2026 Jam Pemasangan : 08:00 15:00 Info Tambahan : Hubungi pelanggan dulu sebelum ke lokasi terimakasih</t>
  </si>
  <si>
    <t>erablue raya 2 jatilawang</t>
  </si>
  <si>
    <t>ODP-AJB-FM/034 FM/D01/034.01</t>
  </si>
  <si>
    <t>WO063863415</t>
  </si>
  <si>
    <t>|MN02587|MYIA-045006935026/POI/hasbibintaro shiddiq/081249394549/nextperdanaone@gmail.com</t>
  </si>
  <si>
    <t>2026-09-10 08:00:00 | Nama PIC : Bp Hasbi No HP : 081249549394 No Alt : - M Janji : 10 Sept 2026 Jam Pasang : Pagi / Siang Note : hubungi pelanggan jika ingin kelokasi</t>
  </si>
  <si>
    <t>PT. WARNA ABADI MITRA BERSAMA</t>
  </si>
  <si>
    <t>ODP-BNO-FG/36 FG/D01/36.01</t>
  </si>
  <si>
    <t>WO063864301</t>
  </si>
  <si>
    <t>|MN02631|MYIA-061779493950/POI/pak arsana/089527440131/oprluarjawa.wamb@gmail.com</t>
  </si>
  <si>
    <t xml:space="preserve">2026-09-11 08:00:00 | Tanggal : 9 September 2026 Jam : pagi siang Hubungi pelanggan sebelum ke lokasi  </t>
  </si>
  <si>
    <t>HSI Bisnis Basic Bundling Phone PSB 70% - Free 800 Menit - 50 Mbps</t>
  </si>
  <si>
    <t>dua putri cell</t>
  </si>
  <si>
    <t>WO063864236</t>
  </si>
  <si>
    <t>|MN02303|MYIA-027538128945/POI/vita agustina/085143002849/kabehblokir@gmail.com</t>
  </si>
  <si>
    <t>2026-09-09 15:00:00 | Jam Pemasangan : 08:00 - 12.00 Tanggal Pemasangan : RABU 09 SEPTEMBER 2026 Info Tambahan : Hubungi pelanggan sebelum datang ke lokasi</t>
  </si>
  <si>
    <t>toko fadli</t>
  </si>
  <si>
    <t>ODP-KMP-FAB/06 FAB/D01/06.01</t>
  </si>
  <si>
    <t>WO063856166</t>
  </si>
  <si>
    <t>|MN02363|MYIA-062826537661/POI/fadli/087777330993/fadlitotti64@gmail.com</t>
  </si>
  <si>
    <t xml:space="preserve">2026-09-09 15:00:00 | Tanggal : 9 September 2026 Jam : siang Hubungi pelanggan sebelum ke lokasi  </t>
  </si>
  <si>
    <t>PT.Ã‚Â  BINTANG BALI INDAH</t>
  </si>
  <si>
    <t>ODP-UBN-FF/18</t>
  </si>
  <si>
    <t>WO063865836</t>
  </si>
  <si>
    <t>|MN02545|/CP PAK I PUTU DARMA KUSUMA/087722422404/dps.center@bbibali.net</t>
  </si>
  <si>
    <t>2026-09-09 15:00:00|Tanggal : 9 September 2026 Jam : siang Hubungi pelanggan sebelum ke lokasi  |40900827|MYDITA</t>
  </si>
  <si>
    <t>ODP-JHR-FBP/013</t>
  </si>
  <si>
    <t>WO063850337</t>
  </si>
  <si>
    <t>|MC50018|MYIA-008121009369/POI/ANNISA NOVIANA PUTRI/081558953099/flowriseentertainmentindonesia@gmail.com</t>
  </si>
  <si>
    <t>2026-09-14 08:00:00 | Tanggal Pemasangan : 14 September 2026 Jam Pemasangan : 08:00 15:00 Info Tambahan : Hubungi pelanggan dulu sebelum ke lokasi terimakasih</t>
  </si>
  <si>
    <t>Pramudya Kitchen</t>
  </si>
  <si>
    <t>ODP-CRM-FAD/02 FAD/D01/02.01</t>
  </si>
  <si>
    <t>WO063850324</t>
  </si>
  <si>
    <t>MD|MYDB-20260908268298|DN00001/MN01273|Pramudya Kitchen|081231183009</t>
  </si>
  <si>
    <t>2026-09-11 08:00:00 | Nama Pic : bu nurhayati No Hp Pic : 0081231183009 No alt : - Jam Pemasangan : pagi  Tanggal Pemasangan : 9 September 2026</t>
  </si>
  <si>
    <t>KPRI AMAL BHAKTI</t>
  </si>
  <si>
    <t>WO063850570</t>
  </si>
  <si>
    <t>|MN00909|MYIA-045891866447/POI/achmad sjaifulloh/085227866101/spbukarangkobar@gmail.com</t>
  </si>
  <si>
    <t>2026-09-10 08:00:00 | Tanggal pemasangan: 09/09/2026 Jam pemasangan : pagi / siang Info Tambahan : Hubungi pelanggan dulu sebelum ke lokasi terima kasih.</t>
  </si>
  <si>
    <t>Warung Kopi Angkrin</t>
  </si>
  <si>
    <t>ODP-KRN-FK/15 FK/D03/02.15</t>
  </si>
  <si>
    <t>WO063847141</t>
  </si>
  <si>
    <t>|MC20234|MYIA-048757593415/POI/Titin Lia Farokhah/085731830967/aulia.caby@gmail.com</t>
  </si>
  <si>
    <t>2026-09-09 15:00:00 | Tanggal pemasangan : 09/09/2026 Jam pemasangan : 15.00 Info Tambahan : Hubungi pelanggan dulu sebelum ke Lokai terima kasih.</t>
  </si>
  <si>
    <t>PT. GAYA MAKMUR MOBIL</t>
  </si>
  <si>
    <t>ODP-SPJ-FC/20 FC/D01/20.01</t>
  </si>
  <si>
    <t>WO063846786</t>
  </si>
  <si>
    <t>|MB10147|MYIA-011790459308/POI/Inawati/087711172911/silton@gmmobil.com</t>
  </si>
  <si>
    <t xml:space="preserve">2026-09-09 11:00:00 | telp : 085779013540 Waktu pemasangan : 9 September 2026 Info Tabaha : Hubungi pelanggan dulu sebelum ke lokasi terimakasih </t>
  </si>
  <si>
    <t>HSI Bisnis Bundling Phone PSB 70% - Free 800 Menit - 100 Mbps</t>
  </si>
  <si>
    <t>PT. PUTERA BUANA FOODS</t>
  </si>
  <si>
    <t>ODP-BBE-FFA/06</t>
  </si>
  <si>
    <t>WO063846855</t>
  </si>
  <si>
    <t>|MN02280|MYIA-051202891330/POI/IMAM SANTOSO/085117319344/ptputerabuanafoodsbambe@gmail.com</t>
  </si>
  <si>
    <t xml:space="preserve">2026-09-09 11:00:00 | Tanggal : 9 September 2026 Jam : pagi siang Hubungi pelanggan sebelum ke lokasi  </t>
  </si>
  <si>
    <t>ODP-BBE-FFA/07 FFA/D01/07.01</t>
  </si>
  <si>
    <t>WO063846978</t>
  </si>
  <si>
    <t>|MN02280|MYIA-057548943495/POI/IMAM SANTOSO/085117319344/ptputerabuanafoodsbambe@gmail.com</t>
  </si>
  <si>
    <t xml:space="preserve">2026-09-09 11:00:00 | Tanggal : 9 September 2026 Jam : siang Hubungi pelanggan sebelum ke lokasi  </t>
  </si>
  <si>
    <t>SMPN 2 MARGASARI</t>
  </si>
  <si>
    <t>WO063883906</t>
  </si>
  <si>
    <t>AMRBS;404469;REG3;ALI FATKHUDIN;085100284847;HSI 1S 100MB;535k;PIC AJENG 082322333833;mbajeng.bm@gmail.com</t>
  </si>
  <si>
    <t>2026-09-10 08:00:00|M Janji : (10/09/2026) jam Pasang : 09:00 Note : hubungi pelanggan jika ingin kelokasi|40900827|MYDITA</t>
  </si>
  <si>
    <t>SMP NEGERI 2 PRINGSURAT (RUANG TU)</t>
  </si>
  <si>
    <t>ODP-ABR-FF/026 FF/D05/026.01</t>
  </si>
  <si>
    <t>WO063830968</t>
  </si>
  <si>
    <t>|MN02495|MYIA-017201199421/POI/SEPTIANA DYAH ROCHMAWATI/082138077474/smpn2pringsurat@gmail.com</t>
  </si>
  <si>
    <t>OLS Gerai Wayan</t>
  </si>
  <si>
    <t>ODP-END-FF/89 FF/D08/89.01</t>
  </si>
  <si>
    <t>WO063870083</t>
  </si>
  <si>
    <t>|MC40142|MYIA-032707716252/POI/efrem diakon mau/085219370573/efremdiakon48@gmail.com</t>
  </si>
  <si>
    <t xml:space="preserve">2026-09-09 15:00:00 | telp :085219370573 Waktu pemasangan : 9 September 2026 Info Tabaha : Hubungi pelanggan dulu sebelum ke lokasi terimakasih  </t>
  </si>
  <si>
    <t>SMN</t>
  </si>
  <si>
    <t>LOONARS PRIVATE LIVING (PT MAHA KARYA HALULEO)</t>
  </si>
  <si>
    <t>ODP-SMN-FBW/072 FBW/D02/072.01</t>
  </si>
  <si>
    <t>WO063869695</t>
  </si>
  <si>
    <t>|MC80054|MYIA-093115730506/POI/GERI SEPTIAN/081578296566/ningratlivingmanagement@gmail.com</t>
  </si>
  <si>
    <t xml:space="preserve">2026-09-10 08:00:00 | telp :081578296566 Waktu pemasangan : 9 September 2026 Info Tabaha : Hubungi pelanggan dulu sebelum ke lokasi terimakasih  </t>
  </si>
  <si>
    <t>guest house seriastika</t>
  </si>
  <si>
    <t>ODP-SRR-FG/106 FG/D07/106.01</t>
  </si>
  <si>
    <t>WO063864727</t>
  </si>
  <si>
    <t>|MN00176|MYIA-043336153129/POI/I Komang Seriastika/085338856565/surangkalisia@gmail.com</t>
  </si>
  <si>
    <t>TAMARA STATIONARY</t>
  </si>
  <si>
    <t>WO063865634</t>
  </si>
  <si>
    <t>MD|MYDB-20260908268311|SC20016/MC20217|TAMARA STATIONARY|085196687865</t>
  </si>
  <si>
    <t xml:space="preserve">2026-09-09 15:00:00 | Nama :BAPAK EKO No HP : 085196687865 No Alternatif : M Janji : 09/09/2026 Jam Pasang : Pagi NoteÃ‚Â :  Hubungi terlebih dahulu sebelum ke lokasi </t>
  </si>
  <si>
    <t>MTS N 3 KLATEN II</t>
  </si>
  <si>
    <t>WO063864938</t>
  </si>
  <si>
    <t>|MC80229|MYIA-072164696374/POI/Rendy /085852627199/mtsnprambanan@kemenag.go.id</t>
  </si>
  <si>
    <t xml:space="preserve">2026-09-10 11:00:00 | Tanggal pemasangan : 09/09/2026 Jam pemasangan : 08.00 - 12.00 Info Tambahan : Hubungi pelanggan dulu sebelum ke Lokai terima kasih. </t>
  </si>
  <si>
    <t>IIN KOST</t>
  </si>
  <si>
    <t>WO063864989</t>
  </si>
  <si>
    <t>MD|MYDB-20260908268303|DN00001/MN01595|IIN KOST|085337169410</t>
  </si>
  <si>
    <t>2026-09-09 15:00:00 | Nama PIC : Bp Randy No HP : 085337169410 No Alt : - M Janji : 09 Sept 2026 Jam Pasang : Pagi / Siang Note : hubungi pelanggan jika ingin kelokasi</t>
  </si>
  <si>
    <t>SMPN 3 SURABAYA (RUANG KS)</t>
  </si>
  <si>
    <t>ODP-DMO-FMR/39</t>
  </si>
  <si>
    <t>WO063801280</t>
  </si>
  <si>
    <t>|MN00443|MYIA-054812581981/POI/Pak Budi/0895631767681/spegabaya.ud@gmail.com</t>
  </si>
  <si>
    <t>2026-09-12 15:00:00 | Tanggal pemasangan: 09/09/2026 Jam pemasangan : pagi / siang Info Tambahan : Hubungi pelanggan dulu sebelum ke lokasi terima kasih.</t>
  </si>
  <si>
    <t>PT JAWA LUMBUNG MAS</t>
  </si>
  <si>
    <t>WO063826513</t>
  </si>
  <si>
    <t>|MN00843|MYIA-002977902502/POI/Nindar/082234064733/nindarps9@gmail.com</t>
  </si>
  <si>
    <t>2026-09-13 11:00:00 | Tanggal pemasangan : 09/09/2026 Jam pemasangan : 08.00 - 12.00 Info Tambahan : Hubungi pelanggan dulu sebelum ke Lokai terima kasih.</t>
  </si>
  <si>
    <t>SPPG LABANG BANGKALAN YAYASAN NASHRUL HAQ LABANG</t>
  </si>
  <si>
    <t>ODP-KML-FF/32 FF/D04/32.01</t>
  </si>
  <si>
    <t>WO063807328</t>
  </si>
  <si>
    <t>|MN02295|MYIA-017481433545/POI/Pak Farid /081330994852/cv.syella123@gmail.com</t>
  </si>
  <si>
    <t>2026-09-09 11:00:00 | Tanggal pemasangan: 09/09/2026 Jam pemasangan : pagi / siang Info Tambahan : Hubungi pelanggan dulu sebelum ke lokasi terima kasih.</t>
  </si>
  <si>
    <t>Kios obat pertanian JODOH TANI</t>
  </si>
  <si>
    <t>ODP-WOS-FAN/070 FAN/D03/070.01</t>
  </si>
  <si>
    <t>WO063829054</t>
  </si>
  <si>
    <t>|MC80087|MYIA-074822408348/POI/KHOIRUR ROSADI/085643474995/khoirurrosadi991@gmail.com</t>
  </si>
  <si>
    <t>2026-09-09 11:00:00 | Nama PIC : KHOIRUR ROSADI No HP : 085643474995 Alt :  M Janji : 09/09/2026 Jam Pasang : 08.00 - 13:00  NoteÃ‚Â :  hubungi terlebih dahulu sebelum kelokasi</t>
  </si>
  <si>
    <t>Dosnap Malioboro</t>
  </si>
  <si>
    <t>WO063835772</t>
  </si>
  <si>
    <t>|MC80228|/Dosnap Malioboro/Paket HSI Bisnis Promo HUT Kemerdekaan 1:1 75Mbps/Zaki Abiyyi Zahran/082110990303/zakizahrann@gmail.com</t>
  </si>
  <si>
    <t>2026-09-09 11:00:00|telp :082110990303 Waktu pemasangan : 9 September 2026 Info Tabaha : Hubungi pelanggan dulu sebelum ke lokasi terimakasih |40000802|MYDITA</t>
  </si>
  <si>
    <t>HOMESTAY SAPUTRA</t>
  </si>
  <si>
    <t>ODP-SMA-FAW/02</t>
  </si>
  <si>
    <t>WO063823872</t>
  </si>
  <si>
    <t>|MN02750|/PIC SATRIA GADING SAPUTRA/08156252670/satriagading65@gmail.com</t>
  </si>
  <si>
    <t>2026-09-09 11:00:00|Nama PIC : bapak satria No HP : 08156252670 Alt :  M Janji : (RABU/9/SEPTEMBER/2026) jam Pasang : 09:00 Note : hubungi pelanggan jika ingin kelokasi|40961371|MYDITA</t>
  </si>
  <si>
    <t>PT Horizon Internusa Persada</t>
  </si>
  <si>
    <t>ODP-SMN-FAU/051 FAU/D04/051.01</t>
  </si>
  <si>
    <t>WO063851895</t>
  </si>
  <si>
    <t>|MB00503|MYIA-076423889376/POI/bapak/088908895600/ithelpdesk@travelio.com</t>
  </si>
  <si>
    <t>2026-09-09 15:00:00 | M Janji : (09/09/2026) jam Pasang : 09:00 Note : hubungi pelanggan jika ingin kelokasi</t>
  </si>
  <si>
    <t>PT Jalur Mandiri Utama</t>
  </si>
  <si>
    <t>ODP-LKS-FAJ/35</t>
  </si>
  <si>
    <t>WO063844885</t>
  </si>
  <si>
    <t xml:space="preserve">|MN00086|/PT Jalur Mandiri Utama/85103825299/kadijaarum@gmail.com/HSI Bisnis Winback + Antares Eazy (1:1) 300 Mbps (Rp 1.255.000) PSB Rp 150.000/KADIJJA ARUM NUR OCTAVIANI /Jalan Keramat 1 Ruko Mall Puncak CBD 8F-APT Jajar Tunggal, Wiyung, Surabaya, East </t>
  </si>
  <si>
    <t>2026-09-11 11:00:00|Tanggal : 11 September 2026 Jam : siang Hubungi pelanggan sebelum ke lokasi  |40900827|MYDITA</t>
  </si>
  <si>
    <t>TOKO MBAH DI</t>
  </si>
  <si>
    <t>ODP-TRE-FW/40 FW/D04/40.01</t>
  </si>
  <si>
    <t>WO063859463</t>
  </si>
  <si>
    <t>|MN00418|MYIA-045661982040/POI/KARMIDI/082338398828/slametsuwajianto@gmail.com</t>
  </si>
  <si>
    <t>2026-09-09 15:00:00 | telp :082338398828 Waktu pemasangan : 9 September 2026 Info Tabaha : Hubungi pelanggan dulu sebelum ke lokasi</t>
  </si>
  <si>
    <t>PT SATRIA SAKTI PERKASA</t>
  </si>
  <si>
    <t>ODP-TUN-FG/22 FG/D03/22.01</t>
  </si>
  <si>
    <t>WO063827706</t>
  </si>
  <si>
    <t>MD|MYDB-20260908268258|DN00001/MN00086|PT SATRIA SAKTI PERKASA|085732987425</t>
  </si>
  <si>
    <t xml:space="preserve">2026-09-09 11:00:00 | Tanggal pemasangan : 09/09/2026 Jam pemasangan : 08.00 - 12.00 Info Tambahan : Hubungi pelanggan dulu sebelum ke Lokai terima kasih. </t>
  </si>
  <si>
    <t>HSI Bisnis Bundling Phone PSB 70% - Free 800 Menit Promo - 50 Mbps</t>
  </si>
  <si>
    <t>PT SAHABAT PRIMA MEDIKA (VIva Apotek Pulau Kawe)</t>
  </si>
  <si>
    <t>ODP-KLM-FBD/16</t>
  </si>
  <si>
    <t>WO063832867</t>
  </si>
  <si>
    <t>|MN02364|/PIC I WAYAN SUTIAWAN/085111503067/vh.pulaukawe.bali@gmail.com</t>
  </si>
  <si>
    <t>2026-09-09 11:00:00|Nama : Bapa I Wayan No HP : 085111503067 No Alternatif : M Janji : 09/09/2026 Jam Pasang : Pagi NoteÃ‚Â :  Hubungi terlebih dahulu sebelum ke lokasi |40951377|MYDITA</t>
  </si>
  <si>
    <t>Devien Online shope</t>
  </si>
  <si>
    <t>WO063871598</t>
  </si>
  <si>
    <t>MD|MYDB-20260908268317|DC20002/MC20039|Devien Online shope|085111335199</t>
  </si>
  <si>
    <t>2026-09-10 08:00:00 | Tanggal Pemasangan : 10 September 2026 Jam Pemasangan : 08:00 15:00 Info Tambahan : Hubungi pelanggan dulu sebelum ke lokasi terimakasih</t>
  </si>
  <si>
    <t>Alfa Bengkel Mobil</t>
  </si>
  <si>
    <t>ODP-PRN-FAG/040 FAG/D03/040.01</t>
  </si>
  <si>
    <t>WO063861511</t>
  </si>
  <si>
    <t>|MN02816|MYIA-054864450285/POI/Hafiz Prayogi/08988092201/hafizprayogi57@gmail.com</t>
  </si>
  <si>
    <t>2026-09-09 15:00:00 | Tanggal pemasangan : 09/09/2026 Jam pemasangan : 08.00 - 12.00 Info Tambahan : Hubungi pelanggan dulu sebelum ke Lokai terima kasih.</t>
  </si>
  <si>
    <t>KIOS OCTAVIA</t>
  </si>
  <si>
    <t>ODP-END-FM/38 FM/D05/38.01</t>
  </si>
  <si>
    <t>WO063860832</t>
  </si>
  <si>
    <t>|MC40144|MYIA-029054461071/POI/OKTAVIA MEGAWATI/085228454363/azka.hasan1804@gmail.com</t>
  </si>
  <si>
    <t xml:space="preserve">2026-09-09 15:00:00 | Nama PIC:  bu oktavia No HP: 085228454363 Alt: 081239282338 / hasan  Tanggal: 9/9/2026 Jam Pasang: Sore Note: Hubungi sebelum ke lokasi, terimakasih. </t>
  </si>
  <si>
    <t>WO063851636</t>
  </si>
  <si>
    <t>|MN02364|/PIC VILLA DENIS/082145565577-081237905230/hanin.azizah17@gmail.com</t>
  </si>
  <si>
    <t>2026-09-09 15:00:00|Nama PIC:  bu azizah No HP: 082145565577 Alt: Tanggal: 9/9/2026 Jam Pasang: Sore Note: Hubungi sebelum ke lokasi, terimakasih.|40931149|MYDITA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</si>
  <si>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</si>
  <si>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WARKOP CR 1 CERME</t>
  </si>
  <si>
    <t>ODP-CRM-FE/93 FE/D07/93.01</t>
  </si>
  <si>
    <t>WO063846356</t>
  </si>
  <si>
    <t>MD|MYDB-20260908268279|DN00001/MN00018|WARKOP CR 1 CERME|082211975654</t>
  </si>
  <si>
    <t>GULA GARAM BAWAH</t>
  </si>
  <si>
    <t>WO063861762</t>
  </si>
  <si>
    <t>MD|MYDB-20260908268290|DN00001/MN02296|GULA GARAM BAWAH|088226894887</t>
  </si>
  <si>
    <t>2026-09-09 15:00:00 | Nama PIC : IBU safira No HP : 088226894887 Alt :  M Janji : (RABU/9/SEPTEMBER/2026) jam Pasang : 09:00 Note : hubungi pelanggan jika ingin kelokasi</t>
  </si>
  <si>
    <t>PERPUSTAKAAN SDN JADDIH 5</t>
  </si>
  <si>
    <t>WO063857949</t>
  </si>
  <si>
    <t>MD|MYDB-20260908268300|DN00001/MN00802|PERPUSTAKAAN SDN JADDIH 5|087849628233</t>
  </si>
  <si>
    <t xml:space="preserve">2026-09-10 08:00:00 | Nama : bapak suber No HP : 087849628233 No Alternatif : 08123454221 M Janji : 09/09/2026 Jam Pasang : Pagi NoteÃ‚Â :  Hubungi terlebih dahulu sebelum ke lokasi </t>
  </si>
  <si>
    <t>UPT PUSKESMAS KARANGMOJO I</t>
  </si>
  <si>
    <t>ODP-WNS-FD/008 FD/D01/008.01</t>
  </si>
  <si>
    <t>WO063858093</t>
  </si>
  <si>
    <t>|MN00277|MYIA-075277337895/POI/Yusan Medhieka Putra/085601184905/medhieka.putra@gmail.com</t>
  </si>
  <si>
    <t>2026-09-09 15:00:00 | Nama PIC : bapak yusan No HP : 085601184905 Alt :  M Janji : (RABU/9/SEPTEMBER/2026) jam Pasang : 09:00 Note : hubungi pelanggan jika ingin kelokasi</t>
  </si>
  <si>
    <t>PT. TIRTA BUMI GILI</t>
  </si>
  <si>
    <t>ODP-SGG-FAB/12</t>
  </si>
  <si>
    <t>WO063864800</t>
  </si>
  <si>
    <t>|MN02545|/CP PAK JUAN RESHA/081282393322 - 081316884312/tirtabumigili@jhlcollections.com</t>
  </si>
  <si>
    <t>2026-09-09 15:00:00|telp :081282393322 Waktu pemasangan : 9 September 2026 Info Tabaha : Hubungi pelanggan dulu sebelum ke lokasi terimakasih  |40000802|MYDITA</t>
  </si>
  <si>
    <t>WO063882860</t>
  </si>
  <si>
    <t>2026-09-10 08:00:00|Nama PIC:  PT. TIRTA BUMI GILI No HP: 081282393322 Alt: Tanggal: 10/9/2026 Jam Pasang:  Note: Hubungi sebelum ke lokasi, terimakasih. |40951377|MYDITA</t>
  </si>
  <si>
    <t>PEMERINTAH DESA PADEG</t>
  </si>
  <si>
    <t>ODP-CRM-FT/45 FT/D06/45.01</t>
  </si>
  <si>
    <t>WO063822244</t>
  </si>
  <si>
    <t>MD|MYDB-20260907268243|DN00001/MN01211|PEMERINTAH DESA PADEG|088235951696</t>
  </si>
  <si>
    <t>2026-09-10 15:00:00 | Tanggal Pemasangan : 10 September 2026 Jam Pemasangan : 08:00 15:00 Info Tambahan : Hubungi pelanggan dulu sebelum ke lokasi terimakasih</t>
  </si>
  <si>
    <t>WO063820276</t>
  </si>
  <si>
    <t>|MC50018|MYIA-022666093223/POI/Annisa noviana putri/081558953099/flowriseentertainmentindonesia@gmail.com</t>
  </si>
  <si>
    <t xml:space="preserve">2026-09-14 08:00:00 | Nama : IBU ANNISA No HP : 081558953099 No Alternatif : M Janji : 14/09/2026 Jam Pasang : Pagi NoteÃ‚Â :  Hubungi terlebih dahulu sebelum ke lokasi </t>
  </si>
  <si>
    <t>PT Kreasi Edulab Indonesia</t>
  </si>
  <si>
    <t>ODP-GSK-FB/37 FB/D03/37-01</t>
  </si>
  <si>
    <t>WO063762809</t>
  </si>
  <si>
    <t>|MB10092|MYIA-089991303423/POI/Halimah Rahmah Susilawati/08811307516/direktoratoperasional.edulab@gmail.com</t>
  </si>
  <si>
    <t>2026-09-12 11:00:00 | Nama PIC : Rahmat No HP : 08811307516 Alt : 085215233345 M Janji : 08 September 2026 Jam Pasang : 08.00 - 13:00  NoteÃ‚Â :  hubungi terlebih dahulu sebelum kelokasi</t>
  </si>
  <si>
    <t>CV NUBA DAI for BANDARA GEWAYANTANA RUANG TEKNIK UMUM</t>
  </si>
  <si>
    <t>ODP-LRT-FD/06</t>
  </si>
  <si>
    <t>WO063851081</t>
  </si>
  <si>
    <t>IBCARE-PI|CV NUBA DAI for BANDARA GEWAYANTANA RUANG TEKNIK UMUM|MC40287|082146817852|oskaruran93@gmail.com|INDIBIZ 100 Mbps</t>
  </si>
  <si>
    <t>2026-09-09 15:00:00|Nama PIC:  BU ERNA  No HP: 082266954173 Alt: Tanggal: 9/9/2026 Jam Pasang: Sore Note: Hubungi sebelum ke lokasi, terimakasih.|40931149|MYDITA</t>
  </si>
  <si>
    <t>SMPN 3 SURABAYA (KLS 9)</t>
  </si>
  <si>
    <t>ODP-DMO-FMR/72 FMR/D06/72.01</t>
  </si>
  <si>
    <t>WO063793669</t>
  </si>
  <si>
    <t>|MN00443|MYIA-096896468678/POI/Pak Budi/0895631767681/spegabaya.ud@gmail.com</t>
  </si>
  <si>
    <t>SMPN 3 SURABAYA (RUANG STAFF)</t>
  </si>
  <si>
    <t>ODP-DMO-FMR/72</t>
  </si>
  <si>
    <t>WO063786197</t>
  </si>
  <si>
    <t>|MN00443|MYIA-044077894476/POI/Pak Budi/0895631767681/spegabaya.ud@gmail.com</t>
  </si>
  <si>
    <t>2026-09-14 08:00:00 | Nama :BAPA BUDI No HP : 0895631767681 No Alternatif : M Janji : 14/09/2026 Jam Pasang : Pagi NoteÃ‚Â :  Hubungi terlebih dahulu sebelum ke lokasi</t>
  </si>
  <si>
    <t>SMP MUHAMMADIYAH BANDONGAN</t>
  </si>
  <si>
    <t>ODP-MGE-FAM/068 FAM/D01/068.01</t>
  </si>
  <si>
    <t>WO063780915</t>
  </si>
  <si>
    <t>|MN00935|MYIA-095871321558/POI/rizki adisetiayunus/085643918979/spemuba25@gmail.com</t>
  </si>
  <si>
    <t>2026-09-14 13:00:00 | Nama : BAPA RIZKI No HP : 085643918979 No Alternatif : M Janji : 14/09/2026 Jam Pasang : Pagi NoteÃ‚Â :  Hubungi terlebih dahulu sebelum ke lokasi</t>
  </si>
  <si>
    <t>BENGKEL CIMENK</t>
  </si>
  <si>
    <t>ODP-END-FN/35 FN/D07/35.01</t>
  </si>
  <si>
    <t>WO063789924</t>
  </si>
  <si>
    <t>|MC40144|MYIA-028415693608/POI/AHMAD BACHTIAR/081338522262/samsias471@gmail.com</t>
  </si>
  <si>
    <t>2026-09-09 13:00:00 | Tanggal Pemasangan : 09 September 2026 Jam Pemasangan : 08:00 15:00 Info Tambahan : Hubungi pelanggan dulu sebelum ke lokasi terimakasih</t>
  </si>
  <si>
    <t>family homestay</t>
  </si>
  <si>
    <t>ODP-SBW-FAE/14 FAE/D04/14.01</t>
  </si>
  <si>
    <t>WO063733734</t>
  </si>
  <si>
    <t>MD|MYDB-20260907268175|DN00001/MN01576|family homestay|081322235424</t>
  </si>
  <si>
    <t>2026-09-09 13:00:00 | Nama PIC : Bp Kardianto No Hp : 081322235424 No Alt : - Tgl Pemasangan : 9 Sept 2026 Interval : PAGI SIANG Note : Hubungi pelanggan terlebih dahulu</t>
  </si>
  <si>
    <t>Kantor Desa Glagahombo</t>
  </si>
  <si>
    <t>ODP-MGE-FR/046</t>
  </si>
  <si>
    <t>WO063735475</t>
  </si>
  <si>
    <t>|MN02816|MYIA-088780414762/POI/Yuni kis Ekowati/085641804497/glagahsetara010@gmail.com</t>
  </si>
  <si>
    <t>2026-09-10 15:00:00 | Nama Pic : IBU YUNI No Hp Pic : 085641804497 Jam Pemasangan : 08:00 - 12.00 Tanggal Pemasangan : SELASA 08 SEPTEMBER 2026 Info Tambahan : Hubungi pelanggan sebelum datang ke lokasi</t>
  </si>
  <si>
    <t>kios pak ilham</t>
  </si>
  <si>
    <t>ODP-SBW-FAA/97 FAA/D08/97.01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</si>
  <si>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</si>
  <si>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</si>
  <si>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</si>
  <si>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PT Putra Chandra Sentosa</t>
  </si>
  <si>
    <t>WO063871342</t>
  </si>
  <si>
    <t>2026-09-10 08:00:00|Nama PIC : Bp Shandy No HP : 085774230471 No Alt : - M Janji : 10 Sept 2026 Jam Pasang : Pagi / Siang Note : hubungi pelanggan jika ingin kelokasi|40951378|MYDITA</t>
  </si>
  <si>
    <t>TOKO BAROKAH PADI</t>
  </si>
  <si>
    <t>ODP-BKL-FBC/23</t>
  </si>
  <si>
    <t>|MN02601|/TOKO BAROKAH PADI/FITRIANI/082331153000/082334130000/fitrianinasib@gmail.com/HSI Bisnis Promo HUT Telkom (1:1) 50 Mbps (Rp 355.000) PSB Rp 150.000/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</si>
  <si>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</si>
  <si>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Converse Solo Paragon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</si>
  <si>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</si>
  <si>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ODP-KDL-FA/018</t>
  </si>
  <si>
    <t xml:space="preserve">AMRBS;401428;REG3;FIRONIKA;081393111688;CP.Farikin;089685853879;PAKET 300 Mbps abonemen Rp 1.130.000;SMK NU 01 Kendal </t>
  </si>
  <si>
    <t>UD SUMBER BAROKAH</t>
  </si>
  <si>
    <t>ODP-MJS-FV/48</t>
  </si>
  <si>
    <t>|MN02783|/UD SUMBER BAROKAH/WINBACK 2.0 HSI B2B (1:2) 50MBPS 320RB PSB DISC 70%//wennyindriahapsari@gmail.com/WENNY INDRIA HAPSARI/82320233811</t>
  </si>
  <si>
    <t>PT ALEPH MAKTUB LIFESTYLE</t>
  </si>
  <si>
    <t>ODP-MLK-FAC/43</t>
  </si>
  <si>
    <t>RBS|HSI|AO|ADE WIRASWATI|406290|82236016550|PT ALEPH MAKTUB LIFESTYLE|HSI BISNIS 50MBPS NETMONK</t>
  </si>
  <si>
    <t>Ryse Performance Lab</t>
  </si>
  <si>
    <t>ODP-MYR-FEY/21</t>
  </si>
  <si>
    <t>WO063836389</t>
  </si>
  <si>
    <t>|MN01401|MYIA-083548791628/POI/EKA NOVI PUSPITASARI/089616728331/ryse.experience26@gmail.com</t>
  </si>
  <si>
    <t>2026-09-09 11:00:00 | Nama PIC : ibu novi No HP : 089616728331 Alt :  M Janji : (RABU/9/SEPTEMBER/2026) jam Pasang : 09:00 Note : hubungi pelanggan jika ingin kelokasi</t>
  </si>
  <si>
    <t>Toko Zairah Berkah</t>
  </si>
  <si>
    <t>ODP-PME-FBF/44 FBF/D04/44.01</t>
  </si>
  <si>
    <t>WO063842386</t>
  </si>
  <si>
    <t>MD|MYDB-20260908268282|DN00001/MN00572|Toko Zairah Berkah|083186479750</t>
  </si>
  <si>
    <t>2026-09-09 11:00:00 | Tanggal Pemasangan : 09 September 2026 Jam Pemasangan : 08:00 15:00 Info Tambahan : Hubungi pelanggan dulu sebelum ke lokasi terimakasih</t>
  </si>
  <si>
    <t>TOKO MANTO BAROKAH</t>
  </si>
  <si>
    <t>ODP-PME-FBK/36</t>
  </si>
  <si>
    <t>WO063846666</t>
  </si>
  <si>
    <t>|MC70132|/TOKO MANTO BAROKAH/AGUS MANTO/087827158677/agussejaht@gmail.com/HSI Bisnis (1:1) 75 Mbps (Rp 519.000) PSB Rp 150.000/</t>
  </si>
  <si>
    <t>2026-09-09 11:00:00|Nama PIC:  bp agus manto No HP: 087827158677 Alt: Tanggal: 9/9/2026 Jam Pasang: Siang Note: Hubungi sebelum ke lokasi, terimakasih.|40931149|MYDITA</t>
  </si>
  <si>
    <t>Toko Faisol</t>
  </si>
  <si>
    <t>ODP-OMB-FJ/01 FJ/D01/01.01</t>
  </si>
  <si>
    <t>WO063809146</t>
  </si>
  <si>
    <t>MD|MYDB-20260908268252|DN00001/MN00572|Toko Faisol|082220302919</t>
  </si>
  <si>
    <t xml:space="preserve">2026-09-09 08:00:00 | M Janji : (09/09/2026) jam Pasang : 09:00 Note : hubungi pelanggan jika ingin kelokasi </t>
  </si>
  <si>
    <t>HSI Bisnis Bundling Netmonk PSB 70% Promo - 100 Mbps</t>
  </si>
  <si>
    <t>Crocs Solo Paragon</t>
  </si>
  <si>
    <t>WO063861477</t>
  </si>
  <si>
    <t>2026-09-09 15:00:00|telp :08990794495 Waktu pemasangan : 9 September 2026 Info Tabaha : Hubungi pelanggan dulu sebelum ke lokasi|40000802|MYDITA</t>
  </si>
  <si>
    <t>FLASH FITNES</t>
  </si>
  <si>
    <t>ODP-SDA-FT/32</t>
  </si>
  <si>
    <t>WO063862028</t>
  </si>
  <si>
    <t>|MN02580|/FLASH FITNES/HSI B2B (1:1) + PHONE (800 MENIT) 100MBPS 645RB PSB DISC 70%//flashfitneslipo@gmail.com/ACHMAD DZUL HILMI/85732225330</t>
  </si>
  <si>
    <t>2026-09-09 15:00:00|telp :085732225330 Waktu pemasangan : 9 September 2026 Info Tabaha : Hubungi pelanggan dulu sebelum ke lokasi terimakasih |40000802|MYDITA</t>
  </si>
  <si>
    <t>MIE - INVALID SURVEY - Tidak Ada ODP</t>
  </si>
  <si>
    <t>ALFIA FROZEN FOOD</t>
  </si>
  <si>
    <t>ODP-TBU-FAA/14</t>
  </si>
  <si>
    <t>WO063838310</t>
  </si>
  <si>
    <t>|MN02601|/ALFIA FROZEN FOOD/085733311224/Utaraprapatan@gmail.com/HSI Bisnis + Netmonk Promo 2026 150 Mbps (Rp 676.100) PSB 150.000/SUHANDIYANTO/Telaga Biru, Tanjung Bumi, Bangkalan Regency, East Java 69156</t>
  </si>
  <si>
    <t>2026-09-09 11:00:00|Tanggal Pemasangan : 09 September 2026 Jam Pemasangan : 08:00 15:00 Info Tambahan : Hubungi pelanggan dulu sebelum ke lokasi terimakasih|40010577|MYDITA</t>
  </si>
  <si>
    <t>NICESO 334 LUMAJANG</t>
  </si>
  <si>
    <t>ODP-LMJ-FC/80 FC/D08/80.01</t>
  </si>
  <si>
    <t>WO063832075</t>
  </si>
  <si>
    <t>|MN00613|MYIA-019536898991/POI/Jemi Kisroh /082310510505/jemilestari85@gmail.com</t>
  </si>
  <si>
    <t>MIE - INVALID SURVEY - Pelanggan RNA</t>
  </si>
  <si>
    <t>PEN</t>
  </si>
  <si>
    <t>SMA NEGERI 1 CEPER</t>
  </si>
  <si>
    <t>ODP-PEN-FE/107 FE/D05/107.01</t>
  </si>
  <si>
    <t>WO063831763</t>
  </si>
  <si>
    <t>|MN00943|MYIA-094531413258/POI/BAYU PAMUNGKAS /081350267061/byushar@gmail.com</t>
  </si>
  <si>
    <t>2026-09-09 11:00:00 | Nama PIC : Bayu No HP : 081350267061 Alt :  M Janji : 09/09/2026 Jam Pasang : 08.00 - 13:00  NoteÃ‚Â :  hubungi terlebih dahulu sebelum kelokasi</t>
  </si>
  <si>
    <t>SHOWROOM BROMO</t>
  </si>
  <si>
    <t>ODP-SKP-FJ/01</t>
  </si>
  <si>
    <t>WO063832565</t>
  </si>
  <si>
    <t>|MN00836|/SHOWROOM BROMO/WINBACK 2.0 HSI B2B (1:1) 50MBPS 355RB PSB DISC 70%//anggiagrisyandi@gmail.com/WINDARTO/82333204361</t>
  </si>
  <si>
    <t>2026-09-09 11:00:00|Nama PIC : Bp Riski No HP : 082333204361 No Alt : - M Janji : 09 Sept 2026 Jam Pasang : Pagi / Siang Note : hubungi pelanggan jika ingin kelokasi|40951378|MYDITA</t>
  </si>
  <si>
    <t>SSB Mulyosari sby</t>
  </si>
  <si>
    <t>ODP-MYR-FPL/11 FPL/D02/11.01</t>
  </si>
  <si>
    <t>WO063812536</t>
  </si>
  <si>
    <t>MD|MYDB-20260907268225|DN00001/MN00442|SSB Mulyosari sby|081226336990</t>
  </si>
  <si>
    <t>2026-09-13 11:00:00 | Jam Pemasangan : 08:00 - 12.00 Tanggal Pemasangan : KAMIS 09 SEPTEMBER 2026 Info Tambahan : Hubungi pelanggan sebelum datang ke lokasi</t>
  </si>
  <si>
    <t>SDI DARUT TAQWA</t>
  </si>
  <si>
    <t>ODP-DMO-FNH/10 FNH/D01/10.01</t>
  </si>
  <si>
    <t>WO063851185</t>
  </si>
  <si>
    <t>MD|MYDB-20260908268294|DN00001/MN02093|SDI DARUT TAQWA|087777017172</t>
  </si>
  <si>
    <t>PT Tumbakmas Niagasakti</t>
  </si>
  <si>
    <t>ODP-PWB-FF/003 FF/D01/003.01</t>
  </si>
  <si>
    <t>WO063811882</t>
  </si>
  <si>
    <t>|MN00410|MYIA-034402797449/POI/Septa Andra Arfianto/085799868926/septa.arfianto@tnsrdm.co.id</t>
  </si>
  <si>
    <t>2026-09-09 08:00:00 | Nama PIC : BAPAK SEPTA No HP : 085799868926 Alt :  M Janji : (RABU/9/SEPTEMBER/2026) jam Pasang : 09:00 Note : hubungi pelanggan jika ingin kelokasi</t>
  </si>
  <si>
    <t>SMP NEGERI 3 KLATEN</t>
  </si>
  <si>
    <t>ODP-KLX-FS/024 FS/D03/024.01</t>
  </si>
  <si>
    <t>WO063845109</t>
  </si>
  <si>
    <t>|MN00943|MYIA-063317333377/POI/NUR SETYADI /08562889868/smpn3klaten@gmail.com</t>
  </si>
  <si>
    <t>2026-09-09 11:00:00 | Nama PIC : bapak setyadi No HP : 08562889858 Alt :  M Janji : (RABU/9/SEPTEMBER/2026) jam Pasang : 09:00 Note : hubungi pelanggan jika ingin kelokasi</t>
  </si>
  <si>
    <t>PT freedom success</t>
  </si>
  <si>
    <t>ODP-LMJ-FX/12 FX/D02/12.02</t>
  </si>
  <si>
    <t>WO063845525</t>
  </si>
  <si>
    <t>|MC30211|MYIA-079104893879/POI/hendro/085233234395/freedomsuccesnetwork@gmail.com</t>
  </si>
  <si>
    <t>2026-09-09 11:00:00 | Nama PIC : Hendro No HP : 085233234395 Alt :  M Janji : 09/09/2026 Jam Pasang : 08.00 - 13:00  NoteÃ‚Â :  hubungi terlebih dahulu sebelum kelokasi</t>
  </si>
  <si>
    <t>TOKO FID_YA</t>
  </si>
  <si>
    <t>ODP-PME-FM/15 FM/D02/15.01</t>
  </si>
  <si>
    <t>WO063823520</t>
  </si>
  <si>
    <t>MD|MYDB-20260908268272|DN00001/MN00558|TOKO FID_YA|087773592755</t>
  </si>
  <si>
    <t>2026-09-09 08:00:00 | Nama PIC : Fauzan  No HP : 087773592755 Alt :  M Janji : 09/09/2026 Jam Pasang : 08.00 - 13:00  NoteÃ‚Â :  hubungi terlebih dahulu sebelum kelokasi</t>
  </si>
  <si>
    <t>HSI Bisnis Bundling Netmonk PSB 70% Promo - 75 Mbps</t>
  </si>
  <si>
    <t>BUMDes Pagerungan Jaya</t>
  </si>
  <si>
    <t>ODP-SPK-FA/23 FA/D02/23.01</t>
  </si>
  <si>
    <t>WO063823508</t>
  </si>
  <si>
    <t>MD|MYIB-069251594419|SYSTEM|BUMDES PAGERUNGAN JAYA|082132143271</t>
  </si>
  <si>
    <t xml:space="preserve">2026-09-09 08:00:00 | Nama : bapa husin No HP : 082132143271 No Alternatif : M Janji : 09/09/2026 Jam Pasang : Pagi NoteÃ‚Â :  Hubungi terlebih dahulu sebelum ke lokasi </t>
  </si>
  <si>
    <t>WO063857266</t>
  </si>
  <si>
    <t>|MN00458|MYIA-052762497198/POI/Chaidar Syuryo/+6281249549394/billing@next1.co.id</t>
  </si>
  <si>
    <t xml:space="preserve">2026-09-09 15:00:00 | Nama : bapak hasbi No HP : 081249549394 No Alternatif : M Janji : 09/09/2026 Jam Pasang : Pagi NoteÃ‚Â :  Hubungi terlebih dahulu sebelum ke lokasi </t>
  </si>
  <si>
    <t>TOKO RIA MESRA</t>
  </si>
  <si>
    <t>ODP-TBU-FAB/15 FAB/D03/15.01</t>
  </si>
  <si>
    <t>WO063775176</t>
  </si>
  <si>
    <t>|MN02295|MYIA-006195391685/POI/Pak Irfan /081333044613/elfrendi7@gmail.com</t>
  </si>
  <si>
    <t>2026-09-08 15:00:00 | Tanggal Pemasangan : 08 September 2026 Jam Pemasangan : 08:00 15:00 Info Tambahan : Hubungi pelanggan dulu sebelum ke lokasi terimakasih</t>
  </si>
  <si>
    <t>PT.JELAJAH SMART TEKNOLOGI CC SPX Osowilangon</t>
  </si>
  <si>
    <t>ODP-TDS-FBV/02 FBV/D01/02.01</t>
  </si>
  <si>
    <t>WO063768803</t>
  </si>
  <si>
    <t>|MB00450|MYIA-014258752029/POI/Muhammad Fadhlan/085157955964/admin@artha.net.id</t>
  </si>
  <si>
    <t>2026-09-09 11:00:00 | M Janji : (08/09/2026) jam Pasang : 09:00 Note : hubungi pelanggan jika ingin kelokasi</t>
  </si>
  <si>
    <t>MIE - INVALID SURVEY - Kendala Perizinan/IKR-IKG</t>
  </si>
  <si>
    <t>SRG</t>
  </si>
  <si>
    <t>TOKO TEGUH RALALI</t>
  </si>
  <si>
    <t>ODP-SRG-FG/050 FG/D06/050.01</t>
  </si>
  <si>
    <t>WO063737254</t>
  </si>
  <si>
    <t>|MN01811|MYIA-027991004814/POI/SUPARDI/089668272552/mariouhuy290@gmail.com</t>
  </si>
  <si>
    <t>TOKO AGEN TAMAM</t>
  </si>
  <si>
    <t>ODP-KPP-FG/38 FG/D04/38.01</t>
  </si>
  <si>
    <t>WO063692207</t>
  </si>
  <si>
    <t>MD|MYDB-20260906268130|DB10005/MB10113|TOKO AGEN TAMAM|087897284033</t>
  </si>
  <si>
    <t>2026-09-07 15:00:00 | Tanggal pemasangan : 06 SEPTEMBER JULI 2026 Jam pemasangan : pagi/siang Info Tambahan : Hubungi pelanggan dulu sebelum ke lokasi terima kasih</t>
  </si>
  <si>
    <t>WARKOP FITRIYA</t>
  </si>
  <si>
    <t>ODP-KBL-FW/91 FW/D09/91.01</t>
  </si>
  <si>
    <t>WO063602757</t>
  </si>
  <si>
    <t>MD|MYDB-20260904267977|DN00001/MN00086|WARKOP FITRIYA|085385538849</t>
  </si>
  <si>
    <t>2026-09-06 10:00:00 | M Janji : 06/09/2026 Jam Pasang : 08.00  - 13:00  NoteÃ‚Â :  hubungi terlebih dahulu sebelum ke lokasi, terima kasih.</t>
  </si>
  <si>
    <t>PLAYLAND BG JUNCTION L2</t>
  </si>
  <si>
    <t>ODP-MGO-FHA/08</t>
  </si>
  <si>
    <t>WO063535227</t>
  </si>
  <si>
    <t>AMRBS;940137;AM;ISTIHAMIN FITRI;RBS-3;SURAMADU;PSB;andry wijaya;081703894585;tonienoval031@gmail.com;HSI Bisnis Promo HUT Telkom (1:1) 150 Mbps (Rp 620.000) PSB Rp 150.000;TONIE NOVAL BILLHAQQI;https://maps.app.goo.gl/3rF7XqspoVspZ7w8A</t>
  </si>
  <si>
    <t>2026-09-05 11:00:00|Tanggal pemasangan : 05/09/2026 Jam pemasangan : siang Info Tambahan : Hubungi pelanggan dulu sebelum ke lokasi terima kasih.|40941148|MYDITA</t>
  </si>
  <si>
    <t>TOKO FATHIMAH</t>
  </si>
  <si>
    <t>ODP-SMP-FBF/11 FBF/D02/11.01</t>
  </si>
  <si>
    <t>WO063541871</t>
  </si>
  <si>
    <t>MD|MYDB-20260904268008|DN00001/MN00806|TOKO FATHIMAH|085151937728</t>
  </si>
  <si>
    <t xml:space="preserve">2026-09-05 11:00:00 | Jam pemasangan : 08.00 - 12.00 Waktu pemasangan : 4 September 2026 Info Tabaha : Hubungi pelanggan dulu sebelum ke lokasi terimakasih </t>
  </si>
  <si>
    <t>RAJA PULSAKU</t>
  </si>
  <si>
    <t>ODP-SMP-FDB/05 FDB/D01/05.01</t>
  </si>
  <si>
    <t>WO063520627</t>
  </si>
  <si>
    <t>|MYIB-CUST|MYTN-010841092633/POI/Rudi Hartono/0817813879/gitarbolong5@gmail.com</t>
  </si>
  <si>
    <t xml:space="preserve">2026-09-05 08:00:00 | Nama : bapa rudi No HP : 0817813879 No Alternatif : M Janji : 05/09/2026 Jam Pasang : Pagi NoteÃ‚Â :  Hubungi terlebih dahulu sebelum ke lokasi </t>
  </si>
  <si>
    <t>YAYASAN PESANTREN DARUS SHOLIHIN</t>
  </si>
  <si>
    <t>ODP-SPG-FY/11</t>
  </si>
  <si>
    <t>WO063542803</t>
  </si>
  <si>
    <t>|MN00213|/YAYASAN PESANTREN DARUS SHOLIHIN/HSI Bisnis + Netmonk Promo 2026 150 Mbps (Rp 676.100) PSB 150.000/087815783314/nabawiyayasan01@gmail.com/NURUN NABAWI/-7.0466777,113.1678118,770/X539+84F, Sumber, Somber, Kec. Tambelangan, Kabupaten Sampang, Jawa</t>
  </si>
  <si>
    <t>2026-09-05 11:00:00|Tanggal pemasangan : 05 SEPTEMBER JULI 2026 Jam pemasangan : pagi/siang Info Tambahan : Hubungi pelanggan dulu sebelum ke lokasi terima kasih|40010577|MYDITA</t>
  </si>
  <si>
    <t>Irfan cell</t>
  </si>
  <si>
    <t>ODP-OMB-FJ/09 FJ/D01/09.01</t>
  </si>
  <si>
    <t>WO063511430</t>
  </si>
  <si>
    <t>MD|MYIB-017738975239|SYSTEM|IRFAN CALL|085334370333</t>
  </si>
  <si>
    <t>2026-09-05 08:00:00 | Nama : BP SAMSUKDIN No Hp : 085334370333 No Alt :  Tgl Pemasangan : 05 September 2026 Interval : PAGI  Note : Hubungi pelanggan terlebih dahulu</t>
  </si>
  <si>
    <t>HSI Bisnis Basic Bundling Phone PSB Normal (Promo Digital Channel) - 200 Mbps</t>
  </si>
  <si>
    <t>DJ VECHIA (OREO)</t>
  </si>
  <si>
    <t>ODP-MYR-FET/40</t>
  </si>
  <si>
    <t>WO063631829</t>
  </si>
  <si>
    <t>|MN02094|/DJ VECHIA (OREO)/081903571616/wiroping86@gmail.com/HSI Basic Winback + Antares Eazy (1:2) 75 Mbps (Rp 447.500) PSB Rp 150.000/Agung Wirohadi/-7.250019,112.771583</t>
  </si>
  <si>
    <t>2026-09-06 11:00:00|Tanggal pemasangan : 6/09/2026 Jam pemasangan : pagi/siang Info Tambahan : Hubungi pelanggan dulu sebelum ke lokasi, terima kasih|40951377|MYDITA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</si>
  <si>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</si>
  <si>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SMP NEGERI 2 BANJARHARJO</t>
  </si>
  <si>
    <t>ODP-KTM-FG/005</t>
  </si>
  <si>
    <t>WO063838390</t>
  </si>
  <si>
    <t>AMRBS;403095;REG3;BAYU;085100296564;HSI 1S 200MB;790k;PIC PUJI 085742440004;pujiarisandi7@gmail.com</t>
  </si>
  <si>
    <t>2026-09-07 13:00:00|Waktu pemasnagan : 07 September 2026  Jam pemasangan : 08.00 - 12.00  Mohon hubungi pelanggan sebelum ke lokasi   Terima kasih|40971401|MYDITA</t>
  </si>
  <si>
    <t>Seblak Mamacita</t>
  </si>
  <si>
    <t>ODP-PBG-FW/040</t>
  </si>
  <si>
    <t>WO063809031</t>
  </si>
  <si>
    <t>|MN02834|MYIA-070394463417/POI/Ari Cahyani/0895384646860/dhieharis.09@gmail.com</t>
  </si>
  <si>
    <t>BOYOLALI</t>
  </si>
  <si>
    <t>BYL</t>
  </si>
  <si>
    <t>PT. MITRA SARANA PLASTINDO</t>
  </si>
  <si>
    <t>ODP-BYL-FAH/076</t>
  </si>
  <si>
    <t>WO063866964</t>
  </si>
  <si>
    <t>|MN00396|MYIA-052677045144/POI/SHAKYRA JUNIA/089509772742/info.mitrasaranaplastindo@gmail.com</t>
  </si>
  <si>
    <t>2026-09-08 13:00:00|Jalan Dusun 1, Kebon Rejo RT 01 RW 06, Kelurahan Kebonbimo, Kecamatan Boyolali, Kabupaten Boyolali Jawa Tengah- 57316|SYSTEM|MYDITA</t>
  </si>
  <si>
    <t>ODP-GSK-FR/32</t>
  </si>
  <si>
    <t>WO063850770</t>
  </si>
  <si>
    <t>MD|MYDB-20260906268122|DN00001/MN00018|PT. NUSA PRIMA MOTOR|085608762845</t>
  </si>
  <si>
    <t xml:space="preserve">2026-09-12 11:00:00 | Jam pemasangan : 08.00 - 12.00  Waktu pemasangan : 8 September 2026  Info Tabaha : Hubungi pelanggan dulu sebelum ke lokasi  terimakasih       </t>
  </si>
  <si>
    <t>WARKOP ARMOR</t>
  </si>
  <si>
    <t>ODP-TUL-FAP/41 FAP/D03/41.01</t>
  </si>
  <si>
    <t>WO063801694</t>
  </si>
  <si>
    <t>MD|MYDB-20260907268189|DC20015/MC20183|WARKOP ARMOR|085702852805</t>
  </si>
  <si>
    <t>2026-09-09 08:00:00 | Tanggal pemasangan: 09/09/2026 Jam pemasangan : pagi / siang Info Tambahan : Hubungi pelanggan dulu sebelum ke lokasi terima kasih.</t>
  </si>
  <si>
    <t>kedai hernawati</t>
  </si>
  <si>
    <t>ODP-MBG-FAC/103</t>
  </si>
  <si>
    <t>WO063846326</t>
  </si>
  <si>
    <t>|MN00915|MYIA-056378138807/POI/baiq hernawati/081917703993/ochalinafrans@gmail.com</t>
  </si>
  <si>
    <t>2026-09-06 13:00:00 | Tanggal pemasangan : 06 SEPTEMBER JULI 2026  Jam pemasangan : pagi/siang  Info Tambahan : Hubungi pelanggan dulu sebelum ke lokasi  terima kasih</t>
  </si>
  <si>
    <t>SMK NEGERI NGASEM RUANG AULA</t>
  </si>
  <si>
    <t>ODP-KDU-FB/24 FB/D04/24.01</t>
  </si>
  <si>
    <t>WO063729476</t>
  </si>
  <si>
    <t>|MC20010|MYIA-089105928899/POI/MUHAMMAD MIFTAHUL JANNAH/081779999446/miftahulm053@gmail.com</t>
  </si>
  <si>
    <t>2026-09-08 08:00:00 | Nama PIC : SMK NEGERI NGASEM RUANG AULA No HP : 081779999446 Alt :  M Janji : (SELASA/8/SEPTEMBER/2026) jam Pasang : 09:00 Note : hubungi pelanggan jika ingin kelokasi</t>
  </si>
  <si>
    <t>HSI Bisnis Bundling Antares Eazy PSB 70% - 100 Mbps</t>
  </si>
  <si>
    <t>KANTOR PERBEKEL PEJENG KELOD</t>
  </si>
  <si>
    <t>ODP-UBU-FG/67</t>
  </si>
  <si>
    <t>WO063763208</t>
  </si>
  <si>
    <t>|MN02658|/PIC KADEK DEDI WIDNYANA DINATA B/087835057672/pejengkelod@gmail.com</t>
  </si>
  <si>
    <t>2026-09-08 11:00:00|Tanggal pemasangan : 08/09/2026 Jam pemasangan : 08.00 - 12.00 Info Tambahan : Hubungi pelanggan dulu sebelum ke lokasi terima kasih.|40971401|MYDITA</t>
  </si>
  <si>
    <t>SDK NELLE I</t>
  </si>
  <si>
    <t>ODP-MMR-FZ/10 FZ/D01/10.01</t>
  </si>
  <si>
    <t>WO063776337</t>
  </si>
  <si>
    <t>MD|MYDB-20260907268158|SC00001/MC00135|SDK NELLE I|081338299511</t>
  </si>
  <si>
    <t xml:space="preserve">2026-09-08 13:00:00 | telp :081338299511 alt :081338299511 manja : pagi / siang 08/09/2026 hub sebelum ke lokasi  </t>
  </si>
  <si>
    <t>TOKO BINTANG TERANG</t>
  </si>
  <si>
    <t>ODP-KBL-FKG/08 FKG/D01/08.01</t>
  </si>
  <si>
    <t>WO063746723</t>
  </si>
  <si>
    <t>|MN01731|MYIA-098234088381/POI/INDRO SISWANTO PRADIPTA/081333358889/binter2lands@yahoo.co.id</t>
  </si>
  <si>
    <t>2026-09-08 10:00:00 | Tanggal Pemasangan : 08 September 2026 Jam Pemasangan : 08:00 15:00 Info Tambahan : Hubungi pelanggan dulu sebelum ke lokasi terimakasih</t>
  </si>
  <si>
    <t>SPPG MATAWAI</t>
  </si>
  <si>
    <t>ODP-WGP-FCL/13 FCLWGP13-01</t>
  </si>
  <si>
    <t>WO063756271</t>
  </si>
  <si>
    <t>|MN00122|MYIA-078665452639/POI/Franky Meta Yiwa/081247350342/sppgmatawaid3@gmail.com</t>
  </si>
  <si>
    <t>2026-09-08 15:00:00 | Nama : bapa franki No HP : 081247350342 No Alternatif : M Janji : 08/09/2026 Jam Pasang : Pagi NoteÃ‚Â :  Hubungi terlebih dahulu sebelum ke lokasi</t>
  </si>
  <si>
    <t>PASTORAN WATUBALA</t>
  </si>
  <si>
    <t>ODP-MMR-FW/06 FW/D01/06.01</t>
  </si>
  <si>
    <t>WO063666450</t>
  </si>
  <si>
    <t>MD|MYDB-20260905268086|SC00001/MC00135|PASTORAN WATUBALA|081337295646</t>
  </si>
  <si>
    <t>HSI Bisnis Basic PSB 70% - 100 Mbps</t>
  </si>
  <si>
    <t>Warung huda</t>
  </si>
  <si>
    <t>ODP-MTR-FDA/121 FDA/D05/121.01</t>
  </si>
  <si>
    <t>WO063607271</t>
  </si>
  <si>
    <t>|MC40234|MYIA-053678759783/POI/nazriel huda/087818854662/kenarisenja07@gmail.com</t>
  </si>
  <si>
    <t>2026-09-07 13:00:00 | M Janji : 07/09/2026 Jam Pasang : 08.00  - 13:00  NoteÃ‚Â :  hubungi terlebih dahulu sebelum ke lokasi, terima kasih.</t>
  </si>
  <si>
    <t>PT KKV COMMERCE INDONESIA</t>
  </si>
  <si>
    <t>ODP-JER-FX/19 FX/D01/19.01</t>
  </si>
  <si>
    <t>WO063513624</t>
  </si>
  <si>
    <t>|MN00086|MYIA-039176192819/POI/ELISA MARTA NUGRAHA/081274594701/elisa@kkgroup.cn</t>
  </si>
  <si>
    <t>2026-09-05 08:00:00 | Tanggal pemasangan : 05 SEPTEMBER JULI 2026 Jam pemasangan : pagi/siang Info Tambahan : Hubungi pelanggan dulu sebelum ke lokasi terima kasih</t>
  </si>
  <si>
    <t>HSI Bisnis Bundling OCA Breach Checker Promo H2 2026 PSB 70% - 300 Mbps</t>
  </si>
  <si>
    <t>SMAK St DARIUS LARANRTUKA3</t>
  </si>
  <si>
    <t>WO063509841</t>
  </si>
  <si>
    <t>MD|MYDB-20260831267619|SC00001/MC00079|SMAK St DARIUS LARANRTUKA3|085337017990</t>
  </si>
  <si>
    <t>2026-09-05 08:00:00 | Nama : BP EMANUEL YOSEF LAWE TERON No Hp : 085337017990 No Alt :  Tgl Pemasangan : 05 September 2026 Interval : PAGI  Note : Hubungi pelanggan terlebih dahulu</t>
  </si>
  <si>
    <t>MADRASAH TSANAWIYAH NEGERI 1 BONDOWOSO</t>
  </si>
  <si>
    <t>ODP-BOW-FJ/46 FJ/D01/46.01</t>
  </si>
  <si>
    <t>WO063841110</t>
  </si>
  <si>
    <t>|MN02331|MYIA-032619315328/POI/HOSNAN/085236126081/nuhsulaiman2015@gmail.com</t>
  </si>
  <si>
    <t>2026-09-09 11:00:00 | Nama PIC : Hosnan No HP : 085236126081 Alt :  M Janji : 09/09/2026 Jam Pasang : 08.00 - 13:00  NoteÃ‚Â :  hubungi terlebih dahulu sebelum kelokasi</t>
  </si>
  <si>
    <t>SMA DARUTTAQWA</t>
  </si>
  <si>
    <t>ODP-GSK-FW/40 FW/D04/40.01</t>
  </si>
  <si>
    <t>WO063814574</t>
  </si>
  <si>
    <t>MD|MYDB-20260908268251|DN00001/MN01735|SMA DARUTTAQWA|085755622322</t>
  </si>
  <si>
    <t>2026-09-13 08:00:00 | Jam Pemasangan : 08:00 - 12.00 Tanggal Pemasangan : RABU 08 SEPTEMBER 2026 Info Tambahan : Hubungi pelanggan sebelum datang ke lokasi</t>
  </si>
  <si>
    <t>MTS TASWIROTUL ULUM</t>
  </si>
  <si>
    <t>ODP-PAE-FU/43 FU/D05/43.01</t>
  </si>
  <si>
    <t>WO063832463</t>
  </si>
  <si>
    <t>|MC20202|MYIA-095342890182/POI/AMIRUL MU&amp; 39;MININ/085736218055/datamtstu@gmail.com</t>
  </si>
  <si>
    <t xml:space="preserve">2026-09-09 11:00:00 | Nama : bapa amir No HP : 085736218055 No Alternatif : M Janji : 09/09/2026 Jam Pasang : Pagi NoteÃ‚Â :  Hubungi terlebih dahulu sebelum ke lokasi </t>
  </si>
  <si>
    <t>PIJAR</t>
  </si>
  <si>
    <t>HSI Bisnis Bundling Pijar Sekolah Promo H2 2026 PSB 70% - 300 Mbps</t>
  </si>
  <si>
    <t>WARUNG MBAK LIA</t>
  </si>
  <si>
    <t>ODP-NJK-FX/29 FX/D01/29.01</t>
  </si>
  <si>
    <t>WO063832342</t>
  </si>
  <si>
    <t>|MC20191|MYIA-026285508150/POI/AGUSTININGRUM/082330546556/redresto56@gmail.com</t>
  </si>
  <si>
    <t>2026-09-09 11:00:00 | M Janji : (09/09/2026) jam Pasang : 09:00 Note : hubungi pelanggan jika ingin kelokasi</t>
  </si>
  <si>
    <t>NGOPI TERUS</t>
  </si>
  <si>
    <t>ODP-GSK-FAC/10 FAC/D02/10-01</t>
  </si>
  <si>
    <t>WO063808010</t>
  </si>
  <si>
    <t>MD|MYDB-20260904268030|DN00001/MN01735|NGOPI TERUS|082240486622</t>
  </si>
  <si>
    <t>2026-09-13 08:00:00 | M Janji : (09/09/2026) jam Pasang : 09:00 Note : hubungi pelanggan jika ingin kelokasi</t>
  </si>
  <si>
    <t>ODP-RKT-FFT/24 FFT/D02/24.01</t>
  </si>
  <si>
    <t>WO063814127</t>
  </si>
  <si>
    <t>MD|MYDB-20260908268265|SC20017/MC20194|dua putri cell|6285143002849</t>
  </si>
  <si>
    <t>MASJID SYUHADA PLANGGOK - PC24 TELINDO</t>
  </si>
  <si>
    <t>ODP-GOD-FBE/003</t>
  </si>
  <si>
    <t>WO063814756</t>
  </si>
  <si>
    <t>|MC80047|MYIA-066879498457/POI/Aruf Abidzar Atthohiri/081226612646/arufatthohiri@gmail.com</t>
  </si>
  <si>
    <t xml:space="preserve">2026-09-09 08:00:00 | Nama PIC:  bp aruf  No HP: 081226612646 Alt: Tanggal: 9/9/2026 Jam Pasang: Pagi  Note: Hubungi sebelum ke lokasi, terimakasih.   </t>
  </si>
  <si>
    <t>Ruko Yogaswara</t>
  </si>
  <si>
    <t>ODP-DMO-FBN/15 FBN/D02/15.01</t>
  </si>
  <si>
    <t>WO063813823</t>
  </si>
  <si>
    <t>|MN02280|MYIA-095901943842/POI/Yogaswara Ananta Windra/0817327468/toowex@gmail.com</t>
  </si>
  <si>
    <t>Azko Malang Soehat</t>
  </si>
  <si>
    <t>ODP-BLB-FCE/31 FCE/D05/31.01</t>
  </si>
  <si>
    <t>WO063823951</t>
  </si>
  <si>
    <t>|MN02054|MYIA-013203289169/POI/Ayu putri angreani kusanto/08990794495/anext213@gmail.com</t>
  </si>
  <si>
    <t>2026-09-09 08:00:00 | Nama PIC : Ibu Ayu No HP : 08990794495 No Alt : - M Janji : 09 Sept 2026 Jam Pasang : Pagi / Siang Note : hubungi pelanggan jika ingin kelokasi</t>
  </si>
  <si>
    <t>PEMERINTAH DESA PRASUTAN</t>
  </si>
  <si>
    <t>ODP-KTW-FAC/019 FAC/D02/019.01</t>
  </si>
  <si>
    <t>WO063813366</t>
  </si>
  <si>
    <t>|MN00664|MYIA-051968435408/POI/Umul Makrifah/082138178822/prasutanbalaidesa@gmail.com</t>
  </si>
  <si>
    <t>WARKOP KEREZ</t>
  </si>
  <si>
    <t>ODP-MRT-FS/04</t>
  </si>
  <si>
    <t>WO063831891</t>
  </si>
  <si>
    <t>|MN02783|/WARKOP KEREZ/WINBACK HSI B2B + NETMONK (1:1) 150MBPS 761,1RB PSB DISC 70%//udineko733@gmail.com/QOMARUDIN/81459102903</t>
  </si>
  <si>
    <t>2026-09-09 11:00:00|Tanggal : 9 September 2026 Jam : siang Hubungi pelanggan sebelum ke lokasi  |40900827|MYDITA</t>
  </si>
  <si>
    <t>TOKO SURAMADU</t>
  </si>
  <si>
    <t>ODP-SPG-FBA/24 FBA/D03/24.01</t>
  </si>
  <si>
    <t>WO063809139</t>
  </si>
  <si>
    <t>MD|MYDB-20260907268239|DN00001/MN02006|TOKO SURAMADU|082337910911</t>
  </si>
  <si>
    <t>ODP-NWI-FS/22</t>
  </si>
  <si>
    <t>WO063810117</t>
  </si>
  <si>
    <t xml:space="preserve">2026-09-04 13:00:00 | Nama :  bapa arif  No HP : 08113028600  No Alternatif :  M Janji : 04/09/2026  Jam Pasang : Pagi  NoteÃ‚Â :  Hubungi terlebih dahulu sebelum ke lokasi  </t>
  </si>
  <si>
    <t>TOKO ERFAN JAYA</t>
  </si>
  <si>
    <t>ODP-PME-FAN/34</t>
  </si>
  <si>
    <t>WO063825674</t>
  </si>
  <si>
    <t>|MC70132|/TOKO ERFAN JAYA/AHMAD ERFAN/085852224576/085852224576/HSI Bisnis (1:1) 150 Mbps (Rp 819.000) PSB Rp 150.000</t>
  </si>
  <si>
    <t>2026-09-09 08:00:00|Tanggal : 9 September 2026 Jam : pagi  Hubungi pelanggan sebelum ke lokasi  |40900827|MYDITA</t>
  </si>
  <si>
    <t>toko gera fariski hariantomi</t>
  </si>
  <si>
    <t>ODP-KMP-FAA/23</t>
  </si>
  <si>
    <t>WO063810472</t>
  </si>
  <si>
    <t>|MN02363|MYIA-073312710574/POI/gera fariski hariantomi/081917287727/gerafariski15@gmail.com</t>
  </si>
  <si>
    <t>2026-09-07 08:00:00 | telp :081917287727  Tanggal pemasangan : 07/09/2026  Jam pemasangan : pagi/siang  Info Tambahan : Hubungi pelanggan dulu sebelum ke lokasi, terima kasih</t>
  </si>
  <si>
    <t>TOKO ZULFA BAROKAH</t>
  </si>
  <si>
    <t>ODP-PME-FBL/86</t>
  </si>
  <si>
    <t>WO063821494</t>
  </si>
  <si>
    <t>|MC70132|/TOKO ZULFA BAROKAH/082329851621/zuldratif@gmail.com/HSI Bisnis (1:1) 150 Mbps (Rp 819.000) PSB Rp 150.000/ZULFA TRI UTAMI/ -7.1276803, 113.4572150</t>
  </si>
  <si>
    <t>2026-09-09 08:00:00|Tanggal pemasangan : 09/09/2026 Jam pemasangan : 08.00 - 12.00 Info Tambahan : Hubungi pelanggan dulu sebelum ke lokasi terima kasih. |40971401|MYDITA</t>
  </si>
  <si>
    <t>RUANG GURU SMPN 3 MAGELANG MGL</t>
  </si>
  <si>
    <t>ODP-MGE-FE/106</t>
  </si>
  <si>
    <t>WO063810411</t>
  </si>
  <si>
    <t>|MN02255|MYIA-019344361651/POI/FITA SETIOWATI /089648907057/fitasetiowati27@gmail.com</t>
  </si>
  <si>
    <t>ODP-SKW-FB/41 FB/D05/41.01</t>
  </si>
  <si>
    <t>WO063863633</t>
  </si>
  <si>
    <t>|MC30280|MYIA-020841601531/POI/BAHRUDDIN PANJI DIPONOGORO/081515847627/bahrudinpanji@gmail.com</t>
  </si>
  <si>
    <t xml:space="preserve">2026-09-09 15:00:00 | Nama PIC:  bp bahrudin No HP: 081515847627 Alt: Tanggal: 9/9/2026 Jam Pasang: Sore Note: Hubungi sebelum ke lokasi, terimakasih. </t>
  </si>
  <si>
    <t>TAJ MAZA SUNSET VILLAS</t>
  </si>
  <si>
    <t>ODP-SGG-FAB/42</t>
  </si>
  <si>
    <t>WO063864540</t>
  </si>
  <si>
    <t>|MC40297|MYIA-007544585601/POI/ABDUL KADIR/+628131300316/akmulachela@gmail.com</t>
  </si>
  <si>
    <t xml:space="preserve">2026-08-31 13:00:00 | M Janji : (29/08/2026)  jam Pasang : 09:00  Note : hubungi pelanggan jika ingin kelokasi  </t>
  </si>
  <si>
    <t>KEL</t>
  </si>
  <si>
    <t>SMA BOPKRI 2 Kelet</t>
  </si>
  <si>
    <t>ODP-KEL-FA/003</t>
  </si>
  <si>
    <t>WO063819391</t>
  </si>
  <si>
    <t>|MC60028|MYIA-064471482888/POI/Edi Sukaryo/082341907274/smabopkrikelet@gmail.com</t>
  </si>
  <si>
    <t>Plasa</t>
  </si>
  <si>
    <t>2026-09-07 08:00:00 | Tanggal pemasangan : 07 SEPTEMBER JULI 2026  Jam pemasangan : pagi/siang  Info Tambahan : Hubungi pelanggan dulu sebelum ke lokasi  terima kasih</t>
  </si>
  <si>
    <t>PT. BANGUN INFORMASI TEKNOLOGI</t>
  </si>
  <si>
    <t>ODP-MJS-FQ/47</t>
  </si>
  <si>
    <t>WO063820381</t>
  </si>
  <si>
    <t xml:space="preserve">AMRBS;950223;ALDHIAZ;JKT OUTER;HSI Bisnis PSB 70% - 300 Mbps - (1499000);CP LOKASI RIZIQ 0877-1577-1000 ALT  SANDY 087778113956;billing@bnteknologi.com  </t>
  </si>
  <si>
    <t>2026-09-03 11:00:00|Tanggal : 3 September 2026  Jam : pagi   Hubungi pelanggan sebelum ke lokasi |40000802|MYDITA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</si>
  <si>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</si>
  <si>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kopi TOGER</t>
  </si>
  <si>
    <t>ODP-DMO-FPS/36 FPS/D02/36.01</t>
  </si>
  <si>
    <t>WO063802045</t>
  </si>
  <si>
    <t>|MN00459|MYIA-025933455612/POI/m. marwan/083862144873/iwan.0533@gmail.con</t>
  </si>
  <si>
    <t>2026-09-09 08:00:00 | M Janji : (09/09/2026) jam Pasang : 09:00 Note : hubungi pelanggan jika ingin kelokasi</t>
  </si>
  <si>
    <t>DIVA RATU</t>
  </si>
  <si>
    <t>ODP-SDA-FM/16 FM/D03/16.01</t>
  </si>
  <si>
    <t>WO063801332</t>
  </si>
  <si>
    <t>|MN02332|MYIA-069629604631/POI/DANDY DARMAWAN, S.Ip/081358228822/d3.nauraa@gmail.com</t>
  </si>
  <si>
    <t>MTSN 11 BANYUWANGI</t>
  </si>
  <si>
    <t>ODP-KBR-F01/07 FCL/F01/07.01</t>
  </si>
  <si>
    <t>WO063807611</t>
  </si>
  <si>
    <t>MD|MYDB-20260908268247|DN00001/MN01010|MTSN 11 BANYUWANGI|085258812505</t>
  </si>
  <si>
    <t xml:space="preserve">2026-09-09 08:00:00 | Nama PIC:  bu nur fadila  No HP: 085258812505 Alt: Tanggal: 9/9/2026 Jam Pasang: Pagi Note: Hubungi sebelum ke lokasi, terimakasih.  </t>
  </si>
  <si>
    <t>Toko Jaya Baru</t>
  </si>
  <si>
    <t>ODP-BJN-FU/98 FU/D04/98.01</t>
  </si>
  <si>
    <t>WO063826325</t>
  </si>
  <si>
    <t>|MN00271|MYIA-035111947651/POI/Alviyan Dheny Hertanto/085156260488/alviyand@gmail.com</t>
  </si>
  <si>
    <t xml:space="preserve">2026-09-11 08:00:00 | Tanggal : 9 September 2026 Jam : siang Hubungi pelanggan sebelum ke lokasi  </t>
  </si>
  <si>
    <t>BASONG CAFE</t>
  </si>
  <si>
    <t>ODP-TRE-FP/63 FP/D03/63.01</t>
  </si>
  <si>
    <t>WO063826175</t>
  </si>
  <si>
    <t>|MN00418|MYIA-028026482564/POI/PURNOMO/085812245765/cafebasong1@gmail.com</t>
  </si>
  <si>
    <t xml:space="preserve">2026-09-09 08:00:00 | Nama : bapa purnomo No HP : 085812245765 No Alternatif : M Janji : 09/09/2026 Jam Pasang : Pagi NoteÃ‚Â :  Hubungi terlebih dahulu sebelum ke lokasi </t>
  </si>
  <si>
    <t>TOKO PUJI BAROKAH</t>
  </si>
  <si>
    <t>ODP-PME-FBK/93</t>
  </si>
  <si>
    <t>WO063831616</t>
  </si>
  <si>
    <t xml:space="preserve">|MC70132|/EKO PUJI SETIAWAN-TOKO PUJI BAROKAH/085337010597/ekopujiisd@gmail.com/HSI Bisnis Winback (1:1) 75 Mbps (Rp 472.500) PSB Rp 150.000/-7.0851422, 113.4649294/Dekat Jl. PP. Banyuanyar, Potoan, Patoan Dajah, Kec. Palengaan, Kabupaten Pamekasan, Jawa </t>
  </si>
  <si>
    <t>2026-09-09 11:00:00|Tanggal : 9 September 2026 Jam : pagi siang Hubungi pelanggan sebelum ke lokasi  |40900827|MYDITA</t>
  </si>
  <si>
    <t>LB MANIS RENGGO KLATEN</t>
  </si>
  <si>
    <t>ODP-PKM-FAL/015</t>
  </si>
  <si>
    <t>WO063852119</t>
  </si>
  <si>
    <t>|MN00799|MYIA-076211388024/POI/LAELATUL AFIATUN NISAK/085733668576/kantorhrdlaskarbuah@gmail.com</t>
  </si>
  <si>
    <t>2026-09-08 08:00:00 | Nama : ibu layla  No HP : 085733668576  No Alternatif :  M Janji : 08/09/2026  Jam Pasang : Pagi  NoteÃ‚Â :  Hubungi terlebih dahulu sebelum ke lokasi</t>
  </si>
  <si>
    <t>UD HOEDHA COMPUTER</t>
  </si>
  <si>
    <t>ODP-PYA-FAN/66</t>
  </si>
  <si>
    <t>WO063859587</t>
  </si>
  <si>
    <t>MD|MYDB-20260907268187|SC00001/MC00046|UD HOEDHA COMPUTER|082341681244</t>
  </si>
  <si>
    <t>2026-09-08 15:00:00 | Nama : BAPA HUDA  No HP : 082341681244  No Alternatif : 081803310007  M Janji : 08/09/2026  Jam Pasang : Pagi  NoteÃ‚Â :  Hubungi terlebih dahulu sebelum ke lokasi</t>
  </si>
  <si>
    <t>TOKO PAK EKO</t>
  </si>
  <si>
    <t>ODP-TRE-FW/73 FW/D01/73.01</t>
  </si>
  <si>
    <t>WO063823072</t>
  </si>
  <si>
    <t>|MN00418|MYIA-030877153538/POI/EKO SULISTYO AGUNG/082232316586/satriafu150cc201@gmail.com</t>
  </si>
  <si>
    <t>2026-09-09 08:00:00 | Nama PIC : Bp Eko No HP : 082232316586 No Alt : - M Janji : 09 Sept 2026 Jam Pasang : Pagi / Siang Note : hubungi pelanggan jika ingin kelokasi</t>
  </si>
  <si>
    <t>SMK Muhammadiyah 1 Boyolali</t>
  </si>
  <si>
    <t>ODP-BYL-FNK/036</t>
  </si>
  <si>
    <t>WO063827734</t>
  </si>
  <si>
    <t>|MC60143|/Wiyoga Nata Saputra /082328305913/smkmuhammadiyah1boyolali@gmail.com/ PSB  1S INET ONLY BISNIS WINBACK 2.0 150mbps ABODEMEN 620.000 PLUS PPN/ TTPN PANDU</t>
  </si>
  <si>
    <t>Toko Eliana Jaya</t>
  </si>
  <si>
    <t>ODP-PAZ-FC/62</t>
  </si>
  <si>
    <t>WO063821681</t>
  </si>
  <si>
    <t>|MN00271|MYIA-088723153201/POI/Eliana/085784781117/waras44444@gmail.com</t>
  </si>
  <si>
    <t xml:space="preserve">2026-09-09 11:00:00 | Nama : BAPAK WARAS No HP : 085784781117 No Alternatif : M Janji : 09/09/2026 Jam Pasang : Pagi NoteÃ‚Â :  Hubungi terlebih dahulu sebelum ke lokasi </t>
  </si>
  <si>
    <t>PT BERLIAN NUTRISI INDONESIA</t>
  </si>
  <si>
    <t>ODP-LMJ-FL/61</t>
  </si>
  <si>
    <t>WO063827628</t>
  </si>
  <si>
    <t>|MN02178|/PT BERLIAN NUTRISI INDONESIA/WINBACK 2.0 HSI B2B (1:1) 100MBPS 535RB PSB DISC 70%//fuadmokhamad@gmail.com/MOKHAMAD FUAD ALI/85232936509</t>
  </si>
  <si>
    <t>2026-09-09 11:00:00|Nama PIC:  bp fuad No HP: 085232936509 Alt: Tanggal: 9/9/2026 Jam Pasang: Pagi Note: Hubungi sebelum ke lokasi, terimakasih. |40931149|MYDITA</t>
  </si>
  <si>
    <t>SMA IT AL USWAH SURABAYA</t>
  </si>
  <si>
    <t>ODP-MYR-FVX/13 FVX/D02/13.01</t>
  </si>
  <si>
    <t>WO063782770</t>
  </si>
  <si>
    <t>MD|MYDB-20260907268228|DN00001/MN00443|SMA IT AL USWAH SURABAYA|085338381749</t>
  </si>
  <si>
    <t>2026-09-12 08:00:00 | Tanggal Pemasangan : 12 September 2026 Jam Pemasangan : 08:00 15:00 Info Tambahan : Hubungi pelanggan dulu sebelum ke lokasi terimakasih</t>
  </si>
  <si>
    <t>CV. AROMATIQUE ART - Dharmawangsa</t>
  </si>
  <si>
    <t>ODP-MYR-FCA/75</t>
  </si>
  <si>
    <t>WO063784748</t>
  </si>
  <si>
    <t>|MC80228|/CV. AROMATIQUE ART -  Dharmawangsa/Paket HSI Bisnis Promo HUT Kemerdekaan 1:1 50Mbps/Wahyu Hidayat/082143000543/reportpsa2025@gmail.com</t>
  </si>
  <si>
    <t>2026-09-11 15:00:00|Nama PIC : Bp Imam  No Hp : 082163676326 No Alt : 082143000543 Tgl Pemasangan : 8 Sept 2026 Interval : PAGI SIANG Note : Hubungi pelanggan terlebih dahulu|40951378|MYDITA</t>
  </si>
  <si>
    <t>Jam Kopi Coffee &amp; Eatery</t>
  </si>
  <si>
    <t>ODP-UBU-FT/65</t>
  </si>
  <si>
    <t>WO063735222</t>
  </si>
  <si>
    <t>|MN02644|/PIC I GUSTI NGURAH EKA SIDIMANTRA/081337561222/cidimantra78@gmail.com</t>
  </si>
  <si>
    <t>2026-09-08 08:00:00|Nama PIC : Bp Ngurah No Hp : 081337561222 No Alt : - Tgl Pemasangan : 8 Sept 2026 Interval : PAGI SIANG Note : Hubungi pelanggan terlebih dahulu|40951378|MYDITA</t>
  </si>
  <si>
    <t>NYEBLAKIEN PURWOKERTO</t>
  </si>
  <si>
    <t>ODP-PWT-FH/040</t>
  </si>
  <si>
    <t>WO063775534</t>
  </si>
  <si>
    <t>|MC00213|MYIA-034019320692/POI/IAN FELIK ADIPRAMANA/082329127657/ianfelik@gmail.com</t>
  </si>
  <si>
    <t>2026-09-05 13:00:00 | Tanggal pemasangan : 05 SEPTEMBER JULI 2026  Jam pemasangan : pagi/siang  Info Tambahan : Hubungi pelanggan dulu sebelum ke lokasi  terima kasih</t>
  </si>
  <si>
    <t>undefined  Total (Sebelum PPN) : 0</t>
  </si>
  <si>
    <t>OTHER</t>
  </si>
  <si>
    <t>SMKN NGASEM LAB KIMIA INDUSTRI</t>
  </si>
  <si>
    <t>WO063727689</t>
  </si>
  <si>
    <t>|MC20010|MYIA-098505584477/POI/MUHAMMAD MIFTAHUL JANNAH /081779999446/miftahulm053@gmail.com</t>
  </si>
  <si>
    <t>2026-09-08 08:00:00 | Nama Pic : bp MIFTAHUL  No Hp Pic : 081779999446 No alt : - Jam Pemasangan : pagi  Tanggal Pemasangan : 8 September 2026</t>
  </si>
  <si>
    <t>YAYASAN AT TAQWA</t>
  </si>
  <si>
    <t>ODP-PAE-FU/74</t>
  </si>
  <si>
    <t>WO063729245</t>
  </si>
  <si>
    <t>|MC20202|MYIA-033450927164/POI/NUFAL BAIDAWI/08213329613/tpq.nurulislam2929@gmail.com</t>
  </si>
  <si>
    <t>2026-09-08 13:00:00 | Nama PIC : Bp Nufal No Hp : 08213329613 No Alt : - Tgl Pemasangan : 8 Sept 2026 Interval : PAGI SIANG Note : Hubungi pelanggan terlebih dahulu</t>
  </si>
  <si>
    <t>SMPN 1 KOKAP</t>
  </si>
  <si>
    <t>ODP-WTS-FAL/017 FAL/D02/017.01</t>
  </si>
  <si>
    <t>WO063778113</t>
  </si>
  <si>
    <t>|MC80063|MYIA-049426590783/POI/SUKIRNO/082144511588/smpnegeri1kokap@gmail.com</t>
  </si>
  <si>
    <t>2026-09-08 15:00:00 | Nama PIC : Bp Sukirno No Hp : 082144511588 No Alt : - Tgl Pemasangan : 8 Sept 2026 Interval : PAGI SIANG Note : Hubungi pelanggan terlebih dahulu</t>
  </si>
  <si>
    <t>MTs Negeri 5 Sragen</t>
  </si>
  <si>
    <t>ODP-SRG-FB/055</t>
  </si>
  <si>
    <t>WO063757722</t>
  </si>
  <si>
    <t>|MN01811|MYIA-049008204926/POI/MUHSIN/085293217746/mtsnegerisragen_kabsragen@yahoo.com</t>
  </si>
  <si>
    <t>2026-09-06 08:00:00 | Nama PIC : Muhsin  No HP : 085293217746  Alt :   M Janji : 06/08/2026  Jam Pasang : 08.00 - 13:00   NoteÃ‚Â :  hubungi terlebih dahulu sebelum kelokasi</t>
  </si>
  <si>
    <t>TOKO DAN BENGKEL RENDY</t>
  </si>
  <si>
    <t>ODP-KTS-FM/21 FM/D02/21.01</t>
  </si>
  <si>
    <t>WO063756935</t>
  </si>
  <si>
    <t>|MN02540|MYIA-076977407859/POI/RENDY ARISTA SANDI /085751565551/rendyrdp99@gmail.com</t>
  </si>
  <si>
    <t>2026-09-08 13:00:00 | Tanggal Pemasangan : 08 September 2026 Jam Pemasangan : 08:00 15:00 Info Tambahan : Hubungi pelanggan dulu sebelum ke lokasi terimakasih</t>
  </si>
  <si>
    <t>ODP-KTO-FAE/106</t>
  </si>
  <si>
    <t>WO063728213</t>
  </si>
  <si>
    <t xml:space="preserve">2026-09-04 13:00:00 | Nama PIC:  bu uminatifa  No HP: 081326068028  Alt:  Tanggal: 4/9/2026  Jam Pasang: Siang  Note: Hubungi sebelum ke lokasi, terimakasih. </t>
  </si>
  <si>
    <t>TOKO KRAMAT</t>
  </si>
  <si>
    <t>ODP-PME-FBS/22 FBS/D04/22.01</t>
  </si>
  <si>
    <t>WO063758612</t>
  </si>
  <si>
    <t>MD|MYDB-20260907268194|DN00001/MN02006|TOKO KRAMAT|087899231358</t>
  </si>
  <si>
    <t>2026-09-08 11:00:00 | Nama PIC : Bp Eko No Hp : 087899231358 No Alt : - Tgl Pemasangan : 8 Sept 2026 Interval : PAGI SIANG Note : Hubungi pelanggan terlebih dahulu</t>
  </si>
  <si>
    <t>TOKO DUA PUTRA</t>
  </si>
  <si>
    <t>ODP-PME-FBL/03 FBL/D01/03.01</t>
  </si>
  <si>
    <t>WO063771686</t>
  </si>
  <si>
    <t>MD|MYDB-20260907268176|DN00001/MN00558|TOKO DUA PUTRA|087777403859</t>
  </si>
  <si>
    <t xml:space="preserve">2026-09-08 15:00:00 | Jam pemasangan : 08.00 - 12.00 Waktu pemasangan : 8 September 2026 Info Tabaha : Hubungi pelanggan dulu sebelum ke lokasi terimakasih   </t>
  </si>
  <si>
    <t>DUTA GROUP</t>
  </si>
  <si>
    <t>ODP-SLI-FL/128 FL/D05/128.01</t>
  </si>
  <si>
    <t>WO063772423</t>
  </si>
  <si>
    <t>|MN00238|MYIA-032351136815/POI/M RISZKI SYAHPUTRA/083152453346/kelpinsyahputra16@gmail.com</t>
  </si>
  <si>
    <t xml:space="preserve">2026-09-08 13:00:00 | Jam pemasangan : 08.00 - 12.00 Waktu pemasangan : 8 September 2026 Info Tabaha : Hubungi pelanggan dulu sebelum ke lokasi terimakasih   </t>
  </si>
  <si>
    <t>Gudang Kain Alkid</t>
  </si>
  <si>
    <t>ODP-GLD-FAL/077 FAL/D05/77.02</t>
  </si>
  <si>
    <t>WO063772494</t>
  </si>
  <si>
    <t>MD|MYDB-20260905268096|DN00001/MN00440|Gudang Kain Alkid|085728584877</t>
  </si>
  <si>
    <t>2026-09-08 13:00:00 | Nama : Bapa Dayat No HP : 085728584877 No Alternatif : M Janji : 08/09/2026 Jam Pasang : Pagi NoteÃ‚Â :  Hubungi terlebih dahulu sebelum ke lokasi</t>
  </si>
  <si>
    <t>RUMAH JAHIT MITRA FASHION</t>
  </si>
  <si>
    <t>ODP-BKA-FE/064</t>
  </si>
  <si>
    <t>WO063751305</t>
  </si>
  <si>
    <t>|MN00292|MYIA-091779988796/POI/ROASIH/0895321221543/asihroh5@gmail.com</t>
  </si>
  <si>
    <t>2026-09-08 13:00:00 | Nama : BAPA NUR SAHID No HP : 0895321221543 No Alternatif : M Janji : 08/09/2026 Jam Pasang : Pagi NoteÃ‚Â :  Hubungi terlebih dahulu sebelum ke lokasi</t>
  </si>
  <si>
    <t>SDN BAWANGAN</t>
  </si>
  <si>
    <t>ODP-POS-FA/51</t>
  </si>
  <si>
    <t>WO063761282</t>
  </si>
  <si>
    <t>|MN02084|/SDN BAWANGAN/WINBACK 2.0 HSI B2B (1:1) 50MBPS 355RB PSB DISC 70%//zuhriani78@gmail.com/ANI ZUHRIYAH /85334391994</t>
  </si>
  <si>
    <t>2026-09-08 11:00:00|Tanggal pemasangan : 08/09/2026 Jam pemasangan : 08.00 - 12.00 Info Tambahan : Hubungi pelanggan dulu sebelum ke lokasi terima kasih. |40971401|MYDITA</t>
  </si>
  <si>
    <t>toko lila</t>
  </si>
  <si>
    <t>ODP-BIM-FAN/76</t>
  </si>
  <si>
    <t>WO063752384</t>
  </si>
  <si>
    <t>MD|MYDB-20260904267986|SC00001/MC00127|toko lila|085237306870</t>
  </si>
  <si>
    <t>2026-09-05 08:00:00 | Tanggal Pemasangan : 05 September 2026  Jam Pemasangan : 08:00 15:00  Info Tambahan : Hubungi pelanggan dulu sebelum ke lokasi terimakasih</t>
  </si>
  <si>
    <t>Happy Cendrawasih</t>
  </si>
  <si>
    <t>ODP-KPO-FBE/35</t>
  </si>
  <si>
    <t>WO063751277</t>
  </si>
  <si>
    <t>MD|MYDB-20260901267744|SC20017/MC20200|Happy Cendrawasih|082264981491</t>
  </si>
  <si>
    <t xml:space="preserve">2026-09-05 13:00:00 | Jam pemasangan : 08.00 - 12.00  Waktu pemasangan : 4 September 2026  Info Tabaha : Hubungi pelanggan dulu sebelum ke lokasi  terimakasih </t>
  </si>
  <si>
    <t>KARANGPLOSO</t>
  </si>
  <si>
    <t>PUSKESMAS NGABLAK</t>
  </si>
  <si>
    <t>ODP-SLI-FAE/003 FAE/D03/003.01</t>
  </si>
  <si>
    <t>WO063721636</t>
  </si>
  <si>
    <t>|MN00238|MYIA-091091557467/POI/DIANA NURSIDAH/0895363177205/pkmngablak@gmail.com</t>
  </si>
  <si>
    <t>2026-09-08 08:00:00 | Nama Pic : bp abdul  No Hp Pic : 0895363177205 No alt : - Jam Pemasangan : pagi  Tanggal Pemasangan : 8 September 2026</t>
  </si>
  <si>
    <t>Warkop 99</t>
  </si>
  <si>
    <t>ODP-RGL-FAH/13 FAH/D02/13.01</t>
  </si>
  <si>
    <t>WO063747835</t>
  </si>
  <si>
    <t>MD|MYDB-20260904267979|DN00001/MN01285|Warkop 99|085604939619</t>
  </si>
  <si>
    <t>2026-09-08 15:00:00 | Jam Pemasangan : 08:00 - 12.00 Tanggal Pemasangan : SELASA 08 SEPTEMBER 2026 Info Tambahan : Hubungi pelanggan sebelum datang ke lokasi</t>
  </si>
  <si>
    <t>PT GENERASI MASA KINI</t>
  </si>
  <si>
    <t>ODP-KLJ-FDA/73 FDA/D03/73.01</t>
  </si>
  <si>
    <t>WO063750740</t>
  </si>
  <si>
    <t>MD|MYDB-20260906268136|EB00004/MB00073|PT GENERASI MASA KINI|085646668551</t>
  </si>
  <si>
    <t>DWI OLSHOP</t>
  </si>
  <si>
    <t>ODP-PNZ-FM/20 FM/D04/20.01</t>
  </si>
  <si>
    <t>WO063738717</t>
  </si>
  <si>
    <t>|MN00418|MYIA-041017275591/POI/DWI HARIANTO/083845218222/nawanganseries@gmail.com</t>
  </si>
  <si>
    <t xml:space="preserve">2026-09-08 08:00:00 | Jam pemasangan : 08.00 - 12.00 Waktu pemasangan : 8 September 2026 Info Tabaha : Hubungi pelanggan dulu sebelum ke lokasi terimakasih   </t>
  </si>
  <si>
    <t>PT WARNA ABADI MITRA BERSAMA</t>
  </si>
  <si>
    <t>ODP-GOD-FBN/041</t>
  </si>
  <si>
    <t>WO063753392</t>
  </si>
  <si>
    <t>|MN02587|MYIA-062427036174/POI/Safari/0882005672340/admaerfita@gmail.com</t>
  </si>
  <si>
    <t>2026-09-06 13:00:00 | Nama : BP NUR ROHADI   No Hp : 0882005672340  No Alt :   Tgl Pemasangan : 05 September 2026  Interval : PAGI   Note : Hubungi pelanggan terlebih dahulu</t>
  </si>
  <si>
    <t>SPPG KARANGJONGKENG</t>
  </si>
  <si>
    <t>ODP-BMU-FZ/008</t>
  </si>
  <si>
    <t>WO063739375</t>
  </si>
  <si>
    <t>|MN00292|MYIA-094315604569/POI/WAFIK HIDAYAT /085225856955/sppgdesakarangjongkeng@gmail.com</t>
  </si>
  <si>
    <t>2026-09-06 08:00:00 | Waktu pemasnagan : 05 September 2026  Jam pemasangan : 08.00 - 12.00  Mohon hubungi pelanggan sebelum ke lokasi   Terima kasih</t>
  </si>
  <si>
    <t>CV INALAB UTAMA</t>
  </si>
  <si>
    <t>ODP-KPO-FBD/10</t>
  </si>
  <si>
    <t>WO063752382</t>
  </si>
  <si>
    <t>MD|MYDB-20260831267663|DN00001/MN00968|CV INALAB UTAMA|082311522071</t>
  </si>
  <si>
    <t>2026-09-06 13:00:00 | Tanggal pemasangan : 06/09/2026  Jam pemasangan : siang  Info Tambahan : Hubungi pelanggan dulu sebelum ke lokasi  terima kasih.</t>
  </si>
  <si>
    <t>ODP-PUG-FC/31</t>
  </si>
  <si>
    <t>WO063721021</t>
  </si>
  <si>
    <t xml:space="preserve">2026-09-04 13:00:00 | Nama PIC : Bp Efendi  No HP : 087754726343  No Alt : -  M Janji : 04 Sept 2026  Jam Pasang : Pagi / Siang  Note : hubungi pelanggan jika ingin kelokasi  </t>
  </si>
  <si>
    <t>EYALA CAFE RUNGKUT</t>
  </si>
  <si>
    <t>ODP-RKT-FGX/59 FGX/D04/01.59</t>
  </si>
  <si>
    <t>WO063775851</t>
  </si>
  <si>
    <t>|MN00459|MYIA-079347118075/POI/reno rizky ardiansyah/082139148241/renorizki14045@gmail.com</t>
  </si>
  <si>
    <t>2026-09-08 15:00:00 | Nama Pic : BP RENO No Hp Pic : 082139148241 Jam Pemasangan : 08:00 - 12.00 Tanggal Pemasangan : SELASA 08 SEPTEMBER 2026 Info Tambahan : Hubungi pelanggan sebelum datang ke lokasi</t>
  </si>
  <si>
    <t>UD JAYA MANDIRI</t>
  </si>
  <si>
    <t>ODP-GER-FAH/25</t>
  </si>
  <si>
    <t>WO063778091</t>
  </si>
  <si>
    <t>|MC40230|MYIA-062488670800/POI/musri/081917248656/perabotbusairi@gmail.com</t>
  </si>
  <si>
    <t>2026-09-05 13:00:00 | Nama PIC : bapak musri  No HP :  081917248656  Alt :   M Janji : (sabtu/5/SEPTEMBER/2026)  jam Pasang : 09:00  Note : hubungi pelanggan jika ingin kelokasi</t>
  </si>
  <si>
    <t>MI TAMIRUL WATHON 01</t>
  </si>
  <si>
    <t>ODP-KTM-FE/057</t>
  </si>
  <si>
    <t>WO063748632</t>
  </si>
  <si>
    <t>MD|MYDB-20260904268011|DB10005/MB10113|MI TAMIRUL WATHON 01|081327138257</t>
  </si>
  <si>
    <t>2026-09-05 13:00:00 | Waktu pemasnagan : 05 September 2026  Jam pemasangan : 13.00  Mohon hubungi pelanggan sebelum ke lokasi 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</si>
  <si>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</si>
  <si>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PT ABJAYA SEJAHTERA INDONESIA</t>
  </si>
  <si>
    <t>ODP-MYR-FSA/19</t>
  </si>
  <si>
    <t>WO063748741</t>
  </si>
  <si>
    <t>MD|MYDB-20260905268047|DN00001/MN00443|PT ABJAYA SEJAHTERA INDONESIA|085853530091</t>
  </si>
  <si>
    <t>2026-09-06 11:00:00 | Nama Pic : BP AHMAD  No Hp Pic : 085853530091  Jam Pemasangan : 08:00 - 12.00  Tanggal Pemasangan : MINGGU 06 SEPTEMBER 2026  Info Tambahan : Hubungi pelanggan sebelum datang ke lokasi</t>
  </si>
  <si>
    <t>SDN KADIPATEN 1 BOJONEGORO</t>
  </si>
  <si>
    <t>ODP-BJN-FW/37 FW/D04/37.01</t>
  </si>
  <si>
    <t>WO063755375</t>
  </si>
  <si>
    <t>|MC20184|MYIA-014322995116/POI/BUDIONO /082337744568/budionobapak2025@gmail.com</t>
  </si>
  <si>
    <t>MTS AHMAD YANI JABUNG</t>
  </si>
  <si>
    <t>ODP-PKS-FH/19 FH/D01/19.01</t>
  </si>
  <si>
    <t>WO063719460</t>
  </si>
  <si>
    <t>|MN02703|MYIA-018534197294/POI/Muhammad Badrul Huda/088805300136/hudabadrull15@gmail.com</t>
  </si>
  <si>
    <t>2026-09-08 08:00:00 | Nama Pic : bp Muhammad Badrul Huda No Hp Pic : 088805300136 No alt : - Jam Pemasangan : pagi  Tanggal Pemasangan : 8 September 2026</t>
  </si>
  <si>
    <t>BAKSO MIE AYAM 93</t>
  </si>
  <si>
    <t>ODP-DNO-FE/18 FE/D02/18.01</t>
  </si>
  <si>
    <t>WO063763175</t>
  </si>
  <si>
    <t>MD|MYDB-20260907268148|SC20017/MC20200|BAKSO MIE AYAM 93|85731265626</t>
  </si>
  <si>
    <t xml:space="preserve">2026-09-08 13:00:00 | Nama PIC:  bp fesa No HP: 85731265626 Alt: 089666664849 Tanggal: 8/9/2026 Jam Pasang: Siang Note: Hubungi sebelum ke lokasi, terimakasih.  </t>
  </si>
  <si>
    <t>RUMAH KOST BAHTI</t>
  </si>
  <si>
    <t>ODP-SKS-FA/07 FA/D02/07.01</t>
  </si>
  <si>
    <t>WO063792374</t>
  </si>
  <si>
    <t>|MC30175|MYIA-016844365143/POI/Lutfi bahtiyar/085790230936/soimakun2@gmail.com</t>
  </si>
  <si>
    <t xml:space="preserve">2026-09-09 08:00:00 | Jam pemasangan : 12.00 Info Tambahan : Hubungi pelanggan dulu sebelum ke lokasi terimakasih  </t>
  </si>
  <si>
    <t>ODP-PON-FAC/03</t>
  </si>
  <si>
    <t>WO063762400</t>
  </si>
  <si>
    <t>|MB10092|MYIA-050649067863/POI/Halimah Rahmah Susilawati/08811307516/direktoratoperasional.edulab@gmail.com</t>
  </si>
  <si>
    <t>2026-09-08 13:00:00 | Nama PIC : Bp Rahmat No Hp : 08811307516 No Alt : - Tgl Pemasangan : 8 Sept 2026 Interval : PAGI SIANG Note : Hubungi pelanggan terlebih dahulu</t>
  </si>
  <si>
    <t>ODP-CRM-FC/37</t>
  </si>
  <si>
    <t>WO063762830</t>
  </si>
  <si>
    <t>2026-09-06 11:00:00 | Nama Pic : bu nunuk   No Hp Pic : 083852776102  No alt : -  Jam Pemasangan : siang   Tanggal Pemasangan : 4 September 2026</t>
  </si>
  <si>
    <t>CV. AKSELERASI TANPA BATAS</t>
  </si>
  <si>
    <t>ODP-SLI-FN/078</t>
  </si>
  <si>
    <t>WO063757154</t>
  </si>
  <si>
    <t>|MN00396|MYIA-025354490002/POI/Sony Wicaksono/089655879238/gmanarya@gmail.com</t>
  </si>
  <si>
    <t>2026-09-06 08:00:00 | Jam Pemasangan : 08:00 - 12.00  Tanggal Pemasangan : MINGGU 06 SEPTEMBER 2026  Info Tambahan : Hubungi pelanggan sebelum datang ke lokasi</t>
  </si>
  <si>
    <t>CV. SAVEERO KARYA (Setiabudi Semarang)</t>
  </si>
  <si>
    <t>ODP-BMK-FB/081</t>
  </si>
  <si>
    <t>WO063763427</t>
  </si>
  <si>
    <t>|MN02760|MYIA-006599035291/POI/bagas/085178154884/cvsaveerokaryapusat@gmail.com</t>
  </si>
  <si>
    <t>2026-09-06 13:00:00 | Nama : BU RINA (ADMIN)  No Hp : 085178154884  No Alt :   Tgl Pemasangan : 06 September 2026  Interval : SIANG  Note : Hubungi pelanggan terlebih dahulu</t>
  </si>
  <si>
    <t>BATANG</t>
  </si>
  <si>
    <t>SBA</t>
  </si>
  <si>
    <t>LOTTER INN POOL</t>
  </si>
  <si>
    <t>ODP-SBA-FE/019 FE/D01/019.01</t>
  </si>
  <si>
    <t>WO063719368</t>
  </si>
  <si>
    <t>|MN00925|MYIA-039890564045/POI/Garba setya wira tama/082139573933/lotterinnpool@gmail.com</t>
  </si>
  <si>
    <t xml:space="preserve">2026-09-08 08:00:00 | Nama PIC:  bp garba  No HP: 082139573933 Alt: Tanggal: 8/9/2026 Jam Pasang: Pagi Note: Hubungi sebelum ke lokasi, terimakasih.  </t>
  </si>
  <si>
    <t>SUBAH</t>
  </si>
  <si>
    <t>KANTOR DESA GEDONGKEDOAN</t>
  </si>
  <si>
    <t>ODP-SDD-FAD/21 FAD/D01/21.01</t>
  </si>
  <si>
    <t>WO063793539</t>
  </si>
  <si>
    <t>|MN00216|MYIA-056539809245/POI/m. ashari/089502637158/ashari300565@gmail.com</t>
  </si>
  <si>
    <t>2026-09-09 11:00:00 | Nama Pic : BP ASHARI No Hp Pic : 089502637158 Jam Pemasangan : 08:00 - 12.00 Tanggal Pemasangan : SELASA 08 SEPTEMBER 2026 Info Tambahan : Hubungi pelanggan sebelum datang ke lokasi</t>
  </si>
  <si>
    <t>HSI Bisnis Basic Bundling Phone Promo 2026 PSB 70% - Free 800 Menit Promo - 100 Mbps</t>
  </si>
  <si>
    <t>SUMBER REJEKI FROZEN FOOD</t>
  </si>
  <si>
    <t>ODP-NGR-FE/14</t>
  </si>
  <si>
    <t>WO063787818</t>
  </si>
  <si>
    <t>|MN02718|MYIA-013180698736/POI/AHMAD YANI/085737322252/aadzki37@gmail.com</t>
  </si>
  <si>
    <t xml:space="preserve">2026-09-08 15:00:00 | Jam pemasangan : 08.00 - 12.00 Waktu pemasangan : 8 September 2026 Info Tabaha : Hubungi pelanggan dulu sebelum ke lokasi terimakasih  </t>
  </si>
  <si>
    <t>TOKO BUSANA CENTRAL FASHION STORE</t>
  </si>
  <si>
    <t>ODP-BMU-FJ/027</t>
  </si>
  <si>
    <t>WO063780628</t>
  </si>
  <si>
    <t>|MN00292|MYIA-021204069070/POI/Yuni Supriyatin/085875135036/centralfashionc004@gmail.com</t>
  </si>
  <si>
    <t xml:space="preserve">2026-09-05 13:00:00 | Nama : ibu yuni  No HP : 085875135036  No Alternatif :  M Janji : 05/09/2026  Jam Pasang : Pagi  NoteÃ‚Â :  Hubungi terlebih dahulu sebelum ke lokasi  </t>
  </si>
  <si>
    <t>GLOBAL YIMI CARGO</t>
  </si>
  <si>
    <t>ODP-PKS-FH/35 FH/D02/35.01</t>
  </si>
  <si>
    <t>WO063733121</t>
  </si>
  <si>
    <t>|MN00398|MYIA-001732587286/POI/SUWARNO/082225989353/suwarno.sadewa@gmail.com</t>
  </si>
  <si>
    <t>2026-09-08 08:00:00 | Nama Pic : BP SUWARNO No Hp Pic : 082225989353 Jam Pemasangan : 08:00 - 12.00 Tanggal Pemasangan : SELASA 08 SEPTEMBER 2026 Info Tambahan : Hubungi pelanggan sebelum datang ke lokasi</t>
  </si>
  <si>
    <t>Askara Creative Media</t>
  </si>
  <si>
    <t>ODP-SRG-FX/042 FX/D03/042.01</t>
  </si>
  <si>
    <t>WO063768705</t>
  </si>
  <si>
    <t>|MN01857|MYIA-028942345171/POI/Wahyu Saputro/082123457082/saputrowahyu410@gmail.com</t>
  </si>
  <si>
    <t>RIZKI STORE</t>
  </si>
  <si>
    <t>ODP-LMG-FA/69 FA/D06/69.01</t>
  </si>
  <si>
    <t>WO063732151</t>
  </si>
  <si>
    <t>MD|MYDB-20260907268161|DN00001/MN00216|RIZKI STORE|081559948829</t>
  </si>
  <si>
    <t>2026-09-08 10:00:00 | Tanggal pemasangan : 08/09/2026 Jam pemasangan : 08.00 - 12.00 Info Tambahan : Hubungi pelanggan dulu sebelum ke lokasi terima kasih.</t>
  </si>
  <si>
    <t>Toko Barokah Silvana</t>
  </si>
  <si>
    <t>ODP-PME-FBF/06</t>
  </si>
  <si>
    <t>WO063764591</t>
  </si>
  <si>
    <t>MD|MYDB-20260907268153|DN00001/MN00572|Toko Barokah Silvana|082231362737</t>
  </si>
  <si>
    <t>2026-09-08 08:00:00 | Nama PIC : BAPAK SUPRI  No HP :  082231362737  Alt :   M Janji : (SELASA/8/SEPTEMBER/2026)  jam Pasang : 09:00  Note : hubungi pelanggan jika ingin kelokasi</t>
  </si>
  <si>
    <t>PT ROYAL TEKNIK GEMILANG</t>
  </si>
  <si>
    <t>ODP-BTL-FBN/074</t>
  </si>
  <si>
    <t>WO063764576</t>
  </si>
  <si>
    <t>AMRBS/965966/DINA MENTARI/R3/YOGYAKARTA/PSB HSI BISNIS 1S 50 MBPS PROMO HUT TELKOM 1:1/RUDI ANGGARA/085758902192/rudianggara98@gamail.com</t>
  </si>
  <si>
    <t>2026-08-27 13:00:00|Nama Pic : bp RUDI   No Hp Pic : 08812434894  No alt : -  Jam Pemasangan : pagi   Tanggal Pemasangan : 26 Agustus 2026|40951375|MYDITA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</si>
  <si>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</si>
  <si>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ODP-PKS-FX/77</t>
  </si>
  <si>
    <t>WO063733242</t>
  </si>
  <si>
    <t>|MN00398|MYIA-086480854184/POI/SUWARNO/082225989353/suwarno.sadewa@gmail.com</t>
  </si>
  <si>
    <t>PT GLOBAL JET EXPRESS</t>
  </si>
  <si>
    <t>ODP-JOM-FL/102</t>
  </si>
  <si>
    <t>WO063738803</t>
  </si>
  <si>
    <t>|MN02084|/PT GLOBAL JET EXPRESS/WINBACK 2.0 HSI B2B (1:1) 50MBPS 355RB PSB DISC 70%//jbg03.jnt@gmail.com/MUHAMMAD ALI YUSUF /81232726079</t>
  </si>
  <si>
    <t>2026-09-08 08:00:00|Nama PIC : bapoak ALI  No HP : 081232726079 Alt :  M Janji : (SELASA/8/SEPTEMBER/2026) jam Pasang : 09:00 Note : hubungi pelanggan jika ingin kelokasi|40961371|MYDITA</t>
  </si>
  <si>
    <t>SD Inpres Oepura 3</t>
  </si>
  <si>
    <t>ODP-KPN-FE/30 FE/D05/30.01</t>
  </si>
  <si>
    <t>WO063715413</t>
  </si>
  <si>
    <t>|MC40288|MYIA-061892920836/POI/Elisabeth Ruth Deku/082145819686/elisabethredo6@gmail.com</t>
  </si>
  <si>
    <t xml:space="preserve">2026-09-08 08:00:00 | M Janji : (08/09/2026) jam Pasang : 09:00 Note : hubungi pelanggan jika ingin kelokasi </t>
  </si>
  <si>
    <t>UD RAKA JAYA</t>
  </si>
  <si>
    <t>ODP-SWE-FAJ/24</t>
  </si>
  <si>
    <t>WO063764311</t>
  </si>
  <si>
    <t>|MC40230|MYIA-080283339260/POI/marjan/081927603323/rakajunior1978@gmail.com</t>
  </si>
  <si>
    <t>2026-09-01 15:00:00 | Nama : BP MARJAN   No Hp : 081927603323  No Alt :   Tgl Pemasangan : 01 September 2026  Interval : PAGI   Note : Hubungi pelanggan terlebih dahulu</t>
  </si>
  <si>
    <t>ODP-BLR-FAG/19</t>
  </si>
  <si>
    <t>WO063785054</t>
  </si>
  <si>
    <t xml:space="preserve">AMRBS;950223;ALDHIAZ;JKT OUTER;HSI Bisnis PSB 70% - 50 Mbps - (439000);CP SANDY 087778113956;billing@bnteknologi.com  </t>
  </si>
  <si>
    <t>2026-09-08 15:00:00|Nama PIC : PT Bangun Informasi Teknologi No HP : 087778113956 Alt :  M Janji : 08 September 2026 Jam Pasang : 08.00 - 13:00  NoteÃ‚Â :  hubungi terlebih dahulu sebelum kelokasi|40981184|MYDITA</t>
  </si>
  <si>
    <t>(R.Perpustakaan) Gd. Utara SMP N 1 Wedi</t>
  </si>
  <si>
    <t>ODP-KLX-FU/056 FU/D03/056.01</t>
  </si>
  <si>
    <t>WO063726762</t>
  </si>
  <si>
    <t>|MN00951|MYIA-034175402178/POI/Theresia Eni Marjiyanti/085728426098/smpwedi1@gmail.com</t>
  </si>
  <si>
    <t>2026-09-08 08:00:00 | Nama PIC : Rosid  No HP : 085728426098 Alt :  M Janji : 08 September 2026 Jam Pasang : 08.00 - 13:00  NoteÃ‚Â :  hubungi terlebih dahulu sebelum kelokasi</t>
  </si>
  <si>
    <t>RDB</t>
  </si>
  <si>
    <t>geprekin aja</t>
  </si>
  <si>
    <t>ODP-RDB-FA/147 FA/D09/147.01</t>
  </si>
  <si>
    <t>WO063726219</t>
  </si>
  <si>
    <t>|MN00408|MYIA-081755275263/POI/Heri Setiawan /081931716171/akbarzahira24@gmail.com</t>
  </si>
  <si>
    <t>2026-09-08 08:00:00 | Nama PIC : Heri No HP : 081931716171 Alt :  M Janji : 08 September 2026 Jam Pasang : 08.00 - 13:00  NoteÃ‚Â :  hubungi terlebih dahulu sebelum kelokasi</t>
  </si>
  <si>
    <t>ERABLUE MALANG KANDANGAN</t>
  </si>
  <si>
    <t>ODP-KAA-FB/32</t>
  </si>
  <si>
    <t>WO063789460</t>
  </si>
  <si>
    <t>|MN00843|MYIA-064617970191/POI/HASBIBINTARO SHIDDIQ/081249549394/nextperdanaone@gmail.com</t>
  </si>
  <si>
    <t xml:space="preserve">2026-09-08 15:00:00 | Jam pemasangan : 12.00 Info Tambahan : Hubungi pelanggan dulu sebelum ke lokasi terimakasih  </t>
  </si>
  <si>
    <t>BULEVARD PALUGADA</t>
  </si>
  <si>
    <t>ODP-SMT-FCQ/037</t>
  </si>
  <si>
    <t>WO063789596</t>
  </si>
  <si>
    <t>|MN00062|/ BULEVARD PALUGADA  / Pic M IRMAWAN / Cp 081329519017 -082135903107 / alifpriv@gmail.com</t>
  </si>
  <si>
    <t>2026-09-08 15:00:00|Nama PIC : Bp irmawan No Hp : 081329519017 No Alt : - Tgl Pemasangan : 8 Sept 2026 Interval : PAGI SIANG Note : Hubungi pelanggan terlebih dahulu|40951378|MYDITA</t>
  </si>
  <si>
    <t>ODP-DMO-FTB/13</t>
  </si>
  <si>
    <t>WO063735897</t>
  </si>
  <si>
    <t>2026-09-03 08:00:00 | Tanggal pemasangan : 02/09/2026  Jam pemasangan : pagi/siang  Info Tambahan : Hubungi pelanggan dulu sebelum ke lokasi  terima kasih.</t>
  </si>
  <si>
    <t>Phitiek geprek</t>
  </si>
  <si>
    <t>ODP-RDB-FA/181 FA/D01/181.01</t>
  </si>
  <si>
    <t>WO063735434</t>
  </si>
  <si>
    <t>|MN00408|MYIA-048661268455/POI/melina ayu Dwi candra/087840284617/zpxl556@gmail.com</t>
  </si>
  <si>
    <t>2026-09-08 08:00:00 | M Janji : (08/09/2026) jam Pasang : 09:00 Note : hubungi pelanggan jika ingin kelokasi</t>
  </si>
  <si>
    <t>ODP-SWE-FAV/132</t>
  </si>
  <si>
    <t>WO063736383</t>
  </si>
  <si>
    <t xml:space="preserve">2026-09-04 15:00:00 | Nama : bapa dedy  No HP : 081917157000  No Alternatif :  M Janji : 04/09/2026  Jam Pasang : Pagi  NoteÃ‚Â :  Hubungi terlebih dahulu sebelum ke lokasi  </t>
  </si>
  <si>
    <t>ODP-BRB-FAH/008</t>
  </si>
  <si>
    <t>WO063736705</t>
  </si>
  <si>
    <t xml:space="preserve">2026-09-04 08:00:00 | M Janji :  04/09/2026  Jam Pasang : Pagi   Note : hubungi pelanggan jika ingin kelokasi  </t>
  </si>
  <si>
    <t>PANTI BAHAGIA KLINIK UTAMA</t>
  </si>
  <si>
    <t>ODP-MGE-FK/111</t>
  </si>
  <si>
    <t>WO063735955</t>
  </si>
  <si>
    <t>|MN02481|MYIA-048949563608/POI/HASMAN BUDIONO/08122958247/hasmanbud@yahoo.com</t>
  </si>
  <si>
    <t>2026-09-11 08:00:00 | Nama Pic :  No Hp Pic :  Jam Pemasangan : 08:00 - 12.00 Tanggal Pemasangan : SELASA 08 SEPTEMBER 2026 Info Tambahan : Hubungi pelanggan sebelum datang ke lokasi</t>
  </si>
  <si>
    <t>LANGGENG SWALAYAN</t>
  </si>
  <si>
    <t>ODP-WAT-FP/35 FP/D04/35.01</t>
  </si>
  <si>
    <t>WO063743481</t>
  </si>
  <si>
    <t>|MC20057|MYIA-040851465182/POI/Dwi sekti Utomo/0882006777153/litlebayek@gmail.com</t>
  </si>
  <si>
    <t>2026-09-08 13:00:00 | Nama PIC : Dwi No HP : 0882006777153 Alt :  M Janji : 08 September 2026 Jam Pasang : 08.00 - 13:00  NoteÃ‚Â :  hubungi terlebih dahulu sebelum kelokasi</t>
  </si>
  <si>
    <t>IMAM YOUTUBER</t>
  </si>
  <si>
    <t>ODP-KWR-FC/38 FC/D05/38.01</t>
  </si>
  <si>
    <t>WO063742877</t>
  </si>
  <si>
    <t>MD|MYDB-20260907268185|DC20015/MC20183|IMAM YOUTUBER|085856828382</t>
  </si>
  <si>
    <t>ODP-MJT-FA/95 FA/D09/95.01</t>
  </si>
  <si>
    <t>WO063782884</t>
  </si>
  <si>
    <t>MD|MYDB-20260907268207|DC20002/MC20039|Devien Online shope|085111335199</t>
  </si>
  <si>
    <t>2026-09-08 15:00:00 | Nama Pic : BP SANTOSO No Hp Pic : 085111335199 Jam Pemasangan : 08:00 - 12.00 Tanggal Pemasangan : SELASA 08 SEPTEMBER 2026 Info Tambahan : Hubungi pelanggan sebelum datang ke lokasi</t>
  </si>
  <si>
    <t>PT. Karya Agung Sukses Sejahtera</t>
  </si>
  <si>
    <t>ODP-BBE-FC/07</t>
  </si>
  <si>
    <t>WO063735038</t>
  </si>
  <si>
    <t>|MB00503|MYIA-002511479344/POI/bapak/085343870969/khefinwong@gmail.com</t>
  </si>
  <si>
    <t>2026-09-05 11:00:00 | Jam Pemasangan : 08:00 - 12.00  Tanggal Pemasangan : SABTU 05 SEPTEMBER 2026  Info Tambahan : Hubungi pelanggan sebelum datang ke lokasi</t>
  </si>
  <si>
    <t>SDN MEDOKAN SEMAMPIR I (Lt.2)</t>
  </si>
  <si>
    <t>ODP-MYR-FQK/13 FQK/D02/13.01</t>
  </si>
  <si>
    <t>WO063783022</t>
  </si>
  <si>
    <t>MD|MYDB-20260907268230|DN00001/MN02094|SDN MEDOKAN SEMAMPIR I (Lt.2)|081357999305</t>
  </si>
  <si>
    <t>2026-09-12 08:00:00 | Nama : IBU RENY No HP : 081357999305 No Alternatif : M Janji : 12/09/2026 Jam Pasang : Pagi NoteÃ‚Â :  Hubungi terlebih dahulu sebelum ke lokasi</t>
  </si>
  <si>
    <t>HSI Bisnis Basic Bundling Netmonk Promo H2 2026 PSB 70% - 100 Mbps</t>
  </si>
  <si>
    <t>PT. NAPTUN PUTRA TEKNIK</t>
  </si>
  <si>
    <t>ODP-RTE-FM/01 FM/D01/01.01</t>
  </si>
  <si>
    <t>WO063734315</t>
  </si>
  <si>
    <t>|MN00118|MYIA-090136815276/POI/Pak Hafidz/081237256635/muhamadhafidzloper@gmail.com</t>
  </si>
  <si>
    <t xml:space="preserve">2026-09-08 08:00:00 | Tanggal pemasangan : 08/09/2026 Jam pemasangan : 08.00 - 12.00 Info Tambahan : Hubungi pelanggan dulu sebelum ke lokasi terima kasih. </t>
  </si>
  <si>
    <t>PT. Neo Asadhia Indonesia</t>
  </si>
  <si>
    <t>ODP-TUN-FC/42 FC/D05/42.01</t>
  </si>
  <si>
    <t>WO063734244</t>
  </si>
  <si>
    <t>MD|MYDB-20260907268165|DN00001/MN00500|PT. Neo Asadhia Indonesia|081215467571</t>
  </si>
  <si>
    <t xml:space="preserve">2026-09-08 08:00:00 | telp :081215467571 alt : manja : pagi / siang 08/09/2026 hub sebelum ke lokasi </t>
  </si>
  <si>
    <t>ODP-BLR-FE/10</t>
  </si>
  <si>
    <t>WO063736707</t>
  </si>
  <si>
    <t>2026-09-04 08:00:00 | Tanggal pemasangan: 04/09/2026  Jam pemasangan : pagi / siang  Info Tambahan : Hubungi pelanggan dulu sebelum ke lokasi  terima kasih.</t>
  </si>
  <si>
    <t>TOKO WIDODO</t>
  </si>
  <si>
    <t>ODP-RGJ-FG/37 FG/D07/37.01</t>
  </si>
  <si>
    <t>WO063737295</t>
  </si>
  <si>
    <t>MD|MYDB-20260904268000|DN00001/MN01010|TOKO WIDODO|08133951456</t>
  </si>
  <si>
    <t xml:space="preserve">2026-09-08 08:00:00 | Jam pemasangan : 12.00 Info Tambahan : Hubungi pelanggan dulu sebelum ke lokasi terimakasih  </t>
  </si>
  <si>
    <t>PT. BALI CRAFT MARKET INDO</t>
  </si>
  <si>
    <t>ODP-WGP-FL/12 FL/D01/12.01</t>
  </si>
  <si>
    <t>WO063737108</t>
  </si>
  <si>
    <t>|MN00122|MYIA-026810723325/POI/joko harmanto/081329554650/jokoharmanto82@gmail.com</t>
  </si>
  <si>
    <t>2026-09-08 08:00:00 | Nama PIC : Joko No HP : 081329554650 Alt :  M Janji : 08 September 2026 Jam Pasang : 08.00 - 13:00  NoteÃ‚Â :  hubungi terlebih dahulu sebelum kelokasi</t>
  </si>
  <si>
    <t>PT. Bintang Sayap Utama ASO Bojonegoro</t>
  </si>
  <si>
    <t>ODP-BJN-FX/13 FX/D03/13.01</t>
  </si>
  <si>
    <t>WO063723510</t>
  </si>
  <si>
    <t>|MN00799|MYIA-003987510521/POI/AHMAD NIZAR/088223344000/ahmad.nizar@bintangsayaputama.con</t>
  </si>
  <si>
    <t>2026-09-10 15:00:00 | Nama : bapa nizar No HP : 085707231252 No Alternatif : M Janji : 10/09/2026 Jam Pasang : Pagi NoteÃ‚Â :  Hubungi terlebih dahulu sebelum ke lokasi</t>
  </si>
  <si>
    <t>SDN TEMPUREJO 2</t>
  </si>
  <si>
    <t>ODP-WAT-FN/18 FN/D02/18.01</t>
  </si>
  <si>
    <t>WO063760093</t>
  </si>
  <si>
    <t>MD|MYDB-20260907268170|DN00001/MN00968|SDN TEMPUREJO 2|085856850058</t>
  </si>
  <si>
    <t>2026-09-08 13:00:00 | Nama PIC : Bp Johan No Hp : 085856850058 No Alt : - Tgl Pemasangan : 8 Sept 2026 Interval : PAGI SIANG Note : Hubungi pelanggan terlebih dahulu</t>
  </si>
  <si>
    <t>ODP-BJN-FW/45</t>
  </si>
  <si>
    <t>WO063734715</t>
  </si>
  <si>
    <t xml:space="preserve">AMRBS;950223;ALDHIAZ;JKT OUTER;HSI Bisnis PSB 70% - 150 Mbps - (819000);CP SANDY 087778113956;billing@bnteknologi.com  </t>
  </si>
  <si>
    <t>2026-09-10 15:00:00|Tanggal Pemasangan : 10 September 2026 Jam Pemasangan : 08:00 15:00 Info Tambahan : Hubungi pelanggan dulu sebelum ke lokasi terimakasih|40010577|MYDITA</t>
  </si>
  <si>
    <t>ODP-KPP-FAD/78 FAD/D02/78.01</t>
  </si>
  <si>
    <t>WO063744060</t>
  </si>
  <si>
    <t>MD|MYDB-20260907268181|DN00001/MN00572|Toko Nory|082342506202</t>
  </si>
  <si>
    <t xml:space="preserve">2026-09-08 11:00:00 | telp :082342506202 alt : manja : pagi / siang 08/09/2026 hub sebelum ke lokasi </t>
  </si>
  <si>
    <t>SAHAM LIRBOYO</t>
  </si>
  <si>
    <t>ODP-MJT-FM/51 FM/D09/51.01</t>
  </si>
  <si>
    <t>WO063745097</t>
  </si>
  <si>
    <t>MD|MYDB-20260907268190|SC20016/MC20202|SAHAM LIRBOYO|085735998992</t>
  </si>
  <si>
    <t>Kolosal Coffee &amp; Social Space</t>
  </si>
  <si>
    <t>ODP-KDW-FA/153 FA/D03/153.01</t>
  </si>
  <si>
    <t>WO063722571</t>
  </si>
  <si>
    <t>|MN02342|MYIA-091171792346/POI/Akhmad Imanullah/087701503551/klslkdw01@gmail.com</t>
  </si>
  <si>
    <t>2026-09-08 08:00:00 | Nama : BAPA EKA No HP : 087701503551 No Alternatif : M Janji : 08/09/2026 Jam Pasang : Pagi NoteÃ‚Â :  Hubungi terlebih dahulu sebelum ke lokasi</t>
  </si>
  <si>
    <t>PERACANGAN BU GUNDIN</t>
  </si>
  <si>
    <t>ODP-TUL-FAM/34 FAM/D03/34.01</t>
  </si>
  <si>
    <t>WO063702609</t>
  </si>
  <si>
    <t>MD|MYDB-20260906268133|DC20015/MC20183|PERACANGAN BU GUNDIN|081554207573</t>
  </si>
  <si>
    <t>2026-09-07 15:00:00 | Nama : BU EVY RENJANIS  No Hp : 081554207573 No Alt :  Tgl Pemasangan : 07 September 2026 Interval : SIANG Note : Hubungi pelanggan terlebih dahulu</t>
  </si>
  <si>
    <t>Incess Fruits</t>
  </si>
  <si>
    <t>ODP-MYR-FSS/38 FSS/D04/38.01</t>
  </si>
  <si>
    <t>WO063704549</t>
  </si>
  <si>
    <t>|MN02083|MYIA-073486127047/POI/Pak Widi/085213622263/dnldgzn@gmail.com</t>
  </si>
  <si>
    <t>2026-09-08 08:00:00 | Nama : BP WIDI ISMAWAN  No Hp : 085213622263 No Alt :  Tgl Pemasangan : 07 September 2026 Interval : PAGI  Note : Hubungi pelanggan terlebih dahulu</t>
  </si>
  <si>
    <t>WO063696081</t>
  </si>
  <si>
    <t>TOKO MUS</t>
  </si>
  <si>
    <t>ODP-GER-FAC/47</t>
  </si>
  <si>
    <t>WO063696274</t>
  </si>
  <si>
    <t>|MC40234|MYIA-013848126759/POI/mustam/087890652394/ayyadiyadi88@gmail.com</t>
  </si>
  <si>
    <t>2026-09-08 08:00:00 | Nama PIC : Bp Mustam  No HP : 087890652394  No Alt : -  M Janji :  08 Sept  2026  Jam Pasang : Pagi / Siang  Note : hubungi pelanggan jika ingin kelokasi</t>
  </si>
  <si>
    <t>FLORYN CELULER</t>
  </si>
  <si>
    <t>ODP-NGR-FQ/06</t>
  </si>
  <si>
    <t>WO063696544</t>
  </si>
  <si>
    <t>MD|MYDB-20260906268106|DN00001/MN00737|FLORYN CELULER|087762775324</t>
  </si>
  <si>
    <t>2026-09-07 15:00:00 | Nama PIC : Komang  No HP : 087762775324 Alt :  M Janji : 07/09/2026 Jam Pasang : 08.00  - 13:00  NoteÃ‚Â :  hubungi terlebih dahulu sebelum ke lokasi, terima kasih.</t>
  </si>
  <si>
    <t>Q Cell dan elektronik</t>
  </si>
  <si>
    <t>ODP-SLI-FAA/023 FAA/D02/023.01</t>
  </si>
  <si>
    <t>WO063696464</t>
  </si>
  <si>
    <t>MD|MYDB-20260906268111|DN00001/MN00663|Q Cell dan elektronik|085771316241</t>
  </si>
  <si>
    <t xml:space="preserve">2026-09-07 13:00:00 | Tanggal : 7 September 2026 Jam : siang Hubungi pelanggan sebelum ke lokasi  </t>
  </si>
  <si>
    <t>TOKO SEMBAKO SLAMET</t>
  </si>
  <si>
    <t>ODP-ABR-FC/028 FC/D05/028.01</t>
  </si>
  <si>
    <t>WO063696660</t>
  </si>
  <si>
    <t>|MN00909|MYIA-076463271814/POI/slamet/085111411403/pndzya@gmail.com</t>
  </si>
  <si>
    <t xml:space="preserve">2026-09-07 13:00:00 | Tanggal : 7 September 2026 Jam : pagi siang Hubungi pelanggan sebelum ke lokasi  </t>
  </si>
  <si>
    <t>TOKO KOWEL JAYA</t>
  </si>
  <si>
    <t>ODP-PME-FBD/17 FBD/D03/17.01</t>
  </si>
  <si>
    <t>WO063698302</t>
  </si>
  <si>
    <t>MD|MYDB-20260906268131|DN00001/MN00558|TOKO KOWEL JAYA|081998054762</t>
  </si>
  <si>
    <t>2026-09-07 15:00:00 | Tanggal pemasangan : 07 SEPTEMBER JULI 2026 Jam pemasangan : pagi/siang Info Tambahan : Hubungi pelanggan dulu sebelum ke lokasi terima kasih</t>
  </si>
  <si>
    <t>SMKN 1 SURUH U/ RUANG GURU</t>
  </si>
  <si>
    <t>ODP-TRE-FL/59 FL/D05/59.01</t>
  </si>
  <si>
    <t>WO063690795</t>
  </si>
  <si>
    <t>|MN00418|MYIA-075403956827/POI/YUDA ARIFIANTO/085643512190/yudaarifianto694@gmail.com</t>
  </si>
  <si>
    <t>2026-09-07 13:00:00 | Tanggal Pemasangan : 07 September 2026 Jam Pemasangan : 08:00 15:00 Info Tambahan : Hubungi pelanggan dulu sebelum ke lokasi terimakasih</t>
  </si>
  <si>
    <t>CV ALAS VEENUZ TRAWAS</t>
  </si>
  <si>
    <t>ODP-PGE-FG/17 FG/D02/17.01</t>
  </si>
  <si>
    <t>WO063676071</t>
  </si>
  <si>
    <t>|MN02627|MYIA-009068675901/POI/YUDHIS WAHYU RAMADHAN/085853539600/alasveenuztrawas@gmail.com</t>
  </si>
  <si>
    <t>2026-09-07 11:00:00 | Nama PIC : Yudhys No HP : 085853539600 Alt :  M Janji : 07/09/2026 Jam Pasang : 08.00  - 13:00  NoteÃ‚Â :  hubungi terlebih dahulu sebelum ke lokasi, terima kasih.</t>
  </si>
  <si>
    <t>PT. Bangkit Lakuliner Indonesia Kepanjen Malang</t>
  </si>
  <si>
    <t>ODP-KEP-FB/37 KEP/D03/01.37</t>
  </si>
  <si>
    <t>WO063676008</t>
  </si>
  <si>
    <t>|MN02235|MYIA-058448037847/POI/Muhamad Arif Nurdin /085283300362/arif.nurdin@seindonesia.co.id</t>
  </si>
  <si>
    <t>2026-09-07 13:00:00 | Tanggal pemasangan : 07 SEPTEMBER JULI 2026 Jam pemasangan : pagi/siang Info Tambahan : Hubungi pelanggan dulu sebelum ke lokasi terima kasih</t>
  </si>
  <si>
    <t>JAFMIY STORE</t>
  </si>
  <si>
    <t>ODP-RBP-FD/23 FD/D02/23.01</t>
  </si>
  <si>
    <t>WO063675944</t>
  </si>
  <si>
    <t>MD|MYDB-20260904268024|DN00001/MN00906|JAFMIY STORE|085733393618</t>
  </si>
  <si>
    <t xml:space="preserve">2026-09-07 13:00:00 | Nama : IBU SUMIYATUN No HP : 085733393618 No Alternatif : M Janji : 07/09/2026 Jam Pasang : Pagi NoteÃ‚Â :  Hubungi terlebih dahulu sebelum ke lokasi </t>
  </si>
  <si>
    <t>Toko Mutiara</t>
  </si>
  <si>
    <t>ODP-PYA-FAQ/55 FAQ/D04/55.01</t>
  </si>
  <si>
    <t>WO063666843</t>
  </si>
  <si>
    <t>MD|MYDB-20260905268054|SC00001/MC00046|Toko Mutiara|082326519792</t>
  </si>
  <si>
    <t xml:space="preserve">2026-09-07 08:00:00 | Jam pemasangan : 08.00 - 12.00 Waktu pemasangan : 7 September 2026 Info Tabaha : Hubungi pelanggan dulu sebelum ke lokasi terimakasih </t>
  </si>
  <si>
    <t>BINTANG SAYAP UTAMA (GUDANG BARU BERKAH)</t>
  </si>
  <si>
    <t>ODP-SDA-FAF/03</t>
  </si>
  <si>
    <t>WO063666922</t>
  </si>
  <si>
    <t>|MN02332|/BINTANG SAYAP UTAMA (GUDANG BARU BERKAH)/WINBACK 2.0 HSI B2B (1:1) 100MBPS 535RB PSB DISC 70%//ficho.rafid@bintangsayaputama.com/FICHO RAFID MUHAIMIN/082225000968 081358817821</t>
  </si>
  <si>
    <t>2026-09-07 08:00:00|telp :081358817821 Tanggal pemasangan : 07/09/2026 Jam pemasangan : pagi/siang Info Tambahan : Hubungi pelanggan dulu sebelum ke lokasi, terima kasih|40000802|MYDITA</t>
  </si>
  <si>
    <t>Toko Samsul Arifin</t>
  </si>
  <si>
    <t>ODP-KPP-FH/27</t>
  </si>
  <si>
    <t>WO063685426</t>
  </si>
  <si>
    <t>MD|MYDB-20260904268017|DN00001/MN00572|Toko Samsul Arifin|081937568111</t>
  </si>
  <si>
    <t>2026-09-05 11:00:00 | Waktu pemasnagan : 05 September 2026  Jam pemasangan : 08.00 - 12.00  Mohon hubungi pelanggan sebelum ke lokasi   Terima kasih</t>
  </si>
  <si>
    <t>PT. WAR ORT INDONESIA</t>
  </si>
  <si>
    <t>ODP-MYR-FDV/01 FDV/D01/01.01</t>
  </si>
  <si>
    <t>WO063672865</t>
  </si>
  <si>
    <t>|MN02083|MYIA-085678299036/POI/Pak Fachrurazi/082232325289/mbadentalcaregnanyar@gmail.com</t>
  </si>
  <si>
    <t>2026-09-08 08:00:00 | Tanggal Pemasangan : 08 September 2026 Jam Pemasangan : 08:00 15:00 Info Tambahan : Hubungi pelanggan dulu sebelum ke lokasi terimakasih</t>
  </si>
  <si>
    <t>ODP-MRR-FAA/86</t>
  </si>
  <si>
    <t>WO063673573</t>
  </si>
  <si>
    <t>2026-09-04 15:00:00 | Tanggal Pemasangan : 04 September 2026  Jam Pemasangan : 08:00 15:00  Info Tambahan : Hubungi pelanggan dulu sebelum ke lokasi terimakasih</t>
  </si>
  <si>
    <t>AULA NURUS SHOBAH</t>
  </si>
  <si>
    <t>ODP-PAE-FAB/20 FAB/D02/20.01</t>
  </si>
  <si>
    <t>WO063673388</t>
  </si>
  <si>
    <t>MD|MYDB-20260906268107|SC20016/MC20202|AULA NURUS SHOBAH|08139243860</t>
  </si>
  <si>
    <t>2026-09-08 08:00:00 | Nama Pic : BP HAVID No Hp Pic : 08139243860 Jam Pemasangan : 08:00 - 12.00 Tanggal Pemasangan : SENIN 07 SEPTEMBER 2026 Info Tambahan : Hubungi pelanggan sebelum datang ke lokasi</t>
  </si>
  <si>
    <t>WO063673144</t>
  </si>
  <si>
    <t>KOST WIDYA (lt.3)</t>
  </si>
  <si>
    <t>ODP-MYR-FZC/38</t>
  </si>
  <si>
    <t>WO063678313</t>
  </si>
  <si>
    <t xml:space="preserve">|MN02094|/KOST WIDYA (lt.3)/HSI Basic Promo HUT Telkom (1:2) 75 Mbps (Rp 365.000) PSB Rp 150.000/081331007171/nilandita127@gmail.com/Widya Nilandita/-7.282564,112.765370/Jl. Manyar Sabrangan Gang 9 No. 4 </t>
  </si>
  <si>
    <t>2026-09-10 11:00:00|M Janji : 07/09/2026 Jam Pasang : 08.00 - 13:00  NoteÃ‚Â :  hubungi terlebih dahulu sebelum kelokasi  |40981182|MYDITA</t>
  </si>
  <si>
    <t>TRANS MARINE INDONESIA</t>
  </si>
  <si>
    <t>WO063669738</t>
  </si>
  <si>
    <t>RBS HSI |ADE RAGIL PURWANDANI | 406650 | TREG 3 | TRANS MARINE INDONESIA | BP AGUS| 085238565557 | PSB INET NETMONK 50 MBPS</t>
  </si>
  <si>
    <t>2026-08-24 13:00:00|Tanggal pemasangan : 21 agust 2026  Jam pemasangan : PAGI/SIANG  Info Tambahan : Hubungi pelanggan dulu sebelum ke lokasi  |40951377|MYDITA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</si>
  <si>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</si>
  <si>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KOST PUTRI ASIYAH</t>
  </si>
  <si>
    <t>ODP-KBS-FA/87 FA/D08/87.01</t>
  </si>
  <si>
    <t>WO063667542</t>
  </si>
  <si>
    <t>MD|MYDB-20260906268103|DN00001/MN00906|KOST PUTRI ASIYAH|081380080354</t>
  </si>
  <si>
    <t xml:space="preserve">2026-09-07 08:00:00 | Tanggal : 7 September 2026 Jam : pagi  Hubungi pelanggan sebelum ke lokasi  </t>
  </si>
  <si>
    <t>KAYYISA STORE</t>
  </si>
  <si>
    <t>ODP-PON-FBB/13 FBB/D04/13.01</t>
  </si>
  <si>
    <t>WO063667496</t>
  </si>
  <si>
    <t>MD|MYDB-20260906268102|DN00001/MN02053|KAYYISA STORE|082137511015</t>
  </si>
  <si>
    <t xml:space="preserve">2026-09-07 08:00:00 | Nama : IBU FITRIYANA No HP : 082137511015 No Alternatif : M Janji : 07/09/2026 Jam Pasang : Pagi NoteÃ‚Â :  Hubungi terlebih dahulu sebelum ke lokasi </t>
  </si>
  <si>
    <t>Toko Mitra Hidayah</t>
  </si>
  <si>
    <t>ODP-PME-FAT/33 FAT/D05/33.01</t>
  </si>
  <si>
    <t>WO063688217</t>
  </si>
  <si>
    <t>MD|MYDB-20260906268118|DN00001/MN00572|Toko Mitra Hidayah|085947626847</t>
  </si>
  <si>
    <t xml:space="preserve">2026-09-07 11:00:00 | Nama :Ibu Arijul No HP : 085947626847 No Alternatif : M Janji : 07/09/2026 Jam Pasang : Pagi NoteÃ‚Â :  Hubungi terlebih dahulu sebelum ke lokasi </t>
  </si>
  <si>
    <t>SD ISLAM NU PELEM</t>
  </si>
  <si>
    <t>ODP-PAE-FAG/39 FAG/D06/39.01</t>
  </si>
  <si>
    <t>WO063663536</t>
  </si>
  <si>
    <t>|MN01011|MYIA-045765395158/POI/ULIN NUHA MUKHIBBUDIN/081359177263/ulinnuha768@gmail.com</t>
  </si>
  <si>
    <t>2026-09-08 13:00:00 | telp :081359177263 Tanggal pemasangan : 08/09/2026 Jam pemasangan : pagi/siang Info Tambahan : Hubungi pelanggan dulu sebelum ke lokasi, terima kasih</t>
  </si>
  <si>
    <t>Conato Bakery Rogojampi</t>
  </si>
  <si>
    <t>ODP-RGJ-FC/28 FC/D05/28.01</t>
  </si>
  <si>
    <t>WO063687055</t>
  </si>
  <si>
    <t>MD|MYDB-20260906268120|DC30004/MC30051|Conato Bakery Rogojampi|087755722098</t>
  </si>
  <si>
    <t>Aufa Aquatic (toko ikan)</t>
  </si>
  <si>
    <t>ODP-KUD-FAZ/037 FAZ/D03/037.01</t>
  </si>
  <si>
    <t>WO063665881</t>
  </si>
  <si>
    <t>|MN01414|MYIA-037575573817/POI/Moh Ilham Aufa/089502059562/aufailham887@gmail.com</t>
  </si>
  <si>
    <t>2026-09-07 08:00:00 | Nama PIC : Ilham  No HP : 089502059562 Alt :  M Janji : 07/09/2026 Jam Pasang : 08.00  - 13:00  NoteÃ‚Â :  hubungi terlebih dahulu sebelum ke lokasi, terima kasih.</t>
  </si>
  <si>
    <t>PT INOVASI MAJU BERSAMA</t>
  </si>
  <si>
    <t>ODP-KRN-FM/07</t>
  </si>
  <si>
    <t>WO063669996</t>
  </si>
  <si>
    <t>|MN00370|/PT INOVASI MAJU BERSAMA/WINBACK 2.0 HSI B2B (1:1) 100MBPS 535RB PSB DISC 70%//bersamainovasimaju@gmail.com/GILDA FEBRI LESTARI/083113156438 085843986437</t>
  </si>
  <si>
    <t>2026-09-07 08:00:00|Tanggal Pemasangan : 07 September 2026 Jam Pemasangan : 08:00 15:00 Info Tambahan : Hubungi pelanggan dulu sebelum ke lokasi terimakasih|40951377|MYDITA</t>
  </si>
  <si>
    <t>T-Cell Bojonegoro</t>
  </si>
  <si>
    <t>WO063665351</t>
  </si>
  <si>
    <t>|MN00799|MYIA-014212782113/POI/Heri Mujiarto/085269974885/adsbojonegoro78@gmail.com</t>
  </si>
  <si>
    <t xml:space="preserve">2026-09-09 08:00:00 | Nama :BAPAK HERI No HP : 085269974885 No Alternatif : M Janji : 09/09/2026 Jam Pasang : Pagi NoteÃ‚Â :  Hubungi terlebih dahulu sebelum ke lokasi </t>
  </si>
  <si>
    <t>KOST WIDYA (lt.4)</t>
  </si>
  <si>
    <t>WO063754176</t>
  </si>
  <si>
    <t xml:space="preserve">|MN02094|/KOST WIDYA (lt.4)/HSI Basic Promo HUT Telkom (1:2) 75 Mbps (Rp 365.000) PSB Rp 150.000/081331007171/nilandita127@gmail.com/Widya Nilandita/-7.282564,112.765370/Jl. Manyar Sabrangan Gang 9 No. 4 </t>
  </si>
  <si>
    <t>2026-09-13 08:00:00|Tanggal pemasangan : 08/09/2026 Jam pemasangan : 08.00 - 12.00 Info Tambahan : Hubungi pelanggan dulu sebelum ke lokasi terima kasih.|40971401|MYDITA</t>
  </si>
  <si>
    <t>YURA MARKET</t>
  </si>
  <si>
    <t>ODP-SBW-FBK/57 FBK/D03/57.01</t>
  </si>
  <si>
    <t>WO063666174</t>
  </si>
  <si>
    <t>MD|MYDB-20260906268100|DN00001/MN01576|YURA MARKET|085119349786</t>
  </si>
  <si>
    <t>UD Siap 46</t>
  </si>
  <si>
    <t>ODP-PME-FBP/41 FBP/D02/41.01</t>
  </si>
  <si>
    <t>WO063682395</t>
  </si>
  <si>
    <t>MD|MYDB-20260906268117|DN00001/MN00572|UD Siap 46|081957135007</t>
  </si>
  <si>
    <t>2026-09-07 11:00:00 | telp :081957135007 Tanggal pemasangan : 07/09/2026 Jam pemasangan : pagi/siang Info Tambahan : Hubungi pelanggan dulu sebelum ke lokasi, terima kasih</t>
  </si>
  <si>
    <t>TOKO SAMSUL</t>
  </si>
  <si>
    <t>ODP-PME-FQ/28 FQ/D05/28.01</t>
  </si>
  <si>
    <t>WO063701741</t>
  </si>
  <si>
    <t>MD|MYDB-20260906268128|DN00001/MN00558|TOKO SAMSUL|083867143359</t>
  </si>
  <si>
    <t>2026-09-07 15:00:00 | Nama : BP MUHAMMAD IBRAHIM (SUAMI) No Hp : 083867143359 No Alt :  Tgl Pemasangan : 07 September 2026 Interval : PAGI  Note : Hubungi pelanggan terlebih dahulu</t>
  </si>
  <si>
    <t>HSI Bisnis Bundling Netmonk PSB 70% Promo - 50 Mbps</t>
  </si>
  <si>
    <t>KIOS TEMBAKAU</t>
  </si>
  <si>
    <t>ODP-BJR-FJ/076</t>
  </si>
  <si>
    <t>WO063693373</t>
  </si>
  <si>
    <t>|MN00909|MYIA-093878178022/POI/andi prasetia/085291600800/andigoo@icloud.com</t>
  </si>
  <si>
    <t>CV Lintang Tigade Abadi</t>
  </si>
  <si>
    <t>ODP-SBI-FE/23 FE/D02/23.01</t>
  </si>
  <si>
    <t>WO063693234</t>
  </si>
  <si>
    <t>MD|MYDB-20260906268129|EB00004/MB00073|CV Lintang Tigade Abadi|08123040035</t>
  </si>
  <si>
    <t>2026-09-07 13:00:00 | Nama : BP CHABIB AHMADI (SUAMI) No Hp : 08123040035 No Alt :  Tgl Pemasangan : 07 September 2026 Interval : PAGI  Note : Hubungi pelanggan terlebih dahulu</t>
  </si>
  <si>
    <t>ODP-BKL-FCD/04</t>
  </si>
  <si>
    <t>WO063683146</t>
  </si>
  <si>
    <t>2026-09-04 08:00:00 | Nama Pic : bp Abil   No Hp Pic : 08139180764  No alt : -  Jam Pemasangan : pagi   Tanggal Pemasangan : 4 September 2026</t>
  </si>
  <si>
    <t>ONE NOBER</t>
  </si>
  <si>
    <t>ODP-CEP-FD/092 FD/D08/092.01</t>
  </si>
  <si>
    <t>WO063677702</t>
  </si>
  <si>
    <t>|MC60162|MYIA-066162762703/POI/DIAN PERTIWI/082341906361/dulhiview@gmail.com</t>
  </si>
  <si>
    <t xml:space="preserve">2026-09-07 13:00:00 | Jam pemasangan : 12.00 Info Tambahan : Hubungi pelanggan dulu sebelum ke lokasi terimakasih </t>
  </si>
  <si>
    <t>WARUNG MAKAN SEBLAK RAME</t>
  </si>
  <si>
    <t>ODP-BJR-FAT/041</t>
  </si>
  <si>
    <t>WO063674841</t>
  </si>
  <si>
    <t>|MN00909|MYIA-076963749879/POI/alvin/081391687143/nurfauzialfin82@gmail.com</t>
  </si>
  <si>
    <t>2026-09-09 08:00:00 | Nama : BP ALVIN  No Hp : 081391687143 No Alt :  Tgl Pemasangan : 07 September 2026 Interval : PAGI  Note : Hubungi pelanggan terlebih dahulu</t>
  </si>
  <si>
    <t>UPT SD NEGERI 70 GRESIK</t>
  </si>
  <si>
    <t>WO063675346</t>
  </si>
  <si>
    <t>MD|MYDB-20260904267989|DN00001/MN02100|UPT SD NEGERI 70 GRESIK|085706404151</t>
  </si>
  <si>
    <t>2026-09-09 08:00:00 | Tanggal pemasangan : 05/09/2026 Jam pemasangan : pagi/siang Info Tambahan : Hubungi pelanggan dulu sebelum ke lokasi terima kasih.</t>
  </si>
  <si>
    <t>ODP-PKM-FAA/020</t>
  </si>
  <si>
    <t>WO063668513</t>
  </si>
  <si>
    <t>ODP-TET-FAF/04</t>
  </si>
  <si>
    <t>WO063668514</t>
  </si>
  <si>
    <t>TOKO MUNIFAH</t>
  </si>
  <si>
    <t>ODP-SPG-FS/61</t>
  </si>
  <si>
    <t>WO063697856</t>
  </si>
  <si>
    <t>|MN02600|/TOKO MUNIFAH/MUNIFAH/081995210518/aretaproduction@gmail.com/HSI Bisnis Promo HUT Telkom (1:1) 150 Mbps (Rp 620.000) PSB Rp 150.000/</t>
  </si>
  <si>
    <t>2026-08-28 15:00:00|Nama PIC : bapa abi  No HP : 081995210518  No Alternatif  :  M Janji : 28/08/2026  Jam Pasang : Pagi  NoteÃ‚Â :  Hubungi terlebih dahulu sebelum ke lokasi|40961370|MYDITA</t>
  </si>
  <si>
    <t>TOKO DAVID 66</t>
  </si>
  <si>
    <t>ODP-SMP-FN/22</t>
  </si>
  <si>
    <t>WO063694855</t>
  </si>
  <si>
    <t>|MN00213|/TOKO DAVID 66/087774586719/anaksoleh22@gmail.com/HSI Bisnis + Netmonk Promo 2026 100 Mbps (Rp 591.100) PSB 150.000/Moh David/-6.967328,113.8025415</t>
  </si>
  <si>
    <t>2026-09-05 11:00:00|Tanggal pemasangan : 05/09/2026  Jam pemasangan : siang  Info Tambahan : Hubungi pelanggan dulu sebelum ke lokasi  terima kasih.|40941148|MYDITA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</si>
  <si>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</si>
  <si>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CRBC-WIKA-PP JO</t>
  </si>
  <si>
    <t>ODP-GNK-FM/087 FM/D02/087.01</t>
  </si>
  <si>
    <t>WO063678766</t>
  </si>
  <si>
    <t>|MN02295|MYIA-023591042145/POI/Ibu Anisa /6289523199418/generalaffaircrbc@gmail.com</t>
  </si>
  <si>
    <t>HSI Bisnis Khusus Winback PSB 70% - 200 Mbps</t>
  </si>
  <si>
    <t>ODP-MRR-FAA/104</t>
  </si>
  <si>
    <t>WO063679032</t>
  </si>
  <si>
    <t>2026-09-04 15:00:00 | Tanggal pemasangan: 04/09/2026  Jam pemasangan : pagi / siang  Info Tambahan : Hubungi pelanggan dulu sebelum ke lokasi  terima kasih.</t>
  </si>
  <si>
    <t>MTS UNGGULAN DARUL FALAH</t>
  </si>
  <si>
    <t>ODP-MIP-FE/27</t>
  </si>
  <si>
    <t>WO063665365</t>
  </si>
  <si>
    <t>|MN01575|/MTS UNGGULAN DARUL FALAH/WINBACK HSI B2B + OCA BREACH CHECKER  (1:1) 100MBPS 635,5RB PSB DISC 70%//mtsdfjerukmacan@gmail.com/RAMADHAN ARYO PUTRA/85792761317</t>
  </si>
  <si>
    <t>2026-09-05 08:00:00|jerukmacan RT.14/RW.03 sawo jetis mojokerto|SYSTEM|MYDITA</t>
  </si>
  <si>
    <t>ODP-OMB-FB/50</t>
  </si>
  <si>
    <t>WO063625472</t>
  </si>
  <si>
    <t>2026-09-02 08:00:00 | Nama PIC : Abd majid  No HP : 087701444040  Alt :   M Janji : 02/09/2026  Jam Pasang : 08.00  - 13:00   NoteÃ‚Â :  hubungi terlebih dahulu sebelum ke lokasi, terima kasih.</t>
  </si>
  <si>
    <t>Toko Ana</t>
  </si>
  <si>
    <t>ODP-TET-FAB/105</t>
  </si>
  <si>
    <t>WO063625476</t>
  </si>
  <si>
    <t>|MN02085|MYIA-073057733271/POI/Ana Rostiana/081235732864/rafaizanassabil.allam@gmail.com</t>
  </si>
  <si>
    <t>2026-08-29 04:00:00 | Nama : BU ANA ROSTIANA   No Hp : 081235732864  No Alt :   Tgl Pemasangan : 28 Agustus 2026  Interval : PAGI   Note : Hubungi pelanggan terlebih dahulu</t>
  </si>
  <si>
    <t>TOKO YATI</t>
  </si>
  <si>
    <t>ODP-SMP-FK/17 FK/D03/17.01</t>
  </si>
  <si>
    <t>WO063624041</t>
  </si>
  <si>
    <t>MD|MYDB-20260905268065|DN00001/MN00806|TOKO YATI|085702827450</t>
  </si>
  <si>
    <t>2026-09-06 11:00:00 | Nama : BU NURHAYATI No Hp : 085702827450 No Alt :  Tgl Pemasangan : 06 September 2026 Interval : PAGI  Note : Hubungi pelanggan terlebih dahulu</t>
  </si>
  <si>
    <t>PERUM JASA TIRTA</t>
  </si>
  <si>
    <t>ODP-MRT-FZ/09</t>
  </si>
  <si>
    <t>WO063638956</t>
  </si>
  <si>
    <t>|MN02271|/PERUM JASA TIRTA/WINBACK HSI B2B + NETMONK (1:1) 150MBPS 761,1RB PSB DISC 70%//llmjkt22@gmail.com/LINDA ROSIANA/85172247241</t>
  </si>
  <si>
    <t>2026-09-07 08:00:00|Tanggal pemasangan : 6/09/2026 Jam pemasangan : pagi/siang Info Tambahan : Hubungi pelanggan dulu sebelum ke lokasi, terima kasih|40951377|MYDITA</t>
  </si>
  <si>
    <t>PT. SURABAYA SUKSES NUSANTARA</t>
  </si>
  <si>
    <t>ODP-MYR-FTH/36</t>
  </si>
  <si>
    <t>WO063628929</t>
  </si>
  <si>
    <t>|MN02749|MYIA-063440500248/POI/Abdul Aziz/085731916392/abdulazizbjg84@gmail.com</t>
  </si>
  <si>
    <t xml:space="preserve">2026-09-05 08:00:00 | Jam pemasangan : 08.00 - 12.00  Waktu pemasangan : 4 September 2026  Info Tabaha : Hubungi pelanggan dulu sebelum ke lokasi  terimakasih </t>
  </si>
  <si>
    <t>ODP-TDS-FCW/01</t>
  </si>
  <si>
    <t>WO063629148</t>
  </si>
  <si>
    <t>2026-09-04 15:00:00 | Nama PIC : bapak ricard  No HP :  081212115088  Alt :   M Janji : (JUMAT/4/SEPTEMBER/2026)  jam Pasang : 09:00  Note : hubungi pelanggan jika ingin kelokasi</t>
  </si>
  <si>
    <t>CAFE DAN PANCINGAN</t>
  </si>
  <si>
    <t>ODP-KTS-FJ/66 FJ/D04/66.01</t>
  </si>
  <si>
    <t>WO063615983</t>
  </si>
  <si>
    <t>MD|MYDB-20260905268050|SC20016/MC20202|CAFE DAN PANCINGAN|085785769876</t>
  </si>
  <si>
    <t xml:space="preserve">2026-09-06 13:00:00 | M Janji : (06/09/2026) jam Pasang : 09:00 Note : hubungi pelanggan jika ingin kelokasi </t>
  </si>
  <si>
    <t>ODP-PYA-FAP/73</t>
  </si>
  <si>
    <t>WO063617034</t>
  </si>
  <si>
    <t>Toko Sahwari Ramadan</t>
  </si>
  <si>
    <t>ODP-SWE-FAD/99</t>
  </si>
  <si>
    <t>WO063588908</t>
  </si>
  <si>
    <t>MD|MYDB-20260828267414|SC00001/MC00046|Toko Sahwari Ramadan|082329486352</t>
  </si>
  <si>
    <t>2026-08-31 08:00:00 | Tanggal Pemasangan : 31 Agustus 2026  Jam Pemasangan : 08:00 15:00  Info Tambahan : Hubungi pelanggan dulu sebelum ke lokasi terimakasih</t>
  </si>
  <si>
    <t>NCS (Semampir,Kediri)</t>
  </si>
  <si>
    <t>ODP-KDI-FAK/22 FAK/D03/22.01</t>
  </si>
  <si>
    <t>WO063644608</t>
  </si>
  <si>
    <t>MD|MYDB-20260905268088|DN00001/MN01993|NCS (Semampir,Kediri)|082232262062</t>
  </si>
  <si>
    <t>2026-09-07 08:00:00 | Nama PIC : Ibu Herlin No HP : 082232262062 No Alt : - M Janji :  07 Sept  2026 Jam Pasang : Pagi / Siang Note : hubungi pelanggan jika ingin kelokasi</t>
  </si>
  <si>
    <t>KOS KOSAN PAK TONI</t>
  </si>
  <si>
    <t>ODP-SBW-FAZ/16 FAZ/D02/16.01</t>
  </si>
  <si>
    <t>WO063589017</t>
  </si>
  <si>
    <t>|MN02367|MYIA-008587557243/POI/TONI VALKON/08213396582/motengatas@gmail.com</t>
  </si>
  <si>
    <t>2026-09-07 08:00:00 | Nama PIC : Toni No HP : 08213396582 Alt : 085333971240 M Janji : 06/08/2026 Jam Pasang : 08.00 - 13:00  NoteÃ‚Â :  hubungi terlebih dahulu sebelum kelokasi</t>
  </si>
  <si>
    <t>PT MODULAR KULINER INDONESIA</t>
  </si>
  <si>
    <t>ODP-MTR-FBG/114</t>
  </si>
  <si>
    <t>WO063643550</t>
  </si>
  <si>
    <t>|MN00498|MYIA-021507745288/POI/JULIO PRATAMA PUTRA/081291522934/it.support@ishangry.com</t>
  </si>
  <si>
    <t>2026-08-30 15:00:00 | Tanggal pemasangan : 28 agust 2026  Jam pemasangan : 13.00  Info Tambahan : Hubungi pelanggan dulu sebelum ke lokasi, terima kasih.</t>
  </si>
  <si>
    <t>WONOGIRI</t>
  </si>
  <si>
    <t>WNG</t>
  </si>
  <si>
    <t>ALUZ STICKER ART</t>
  </si>
  <si>
    <t>ODP-WNG-FH/042 FH/D01/042.01</t>
  </si>
  <si>
    <t>WO063632342</t>
  </si>
  <si>
    <t>|MN02255|MYIA-099301845506/POI/ARDIAN YULIYATMOKO/08112646896/aluzsticker@gmail.com</t>
  </si>
  <si>
    <t>2026-09-06 13:00:00 | Nama : BP ARDIAN YULIATMOKO No Hp : 08112646896 No Alt :  Tgl Pemasangan : 06 September 2026 Interval : PAGI  Note : Hubungi pelanggan terlebih dahulu</t>
  </si>
  <si>
    <t>TOKO KHOIRUL</t>
  </si>
  <si>
    <t>ODP-SMP-FK/89 FK/D05/89.01</t>
  </si>
  <si>
    <t>WO063630596</t>
  </si>
  <si>
    <t>MD|MYDB-20260905268079|DN00001/MN00806|TOKO KHOIRUL|082329851273</t>
  </si>
  <si>
    <t xml:space="preserve">2026-09-06 11:00:00 | Tanggal : 6 September 2026 Jam : siang Hubungi pelanggan sebelum ke lokasi </t>
  </si>
  <si>
    <t>yayasan ponpes al arifin</t>
  </si>
  <si>
    <t>ODP-KPP-FH/01</t>
  </si>
  <si>
    <t>WO063630918</t>
  </si>
  <si>
    <t>MD|MYDB-20260831267675|DN00001/MN00572|yayasan ponpes al arifin|085704700137</t>
  </si>
  <si>
    <t>2026-09-02 08:00:00 | Nama : BP MASNOTO  No Hp : 085704700137  No Alt :   Tgl Pemasangan : 01 September 2026  Interval : PAGI   Note : Hubungi pelanggan terlebih dahulu</t>
  </si>
  <si>
    <t>- 11_11446;Biaya PSB HSI EBIS Tunai di Depan ~ 11[150000]  - E25063;E25063 ~ ES25 - Paket Produk OCA AI Lite[0]  - E25063~null~105363;E25063||77||Abodemen 0[0]  - E25063~null~E25063_OCAAILITE;OCAAILITE ~ OCA AI Lite ~ E25063[85000]  - E23015;E23015 ~ ES23</t>
  </si>
  <si>
    <t>CV BEAUTYLUX INDONESIA DISTRIBUSI</t>
  </si>
  <si>
    <t>ODP-SMN-FBH/038 FBH/D03/038.01</t>
  </si>
  <si>
    <t>WO063630853</t>
  </si>
  <si>
    <t>|MC80075|MYIA-025138676279/POI/WALYADI/081326903002/walyadixw0@gmail.com</t>
  </si>
  <si>
    <t>2026-09-07 15:00:00 | Nama Pic : BP WAL No Hp Pic : 081326903002 Jam Pemasangan : 08:00 - 12.00 Tanggal Pemasangan : MINGGU 06 SEPTEMBER 2026 Info Tambahan : Hubungi pelanggan sebelum datang ke lokasi</t>
  </si>
  <si>
    <t>RDD</t>
  </si>
  <si>
    <t>ODP-RDD-FD/032</t>
  </si>
  <si>
    <t>WO063609575</t>
  </si>
  <si>
    <t>AMRBS;403099;TREG4;MUHAMMAD MASTUR;081226139781;CP IS MAELAL HIKAM;082324798182;PAKET 2S INET VOICE 50 MBPS (479.000);PT GLOBAL JET EXPRESS//KEDUNGBANTENG;input by Tito</t>
  </si>
  <si>
    <t>2026-09-04 13:00:00|https://goo.gl/maps/Mq8EUC1L7D4w3WBR6?g_st=ac|SYSTEM|MYDITA</t>
  </si>
  <si>
    <t>RANDUDONGKAL</t>
  </si>
  <si>
    <t>ODP-MTR-FDA/16</t>
  </si>
  <si>
    <t>WO063604013</t>
  </si>
  <si>
    <t xml:space="preserve">2026-09-04 08:00:00 | Tanggal : 4 September 2026  Jam : pagi   Hubungi pelanggan sebelum ke lokasi   </t>
  </si>
  <si>
    <t>mafia kopi</t>
  </si>
  <si>
    <t>WO063625571</t>
  </si>
  <si>
    <t>|MN00915|MYIA-016308712495/POI/ash habil karim/081353502887/chabiel2288@gmail.com</t>
  </si>
  <si>
    <t xml:space="preserve">2026-09-12 08:00:00 | Tanggal : 12 September 2026 Jam : pagi  Hubungi pelanggan sebelum ke lokasi </t>
  </si>
  <si>
    <t>TOKO RIMA</t>
  </si>
  <si>
    <t>ODP-SMP-FCM/52 FCM/D05/52.01</t>
  </si>
  <si>
    <t>WO063625744</t>
  </si>
  <si>
    <t>MD|MYDB-20260905268069|DN00001/MN00806|TOKO RIMA|082228906123</t>
  </si>
  <si>
    <t>PT PANDU AKSARA NAWASENA</t>
  </si>
  <si>
    <t>ODP-GDA-FAN/24 FAN/D02/24.01</t>
  </si>
  <si>
    <t>WO063625647</t>
  </si>
  <si>
    <t>MD|MYDB-20260905268049|DN00001/MN02094|PT PANDU AKSARA NAWASENA|081515982030</t>
  </si>
  <si>
    <t>2026-09-07 11:00:00 | Nama Pic : bp abdul  No Hp Pic : 081515982030 No alt : - Jam Pemasangan : pagi  Tanggal Pemasangan : 7 September 2026</t>
  </si>
  <si>
    <t>ODP-KGD-FAQ/170</t>
  </si>
  <si>
    <t>WO063609334</t>
  </si>
  <si>
    <t>2026-09-05 10:00:00 | Nama PIC : PT. Bangkit Lakuliner Indonesia Banguntapan Yogyakarta 3  No HP :  085283300362  Alt :   M Janji : (JUMAT/4/SEPTEMBER/2026)  jam Pasang : 09:00  Note : hubungi pelanggan jika ingin kelokasi</t>
  </si>
  <si>
    <t>ODP-KAR-FQ/007</t>
  </si>
  <si>
    <t>WO063608713</t>
  </si>
  <si>
    <t xml:space="preserve">2026-09-04 13:00:00 | Jam pemasangan : 12.00  Info Tambahan : Hubungi pelanggan dulu sebelum ke lokasi  terimakasih   </t>
  </si>
  <si>
    <t>CV. SAVEERO KARYA (Caruban)</t>
  </si>
  <si>
    <t>ODP-CRB-FD/75</t>
  </si>
  <si>
    <t>WO063606722</t>
  </si>
  <si>
    <t>|MN02760|MYIA-030303508815/POI/Bagas/085178154884/cvsaveerokaryapusat@gmail.com</t>
  </si>
  <si>
    <t>PT. NUSA REJEKI PROPERTI</t>
  </si>
  <si>
    <t>ODP-SMA-FZ/04</t>
  </si>
  <si>
    <t>WO063596292</t>
  </si>
  <si>
    <t>|MN02545|/PIC KOMANG SATYA MAHA PUTRA/085156403075-081999579238/ulubeachclubhotel@gmail.com</t>
  </si>
  <si>
    <t>2026-09-01 15:00:00|Nama Pic : bu rema   No Hp Pic : 081999579238  No alt : -  Jam Pemasangan : pagi   Tanggal Pemasangan : 1 September 2026|40951375|MYDITA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</si>
  <si>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</si>
  <si>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DEPOT AIR MINUM BIRU BARATA JAYA</t>
  </si>
  <si>
    <t>ODP-MYR-FBP/19</t>
  </si>
  <si>
    <t>WO063625809</t>
  </si>
  <si>
    <t>|MN00062|/ DEPOT AIR MINUM BIRU BARATA JAYA/Feni Justiani Tjahjono/082257418756 ALT 085748807807 /sby.own@airminumbiru.com/bisnis basic 1:2 2P INET + TLP 50 mb 360rb sblm ppn   Psb 150rb sblm ppn /-7.2989548,112.7576412</t>
  </si>
  <si>
    <t>Sales Force</t>
  </si>
  <si>
    <t>2026-09-06 11:00:00|Jam pemasangan : 08.00 - 12.00 Waktu pemasangan : 4 September 2026 Info Tabaha : Hubungi pelanggan dulu sebelum ke lokasi terimakasih |40951381|MYDITA</t>
  </si>
  <si>
    <t>Toko Usaha Baru</t>
  </si>
  <si>
    <t>ODP-PME-FAG/08</t>
  </si>
  <si>
    <t>WO063611924</t>
  </si>
  <si>
    <t>|MN00572|/Toko Usaha Baru/085927421639/Kusmawati112@gmail.com/HSI Bisnis + Netmonk Promo 2026 150 Mbps (Rp 676.100) PSB 150.000/Kusmawati/-7.174121,113.532151</t>
  </si>
  <si>
    <t>2026-09-06 08:00:00|Jam pemasangan : 08.00 - 12.00 Waktu pemasangan : 4 September 2026 Info Tabaha : Hubungi pelanggan dulu sebelum ke lokasi terimakasih |40951381|MYDITA</t>
  </si>
  <si>
    <t>CV. SAVEERO KARYA (Teuku Umar Sidoarjo)</t>
  </si>
  <si>
    <t>ODP-SDA-FHE/05 FHE/D02/05.01</t>
  </si>
  <si>
    <t>WO063609417</t>
  </si>
  <si>
    <t>|MN02760|MYIA-082984357625/POI/Bagas/085178154884/cvsaveerokaryapusat@gmail.com</t>
  </si>
  <si>
    <t>2026-09-06 11:00:00 | Nama : BU RINA (ADMIN) No Hp : 085178154884 No Alt :  Tgl Pemasangan : 06 September 2026 Interval : SIANG Note : Hubungi pelanggan terlebih dahulu</t>
  </si>
  <si>
    <t>LPK langgeng Cipta Makmur Tulungagung</t>
  </si>
  <si>
    <t>ODP-CAT-FC/41</t>
  </si>
  <si>
    <t>WO063610518</t>
  </si>
  <si>
    <t>|MN00458|MYIA-018377346447/POI/Yovita Mudji rahayu/+6281210127271/langgengciptamakmur01@gmail.com</t>
  </si>
  <si>
    <t>2026-09-03 15:00:00|Jln Raya Bandung Prigi RT 04 RW 01, Mbulak Bantengan |SYSTEM|MYDITA</t>
  </si>
  <si>
    <t>ODP-GER-FAH/35</t>
  </si>
  <si>
    <t>WO063640853</t>
  </si>
  <si>
    <t xml:space="preserve">2026-09-04 13:00:00 | Tanggal pemasangan: 04/09/2026  Jam pemasangan : pagi / siang  Info Tambahan : Hubungi pelanggan dulu sebelum ke lokasi  terima kasih.  </t>
  </si>
  <si>
    <t>ODP-SDA-FAQ/04 FAQ/D01/05.04</t>
  </si>
  <si>
    <t>WO063611999</t>
  </si>
  <si>
    <t>MD|MYDB-20260905268060|DN00001/MN00501|DELTRAS STORE|0811663331</t>
  </si>
  <si>
    <t>ODP-WOS-FP/015</t>
  </si>
  <si>
    <t>WO063612245</t>
  </si>
  <si>
    <t xml:space="preserve">2026-09-03 13:00:00 | M Janji : 03 September 2026  Jam Pasang : pagi  Note : hubungi pelanggan jika ingin kelokasi  </t>
  </si>
  <si>
    <t>TOKO MULYA</t>
  </si>
  <si>
    <t>ODP-SMP-FJ/57 FJ/D01/57.01</t>
  </si>
  <si>
    <t>WO063629581</t>
  </si>
  <si>
    <t>MD|MYDB-20260905268074|DN00001/MN00806|TOKO MULYA|085702827466</t>
  </si>
  <si>
    <t>Toko dodi Glempang</t>
  </si>
  <si>
    <t>ODP-KLP-FH/002</t>
  </si>
  <si>
    <t>WO063629505</t>
  </si>
  <si>
    <t>|MC00213|MYIA-007276890235/POI/RIMA SRI WANYUNINGSIH/085155349441/miftakhulhidayat336699@gmail.com</t>
  </si>
  <si>
    <t>2026-09-06 15:00:00 | Nama : BP ARIS (SUAMI) No Hp : 085155349441 No Alt :  Tgl Pemasangan : 06 September 2026 Interval : PAGI  Note : Hubungi pelanggan terlebih dahulu</t>
  </si>
  <si>
    <t>TOKO PRISKA</t>
  </si>
  <si>
    <t>ODP-PRN-FAW/034 FAW/D04/034.01</t>
  </si>
  <si>
    <t>WO063629308</t>
  </si>
  <si>
    <t>|MN02495|MYIA-069659262541/POI/KOSWANTO/082227104441/sofyanwidhiyarto@gmail.com</t>
  </si>
  <si>
    <t>2026-09-06 13:00:00 | Nama Pic : BP KOSWANTO No Hp Pic : 082227104441 Jam Pemasangan : 08:00 - 12.00 Tanggal Pemasangan : MINGGU 06 SEPTEMBER 2026 Info Tambahan : Hubungi pelanggan sebelum datang ke lokasi</t>
  </si>
  <si>
    <t>ODP-GSK-FAP/04</t>
  </si>
  <si>
    <t>WO063630429</t>
  </si>
  <si>
    <t xml:space="preserve">2026-09-04 11:00:00 | M Janji :  04/09/2026  Jam Pasang : Pagi   Note : hubungi pelanggan jika ingin kelokasi  </t>
  </si>
  <si>
    <t>ODP-TOP-FN/49</t>
  </si>
  <si>
    <t>WO063613075</t>
  </si>
  <si>
    <t>TOKO MADURA MART</t>
  </si>
  <si>
    <t>ODP-PME-FM/03 FM/D01/03.01</t>
  </si>
  <si>
    <t>WO063650395</t>
  </si>
  <si>
    <t>MD|MYDB-20260905268092|DN00001/MN00558|TOKO MADURA MART|085337059171</t>
  </si>
  <si>
    <t>2026-09-06 15:00:00 | Nama : BP SATOJI  No Hp : 085337059171 No Alt :  Tgl Pemasangan : 06 September 2026 Interval : PAGI  Note : Hubungi pelanggan terlebih dahulu</t>
  </si>
  <si>
    <t>PT FARMA GLOBAL TEKNOLOGI</t>
  </si>
  <si>
    <t>ODP-SMN-FBC/058 FBC/D03/058.01</t>
  </si>
  <si>
    <t>WO063642037</t>
  </si>
  <si>
    <t>|MC80054|MYIA-089325601291/POI/ARIAN NIZAR/085236688999/arvin.nizars@gmail.com</t>
  </si>
  <si>
    <t>2026-09-08 08:00:00 | Nama PIC : Bp Arvin No HP : 085236688999 No Alt : - M Janji :  08 Sept  2026 Jam Pasang : Pagi / Siang Note : hubungi pelanggan jika ingin kelokasi</t>
  </si>
  <si>
    <t>TOKO RINI</t>
  </si>
  <si>
    <t>ODP-BLO-FA/016 FA/D03/016.01</t>
  </si>
  <si>
    <t>WO063641656</t>
  </si>
  <si>
    <t>|MC60162|MYIA-018591671456/POI/SEPTHI EKA ARIANTI/082138943436/cleomineral271@gmail.com</t>
  </si>
  <si>
    <t>2026-09-06 13:00:00 | Tanggal pemasangan : 6/09/2026 Jam pemasangan : pagi/siang Info Tambahan : Hubungi pelanggan dulu sebelum ke lokasi, terima kasih</t>
  </si>
  <si>
    <t>ODP-BOW-FP/16</t>
  </si>
  <si>
    <t>WO063594530</t>
  </si>
  <si>
    <t>AMRBS;950223;ALDHIAZ;JKT OUTER;HSI BISNIS INET ONLY 50MBPS;CP RIZIQ 0877-1577-1000;087778113956;billing@bnteknologi.com</t>
  </si>
  <si>
    <t>2026-09-03 13:00:00|Tanggal pemasangan : 02/09/2026  Jam pemasangan : pagi/siang  Info Tambahan : Hubungi pelanggan dulu sebelum ke lokasi  terima kasih.|40951377|MYDITA</t>
  </si>
  <si>
    <t>PAUD ASSAHRA</t>
  </si>
  <si>
    <t>ODP-TRE-FZ/65 FZ/D05/65.01</t>
  </si>
  <si>
    <t>WO063602285</t>
  </si>
  <si>
    <t>|MN00418|MYIA-088289568453/POI/EKO PRASETYONO/082337048196/pauda891@gmail.com</t>
  </si>
  <si>
    <t>2026-09-06 08:00:00 | Tanggal pemasangan : 6/09/2026 Jam pemasangan : pagi/siang Info Tambahan : Hubungi pelanggan dulu sebelum ke lokasi, terima kasih</t>
  </si>
  <si>
    <t>WARUNG FAJAR</t>
  </si>
  <si>
    <t>ODP-PRN-FAD/062 FAD/D07/062.01</t>
  </si>
  <si>
    <t>WO063602290</t>
  </si>
  <si>
    <t>|MN02495|MYIA-060732713557/POI/SOFYAN WIDHIYARTO/088225323147/sofyanwidhiyarto@gmail.com</t>
  </si>
  <si>
    <t>2026-09-06 08:00:00 | M Janji : 06/09/2026 Jam Pasang : 08.00  - 13:00  NoteÃ‚Â :  hubungi terlebih dahulu sebelum ke lokasi, terima kasih.</t>
  </si>
  <si>
    <t>PT. PAKUWON PERMAI ( PAKUWON MALL ) / Tenant DJI</t>
  </si>
  <si>
    <t>ODP-KBU-FGK/035</t>
  </si>
  <si>
    <t>WO063605245</t>
  </si>
  <si>
    <t>AMRBS/403103/ANISA DWIARYANI/R3/YOGYAKARTA/PT. PAKUWON PERMAI ( PAKUWON MALL ) / Tenant DJI /081234541654 (pa tio)/ riyantosetyadi@pakuwon.com</t>
  </si>
  <si>
    <t>2026-09-06 08:00:00|Tanggal pemasangan : 06 SEPTEMBER JULI 2026 Jam pemasangan : pagi/siang Info Tambahan : Hubungi pelanggan dulu sebelum ke lokasi terima kasih|40010577|MYDITA</t>
  </si>
  <si>
    <t>Carwash Cafe</t>
  </si>
  <si>
    <t>ODP-END-FDA/52 FDA/D03/52.01</t>
  </si>
  <si>
    <t>WO063599990</t>
  </si>
  <si>
    <t>|MC40142|MYIA-033994431563/POI/Efrem Diakon Mau/085219370573/efremdiakon48@gmail.com</t>
  </si>
  <si>
    <t>Warung Piknik</t>
  </si>
  <si>
    <t>ODP-DDS-FD/41 FD/D04/41.01</t>
  </si>
  <si>
    <t>WO063600449</t>
  </si>
  <si>
    <t>MD|MYDB-20260905268043|DN00001/MN01273|Warung Piknik|081327745359</t>
  </si>
  <si>
    <t xml:space="preserve">2026-09-06 08:00:00 | Jam pemasangan : 08.00 - 12.00 Waktu pemasangan : 4 September 2026 Info Tabaha : Hubungi pelanggan dulu sebelum ke lokasi terimakasih  </t>
  </si>
  <si>
    <t>ODP-PWT-FN/023</t>
  </si>
  <si>
    <t>WO063636513</t>
  </si>
  <si>
    <t xml:space="preserve">2026-09-04 08:00:00 | Nama PIC : Bp Thoha  No HP : 089649227366  No Alt : -  M Janji : 03 Sept 2026  Jam Pasang : Pagi / Siang  Note : hubungi pelanggan jika ingin kelokasi  </t>
  </si>
  <si>
    <t>BBT</t>
  </si>
  <si>
    <t>PEMERINTAH DESA PALUMBUNGAN</t>
  </si>
  <si>
    <t>ODP-BBT-FD/038</t>
  </si>
  <si>
    <t>WO063627886</t>
  </si>
  <si>
    <t>|MN02834|MYIA-066381033060/POI/NUR KARTIKA RAHMAWATI/081225184265/pemdespalumbungan14@gmail.com</t>
  </si>
  <si>
    <t>2026-09-05 08:00:00 | Nama Pic : bp abduh   No Hp Pic : 081225184265  No alt : -  Jam Pemasangan : pagi   Tanggal Pemasangan : 5 September 2026</t>
  </si>
  <si>
    <t>BOBOTSARI</t>
  </si>
  <si>
    <t>ODP-PKM-FHA/03</t>
  </si>
  <si>
    <t>WO063615451</t>
  </si>
  <si>
    <t>TOKO AMRULLAH</t>
  </si>
  <si>
    <t>ODP-GER-FAH/34</t>
  </si>
  <si>
    <t>WO063647676</t>
  </si>
  <si>
    <t>|MC40234|MYIA-093158266294/POI/amrulah/087796989262/ammrilahh@gmail.com</t>
  </si>
  <si>
    <t>LPTQ kota semarang</t>
  </si>
  <si>
    <t>ODP-MJP-FA/090 FA/D07/090.01</t>
  </si>
  <si>
    <t>WO063646550</t>
  </si>
  <si>
    <t>|MN02256|MYIA-065818995148/POI/FATKHUR ROKHIM/085228135351/lptq.kotasmg@gmail.com</t>
  </si>
  <si>
    <t>2026-09-06 15:00:00 | M Janji : 06/09/2026 Jam Pasang : 08.00  - 13:00  NoteÃ‚Â :  hubungi terlebih dahulu sebelum ke lokasi, terima kasih.</t>
  </si>
  <si>
    <t>WO063619853</t>
  </si>
  <si>
    <t>AMRBS;403095;REG3;BAYU;085100296564;HSI 1S 50MB;439k;PIC 085742440004;pujiarisandi7@gmail.com</t>
  </si>
  <si>
    <t>2026-09-05 13:00:00|Waktu pemasnagan : 05 September 2026  Jam pemasangan : 08.00 - 12.00  Mohon hubungi pelanggan sebelum ke lokasi   Terima kasih|40971401|MYDITA</t>
  </si>
  <si>
    <t>ODP-SMP-FK/179 FK/D10/179.01</t>
  </si>
  <si>
    <t>WO063618762</t>
  </si>
  <si>
    <t>MD|MYDB-20260905268068|DN00001/MN00806|TOKO YATI|085702827450</t>
  </si>
  <si>
    <t>PT SIMONE BUSINESS ADVISORY INDONESIA</t>
  </si>
  <si>
    <t>ODP-SMT-FEG/047 FEG/D06/047.01</t>
  </si>
  <si>
    <t>WO063617445</t>
  </si>
  <si>
    <t>MD|MYDB-20260904267988|DN00001/MN00299|PT SIMONE BUSINESS ADVISORY INDONESIA|085726345502</t>
  </si>
  <si>
    <t>2026-09-07 08:00:00 | Nama PIC : Pras  No HP : 085726345502 Alt :  M Janji : 06/08/2026 Jam Pasang : 08.00 - 13:00  NoteÃ‚Â :  hubungi terlebih dahulu sebelum kelokasi</t>
  </si>
  <si>
    <t>PT SUN RISE MILL</t>
  </si>
  <si>
    <t>ODP-MRT-FP/29</t>
  </si>
  <si>
    <t>WO063639404</t>
  </si>
  <si>
    <t>AMRBS;940137;AM;ISTIHAMIN FITRI;RBS-3;SURAMADU;PSB :+6282137332214/FAJAR/+6282331115521/YOLANDA/purchase7.sunrise@gmail.com/HSI Bisnis (1:1) 50 Mbps (Rp 439.000) PSB Rp 150.000</t>
  </si>
  <si>
    <t>2026-08-21 08:00:00|TELP :082144661171  ALT ;  MANJA : PAGI / SIANG 21/08/2026  HUB SEBELUM KE LOKASI |40000802|MYDITA</t>
  </si>
  <si>
    <t>WO063623967</t>
  </si>
  <si>
    <t xml:space="preserve">2026-09-04 15:00:00 | Jam Pemasangan : 08:00 - 12.00  Tanggal Pemasangan : JUMAT 04 SEPTEMBER 2026  Info Tambahan : Hubungi pelanggan sebelum datang ke lokasi  </t>
  </si>
  <si>
    <t>ODP-KUD-FG/037 FG/D01/04.37</t>
  </si>
  <si>
    <t>WO063623510</t>
  </si>
  <si>
    <t>|MN02587|MYIA-016452640714/POI/Safari/085600002216/perijinanwabs@gmail.com</t>
  </si>
  <si>
    <t>HSI Bisnis Bundling Phone PSB 70% - Free 800 Menit - 50 Mbps</t>
  </si>
  <si>
    <t>DM EDU</t>
  </si>
  <si>
    <t>ODP-SBW-FBD/14 FBD/D02/14.01</t>
  </si>
  <si>
    <t>WO063623134</t>
  </si>
  <si>
    <t>MD|MYDB-20260903267953|DN00001/MN01576|DM EDU|085339355880</t>
  </si>
  <si>
    <t>2026-09-08 08:00:00 | Nama PIC : Ibu Desi No HP : 085339355880 No Alt : - M Janji :  08 Sept  2026 Jam Pasang : Pagi / Siang Note : hubungi pelanggan jika ingin kelokasi</t>
  </si>
  <si>
    <t>HSI Bisnis Bundling Netmonk Promo H2 2026 PSB 70% - 50 Mbps</t>
  </si>
  <si>
    <t>TOKO SENTOSA</t>
  </si>
  <si>
    <t>ODP-NDL-FG/63</t>
  </si>
  <si>
    <t>WO063643949</t>
  </si>
  <si>
    <t>MD|MYDB-20260815265634|DC20010/MC20002|TOKO SENTOSA|085741870695</t>
  </si>
  <si>
    <t>2026-09-05 08:00:00|Dsn Nambangan rt 2 RW 1 desa badal kec Ngadiluwih kab kediri|SYSTEM|MYDITA</t>
  </si>
  <si>
    <t>ODP-GIN-FQ/128</t>
  </si>
  <si>
    <t>WO063525499</t>
  </si>
  <si>
    <t>2026-09-03 08:00:00|Nama PIC : ibu kirana  No HP :  081999938690  Alt :   M Janji : (KAMIS/3/SEPTEMBER/2026)  jam Pasang : 09:00  Note : hubungi pelanggan jika ingin kelokasi|40961371|MYDITA</t>
  </si>
  <si>
    <t>SPPG Jeruklegi Wetan</t>
  </si>
  <si>
    <t>ODP-GML-FF/006</t>
  </si>
  <si>
    <t>WO063710304</t>
  </si>
  <si>
    <t>AMRBS ; 404510 ; AM ; DANIERA; TREG3 ;CILACAP ;INDIBIZ PROMO 50 Mbps 1S; SPPG Jeruklegi Wetan / 082221333660/ terusjayapurchasing@gmail.com</t>
  </si>
  <si>
    <t>2026-09-09 08:00:00|M Janji : (08/09/2026) jam Pasang : 09:00 Note : hubungi pelanggan jika ingin kelokasi |40900827|MYDITA</t>
  </si>
  <si>
    <t>BDY</t>
  </si>
  <si>
    <t>WH ERABLUE BANDAR UTARA</t>
  </si>
  <si>
    <t>ODP-BDY-FD/067</t>
  </si>
  <si>
    <t>WO063531436</t>
  </si>
  <si>
    <t>|MN02713|MYIA-007115499998/POI/HASBIBINTARO SHIDDIQ/081249549394/nextperdanaone@gmail.com</t>
  </si>
  <si>
    <t xml:space="preserve">2026-09-01 13:00:00 | Nama PIC : bapa hasbi  No HP : 081249549394  No Alternatif :  M Janji : 01/09/2026  Jam Pasang : Pagi  NoteÃ‚Â :  Hubungi terlebih dahulu sebelum ke lokasi  </t>
  </si>
  <si>
    <t>PT RIYADI PUTRA MAKMUR</t>
  </si>
  <si>
    <t>ODP-DMO-FDF/19</t>
  </si>
  <si>
    <t>WO063567863</t>
  </si>
  <si>
    <t>MB00300;PT RIYADI PUTRA MAKMUR;Moch. Syamsul ma'arif;082210081120;081328226339;putra.rpmsby@gmail.com;SURABAYA, BUBUTAN, SEMARANG, 94C BLOK A41, 60174;PSB 1P 1:1 100MBPS 669K+PPN;AKTIVASI 150K;SET SEGERA;MLD</t>
  </si>
  <si>
    <t>2026-09-08 08:00:00|Tanggal pemasangan : 08/09/2026 Jam pemasangan : 09.00 Info Tambahan : Hubungi pelanggan dulu sebelum ke lokasi terima kasih.|40941148|MYDITA</t>
  </si>
  <si>
    <t>ODP-MJP-FBA/064</t>
  </si>
  <si>
    <t>WO063531280</t>
  </si>
  <si>
    <t xml:space="preserve">2026-09-03 11:00:00 | Nama PIC:  bp miftahul   No HP: 082324444225  Alt:  Tanggal: 3/9/2026  Jam Pasang: Siang  Note: Hubungi sebelum ke lokasi, terimakasih. </t>
  </si>
  <si>
    <t>ODP-SLW-FA/162</t>
  </si>
  <si>
    <t>WO063530995</t>
  </si>
  <si>
    <t>TOKO IKBAL</t>
  </si>
  <si>
    <t>ODP-SKW-FB/53 FB/D03/53.01</t>
  </si>
  <si>
    <t>WO063530795</t>
  </si>
  <si>
    <t>MD|MYDB-20260904267991|DC30008/MC30027|TOKO IKBAL|085258303451</t>
  </si>
  <si>
    <t>2026-09-05 08:00:00 | Jam Pemasangan : 08:00 - 12.00 Tanggal Pemasangan : SABTU 05 SEPTEMBER 2026 Info Tambahan : Hubungi pelanggan sebelum datang ke lokasi</t>
  </si>
  <si>
    <t>WO063530832</t>
  </si>
  <si>
    <t>2026-09-03 13:00:00|Jam Pemasangan : 08:00 - 12.00  Tanggal Pemasangan : KAMIS 03 SEPTEMBER 2026  Info Tambahan : Hubungi pelanggan sebelum datang ke lokasi  |40951378|MYDITA</t>
  </si>
  <si>
    <t>KANTOR DESA WANGUNREJO</t>
  </si>
  <si>
    <t>ODP-PAT-FP/047</t>
  </si>
  <si>
    <t>WO063531496</t>
  </si>
  <si>
    <t>|MC60040|/Ulfa Indah Pratiwi/082313439869 /patiwangunrejo@gmail.com /Permintaan PSB HSI BASIC WB2 50MBPS/KANTOR DESA WANGUNREJO</t>
  </si>
  <si>
    <t>2026-09-08 08:00:00|Waktu pemasnagan : 08 September 2026 Jam pemasangan : 08.00 - 12.00 Mohon hubungi pelanggan sebelum ke lokasi  Terima kasih|40971401|MYDITA</t>
  </si>
  <si>
    <t>MKG</t>
  </si>
  <si>
    <t>PT Titan Jaya Indo Raya</t>
  </si>
  <si>
    <t>ODP-MKG-FP/017</t>
  </si>
  <si>
    <t>WO063523150</t>
  </si>
  <si>
    <t>|MN00458|MYIA-049002091043/POI/Abraham Bramantino/0811818026/bramantino@titan-corporation.com</t>
  </si>
  <si>
    <t xml:space="preserve">2026-09-08 08:00:00 | Nama : bapa abraham No HP : 0811818026 No Alternatif : M Janji : 08/09/2026 Jam Pasang : Pagi NoteÃ‚Â :  Hubungi terlebih dahulu sebelum ke lokasi </t>
  </si>
  <si>
    <t>warkop SIDO KUMPUL KOPI</t>
  </si>
  <si>
    <t>ODP-MYR-FFN/16 FFN/D03/16.01</t>
  </si>
  <si>
    <t>WO063547273</t>
  </si>
  <si>
    <t>MD|MYDB-20260904268006|DN00001/MN00459|warkop SIDO KUMPUL KOPI|083166181084</t>
  </si>
  <si>
    <t>2026-09-05 11:00:00 | Nama Pic : bp iqbal  No Hp Pic : 083166181084 No alt : - Jam Pemasangan : pagi  Tanggal Pemasangan : 5 September 2026</t>
  </si>
  <si>
    <t>WO063513283</t>
  </si>
  <si>
    <t>|MN00086|MYIA-000133579502/POI/ELISA MARTA NUGRAHA /081274594701/elisa@kkgroup.cn</t>
  </si>
  <si>
    <t>Toko Heru</t>
  </si>
  <si>
    <t>ODP-SEL-FAT/38 FAT/D05/38.01</t>
  </si>
  <si>
    <t>WO063542097</t>
  </si>
  <si>
    <t>MD|MYDB-20260904267978|SC00001/MC00149|Toko Heru|083142939167</t>
  </si>
  <si>
    <t>2026-09-07 15:00:00 | Jam Pemasangan : 08:00 - 12.00 Tanggal Pemasangan : SABTU 05 SEPTEMBER 2026 Info Tambahan : Hubungi pelanggan sebelum datang ke lokasi</t>
  </si>
  <si>
    <t>AMANAH STORE</t>
  </si>
  <si>
    <t>ODP-DMO-FTB/23 FTB/D03/23.01</t>
  </si>
  <si>
    <t>WO063542024</t>
  </si>
  <si>
    <t>|MN00086|MYIA-070558046581/POI/AL FATHUR ROZAK/085722210252/alfathurrozak16@gmail.com</t>
  </si>
  <si>
    <t xml:space="preserve">2026-09-05 11:00:00 | Nama PIC:  bp al fathur  No HP: 085722210252 Alt: Tanggal: 5/9/2026 Jam Pasang: Siang Note: Hubungi sebelum ke lokasi, terimakasih. </t>
  </si>
  <si>
    <t>HSI Bisnis Basic Bundling OCA Breach Checker Promo H2 2026 PSB 70% - 150 Mbps</t>
  </si>
  <si>
    <t>WO063542010</t>
  </si>
  <si>
    <t>MD|MYDB-20260904267997|DN00001/MN00806|TOKO FATHIMAH|085151937728</t>
  </si>
  <si>
    <t>CV KARYA KREASI PANGAN</t>
  </si>
  <si>
    <t>ODP-DMO-FCX/12</t>
  </si>
  <si>
    <t>WO063549015</t>
  </si>
  <si>
    <t>|MN02435|/CV KARYA KREASI PANGAN/KUPPY YOUNG SETIA BUDI/085100516266/cvkaryakreasipangan@gmail.com/HSI Bisnis Winback + Antares Eazy (1:1) 50 Mbps (Rp 440.000) PSB Rp 150.000/</t>
  </si>
  <si>
    <t>2026-09-07 11:00:00|Nama : BP KUPPY YOUNG SETIA BUDI No Hp : 085100516266 No Alt :  Tgl Pemasangan : 07 September 2026 Interval : SIANG Note : Hubungi pelanggan terlebih dahulu|40971402|MYDITA</t>
  </si>
  <si>
    <t>- E23015;E23015 ~ ES23 - Perangkat ONT[0]  - E23015~null~44292;E23015||11||Abodemen 0[0]  - E23015~null~E23015_SWONTDUALB;SWONTDUALB ~ Biaya Sewa ONT Dual Band ~ E23015[30000]  - E24057;E24057 ~ ES24 - Paket HSI Bisnis (HSIE) Khusus Winback[0]  - E24057~n</t>
  </si>
  <si>
    <t>Toko Nur galuh 1</t>
  </si>
  <si>
    <t>ODP-GSK-FAQ/21 FAQ/D02/21.01</t>
  </si>
  <si>
    <t>WO063524798</t>
  </si>
  <si>
    <t>|MN01401|MYIA-068633743700/POI/Sani/081513999957/eslilin8788@gmail.com</t>
  </si>
  <si>
    <t>2026-09-10 08:00:00 | Jam Pemasangan : 08:00 - 12.00 Tanggal Pemasangan : SABTU 05 SEPTEMBER 2026 Info Tambahan : Hubungi pelanggan sebelum datang ke lokasi</t>
  </si>
  <si>
    <t>WO063584202</t>
  </si>
  <si>
    <t>2026-09-01 15:00:00|Tanggal pemasangan : 01/09/2026  Jam pemasangan : pagi/siang  Info Tambahan : Hubungi pelanggan dulu sebelum ke lokasi, terima kasih|40951377|MYDITA</t>
  </si>
  <si>
    <t>PEAKNFLOW</t>
  </si>
  <si>
    <t>ODP-BLB-FM/07 FM/D01/07.01</t>
  </si>
  <si>
    <t>WO063575052</t>
  </si>
  <si>
    <t>|MN02703|MYIA-060984967453/POI/Muhammad Fayyad Yafi Musafa/0895809960666/peaknflow.id@gmail.com</t>
  </si>
  <si>
    <t>2026-09-05 15:00:00 | Jam Pemasangan : 08:00 - 12.00 Tanggal Pemasangan : SABTU 05 SEPTEMBER 2026 Info Tambahan : Hubungi pelanggan sebelum datang ke lokasi</t>
  </si>
  <si>
    <t>SMPN 5 TEMANGGUNG</t>
  </si>
  <si>
    <t>ODP-TMG-FAM/045 FAM/D04/045.01</t>
  </si>
  <si>
    <t>WO063526061</t>
  </si>
  <si>
    <t>|MN02495|MYIA-058158196433/POI/Ratna Melati Retrika Sari/085877156214/ratnamelati15@gmail.com</t>
  </si>
  <si>
    <t>2026-09-08 08:00:00 | Tanggal pemasangan : 08/09/2026 Jam pemasangan : pagi Info Tambahan : Hubungi pelanggan dulu sebelum ke lokasi terima kasih.</t>
  </si>
  <si>
    <t>CV. SINAR MENTARI INDONESIA</t>
  </si>
  <si>
    <t>ODP-BLR-FBW/03 FBW/D01/03.01</t>
  </si>
  <si>
    <t>WO063550109</t>
  </si>
  <si>
    <t>MD|MYDB-20260904268014|DN00001/MN00385|CV. SINAR MENTARI INDONESIA|087879905703</t>
  </si>
  <si>
    <t xml:space="preserve">2026-09-05 13:00:00 | Nama : IBU EKO SUYANTI No HP : 087879905703 No Alternatif : M Janji : 05/09/2026 Jam Pasang : Pagi NoteÃ‚Â :  Hubungi terlebih dahulu sebelum ke lokasi </t>
  </si>
  <si>
    <t>ERABLUE URIP SUMOHARJO</t>
  </si>
  <si>
    <t>ODP-PKL-FCQ/045</t>
  </si>
  <si>
    <t>WO063550392</t>
  </si>
  <si>
    <t>|MN02587|MYIA-063581881942/POI/HASBIBINTARO SHIDDIQ/081249549394/nextperdanaone@gmail.com</t>
  </si>
  <si>
    <t>2026-09-05 13:00:00 | Tanggal pemasangan : 05 SEPTEMBER JULI 2026 Jam pemasangan : pagi/siang Info Tambahan : Hubungi pelanggan dulu sebelum ke lokasi terima kasih</t>
  </si>
  <si>
    <t>Wr. MAKAN PADANG PUTRA MINANG</t>
  </si>
  <si>
    <t>ODP-TBN-FCQ/18</t>
  </si>
  <si>
    <t>WO063554999</t>
  </si>
  <si>
    <t>MN02844/Wr. MAKAN PADANG PUTRA NIKMAT/PIC ALDAM HARIANTO/081374927825/aldam_087@icloud.com</t>
  </si>
  <si>
    <t>2026-09-05 15:00:00|Jam Pemasangan : 08:00 - 12.00 Tanggal Pemasangan : SABTU 05 SEPTEMBER 2026 Info Tambahan : Hubungi pelanggan sebelum datang ke lokasi|40000798|MYDITA</t>
  </si>
  <si>
    <t>REMBANG</t>
  </si>
  <si>
    <t>LSE</t>
  </si>
  <si>
    <t>ERABLUE RAYA LASEM</t>
  </si>
  <si>
    <t>ODP-LSE-FAC/028 FAC/D04/028.01</t>
  </si>
  <si>
    <t>WO063549848</t>
  </si>
  <si>
    <t>|MN02587|MYIA-099841702824/POI/HASBIBINTARO SHIDDIQ/081249549394/nextperdanaone@gmail.com</t>
  </si>
  <si>
    <t xml:space="preserve">2026-09-05 13:00:00 | Tgl:05/09/2026 Note:Hubungi pelanggan sebelum melakuka pemasangan </t>
  </si>
  <si>
    <t>TB FAIZ JAYA</t>
  </si>
  <si>
    <t>ODP-PRB-FC/52 FC/D04/52.01</t>
  </si>
  <si>
    <t>WO063552055</t>
  </si>
  <si>
    <t>|MC20057|MYIA-031014826710/POI/Dwi Nidaul Mufidah/082317431593/singomurep@gmail.com</t>
  </si>
  <si>
    <t>2026-09-05 13:00:00 | Nama PIC : ibu nida No HP : 082317431593 Alt :  M Janji : (sabtu/5/SEPTEMBER/2026) jam Pasang : 09:00 Note : hubungi pelanggan jika ingin kelokasi</t>
  </si>
  <si>
    <t>WO063557053</t>
  </si>
  <si>
    <t>|MN02587|MYIA-048285478569/POI/HASBIBINTARO SHIDDIQ/081249549394/nextperdanaone@gmail.com</t>
  </si>
  <si>
    <t>2026-09-05 13:00:00 | Nama PIC : bapak hasbi No HP : 081249549394 Alt :  M Janji : (sabtu/5/SEPTEMBER/2026) jam Pasang : 09:00 Note : hubungi pelanggan jika ingin kelokasi</t>
  </si>
  <si>
    <t>WO063551792</t>
  </si>
  <si>
    <t>2026-09-03 15:00:00 | Tanggal pemasangan: 03/09/2026  Jam pemasangan : pagi / siang  Info Tambahan : Hubungi pelanggan dulu sebelum ke lokasi  terima kasih.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</si>
  <si>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</si>
  <si>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ERABLUE PEMUDA BLORA</t>
  </si>
  <si>
    <t>ODP-BLO-FDA/09 FDA/D01/009.01</t>
  </si>
  <si>
    <t>WO063551011</t>
  </si>
  <si>
    <t>|MN02587|MYIA-090201351995/POI/HASBIBINTARO SHIDDIQ/081249549394/nextperdanaone@gmail.com</t>
  </si>
  <si>
    <t xml:space="preserve">2026-09-05 13:00:00 | Nama : ibu ayu No HP : 081249549394 No Alternatif : M Janji : 05/09/2026 Jam Pasang : Pagi NoteÃ‚Â :  Hubungi terlebih dahulu sebelum ke lokasi </t>
  </si>
  <si>
    <t>PT DWI SURYA PERKASA</t>
  </si>
  <si>
    <t>ODP-MLG-FX/07 FX/D01/01.07</t>
  </si>
  <si>
    <t>WO063547825</t>
  </si>
  <si>
    <t>|MN02394|MYIA-064523279944/POI/Joko Utomo /083848928870/paulusjoko@gmail.com</t>
  </si>
  <si>
    <t>2026-09-05 13:00:00 | Nama : BP JOKO UTOMO WIRASUJONO LIEM  No Hp : 083848928870 No Alt :  Tgl Pemasangan : 05 September 2026 Interval : PAGI  Note : Hubungi pelanggan terlebih dahulu</t>
  </si>
  <si>
    <t>ODP-PAZ-FE/37</t>
  </si>
  <si>
    <t>WO063543750</t>
  </si>
  <si>
    <t xml:space="preserve">2026-09-03 11:00:00 | Nama PIC:  bp ali   No HP: 085349778677  Alt: 082146330060 / bu eni   Tanggal: 3/9/2026  Jam Pasang: Siang  Note: Hubungi sebelum ke lokasi, terimakasih. </t>
  </si>
  <si>
    <t>ODP-SAU-FQ/24</t>
  </si>
  <si>
    <t>WO063520966</t>
  </si>
  <si>
    <t>2026-09-04 08:00:00 | Nama Pic : IBU VENI  No Hp Pic : 081998898813  Jam Pemasangan : 08:00 - 12.00  Tanggal Pemasangan : 4 SEPTEMBER 2026  Info Tambahan : Hubungi pelanggan sebelum datang ke lokasi</t>
  </si>
  <si>
    <t>PT GLOBAL YIMI CARGO</t>
  </si>
  <si>
    <t>ODP-SOP-F07/001 FCL/F07/001.01</t>
  </si>
  <si>
    <t>WO063520948</t>
  </si>
  <si>
    <t>|MB00503|MYIA-062040016542/POI/bapak/085215063901/itcargoagents18@gmail.com</t>
  </si>
  <si>
    <t>2026-09-05 14:00:00 | Nama : BP MUHAMMAD ISTI (MAINTENANCE) No Hp : 085215063901 No Alt :  Tgl Pemasangan : 05 September 2026 Interval : PAGI  Note : Hubungi pelanggan terlebih dahulu</t>
  </si>
  <si>
    <t>WO063521053</t>
  </si>
  <si>
    <t>|MB00503|MYIA-049097078872/POI/bapak/085215063901/itcargoagents18@gmail.com</t>
  </si>
  <si>
    <t>2026-09-06 13:00:00 | Nama : BP MUHAMMAD ISTI (MAINTENANCE) No Hp : 085215063901 No Alt :  Tgl Pemasangan : 05 September 2026 Interval : PAGI  Note : Hubungi pelanggan terlebih dahulu</t>
  </si>
  <si>
    <t>ODP-KRT-FAK/044 FAK/D03/044.01</t>
  </si>
  <si>
    <t>WO063520643</t>
  </si>
  <si>
    <t>|MB00503|MYIA-068443282113/POI/bapak/085215063901/itcargoagents18@gmail.com</t>
  </si>
  <si>
    <t>2026-09-05 08:00:00 | Nama : BP MUHAMMAD ISTI (MAINTENANCE) No Hp : 085215063901 No Alt :  Tgl Pemasangan : 05 September 2026 Interval : PAGI  Note : Hubungi pelanggan terlebih dahulu</t>
  </si>
  <si>
    <t>TEGAL</t>
  </si>
  <si>
    <t>TEG</t>
  </si>
  <si>
    <t>ODP-TEG-FBC/114</t>
  </si>
  <si>
    <t>WO063543737</t>
  </si>
  <si>
    <t>AMRBS;403099;TREG4;MUHAMMAD MASTUR;081226139781;CP  SETIYAWAN ADITYA DARMA PUTRA;087831993602;PAKET 1S INET 300 MBPS (1.499.000); PT GLOBAL YIMI CARGO // TEGAL BARAT;input by novi</t>
  </si>
  <si>
    <t>2026-08-27 08:00:00|Lokasi pemasangan didalam ruangan Office |SYSTEM|MYDITA</t>
  </si>
  <si>
    <t>DECORIGO JOYFUL</t>
  </si>
  <si>
    <t>ODP-TDS-FDN/75 FDN/D06/75.01</t>
  </si>
  <si>
    <t>WO063520757</t>
  </si>
  <si>
    <t>MD|MYDB-20260903267915|DN00001/MN00086|DECORIGO JOYFUL|081217975787</t>
  </si>
  <si>
    <t>2026-09-05 08:00:00 | Tanggal pemasangan : 04/09/2026 Jam pemasangan : pagi/siang Info Tambahan : Hubungi pelanggan dulu sebelum ke lokasi, terima kasih</t>
  </si>
  <si>
    <t>KANTOR DESA KOTING A</t>
  </si>
  <si>
    <t>ODP-MMR-FH/62 FH/D06/62.01</t>
  </si>
  <si>
    <t>WO063520273</t>
  </si>
  <si>
    <t>MD|MYDB-20260904267985|SC00001/MC00088|KANTOR DESA KOTING A|081337431033</t>
  </si>
  <si>
    <t>TOKO MAKMUR JAYA</t>
  </si>
  <si>
    <t>ODP-BKI-FJ/03 FJ/D01/03.01</t>
  </si>
  <si>
    <t>WO063544849</t>
  </si>
  <si>
    <t>|MN02617|MYIA-028178983359/POI/SALLIMNA/085129957157/salimlimna8@gmail.com</t>
  </si>
  <si>
    <t xml:space="preserve">2026-09-05 13:00:00 | Waktu pemasnagan : 05 September 2026 Jam pemasangan : 08.00 - 12.00 Mohon hubungi pelanggan sebelum ke lokasi  Terima kasih </t>
  </si>
  <si>
    <t>YAYASAN PENDIDIKAN CHOIRON SYAKUR BANGIL</t>
  </si>
  <si>
    <t>ODP-BNL-FC/96</t>
  </si>
  <si>
    <t>WO063515869</t>
  </si>
  <si>
    <t xml:space="preserve">|MN01982|/YAYASAN PENDIDIKAN CHOIRON SYAKUR BANGIL 1/WINBACK 2.0 HSI B2B (1:1) 100MBPS 535RB PSB DISC 70%/BNL/whysetiawan442@gmail.com/MUHAMMAD WAHYU SETIAWAN/82139531959  </t>
  </si>
  <si>
    <t>2026-09-05 08:00:00|Tgl:05/09/2026 Note:Hubungi pelanggan sebelum melakuka pemasangan|40981182|MYDITA</t>
  </si>
  <si>
    <t>AGEN BRI LINK Aisyah Bella</t>
  </si>
  <si>
    <t>ODP-PSN-FAQ/147</t>
  </si>
  <si>
    <t>WO063512977</t>
  </si>
  <si>
    <t>|MN00025|/AGEN BRI LINK/WINBACK 2.0 HSI B2B (1:1) 75MBPS 415RB PSB DISC 70%//Pasbes031@gmail.com/SAMSIL HUDA/82337745566</t>
  </si>
  <si>
    <t>2026-09-05 15:00:00|Nama : BP SAMSIL HUDA  No Hp : 082337745566 No Alt :  Tgl Pemasangan : 05 September 2026 Interval : SIANG Note : Hubungi pelanggan terlebih dahulu|40971402|MYDITA</t>
  </si>
  <si>
    <t>WARKOP NANDA</t>
  </si>
  <si>
    <t>ODP-SDA-FBT/22 FBT/D02/22.01</t>
  </si>
  <si>
    <t>WO063544454</t>
  </si>
  <si>
    <t>MD|MYDB-20260904267996|DN00001/MN00500|WARKOP NANDA|0881036510674</t>
  </si>
  <si>
    <t xml:space="preserve">2026-09-05 11:00:00 | Jam pemasangan : 08.00 - 12.00 Waktu pemasangan : 4 September 2026 Info Tabaha : Hubungi pelanggan dulu sebelum ke lokasi terimakasih  </t>
  </si>
  <si>
    <t>GUDANG DJAVA</t>
  </si>
  <si>
    <t>ODP-SMP-FP/64 FP/D04/64.01</t>
  </si>
  <si>
    <t>WO063535909</t>
  </si>
  <si>
    <t>MD|MYDB-20260904268001|DN00001/MN00806|GUDANG DJAVA|087865979787</t>
  </si>
  <si>
    <t xml:space="preserve">2026-09-05 11:00:00 | Nama : bapak fandri No HP : 087865979787 No Alternatif : M Janji : 05/09/2026 Jam Pasang : Pagi NoteÃ‚Â :  Hubungi terlebih dahulu sebelum ke lokasi </t>
  </si>
  <si>
    <t>SMK Queen Al Falah Mojo</t>
  </si>
  <si>
    <t>ODP-NDL-FP/22</t>
  </si>
  <si>
    <t>WO063614467</t>
  </si>
  <si>
    <t>AMRBS;404945;ASIH TRI HARTANTI;PSB PAKET 1P-300MB 1.130K PSB 150K;082227329478</t>
  </si>
  <si>
    <t>2026-09-07 08:00:00|Jam pemasangan : 08.00 - 12.00 Waktu pemasangan : 4 September 2026 Info Tabaha : Hubungi pelanggan dulu sebelum ke lokasi terimakasih |40951381|MYDITA</t>
  </si>
  <si>
    <t>MUNTILAN</t>
  </si>
  <si>
    <t>SWT</t>
  </si>
  <si>
    <t>CV RESTU DUTA NIAGA</t>
  </si>
  <si>
    <t>ODP-SWT-FAU/014</t>
  </si>
  <si>
    <t>WO063511281</t>
  </si>
  <si>
    <t>|MN02481|MYIA-048184285437/POI/AGUNG PRASETYONO/0895324068693/rdn.magelang@gmail.com</t>
  </si>
  <si>
    <t xml:space="preserve">2026-09-06 13:00:00 | Nama PIC : Bp Agung No HP : 0895324068693 No Alt : - M Janji : 06 Sept 2026 Jam Pasang : Pagi / Siang Note : hubungi pelanggan jika ingin kelokasi </t>
  </si>
  <si>
    <t>PT. ASTUNGKARA SPACE INDONESIA</t>
  </si>
  <si>
    <t>ODP-SMN-FBW/067</t>
  </si>
  <si>
    <t>WO063534040</t>
  </si>
  <si>
    <t>AMRBS/403104/KRISFIAN TRI SAPUTRA/R3/YOGYAKARTA/PSB HSI BISNIS 1S 50 MBPS PROMO HUT TELKOM 1:1/HERY SURYANA/08122731271/herysuryana14@gmail.com</t>
  </si>
  <si>
    <t>2026-09-05 13:00:00|Jam Pemasangan : 08:00 - 12.00 Tanggal Pemasangan : SABTU 05 SEPTEMBER 2026 Info Tambahan : Hubungi pelanggan sebelum datang ke lokasi|40000798|MYDITA</t>
  </si>
  <si>
    <t>DINAS KANTOR U/ AgendaEnterprise Leaders Consolidation II 2026</t>
  </si>
  <si>
    <t>ODP-BLB-FCK/64</t>
  </si>
  <si>
    <t>WO063565795</t>
  </si>
  <si>
    <t xml:space="preserve"> AM : ZARKA LAZUARDI PUTERA | 940028</t>
  </si>
  <si>
    <t>FACE TO FACE</t>
  </si>
  <si>
    <t>Apotek K24 Gajayana Malang - PT Anugerah Timur Gemilang</t>
  </si>
  <si>
    <t>ODP-KLJ-FAP/07</t>
  </si>
  <si>
    <t>WO063569656</t>
  </si>
  <si>
    <t>|MC80228|/Apotek K24 Gajayana Malang/Paket HSI Bisnis Promo HUT Kemerdekaan 1:1 50Mbps/Witarso Praditya/081229773200/anjaraji1996@gmail.com</t>
  </si>
  <si>
    <t>ODP-GLD-FBC/035</t>
  </si>
  <si>
    <t>WO063563822</t>
  </si>
  <si>
    <t>2026-09-03 08:00:00|Nama PIC:  bp zul   No HP: 085892299976  Alt:  Tanggal: 3/9/2026  Jam Pasang: Pagi  Note: Hubungi sebelum ke lokasi, terimakasih. |40931149|MYDITA</t>
  </si>
  <si>
    <t>PT.ANUGERAH RIMBA RAYA</t>
  </si>
  <si>
    <t>ODP-LMJ-FJ/80 FJ/D03/80.01</t>
  </si>
  <si>
    <t>WO063562987</t>
  </si>
  <si>
    <t>MD|MYDB-20260904268013|DN00001/MN01309|PT.ANUGERAH RIMBA RAYA|081336060099</t>
  </si>
  <si>
    <t xml:space="preserve">2026-09-05 13:00:00 | Nama PIC:  bu adelia  No HP: 081336060099 Alt: 087756872967 Tanggal: 5/9/2026 Jam Pasang: Siang Note: Hubungi sebelum ke lokasi, terimakasih. </t>
  </si>
  <si>
    <t>SMPN 3 SURABAYA (RUANG TIK III)</t>
  </si>
  <si>
    <t>WO063562874</t>
  </si>
  <si>
    <t>|MN00443|MYIA-091174745161/POI/Pak Budi/0895631767681/spegabaya.ud@gmail.com</t>
  </si>
  <si>
    <t>2026-09-07 08:00:00 | Nama : BP BUDY SUPRIYANTO SPD No Hp : 0895631767681 No Alt :  Tgl Pemasangan : 07 September 2026 Interval : PAGI  Note : Hubungi pelanggan terlebih dahulu</t>
  </si>
  <si>
    <t>WO063532293</t>
  </si>
  <si>
    <t>SMPN 3 SURABAYA (RUANG TIK I)</t>
  </si>
  <si>
    <t>WO063565436</t>
  </si>
  <si>
    <t>|MN00443|MYIA-055268256036/POI/Pak Budi/0895631767681/spegabaya.ud@gmail.com</t>
  </si>
  <si>
    <t>2026-09-07 08:00:00 | Nama PIC : bapak budi No HP : 0895631767681 Alt :  M Janji : (senin/7/SEPTEMBER/2026) jam Pasang : 09:00 Note : hubungi pelanggan jika ingin kelokasi</t>
  </si>
  <si>
    <t>SMPN 3 SURABAYA (RUANG TIK II)</t>
  </si>
  <si>
    <t>WO063565566</t>
  </si>
  <si>
    <t>|MN00443|MYIA-024059542528/POI/Pak Budi/0895631767681/spegabaya.ud@gmail.com</t>
  </si>
  <si>
    <t>TOKO SINAR JAYA</t>
  </si>
  <si>
    <t>ODP-RGJ-FE/13 FE/D01/13.01</t>
  </si>
  <si>
    <t>WO063528039</t>
  </si>
  <si>
    <t>MD|MYDB-20260903267969|DC30004/MC30050|TOKO SINAR JAYA|085259478319</t>
  </si>
  <si>
    <t>2026-09-05 08:00:00 | Waktu pemasnagan : 05 September 2026 Jam pemasangan : 08.00 - 12.00 Mohon hubungi pelanggan sebelum ke lokasi  Terima kasih</t>
  </si>
  <si>
    <t>HSI Bisnis Bundling Netmonk Promo 2026 PSB 70% - 300 Mbps</t>
  </si>
  <si>
    <t>SPPG SUROBAYAN 1-KBM</t>
  </si>
  <si>
    <t>ODP-KTW-FAC/031</t>
  </si>
  <si>
    <t>WO063561844</t>
  </si>
  <si>
    <t>|MN00664|MYIA-037797619410/POI/Mujiburrohman/087856961076/mujib830100@gmail.com</t>
  </si>
  <si>
    <t xml:space="preserve">2026-09-05 13:00:00 | Jam pemasangan : 08.00 - 12.00 Waktu pemasangan : 4 September 2026 Info Tabaha : Hubungi pelanggan dulu sebelum ke lokasi terimakasih </t>
  </si>
  <si>
    <t>koperasi KYBAR TANI MANDIRI</t>
  </si>
  <si>
    <t>WO063578761</t>
  </si>
  <si>
    <t>|MC80054|MYIA-088138982675/POI/TRI CAHYO KUNCORO,S.E/082135553975/koprasikbyartani@gmail.com</t>
  </si>
  <si>
    <t xml:space="preserve">2026-09-07 10:00:00 | Nama PIC:  bp tri  No HP: 082135553975 Alt: Tanggal: 7/9/2026 Jam Pasang: Pagi Note: Hubungi sebelum ke lokasi, terimakasih.  </t>
  </si>
  <si>
    <t>TKK PAMERDI</t>
  </si>
  <si>
    <t>ODP-GDG-FT/41 FT/D01/41.01</t>
  </si>
  <si>
    <t>WO063561268</t>
  </si>
  <si>
    <t>|MN00814|MYIA-012400042520/POI/Geger Sugiharta Wijaya/081334789720/gegersugiharta@gmail.com</t>
  </si>
  <si>
    <t>2026-09-07 08:00:00 | Tgl:07/09/2026 Note:Hubungi pelanggan sebelum melakuka pemasangan</t>
  </si>
  <si>
    <t>ODP-KDI-FAB/51</t>
  </si>
  <si>
    <t>WO063518193</t>
  </si>
  <si>
    <t>|MN00843|MYIA-038061607530/POI/hasbibintaro shiddiq/081249549394/nextperdanaone@gmail.com</t>
  </si>
  <si>
    <t>BMT NU NGASEM</t>
  </si>
  <si>
    <t>ODP-BBA-FAT/05 FAT/D01/05.01</t>
  </si>
  <si>
    <t>WO063517956</t>
  </si>
  <si>
    <t>|MN00216|MYIA-098226824142/POI/hendro pandhuwinata/089502637083/hendropanduwinata@hotmail.com</t>
  </si>
  <si>
    <t>2026-09-05 08:00:00 | Nama PIC : BAPAK PANDU No HP : 089502637083 Alt :  M Janji : (sabtu/5/SEPTEMBER/2026) jam Pasang : 09:00 Note : hubungi pelanggan jika ingin kelokasi</t>
  </si>
  <si>
    <t>KOPERASI SEGAR</t>
  </si>
  <si>
    <t>ODP-PKM-FAU/032 FAU/D02/032.01</t>
  </si>
  <si>
    <t>WO063516883</t>
  </si>
  <si>
    <t>|MN02579|MYIA-050548967486/POI/INDAR SURYA DILI SAPUTRA/083862816336/dilisaputra9@gmail.com</t>
  </si>
  <si>
    <t>2026-09-07 08:00:00 | Tgl:05/09/2026 Note:Hubungi pelanggan sebelum melakuka pemasangan</t>
  </si>
  <si>
    <t>HSI Bisnis Basic Bundling Phone Promo 2026 PSB 70% - Free 800 Menit Promo - 50 Mbps</t>
  </si>
  <si>
    <t>WNJ</t>
  </si>
  <si>
    <t>PT. RAPI TEXPRO PRATAMA</t>
  </si>
  <si>
    <t>ODP-PUS-FA/062 FA/D03/062.01</t>
  </si>
  <si>
    <t>WO063504839</t>
  </si>
  <si>
    <t>MD|MYDB-20260903267968|DN00001/MN00663|PT. RAPI TEXPRO PRATAMA|085641005966</t>
  </si>
  <si>
    <t xml:space="preserve">2026-09-05 08:00:00 | Tgl:05/09/2026 Note:Hubungi pelanggan sebelum melakuka pemasangan </t>
  </si>
  <si>
    <t>TOKO AGUS</t>
  </si>
  <si>
    <t>ODP-JTO-FB/07 FB/D03/07.01</t>
  </si>
  <si>
    <t>WO063504741</t>
  </si>
  <si>
    <t>MD|MYDB-20260904267974|DC30008/MC30147|TOKO AGUS|082331565556</t>
  </si>
  <si>
    <t xml:space="preserve">2026-09-05 08:00:00 | Nama PIC : Bp Agus No HP : 082331565556 No Alt : - M Janji : 05 Sept 2026 Jam Pasang : Pagi / Siang Note : hubungi pelanggan jika ingin kelokasi </t>
  </si>
  <si>
    <t>SMA KEMALA BHAYANGKARI 3 PORONG</t>
  </si>
  <si>
    <t>ODP-GEM-FL/27</t>
  </si>
  <si>
    <t>WO063523592</t>
  </si>
  <si>
    <t>|MN02627|/SMA KEMALA BHAYANGKARI 3 PORONG/WINBACK 2.0 HSI B2B (1:1) 50MBPS 355RB PSB DISC 70%//fitracool19@gmail.com /FITRA FIRMANSYAH/82332903998</t>
  </si>
  <si>
    <t>2026-09-05 08:00:00|Tanggal pemasangan : 05/09/2026 Jam pemasangan : pagi Info Tambahan : Hubungi pelanggan dulu sebelum ke lokasi terima kasih.|40941148|MYDITA</t>
  </si>
  <si>
    <t>Kanaya Online Shop</t>
  </si>
  <si>
    <t>ODP-TMG-FAU/085 FAU/D05/085.01</t>
  </si>
  <si>
    <t>WO063515251</t>
  </si>
  <si>
    <t>|MC80034|MYIA-038365174998/POI/Rosidi/085803080027/kanayakandangan35@gmail.com</t>
  </si>
  <si>
    <t>2026-09-05 08:00:00 | Nama PIC : BAPAK ROSIDI No HP : 085803080027 Alt :  M Janji : (sabtu/5/SEPTEMBER/2026) jam Pasang : 09:00 Note : hubungi pelanggan jika ingin kelokasi</t>
  </si>
  <si>
    <t>Toko yuliani</t>
  </si>
  <si>
    <t>WO063514029</t>
  </si>
  <si>
    <t>MD|MYDB-20260903267924|SC00001/MC00222|Toko yuliani|087876338992</t>
  </si>
  <si>
    <t xml:space="preserve">2026-09-05 08:00:00 | Nama PIC : Ibu Yuliani No HP : 087876338992 No Alt : - M Janji : 05 Sept 2026 Jam Pasang : Pagi / Siang Note : hubungi pelanggan jika ingin kelokasi </t>
  </si>
  <si>
    <t>TOKO PERGU</t>
  </si>
  <si>
    <t>ODP-PSN-FD/12</t>
  </si>
  <si>
    <t>WO063523863</t>
  </si>
  <si>
    <t>|MN00025|/TOKO PERGU/WINBACK HSI B2B + NETMONK (1:1) 150MBPS 761,1RB PSB DISC 70%//ilhamafm24@gmail.com/MUKHAMAD ILHAM/81252665931</t>
  </si>
  <si>
    <t>2026-09-05 08:00:00|Nama Pic : bp ilham  No Hp Pic : 081252665931 No alt : - Jam Pemasangan : pagi  Tanggal Pemasangan : 5 September 2026|40951375|MYDITA</t>
  </si>
  <si>
    <t>SKH</t>
  </si>
  <si>
    <t>THE1981Ã‚Â®</t>
  </si>
  <si>
    <t>ODP-SKH-FB/108 FB/D08/108.01</t>
  </si>
  <si>
    <t>WO063513953</t>
  </si>
  <si>
    <t>|MC60089|MYIA-002507469607/POI/Galang Romadhon Wicaksono/082135080811/1981archive@gmail.com</t>
  </si>
  <si>
    <t>2026-09-05 08:00:00 | Nama PIC : bapak galang No HP : 082135080811 Alt :  M Janji : (sabtu/5/SEPTEMBER/2026) jam Pasang : 09:00 Note : hubungi pelanggan jika ingin kelokasi</t>
  </si>
  <si>
    <t>SUKOHARJO</t>
  </si>
  <si>
    <t>PT Masaya Trip Indonesia</t>
  </si>
  <si>
    <t>ODP-KUT-FAF/05 FAF/D01/02.05</t>
  </si>
  <si>
    <t>WO063515041</t>
  </si>
  <si>
    <t>|MB00503|MYIA-002358809879/POI/ibu/08213109744/hrdmasaya46@gmail.com</t>
  </si>
  <si>
    <t>2026-09-07 08:00:00 | Nama PIC : ibu putu No HP : 08213109744 Alt :  M Janji : (senin/7/SEPTEMBER/2026) jam Pasang : 09:00 Note : hubungi pelanggan jika ingin kelokasi</t>
  </si>
  <si>
    <t>SANTIE KOST</t>
  </si>
  <si>
    <t>ODP-KPO-FBC/95 FBC/D08/95.01</t>
  </si>
  <si>
    <t>WO063514694</t>
  </si>
  <si>
    <t>|MN01864|MYIA-093867134809/POI/SUSANTO/081311111952/yelowspapa@gmail.com</t>
  </si>
  <si>
    <t>2026-09-05 08:00:00 | Nama Pic : bp SUSANTO No Hp Pic : 081311111952 No alt : - Jam Pemasangan : pagi  Tanggal Pemasangan : 5 September 2026</t>
  </si>
  <si>
    <t>PT. Bangkit Lakuliner Indonesia Singosari Malang</t>
  </si>
  <si>
    <t>ODP-SGS-FAM/03 FAM/D01/03.01</t>
  </si>
  <si>
    <t>WO063515704</t>
  </si>
  <si>
    <t>|MN02235|MYIA-048250781025/POI/Muhamad Arif Nurdin/085283300362/arif.nurdin@seindonesia.co.id</t>
  </si>
  <si>
    <t>2026-09-05 08:00:00 | Nama PIC : PT. Bangkit Lakuliner Indonesia Singosari Malang No HP : 085283300362 Alt :  M Janji : (sabtu/5/SEPTEMBER/2026) jam Pasang : 09:00 Note : hubungi pelanggan jika ingin kelokasi</t>
  </si>
  <si>
    <t>PT NIMEX INTI PERKASA</t>
  </si>
  <si>
    <t>ODP-SDA-FBT/14</t>
  </si>
  <si>
    <t>WO063535992</t>
  </si>
  <si>
    <t>|MN02627|/PT NIMEX INTI PERKASA/HSI B2B (1:1) + PHONE (800 MENIT) 100MBPS 645RB PSB DISC 70%//hrdptnimex@gmail.com/ZAINUDIN/81938378482</t>
  </si>
  <si>
    <t>2026-09-05 11:00:00|Nama PIC:  bp zainuddin No HP: 081938378482 Alt: Tanggal: 5/9/2026 Jam Pasang: 11.00 Note: Hubungi sebelum ke lokasi, terimakasih. |40931149|MYDITA</t>
  </si>
  <si>
    <t>PT. Bangkit Lakuliner Indonesia Pandaan Pasuruan</t>
  </si>
  <si>
    <t>ODP-PDA-FAB/16</t>
  </si>
  <si>
    <t>WO063514379</t>
  </si>
  <si>
    <t>|MN02235|MYIA-082181730741/POI/Muhamad Arif Nurdin /085283300362/arif.nurdin@seindonesia.co.id</t>
  </si>
  <si>
    <t>2026-09-08 11:00:00 | Nama PIC : PT. Bangkit Lakuliner Indonesia Pandaan Pasuruan No HP : 085283300362 Alt :  M Janji : (sabtu/5/SEPTEMBER/2026) jam Pasang : 09:00 Note : hubungi pelanggan jika ingin kelokasi</t>
  </si>
  <si>
    <t>WO063523292</t>
  </si>
  <si>
    <t>WO063523555</t>
  </si>
  <si>
    <t>BDN</t>
  </si>
  <si>
    <t>WALLY</t>
  </si>
  <si>
    <t>ODP-BDN-FE/064</t>
  </si>
  <si>
    <t>WO063539527</t>
  </si>
  <si>
    <t>MD|MYDB-20260904268005|DN00001/MN00663|WALLY|085742694869</t>
  </si>
  <si>
    <t>PT KARANG PERKASA</t>
  </si>
  <si>
    <t>ODP-NDA-FK/43</t>
  </si>
  <si>
    <t>WO063522425</t>
  </si>
  <si>
    <t>MD|MYDB-20260904267984|DN00001/MN00737|PT KARANG PERKASA|081805647627</t>
  </si>
  <si>
    <t xml:space="preserve">2026-09-05 08:00:00 | Jam pemasangan : 08.00 - 12.00 Waktu pemasangan : 4 September 2026 Info Tabaha : Hubungi pelanggan dulu sebelum ke lokasi terimakasih  </t>
  </si>
  <si>
    <t>ODP-ALA-FAE/02</t>
  </si>
  <si>
    <t>WO063522320</t>
  </si>
  <si>
    <t>2026-09-02 08:00:00 | Nama PIC : Khaerul hadi  No HP : 082236872827  Alt : 082359014118  M Janji : 02/09/2026  Jam Pasang : 08.00  - 13:00   NoteÃ‚Â :  hubungi terlebih dahulu sebelum ke lokasi, terima kasih.</t>
  </si>
  <si>
    <t>TOKO HARDIAN</t>
  </si>
  <si>
    <t>WO063512078</t>
  </si>
  <si>
    <t>MD|MYDB-20260903267925|SC00001/MC00090|TOKO HARDIAN|087744810992</t>
  </si>
  <si>
    <t xml:space="preserve">2026-09-06 13:00:00 | Nama PIC : Bp Hardian No HP : 087744810992 No Alt : - M Janji : 06 Sept 2026 Jam Pasang : Pagi / Siang Note : hubungi pelanggan jika ingin kelokasi </t>
  </si>
  <si>
    <t>HSI Bisnis Bundling OCA Breach PSB 70% - 150 Mbps</t>
  </si>
  <si>
    <t>OPTIK EVA</t>
  </si>
  <si>
    <t>ODP-MRT-FM/37</t>
  </si>
  <si>
    <t>WO063524629</t>
  </si>
  <si>
    <t>|MN01614|/OPTIK EVA/HSI B2B (1:1) + PHONE (800 MENIT) 50MBPS 445RB PSB DISC 70%//mrayaoptik@gmail.com/TAUFIK/85257335668  ODP-MRT-FM/37</t>
  </si>
  <si>
    <t>2026-09-05 08:00:00|Nama : ibu li umroti No HP : 085257335668 No Alternatif : M Janji : 05/09/2026 Jam Pasang : Pagi NoteÃ‚Â :  Hubungi terlebih dahulu sebelum ke lokasi |40951377|MYDITA</t>
  </si>
  <si>
    <t>PT DAYA KAMI SENTOSA</t>
  </si>
  <si>
    <t>ODP-KUD-FBD/030 FBD/D03/030.01</t>
  </si>
  <si>
    <t>WO063576456</t>
  </si>
  <si>
    <t>|MC60024|MYIA-037510957915/POI/Adip Zubaidi /081229223789/adib.zuba48@gmail.com</t>
  </si>
  <si>
    <t xml:space="preserve">2026-09-05 15:00:00 | Jam pemasangan : 08.00 - 12.00 Waktu pemasangan : 4 September 2026 Info Tabaha : Hubungi pelanggan dulu sebelum ke lokasi terimakasih </t>
  </si>
  <si>
    <t>ODP-GSK-FU/51</t>
  </si>
  <si>
    <t>WO063570856</t>
  </si>
  <si>
    <t xml:space="preserve">2026-09-08 08:00:00 | Jam pemasangan : 08.00 - 12.00  Waktu pemasangan : 4 September 2026  Info Tabaha : Hubungi pelanggan dulu sebelum ke lokasi  terimakasih   </t>
  </si>
  <si>
    <t>LPD DESA ADAT BANJAR SAYAN</t>
  </si>
  <si>
    <t>WO063673329</t>
  </si>
  <si>
    <t>MN02658/LPD DESA ADAT BANJAR SAYAN/PIC I MADE EKA WIPRAYANA/082339245416/ekawip45@gmail.com</t>
  </si>
  <si>
    <t>Rumah jahit sanusi</t>
  </si>
  <si>
    <t>WO063533669</t>
  </si>
  <si>
    <t>|MC40234|MYIA-075515295627/POI/sanusi/0818544934/tamititamiya@gmail.com</t>
  </si>
  <si>
    <t>2026-09-05 15:00:00 | Tanggal pemasangan : 05/09/2026 Jam pemasangan : siang Info Tambahan : Hubungi pelanggan dulu sebelum ke lokasi terima kasih.</t>
  </si>
  <si>
    <t>SMP NEGERI 1 BATUR</t>
  </si>
  <si>
    <t>ODP-BJR-FAC/004 FAC/D01/004.01</t>
  </si>
  <si>
    <t>WO063533399</t>
  </si>
  <si>
    <t>|MN00909|MYIA-017374301154/POI/faras/089618400743/spensabatur@gmail.com</t>
  </si>
  <si>
    <t xml:space="preserve">2026-09-07 08:00:00 | Nama PIC:  bp farras  No HP: 089618400743 Alt: 085226390042 Tanggal: 7/9/2026 Jam Pasang: Pagi Note: Hubungi sebelum ke lokasi, terimakasih. </t>
  </si>
  <si>
    <t>toko fatoni</t>
  </si>
  <si>
    <t>WO063533032</t>
  </si>
  <si>
    <t>|MC40234|MYIA-059421860357/POI/fatoni sulaiman/081805222296/hottimaima78@gmail.com</t>
  </si>
  <si>
    <t>2026-09-05 13:00:00 | Nama : BP FATONI SULAIMAN  No Hp : 081805222296 No Alt :  Tgl Pemasangan : 05 September 2026 Interval : PAGI  Note : Hubungi pelanggan terlebih dahulu</t>
  </si>
  <si>
    <t>ODP-KBU-FCR/043</t>
  </si>
  <si>
    <t>WO063556073</t>
  </si>
  <si>
    <t>2026-09-04 13:00:00|Nama PIC : ibu tri  No HP :  0817440866  Alt :   M Janji : (JUMAT/4/SEPTEMBER/2026)  jam Pasang : 09:00  Note : hubungi pelanggan jika ingin kelokasi|40961371|MYDITA</t>
  </si>
  <si>
    <t>WO063568363</t>
  </si>
  <si>
    <t>AMRBS;403095;REG3;BAYU;085100296564;HSI 1S 100MB;535k;PIC 085742440004;pujiarisandi7@gmail.com</t>
  </si>
  <si>
    <t>2026-09-07 08:00:00|Waktu pemasnagan : 07 September 2026 Jam pemasangan : 08.00 - 12.00 Mohon hubungi pelanggan sebelum ke lokasi  Terima kasih |40971401|MYDITA</t>
  </si>
  <si>
    <t>WO063568827</t>
  </si>
  <si>
    <t>2026-09-07 13:00:00|Waktu pemasnagan : 07 September 2026 Jam pemasangan : 08.00 - 12.00 Mohon hubungi pelanggan sebelum ke lokasi  Terima kasih|40971401|MYDITA</t>
  </si>
  <si>
    <t>PT. Toraja Setia Indonesia</t>
  </si>
  <si>
    <t>ODP-KPN-FDE/52 FDE/D03/52.01</t>
  </si>
  <si>
    <t>WO063559524</t>
  </si>
  <si>
    <t>|MB00503|MYIA-030599911481/POI/bapak/0816828127/setiacoffee@gmail.com</t>
  </si>
  <si>
    <t>2026-09-05 13:00:00 | Jam Pemasangan : 08:00 - 12.00 Tanggal Pemasangan : SABTU 05 SEPTEMBER 2026 Info Tambahan : Hubungi pelanggan sebelum datang ke lokasi</t>
  </si>
  <si>
    <t>ODP-SGG-FAW/42</t>
  </si>
  <si>
    <t>WO063556080</t>
  </si>
  <si>
    <t>CV.BERKAT WOOD INDUSTRIES</t>
  </si>
  <si>
    <t>ODP-PII-FS/17 FS/D01/17.01</t>
  </si>
  <si>
    <t>WO063552382</t>
  </si>
  <si>
    <t>MD|MYDB-20260904268016|DN00001/MN01309|CV.BERKAT WOOD INDUSTRIES|085808911786</t>
  </si>
  <si>
    <t xml:space="preserve">2026-09-05 13:00:00 | Nama : IBU PIPIT No HP : 085808911786 No Alternatif : 081222123455 M Janji : 05/09/2026 Jam Pasang : Pagi NoteÃ‚Â :  Hubungi terlebih dahulu sebelum ke lokasi </t>
  </si>
  <si>
    <t>Sekolah internasional sabilillah</t>
  </si>
  <si>
    <t>ODP-SPG-FW/35</t>
  </si>
  <si>
    <t>WO063598044</t>
  </si>
  <si>
    <t>|MN00572|/Sekolah internasional sabilillah/+62877-9029-3915/Aisyahsahira30@gmail.com/HSI Bisnis + Netmonk Promo 2026 150 Mbps (Rp 676.100) PSB 150.000/Husnul Hotimah/-7,2145690, 113,1912190</t>
  </si>
  <si>
    <t>2026-09-06 08:00:00|Tanggal : 6 September 2026 Jam : pagi  Hubungi pelanggan sebelum ke lokasi |40900827|MYDITA</t>
  </si>
  <si>
    <t>TOKO FAUZIAH</t>
  </si>
  <si>
    <t>ODP-MTR-FBD/105</t>
  </si>
  <si>
    <t>WO063567423</t>
  </si>
  <si>
    <t>MD|MYDB-20260904268012|SC00001/MC00090|TOKO FAUZIAH|087891798013</t>
  </si>
  <si>
    <t>2026-09-05 13:00:00 | Nama : BU FAUZIAH No Hp : 087891798013 No Alt :  Tgl Pemasangan : 05 September 2026 Interval : PAGI  Note : Hubungi pelanggan terlebih dahulu</t>
  </si>
  <si>
    <t>PT Modular Kuliner Indonesia</t>
  </si>
  <si>
    <t>ODP-TBN-FJ/23 FJ/D04/23.01</t>
  </si>
  <si>
    <t>WO063574073</t>
  </si>
  <si>
    <t>|MN02272|MYIA-039287744642/POI/Julio Pratama Putra/081291522934/it.support@ishangry.com</t>
  </si>
  <si>
    <t>2026-09-05 15:00:00 | Tanggal Pemasangan : 05 September 2026 Jam Pemasangan : 08:00 15:00 Info Tambahan : Hubungi pelanggan dulu sebelum ke lokasi terimakasih</t>
  </si>
  <si>
    <t>SRAUNG COFFE</t>
  </si>
  <si>
    <t>ODP-KDI-FBC/20 FBC/D01/20.01</t>
  </si>
  <si>
    <t>WO063534082</t>
  </si>
  <si>
    <t>MD|MYDB-20260904267994|DC20002/MC20039|SRAUNG COFFE|085743109928</t>
  </si>
  <si>
    <t>2026-09-05 13:00:00 | Nama : BU PUTRI ELIA SARI No Hp : 085743109928 No Alt :  Tgl Pemasangan : 05 September 2026 Interval : SIANG Note : Hubungi pelanggan terlebih dahulu</t>
  </si>
  <si>
    <t>YAYASAN SUAKA SEMESTA INDONESIA</t>
  </si>
  <si>
    <t>ODP-SDA-FB/46</t>
  </si>
  <si>
    <t>WO063518715</t>
  </si>
  <si>
    <t>MD|MYDB-20260903267961|DN00001/MN01572|YAYASAN SUAKA SEMESTA INDONESIA|083830084679</t>
  </si>
  <si>
    <t>WO063534525</t>
  </si>
  <si>
    <t>|MN02713|MYIA-039187263281/POI/HASBIBINTARO SHIDDIQ/081249549394/nextperdanaone@gmail.com</t>
  </si>
  <si>
    <t>2026-09-01 08:00:00 | Nama PIC : Hasbi  No HP : 081249549394  Alt :   M Janji : 01/09/2026  Jam Pasang : 08.00 - 13:00   NoteÃ‚Â :  hubungi terlebih dahulu sebelum kelokasi</t>
  </si>
  <si>
    <t>ODP-PBG-FAB/088</t>
  </si>
  <si>
    <t>ODP-KRY-FT/031</t>
  </si>
  <si>
    <t>ODP-TPO-FHA/57</t>
  </si>
  <si>
    <t>PT. BATHARA SEJAHTERA ABADI</t>
  </si>
  <si>
    <t>WO063529757</t>
  </si>
  <si>
    <t>2026-09-07 08:00:00|Jam pemasangan : 08.00 - 12.00 Waktu pemasangan : 4 September 2026 Info Tabaha : Hubungi pelanggan dulu sebelum ke lokasi terimakasih  |40951381|MYDITA</t>
  </si>
  <si>
    <t>ODP-KGD-FBF/018</t>
  </si>
  <si>
    <t>ODP-MTY-FAM/019</t>
  </si>
  <si>
    <t>ODP-TPO-FGZ/11</t>
  </si>
  <si>
    <t>ODP-WOS-FAF/103</t>
  </si>
  <si>
    <t>-</t>
  </si>
  <si>
    <t>WO063522275</t>
  </si>
  <si>
    <t>2026-09-05 13:00:00|Tanggal pemasangan : 04/09/2026 Jam pemasangan : pagi/siang Info Tambahan : Hubungi pelanggan dulu sebelum ke lokasi, terima kasih|40921089|MYDITA</t>
  </si>
  <si>
    <t>ODP-KBU-FHA/011</t>
  </si>
  <si>
    <t>ODP-GER-FAP/41</t>
  </si>
  <si>
    <t>KANTOR DESA TEPAS SEPAKAT</t>
  </si>
  <si>
    <t>ODP-TLW-FJ/03 FJ/D01/03.01</t>
  </si>
  <si>
    <t>WO063521018</t>
  </si>
  <si>
    <t>|MN02367|MYIA-083096479068/POI/KHAIRUDDIN/081246535979/ds.tpssepakat2012@gmail.com</t>
  </si>
  <si>
    <t>2026-09-07 08:00:00 | Nama Pic : bp KHAIRUDDIN No Hp Pic : 081246535979 No alt : - Jam Pemasangan : pagi  Tanggal Pemasangan : 7 September 2026</t>
  </si>
  <si>
    <t>WO063617761</t>
  </si>
  <si>
    <t>SMK MAARIF NU PRAMBON</t>
  </si>
  <si>
    <t>ODP-KRN-FR/07</t>
  </si>
  <si>
    <t>WO063729044</t>
  </si>
  <si>
    <t>|MN02332|/SMK MAARIF NU PRAMBON/WINBACK 2.0 HSI B2B (1:1) 100MBPS 535RB PSB DISC 70%//smkmaarifnuprambon1@gmail.com/ALI REDO S.E/088230285188 / 085730055258</t>
  </si>
  <si>
    <t>2026-09-08 08:00:00|Tanggal pemasangan : 08/09/2026 Jam pemasangan : 08.00 - 12.00 Info Tambahan : Hubungi pelanggan dulu sebelum ke lokasi terima kasih.|40971401|MYDITA</t>
  </si>
  <si>
    <t>CV. Sumber Baru Niaga</t>
  </si>
  <si>
    <t>ODP-KBU-FDD/24</t>
  </si>
  <si>
    <t>WO063569019</t>
  </si>
  <si>
    <t>AMRBS/403103/ANISA DWIARYANI/R3/YOGYAKARTA/HSI BISNIS 1S 50 MBPS PROMO HUT TELKOM 1:1/Yusup Irfangi/0817731020/it_sbm@yahoo.co.id</t>
  </si>
  <si>
    <t>2026-09-07 08:00:00|Tanggal pemasangan : 07/09/2026 Jam pemasangan : pagi Info Tambahan : Hubungi pelanggan dulu sebelum ke lokasi terima kasih.|40941148|MYDITA</t>
  </si>
  <si>
    <t>FALLOUT HOMEPASS</t>
  </si>
  <si>
    <t>YAYASAN AT TILAWAH</t>
  </si>
  <si>
    <t>ODP-BEA-FA/132 FA/D08/132.01</t>
  </si>
  <si>
    <t>WO063792220</t>
  </si>
  <si>
    <t>MD|MYDB-20260907268235|DN00001/MN00802|YAYASAN AT TILAWAH|085735264213</t>
  </si>
  <si>
    <t>2026-09-09 08:00:00 | Nama Pic : IBU SURYA No Hp Pic : 085735264213 Jam Pemasangan : 08:00 - 12.00 Tanggal Pemasangan : SELASA 08 SEPTEMBER 2026 Info Tambahan : Hubungi pelanggan sebelum datang ke lokasi</t>
  </si>
  <si>
    <t>MA Muhammadiyah 02 Pondok Modern Paciran</t>
  </si>
  <si>
    <t>ODP-BDG-FG/12 FG/D02/12.01</t>
  </si>
  <si>
    <t>WO063710272</t>
  </si>
  <si>
    <t>MD|MYDB-20260906268140|DN00001/MN00216|MA Muhammadiyah 02 Pondok Modern Paciran|6281325261977</t>
  </si>
  <si>
    <t>2026-09-08 10:00:00 | Nama PIC:  bp wasli  No HP: 081325261977 Alt: Tanggal: 8/9/2026 Jam Pasang:  Note: Hubungi sebelum ke lokasi, terimakasih.</t>
  </si>
  <si>
    <t>SMK AL FALAH WINONG PATI</t>
  </si>
  <si>
    <t>ODP-PAT-FQ/07</t>
  </si>
  <si>
    <t>WO063746574</t>
  </si>
  <si>
    <t>AMRBS;405336/A00542/SETO EDDY WIBOWO/TREG3/KUDUS/AM/syafiq/08123454137/muhsyafiq39@gmail.com /PSB HSI BISNIS 1S 300 MBPS PROMO HUT RI;SMK AL FALAH WINONG PATI</t>
  </si>
  <si>
    <t>2026-09-08 13:00:00|Jam pemasangan : 12.00 Info Tambahan : Hubungi pelanggan dulu sebelum ke lokasi terimakasih  |40951381|MYDITA</t>
  </si>
  <si>
    <t>FO_UIM</t>
  </si>
  <si>
    <t>ODP-JGO-FD/26</t>
  </si>
  <si>
    <t>WO063664190</t>
  </si>
  <si>
    <t>|MN00264|MYIA-034841255902/POI/Irwan mawashi/081222255576/irwan.mawashi@gmail.com</t>
  </si>
  <si>
    <t>2026-09-07 08:00:00 | telp :081222255576 Tanggal pemasangan : 07/09/2026 Jam pemasangan : pagi/siang Info Tambahan : Hubungi pelanggan dulu sebelum ke lokasi, terima kasih</t>
  </si>
  <si>
    <t>ATHALITA CELL</t>
  </si>
  <si>
    <t>ODP-PML-FK/070</t>
  </si>
  <si>
    <t>WO063724772</t>
  </si>
  <si>
    <t>|MN02197|/SUHERMAN/082298452129/hermansyakira91@gmail.com</t>
  </si>
  <si>
    <t>2026-09-08 13:00:00|Nama PIC : SUHERMAN No HP : 082298452129 Alt :  M Janji : 08 September 2026 Jam Pasang : 08.00 - 13:00  NoteÃ‚Â :  hubungi terlebih dahulu sebelum kelokasi|40981184|MYDITA</t>
  </si>
  <si>
    <t>MEDIA SARANA DATA - IRHAM</t>
  </si>
  <si>
    <t>WO063614137</t>
  </si>
  <si>
    <t>2026-09-06 15:00:00|Nama PIC : Ibu Ningrum No HP : 082324686834 No Alt : - M Janji :  06 Sept  2026 Jam Pasang : Pagi / Siang Note : hubungi pelanggan jika ingin kelokasi|40951378|MYDITA</t>
  </si>
  <si>
    <t>CV CILACAP MANDIRI MAKMUR</t>
  </si>
  <si>
    <t>ODP-SOP-FK/028</t>
  </si>
  <si>
    <t>WO063512932</t>
  </si>
  <si>
    <t>MD|MYDB-20260903267948|DN00001/MN00440|CV CILACAP MANDIRI MAKMUR|081325595990</t>
  </si>
  <si>
    <t>2026-09-05 14:00:00 | Nama PIC : bapak pariso No HP : 081325595990 Alt :  M Janji : (sabtu/5/SEPTEMBER/2026) jam Pasang : 09:00 Note : hubungi pelanggan jika ingin kelokasi</t>
  </si>
  <si>
    <t>99 TRANSINDO</t>
  </si>
  <si>
    <t>ODP-MJP-FW/005 FW/D01/005.01</t>
  </si>
  <si>
    <t>WO063545094</t>
  </si>
  <si>
    <t>MD|MYDB-20260904267981|DN00001/MN00966|99 TRANSINDO|085235774846</t>
  </si>
  <si>
    <t>2026-09-05 11:00:00 | Tanggal pemasangan : 05 SEPTEMBER JULI 2026 Jam pemasangan : pagi/siang Info Tambahan : Hubungi pelanggan dulu sebelum ke lokasi terima kasih</t>
  </si>
  <si>
    <t>Wr. MAKAN PADANG PUTRA NIKMAT</t>
  </si>
  <si>
    <t>ODP-TBN-FCQ/16</t>
  </si>
  <si>
    <t>WO063635333</t>
  </si>
  <si>
    <t>2026-09-06 15:00:00|Tanggal pemasangan : 06 SEPTEMBER JULI 2026 Jam pemasangan : pagi/siang Info Tambahan : Hubungi pelanggan dulu sebelum ke lokasi terima kasih|40010577|MYDITA</t>
  </si>
  <si>
    <t>KSPPS BMT ASSALAM ARTHADAYA</t>
  </si>
  <si>
    <t>ODP-LSE-FC/012 FC/D02/012.01</t>
  </si>
  <si>
    <t>WO063515530</t>
  </si>
  <si>
    <t>|MN02366|MYIA-095129571985/POI/Amar ma ruf/081228813815/bmt.assalamarthadaya@gmail.com</t>
  </si>
  <si>
    <t>2026-09-05 08:00:00 | Tgl:05/09/2026 Note:Hubungi pelanggan sebelum melakuka pemasangan</t>
  </si>
  <si>
    <t>Provisioning Failed|WFM|INF009252935|TOJ_-6.709819700000001,111.3467543_jarak over 341m+ tikor odp tidak sesuai</t>
  </si>
  <si>
    <t>NTT MART</t>
  </si>
  <si>
    <t>ODP-LWB-FB/19 FB/D02/19.01</t>
  </si>
  <si>
    <t>WO063532613</t>
  </si>
  <si>
    <t>|MC40281|MYIA-015731886157/POI/PATRISIUS PULANG/085119324212/patris122@gmail.com</t>
  </si>
  <si>
    <t>2026-09-07 08:00:00 | Nama : BP PATRISIUS PULANG  No Hp : 085119324212 No Alt :  Tgl Pemasangan : 07 September 2026 Interval : PAGI  Note : Hubungi pelanggan terlebih dahulu</t>
  </si>
  <si>
    <t>Hutomo Mondea Indonesia</t>
  </si>
  <si>
    <t>WO063518514</t>
  </si>
  <si>
    <t>MD|MYID-4042609020005|RBIZNIS|Hutomo Mondea Indonesia|081703740783</t>
  </si>
  <si>
    <t xml:space="preserve">2026-09-05 08:00:00 | Jam pemasangan : 08.00 - 12.00 Waktu pemasangan : 4 September 2026 Info Tabaha : Hubungi pelanggan dulu sebelum ke lokasi terimakasih </t>
  </si>
  <si>
    <t>FO_ASAP</t>
  </si>
  <si>
    <t>SMA IT AL HIKMAH KARANGGEDE</t>
  </si>
  <si>
    <t>ODP-SLI-FX/010 FX/D02/010.01</t>
  </si>
  <si>
    <t>WO063776139</t>
  </si>
  <si>
    <t>|MN00426|MYIA-010789829292/POI/Fadhillah Rahma Isnaini/081539422196/smas2033779@gmail.com</t>
  </si>
  <si>
    <t>2026-09-08 13:00:00 | Nama PIC : Ibu Fadhilah No Hp : 081539422196 No Alt : - Tgl Pemasangan : 8 Sept 2026 Interval : PAGI SIANG Note : Hubungi pelanggan terlebih dahulu</t>
  </si>
  <si>
    <t>Hotel Loam Hostel</t>
  </si>
  <si>
    <t>ODP-PYA-FBG/24 FBG/D03/24.01</t>
  </si>
  <si>
    <t>WO063746099</t>
  </si>
  <si>
    <t>MD|MYDB-20260907268192|SC00001/MC00046|Hotel Loam Hostel|087864277086</t>
  </si>
  <si>
    <t>JOGLO AGENG</t>
  </si>
  <si>
    <t>ODP-TMG-FAK/020 FAK/D03/020.01</t>
  </si>
  <si>
    <t>WO063765501</t>
  </si>
  <si>
    <t>|MC80087|MYIA-062068441559/POI/NANTO FERRYANTO/089664158939/nantoonline2020@gmail.com</t>
  </si>
  <si>
    <t>2026-09-08 13:00:00 | Nama Pic : bp NANTO FERRYANTO No Hp Pic : 089664158939 No alt : - Jam Pemasangan : pagi  Tanggal Pemasangan : 8 September 2026</t>
  </si>
  <si>
    <t>ODP-BLB-FCD/32</t>
  </si>
  <si>
    <t>WO063805161</t>
  </si>
  <si>
    <t>BALAI RW</t>
  </si>
  <si>
    <t>ODP-KRN-FAV/25 FAV/D02/25.01</t>
  </si>
  <si>
    <t>WO063841615</t>
  </si>
  <si>
    <t>MD|MYDB-20260908268259|DN00001/MN00442|BALAI RW|088991130535</t>
  </si>
  <si>
    <t>KIOS PJR</t>
  </si>
  <si>
    <t>ODP-PRN-FAY/009 FAY/D02/009.01</t>
  </si>
  <si>
    <t>WO063813038</t>
  </si>
  <si>
    <t>|MN02495|MYIA-031229046502/POI/TRIMO RAHAYU/087829565407/rahayugombong794@gmail.com</t>
  </si>
  <si>
    <t>2026-09-09 08:00:00 | Jam Pemasangan : 08:00 - 12.00 Tanggal Pemasangan : RABU 08 SEPTEMBER 2026 Info Tambahan : Hubungi pelanggan sebelum datang ke lokasi</t>
  </si>
  <si>
    <t>SUKA HEALING DOLAN</t>
  </si>
  <si>
    <t>ODP-PRN-FAL/115 FAL/D08/115.01</t>
  </si>
  <si>
    <t>WO063812594</t>
  </si>
  <si>
    <t>|MN00909|MYIA-048191230848/POI/erina triyani/085777374000/gunawandanuarta16@gmail.com</t>
  </si>
  <si>
    <t xml:space="preserve">2026-09-09 08:00:00 | Nama PIC:  bp gunawan No HP: 085777373000 Alt: 085777374000 Tanggal: 9/9/2026 Jam Pasang: Pagi Note: Hubungi sebelum ke lokasi, terimakasih.   </t>
  </si>
  <si>
    <t>PT Asiana Indo Makmur</t>
  </si>
  <si>
    <t>ODP-SEL-FAF/103 FAF/D11/103.01</t>
  </si>
  <si>
    <t>WO063810692</t>
  </si>
  <si>
    <t>|MC40078|MYIA-038122998279/POI/Russell Suwandi /08116338918/accdid@fipperslipper.com</t>
  </si>
  <si>
    <t>TOKO MULYO LESTARI</t>
  </si>
  <si>
    <t>WO063813392</t>
  </si>
  <si>
    <t>MD|MYDB-20260908268257|DN00001/MN00500|TOKO MULYO LESTARI|085151984505</t>
  </si>
  <si>
    <t>TOKO FAJAR JAYA 2</t>
  </si>
  <si>
    <t>ODP-PBG-FAH/024 FAH/D02/024.01</t>
  </si>
  <si>
    <t>WO063809536</t>
  </si>
  <si>
    <t>|MC00213|MYIA-011613509388/POI/FITRIA KHUSNUR HASANAH/082154221885/khusnurfitria@gmail.com</t>
  </si>
  <si>
    <t>KIOS PAK RAMLI</t>
  </si>
  <si>
    <t>ODP-MLK-FAC/37 FAC/D05/37.01</t>
  </si>
  <si>
    <t>WO063818704</t>
  </si>
  <si>
    <t>|MN02367|MYIA-036440964505/POI/RAMLI/085903769366/kasmiantiheni@gmail.com</t>
  </si>
  <si>
    <t>SMP Bhakti Praja Margasari</t>
  </si>
  <si>
    <t>ODP-BLU-FA/084</t>
  </si>
  <si>
    <t>WO063849472</t>
  </si>
  <si>
    <t>|MN01913|MYIA-070894877150/POI/ABDULAH/+6285325478818/spmbbpmargasari@gmail.com</t>
  </si>
  <si>
    <t>2026-09-08 08:00:00 | M Janji : (08/09/2026)  jam Pasang : 09:00  Note : hubungi pelanggan jika ingin kelokasi</t>
  </si>
  <si>
    <t>PT. Global Carfix Indonesia</t>
  </si>
  <si>
    <t>ODP-PWT-FDD/124</t>
  </si>
  <si>
    <t>WO063816260</t>
  </si>
  <si>
    <t>|MB00503|MYIA-076427437407/POI/bapak/082167377711/support@meka.co.id</t>
  </si>
  <si>
    <t>2026-09-01 13:00:00 | M Janji : (1/09/2026)  jam Pasang : 09:00  Note : hubungi pelanggan jika ingin kelokasi</t>
  </si>
  <si>
    <t>WO063865984</t>
  </si>
  <si>
    <t>|MN00396|MYIA-020519150788/POI/SHAKYRA JUNIA/089509772742/info.mitrasaranaplastindo@gmail.com</t>
  </si>
  <si>
    <t>PT UNISERV INDONESIA</t>
  </si>
  <si>
    <t>ODP-MLK-FAE/19 FAE/D01/19.01</t>
  </si>
  <si>
    <t>WO063801345</t>
  </si>
  <si>
    <t>|MN02367|MYIA-026624775663/POI/DJUNAIDI/081330221145/djunaidi@uniserv.co.id</t>
  </si>
  <si>
    <t>SMA Negeri 1 Welahan</t>
  </si>
  <si>
    <t>ODP-PEC-FG/025 FG/D03/025.01</t>
  </si>
  <si>
    <t>WO063826209</t>
  </si>
  <si>
    <t>|MC60025|MYIA-072950007014/POI/Mustaqim/085327661875/mastaqim@gmail.com</t>
  </si>
  <si>
    <t xml:space="preserve">2026-09-09 08:00:00 | telp :085327661875 Waktu pemasangan : 9 September 2026 Info Tabaha : Hubungi pelanggan dulu sebelum ke lokasi terimakasih  </t>
  </si>
  <si>
    <t>PT. Putra bintang Sembilan Nusantara</t>
  </si>
  <si>
    <t>ODP-JPR-FV/018 FV/D01/018.01</t>
  </si>
  <si>
    <t>WO063825476</t>
  </si>
  <si>
    <t>|MN01761|MYIA-063981773518/POI/Atiqur rokhim/081233322196/kneglobalpersada5@gmail.com</t>
  </si>
  <si>
    <t>2026-09-09 08:00:00 | Nama PIC : Bp Rohim No HP : 081233322196 No Alt : - M Janji : 09 Sept 2026 Jam Pasang : Pagi / Siang Note : hubungi pelanggan jika ingin kelokasi</t>
  </si>
  <si>
    <t>Nafisa Celuler</t>
  </si>
  <si>
    <t>ODP-BIM-FAH/58 FAH/D05/58.01</t>
  </si>
  <si>
    <t>WO063812305</t>
  </si>
  <si>
    <t>|MN02295|MYIA-005233145479/POI/Pak Dani /085137851689/salajalenggo@gmail.com</t>
  </si>
  <si>
    <t>SMP NEGERI SATU ATAP 1 PRINGGABAYA</t>
  </si>
  <si>
    <t>WO063801156</t>
  </si>
  <si>
    <t>MD|MYDB-20260907268224|SC00001/MC00046|SMP NEGERI SATU ATAP 1 PRINGGABAYA|087894155669</t>
  </si>
  <si>
    <t>PT. Zavier Jaya Gas</t>
  </si>
  <si>
    <t>ODP-BRB-FK/097 FK/D05/097.01</t>
  </si>
  <si>
    <t>WO063826916</t>
  </si>
  <si>
    <t>MD|MYDB-20260907268210|EC50002/MC50042|PT. Zavier Jaya Gas|082138350976</t>
  </si>
  <si>
    <t>Rumah Kos Rosid</t>
  </si>
  <si>
    <t>ODP-SKS-FB/17 FB/D02/17.01</t>
  </si>
  <si>
    <t>WO063827309</t>
  </si>
  <si>
    <t>|MC30280|MYIA-051849000679/POI/Abdur Rosid/085604884045/xecig88865@crybio.com</t>
  </si>
  <si>
    <t>2026-09-09 08:00:00 | Nama PIC : Bp Rosid No HP : 085604884045 No Alt : - M Janji : 09 Sept 2026 Jam Pasang : Pagi / Siang Note : hubungi pelanggan jika ingin kelokasi</t>
  </si>
  <si>
    <t>Rumah Kost EMPAT SAUDARA</t>
  </si>
  <si>
    <t>ODP-KDW-FA/005 FA/D01/005.01</t>
  </si>
  <si>
    <t>WO063827108</t>
  </si>
  <si>
    <t>|MN02342|MYIA-002082310839/POI/Akhmad Imanullah /087701503551/klslkdw01@gmail.com</t>
  </si>
  <si>
    <t xml:space="preserve">2026-09-09 08:00:00 | Nama : bapa ahmad No HP : 087701503551 No Alternatif : M Janji : 09/09/2026 Jam Pasang : Pagi NoteÃ‚Â :  Hubungi terlebih dahulu sebelum ke lokasi </t>
  </si>
  <si>
    <t>Global Jet Express / SRN04 Gondang</t>
  </si>
  <si>
    <t>ODP-SRG-FAH/030</t>
  </si>
  <si>
    <t>WO063826825</t>
  </si>
  <si>
    <t>|MC80228|/Global Jet Express SRN04 Gondang/Paket HSI Bisnis Promo HUT Kemerdekaan 1:1 50Mbps/Rahmawati Tianingrum/081127008226 081229629865/purchasepilarprima@gmail.com</t>
  </si>
  <si>
    <t>2026-09-09 08:00:00|Nama PIC : Neni No HP : 081127008226 Alt :  M Janji : 09/09/2026 Jam Pasang : 08.00 - 13:00  NoteÃ‚Â :  hubungi terlebih dahulu sebelum kelokasi|40981184|MYDITA</t>
  </si>
  <si>
    <t>Apotek Nuza Farma</t>
  </si>
  <si>
    <t>ODP-WNS-FBM/064 FBM/D01/064.01</t>
  </si>
  <si>
    <t>WO063817054</t>
  </si>
  <si>
    <t>|MC80006|MYIA-061353373163/POI/Septanto Endro Edi Nugroho/08175464830/nalendra.nugraha86@gmail.com</t>
  </si>
  <si>
    <t>2026-09-09 08:00:00 | Nama PIC : bapak septanto No HP : 08175464830 Alt :  M Janji : (RABU/9/SEPTEMBER/2026) jam Pasang : 09:00 Note : hubungi pelanggan jika ingin kelokasi</t>
  </si>
  <si>
    <t>Erablue raya 2 jatilawang</t>
  </si>
  <si>
    <t>WO063822800</t>
  </si>
  <si>
    <t>|MN02587|MYIA-091876018672/POI/hasbibintaro shiddiq/081249549394/nextperdanaone@gmail.com</t>
  </si>
  <si>
    <t>2026-09-09 08:00:00 | Tanggal Pemasangan : 09 September 2026 Jam Pemasangan : 08:00 15:00 Info Tambahan : Hubungi pelanggan dulu sebelum ke lokasi terimakasih</t>
  </si>
  <si>
    <t>SDIT AROFAH 2 KLEGO</t>
  </si>
  <si>
    <t>ODP-SLI-FAQ/040 FAQ/D05/040.01</t>
  </si>
  <si>
    <t>WO063816842</t>
  </si>
  <si>
    <t>|MN00481|MYIA-032090454308/POI/muhammad syafiÃ¢â‚¬â„¢i hazami/085756026982/sditarofah2klegoboyolali@gmail.com</t>
  </si>
  <si>
    <t xml:space="preserve">2026-09-09 08:00:00 | Nama : BAPAK SYAFI&amp; 39;I No HP : 085756026982 No Alternatif : M Janji : 09/09/2026 Jam Pasang : Pagi NoteÃ‚Â :  Hubungi terlebih dahulu sebelum ke lokasi </t>
  </si>
  <si>
    <t>SAHABAT DIGITAL</t>
  </si>
  <si>
    <t>ODP-AJB-FX/001 FX/D01/001.01</t>
  </si>
  <si>
    <t>WO063774154</t>
  </si>
  <si>
    <t>|MC80042|MYIA-009661884317/POI/Ginanjar Nur I/08121846239/sahabatdigitalservice@gmail.com</t>
  </si>
  <si>
    <t>2026-09-08 13:00:00 | Nama PIC : bapak ginanjar No HP : 08121846239 Alt :  M Janji : (SELASA/8/SEPTEMBER/2026) jam Pasang : 09:00 Note : hubungi pelanggan jika ingin kelokasi</t>
  </si>
  <si>
    <t>TOKO MEGAH PERMAI2</t>
  </si>
  <si>
    <t>ODP-LRT-FH/30 FH/D02/30.01</t>
  </si>
  <si>
    <t>WO063771517</t>
  </si>
  <si>
    <t>MD|MYDB-20260907268222|SC00001/MC00079|TOKO MEGAH PERMAI2|081238587288</t>
  </si>
  <si>
    <t>2026-09-09 08:00:00 | Nama Pic : bu angelina No Hp Pic : 081238587288 No alt : - Jam Pemasangan : pagi  Tanggal Pemasangan : 8 September 2026</t>
  </si>
  <si>
    <t>SMP NEGERI 2 TIRTO</t>
  </si>
  <si>
    <t>ODP-PKL-FBK/004 FBK/D01/004.01</t>
  </si>
  <si>
    <t>WO063718632</t>
  </si>
  <si>
    <t>|MN00925|MYIA-044439324237/POI/indah susanti/081514462773/smpn2tirto@gmail.com</t>
  </si>
  <si>
    <t xml:space="preserve">2026-09-09 08:00:00 | Nama PIC: bp ahmad   No HP: 081514462773 Alt: Tanggal: 9/9/2026 Jam Pasang: Pagi Note: Hubungi sebelum ke lokasi, terimakasih.  </t>
  </si>
  <si>
    <t>SAP Coffee n Space</t>
  </si>
  <si>
    <t>ODP-SMT-FBD/073 FBD/D05/15.073</t>
  </si>
  <si>
    <t>WO063755887</t>
  </si>
  <si>
    <t>|MN02609|MYIA-009754354608/POI/ADRIAN SANTOSO/082226361513/ian.santoso48@gmail.com</t>
  </si>
  <si>
    <t xml:space="preserve">2026-09-08 13:00:00 | telp :082226361513 alt : manja : pagi / siang 08/09/2026 hub sebelum ke lokasi </t>
  </si>
  <si>
    <t>ODP-PWB-FD/107</t>
  </si>
  <si>
    <t>WO063815019</t>
  </si>
  <si>
    <t>AMRBS;403099;TREG4;MUHAMMAD MASTUR;081226139781;CP Achmad Syukron;085737030137;PAKET 2S INET VOICE 50 MBPS (479.000);PT GLOBAL JET EXPRESS//GROBOGAN;input by tito</t>
  </si>
  <si>
    <t>2026-09-09 08:00:00|Jam Pemasangan : 08:00 - 12.00 Tanggal Pemasangan : RABU 08 SEPTEMBER 2026 Info Tambahan : Hubungi pelanggan sebelum datang ke lokasi|40000798|MYDITA</t>
  </si>
  <si>
    <t>SPPG BREBES BULAKAMBA TEGALGLAGAH</t>
  </si>
  <si>
    <t>ODP-KTM-FH/059 FH/D04/059.01</t>
  </si>
  <si>
    <t>WO063737365</t>
  </si>
  <si>
    <t>MD|MYDB-20260905268067|EC50002/MC50042|SPPG BREBES BULAKAMBA TEGALGLAGAH|082210135593</t>
  </si>
  <si>
    <t>2026-09-08 08:00:00 | Jam Pemasangan : 08:00 - 12.00 Tanggal Pemasangan : SELASA 08 SEPTEMBER 2026 Info Tambahan : Hubungi pelanggan sebelum datang ke lokasi</t>
  </si>
  <si>
    <t>KIOS NUSANTARA</t>
  </si>
  <si>
    <t>WO063783612</t>
  </si>
  <si>
    <t>|MC40144|MYIA-091084731520/POI/SAMSIAH FIRMAN/081339352899/nusantaran255@gmail.com</t>
  </si>
  <si>
    <t>2026-09-08 15:00:00 | Nama Pic : IBU SAMSIA No Hp Pic : 081339352899 Jam Pemasangan : 08:00 - 12.00 Tanggal Pemasangan : SELASA 08 SEPTEMBER 2026 Info Tambahan : Hubungi pelanggan sebelum datang ke lokasi</t>
  </si>
  <si>
    <t>D TRISNA GROUP</t>
  </si>
  <si>
    <t>ODP-KDI-FC/54 FC/D06/54.01</t>
  </si>
  <si>
    <t>WO063734798</t>
  </si>
  <si>
    <t>MD|MYDB-20260907268166|DN00001/MN00968|D TRISNA GROUP|082140443092</t>
  </si>
  <si>
    <t>MUN</t>
  </si>
  <si>
    <t>KAYU LIMA SENTOSA</t>
  </si>
  <si>
    <t>ODP-MUN-FAD/057 FAD/D05/057.01</t>
  </si>
  <si>
    <t>WO063704205</t>
  </si>
  <si>
    <t>|MN00935|MYIA-093030048829/POI/FATONAH/082221487020/info@kayulimaindustry.com</t>
  </si>
  <si>
    <t xml:space="preserve">2026-09-08 08:00:00 | M Janji : 07/09/2026 Jam Pasang : 08.00 - 13:00  NoteÃ‚Â :  hubungi terlebih dahulu sebelum kelokasi  </t>
  </si>
  <si>
    <t>SMKS Katolik Kefamenanu</t>
  </si>
  <si>
    <t>ODP-KEF-FC/13 FC/D02/13.01</t>
  </si>
  <si>
    <t>WO063696096</t>
  </si>
  <si>
    <t>|MB00503|MYIA-022236429233/POI/bapak/082247864702/smkkatolikkefa@gmail.com</t>
  </si>
  <si>
    <t>Toko Armin</t>
  </si>
  <si>
    <t>ODP-SIL-FAA/79 FAA/D05/79.01</t>
  </si>
  <si>
    <t>WO063690689</t>
  </si>
  <si>
    <t>|MN02085|MYIA-090124479125/POI/Armin/087744729054/iwans3505693@gmail.com</t>
  </si>
  <si>
    <t>2026-09-07 13:00:00 | Nama Pic : BP ARMIN No Hp Pic : 087744729054 Jam Pemasangan : 08:00 - 12.00 Tanggal Pemasangan : SENIN 07 SEPTEMBER 2026 Info Tambahan : Hubungi pelanggan sebelum datang ke lokasi</t>
  </si>
  <si>
    <t>HSI Bisnis Bundling Netmonk PSB 70% - 100 Mbps</t>
  </si>
  <si>
    <t>CV Rio Migas Utama</t>
  </si>
  <si>
    <t>ODP-APR-FN/28</t>
  </si>
  <si>
    <t>WO063809891</t>
  </si>
  <si>
    <t>|MN02750|/CP I GUSTI PUTU PARWATA/081246433933/spbu.Bali.5480802@gmail.com</t>
  </si>
  <si>
    <t>kost syariah utan</t>
  </si>
  <si>
    <t>ODP-SBW-FAU/18 FAU/D03/18.01</t>
  </si>
  <si>
    <t>WO063703697</t>
  </si>
  <si>
    <t>|MN01576|MYIA-049682352665/POI/taufik/082323745808/kostsyariah925@gmail.com</t>
  </si>
  <si>
    <t>2026-09-09 08:00:00 | Nama : BP TAUFIK  No Hp : 082323745808 No Alt :  Tgl Pemasangan : 07 September 2026 Interval : SIANG Note : Hubungi pelanggan terlebih dahulu</t>
  </si>
  <si>
    <t>ODP-MSO-FCD/060</t>
  </si>
  <si>
    <t>WO063610148</t>
  </si>
  <si>
    <t>|MN00481|MYIA-036762185514/POI/muhammad syafiÃ¢â‚¬â„¢i hazami/085756026982/sditarofah2klegoboyolali@gmail.com</t>
  </si>
  <si>
    <t>2026-09-07 08:00:00 | Nama Pic : bp syafiÃ¢â‚¬â„¢i hazami No Hp Pic : 085756026982 No alt : - Jam Pemasangan : pagi  Tanggal Pemasangan : 7 September 2026</t>
  </si>
  <si>
    <t>SMK MUHAMMADIYAH KARANGANYAR</t>
  </si>
  <si>
    <t>ODP-KJE-FB/114</t>
  </si>
  <si>
    <t>WO063792031</t>
  </si>
  <si>
    <t>AMRBS;405260;TREG3;RIZKY WIBAWA;085728102811;HSI 300MB;1.130k;PIC 085786699300;frey.wae@gmail.com</t>
  </si>
  <si>
    <t>2026-09-09 08:00:00|Nama Pic : BP FERI No Hp Pic : 085786699300 Jam Pemasangan : 08:00 - 12.00 Tanggal Pemasangan : SELASA 08 SEPTEMBER 2026 Info Tambahan : Hubungi pelanggan sebelum datang ke lokasi|40000798|MYDITA</t>
  </si>
  <si>
    <t>WO063792079</t>
  </si>
  <si>
    <t>SPBU HALILULIK</t>
  </si>
  <si>
    <t>ODP-ATB-FK/13</t>
  </si>
  <si>
    <t>WO063540088</t>
  </si>
  <si>
    <t>|MC40133|MYIA-065392779676/POI/MARIA OKTAVIANA FETOK/082145288671/anaasury7@gmail.com</t>
  </si>
  <si>
    <t>SPBU HALIFEHAN</t>
  </si>
  <si>
    <t>ODP-ATB-FB/14 FB/D04/14.01</t>
  </si>
  <si>
    <t>WO063519211</t>
  </si>
  <si>
    <t>|MC40133|MYIA-009071754320/POI/JOSE KORREIA DA SILVA /082144438987/lauttimorkuda@gmail.com</t>
  </si>
  <si>
    <t>2026-09-06 11:00:00 | Tanggal pemasangan : 06 SEPTEMBER JULI 2026 Jam pemasangan : pagi/siang Info Tambahan : Hubungi pelanggan dulu sebelum ke lokasi terima kasih</t>
  </si>
  <si>
    <t>WO063676745</t>
  </si>
  <si>
    <t>2026-09-07 13:00:00|Nama : BP BATI No Hp : 083129706446 No Alt : 085172121609 Tgl Pemasangan : 07 September 2026 Interval : PAGI  Note : Hubungi pelanggan terlebih dahulu|40971402|MYDITA</t>
  </si>
  <si>
    <t>SDN Sawahan IV/343</t>
  </si>
  <si>
    <t>ODP-DMO-FQN/24 FQN/D02/24.01</t>
  </si>
  <si>
    <t>WO063821042</t>
  </si>
  <si>
    <t>|MC80156|MYIA-025316928148/POI/Mudjiati/081216537240/mudjiati1968@gmail.com</t>
  </si>
  <si>
    <t>2026-09-13 08:00:00 | Tanggal pemasangan : 09/09/2026 Jam pemasangan : 08.00 - 12.00 Info Tambahan : Hubungi pelanggan dulu sebelum ke lokasi terima kasih.</t>
  </si>
  <si>
    <t>Follow Up Revoke Completed, New Order ID : SC1002577966</t>
  </si>
  <si>
    <t>ODP-PME-FBV/06 FBV/D01/06.01</t>
  </si>
  <si>
    <t>WO063716822</t>
  </si>
  <si>
    <t>2026-09-08 08:00:00 | Nama PIC : BAPAK SUPRI No HP : 082231362737 Alt :  M Janji : (SELASA/8/SEPTEMBER/2026) jam Pasang : 09:00 Note : hubungi pelanggan jika ingin kelokasi</t>
  </si>
  <si>
    <t>Follow Up Revoke Completed, New Order ID : SC1002575362</t>
  </si>
  <si>
    <t>HSI Bisnis Bundling Netmonk Promo H2 2026 PSB 70% - 75 Mbps</t>
  </si>
  <si>
    <t>ODP-GSK-FBV/16 FBV/D02/16.02</t>
  </si>
  <si>
    <t>WO063762712</t>
  </si>
  <si>
    <t xml:space="preserve">2026-09-12 11:00:00 | Jam pemasangan : 08.00 - 12.00 Waktu pemasangan : 8 September 2026 Info Tabaha : Hubungi pelanggan dulu sebelum ke lokasi terimakasih    </t>
  </si>
  <si>
    <t>Follow Up Revoke Completed, New Order ID : SC1002577347</t>
  </si>
  <si>
    <t>PUSKESMAS SURADADI</t>
  </si>
  <si>
    <t>ODP-TEG-FBJ/011 FBJ/D02/011.01</t>
  </si>
  <si>
    <t>WO063718382</t>
  </si>
  <si>
    <t>MD|MYDB-20260905268095|DN00001/MN00347|PUSKESMAS SURADADI|085735916019</t>
  </si>
  <si>
    <t>2026-09-08 08:00:00 | Nama Pic : bp hasbi  No Hp Pic : 085735916019 No alt : - Jam Pemasangan : pagi  Tanggal Pemasangan : 8 September 2026</t>
  </si>
  <si>
    <t>Follow Up Revoke Completed, New Order ID : SC1002577378</t>
  </si>
  <si>
    <t>ODP-KLS-FDF/008 FDF/D01/008.01</t>
  </si>
  <si>
    <t>WO063726477</t>
  </si>
  <si>
    <t>2026-09-08 08:00:00 | Nama : ibu layla No HP : 085733668576 No Alternatif : M Janji : 08/09/2026 Jam Pasang : Pagi NoteÃ‚Â :  Hubungi terlebih dahulu sebelum ke lokasi</t>
  </si>
  <si>
    <t>Follow Up Revoke Completed, New Order ID : SC1002577385</t>
  </si>
  <si>
    <t>ODP-PYA-FBM/18 FBM/D01/18.01</t>
  </si>
  <si>
    <t>WO063765779</t>
  </si>
  <si>
    <t>2026-09-08 15:00:00 | Nama : BAPA HUDA No HP : 082341681244 No Alternatif : 081803310007 M Janji : 08/09/2026 Jam Pasang : Pagi NoteÃ‚Â :  Hubungi terlebih dahulu sebelum ke lokasi</t>
  </si>
  <si>
    <t>Follow Up Revoke Completed, New Order ID : SC1002577558</t>
  </si>
  <si>
    <t>ODP-BLU-FA/145 FA/D09/145.01</t>
  </si>
  <si>
    <t>WO063735802</t>
  </si>
  <si>
    <t>Follow Up Revoke Completed, New Order ID : SC1002577318</t>
  </si>
  <si>
    <t>ODP-KMP-FAB/04 FAB/D01/04.01</t>
  </si>
  <si>
    <t>WO063659199</t>
  </si>
  <si>
    <t>2026-09-07 08:00:00 | telp :081917287727 Tanggal pemasangan : 07/09/2026 Jam pemasangan : pagi/siang Info Tambahan : Hubungi pelanggan dulu sebelum ke lokasi, terima kasih</t>
  </si>
  <si>
    <t>Follow Up Revoke Completed, New Order ID : SC1002576215</t>
  </si>
  <si>
    <t>ODP-KEL-FA/003 FA/D01/01.03</t>
  </si>
  <si>
    <t>WO063643387</t>
  </si>
  <si>
    <t>2026-09-07 08:00:00 | Tanggal pemasangan : 07 SEPTEMBER JULI 2026 Jam pemasangan : pagi/siang Info Tambahan : Hubungi pelanggan dulu sebelum ke lokasi terima kasih</t>
  </si>
  <si>
    <t>Follow Up Revoke Completed, New Order ID : SC1002576535</t>
  </si>
  <si>
    <t>WO063646263</t>
  </si>
  <si>
    <t>2026-09-08 08:00:00 | Nama PIC : Bp Mustam No HP : 087890652394 No Alt : - M Janji :  08 Sept  2026 Jam Pasang : Pagi / Siang Note : hubungi pelanggan jika ingin kelokasi</t>
  </si>
  <si>
    <t>Follow Up Revoke Completed, New Order ID : SC1002573697</t>
  </si>
  <si>
    <t>ODP-BMK-FAM/035 FAM/D04/035.01</t>
  </si>
  <si>
    <t>WO063609582</t>
  </si>
  <si>
    <t>2026-09-06 13:00:00 | Nama : BU RINA (ADMIN) No Hp : 085178154884 No Alt :  Tgl Pemasangan : 06 September 2026 Interval : SIANG Note : Hubungi pelanggan terlebih dahulu</t>
  </si>
  <si>
    <t>Follow Up Revoke Completed, New Order ID : SC1002575284</t>
  </si>
  <si>
    <t>ODP-SRG-FB/056 FB/D08/056.01</t>
  </si>
  <si>
    <t>WO063598788</t>
  </si>
  <si>
    <t>2026-09-06 08:00:00 | Nama PIC : Muhsin No HP : 085293217746 Alt :  M Janji : 06/08/2026 Jam Pasang : 08.00 - 13:00  NoteÃ‚Â :  hubungi terlebih dahulu sebelum kelokasi</t>
  </si>
  <si>
    <t>Follow Up Revoke Completed, New Order ID : SC1002575143</t>
  </si>
  <si>
    <t>ODP-MYR-FSA/19 FSA/D01/19.01</t>
  </si>
  <si>
    <t>WO063614892</t>
  </si>
  <si>
    <t>2026-09-06 11:00:00 | Nama Pic : BP AHMAD No Hp Pic : 085853530091 Jam Pemasangan : 08:00 - 12.00 Tanggal Pemasangan : MINGGU 06 SEPTEMBER 2026 Info Tambahan : Hubungi pelanggan sebelum datang ke lokasi</t>
  </si>
  <si>
    <t>Follow Up Revoke Completed, New Order ID : SC1002574875</t>
  </si>
  <si>
    <t>ODP-MBG-FAL/05 FAL/D01/05.01</t>
  </si>
  <si>
    <t>WO063614583</t>
  </si>
  <si>
    <t>2026-09-06 13:00:00 | Tanggal pemasangan : 06 SEPTEMBER JULI 2026 Jam pemasangan : pagi/siang Info Tambahan : Hubungi pelanggan dulu sebelum ke lokasi terima kasih</t>
  </si>
  <si>
    <t>Follow Up Revoke Completed, New Order ID : SC1002577234</t>
  </si>
  <si>
    <t>ODP-BIM-FAA/130 FAA/D07/130.01</t>
  </si>
  <si>
    <t>WO063529992</t>
  </si>
  <si>
    <t>Follow Up Revoke Completed, New Order ID : SC1002574956</t>
  </si>
  <si>
    <t>HSI Bisnis Bundling Netmonk PSB 70% - 200 Mbps</t>
  </si>
  <si>
    <t>WO063546225</t>
  </si>
  <si>
    <t>Follow Up Revoke Completed, New Order ID : SC1002573684</t>
  </si>
  <si>
    <t>ODP-GOD-FBN/041 FBN/D02/041.01</t>
  </si>
  <si>
    <t>WO063548127</t>
  </si>
  <si>
    <t>2026-09-06 13:00:00 | Nama : BP NUR ROHADI  No Hp : 0882005672340 No Alt :  Tgl Pemasangan : 05 September 2026 Interval : PAGI  Note : Hubungi pelanggan terlebih dahulu</t>
  </si>
  <si>
    <t>Follow Up Revoke Completed, New Order ID : SC1002574994</t>
  </si>
  <si>
    <t>ODP-KPP-FH/38 FH/D04/38.01</t>
  </si>
  <si>
    <t>WO063549956</t>
  </si>
  <si>
    <t>2026-09-05 11:00:00 | Waktu pemasnagan : 05 September 2026 Jam pemasangan : 08.00 - 12.00 Mohon hubungi pelanggan sebelum ke lokasi  Terima kasih</t>
  </si>
  <si>
    <t>Follow Up Revoke Completed, New Order ID : SC1002573613</t>
  </si>
  <si>
    <t>HSI Bisnis Bundling Netmonk Promo 2026 PSB 70% - 75 Mbps</t>
  </si>
  <si>
    <t>ODP-PWT-FH/043 FH/D03/043.01</t>
  </si>
  <si>
    <t>WO063552074</t>
  </si>
  <si>
    <t>Follow Up Revoke Completed, New Order ID : SC1002575629</t>
  </si>
  <si>
    <t>ODP-KTM-FG/044</t>
  </si>
  <si>
    <t>WO063568144</t>
  </si>
  <si>
    <t>2026-09-05 13:00:00|Waktu pemasnagan : 05 September 2026 Jam pemasangan : 08.00 - 12.00 Mohon hubungi pelanggan sebelum ke lokasi  Terima kasih|40971401|MYDITA</t>
  </si>
  <si>
    <t>Follow Up Revoke Completed, New Order ID : SC1002573046</t>
  </si>
  <si>
    <t>ODP-IJK-FRD/02 FRD/D02/02.01</t>
  </si>
  <si>
    <t>WO063521052</t>
  </si>
  <si>
    <t>Follow Up Revoke Completed, New Order ID : SC1002573165</t>
  </si>
  <si>
    <t>ODP-BBT-FD/079 FD/D07/079.01</t>
  </si>
  <si>
    <t>WO063520047</t>
  </si>
  <si>
    <t>2026-09-05 08:00:00 | Nama Pic : bp abduh  No Hp Pic : 081225184265 No alt : - Jam Pemasangan : pagi  Tanggal Pemasangan : 5 September 2026</t>
  </si>
  <si>
    <t>Follow Up Revoke Completed, New Order ID : SC1002573146</t>
  </si>
  <si>
    <t>ODP-KPO-FBE/34</t>
  </si>
  <si>
    <t>WO063565587</t>
  </si>
  <si>
    <t>Follow Up Revoke Completed, New Order ID : SC1002574910</t>
  </si>
  <si>
    <t>ODP-KTM-FE/057 FE/D05/057.01</t>
  </si>
  <si>
    <t>WO063564734</t>
  </si>
  <si>
    <t>2026-09-05 13:00:00 | Waktu pemasnagan : 05 September 2026 Jam pemasangan : 13.00 Mohon hubungi pelanggan sebelum ke lokasi  Terima kasih</t>
  </si>
  <si>
    <t>Follow Up Revoke Completed, New Order ID : SC1002574880</t>
  </si>
  <si>
    <t>ODP-BMU-FZ/008 FZ/D02/008.01</t>
  </si>
  <si>
    <t>WO063580861</t>
  </si>
  <si>
    <t>2026-09-06 08:00:00 | Waktu pemasnagan : 05 September 2026 Jam pemasangan : 08.00 - 12.00 Mohon hubungi pelanggan sebelum ke lokasi  Terima kasih</t>
  </si>
  <si>
    <t>Follow Up Revoke Completed, New Order ID : SC1002574733</t>
  </si>
  <si>
    <t>ODP-KPO-FBD/15 FBD/D05/15.01</t>
  </si>
  <si>
    <t>WO063578394</t>
  </si>
  <si>
    <t>2026-09-06 13:00:00 | Tanggal pemasangan : 06/09/2026 Jam pemasangan : siang Info Tambahan : Hubungi pelanggan dulu sebelum ke lokasi terima kasih.</t>
  </si>
  <si>
    <t>Follow Up Revoke Completed, New Order ID : SC1002574955</t>
  </si>
  <si>
    <t>WO063568615</t>
  </si>
  <si>
    <t>Follow Up Revoke Completed, New Order ID : SC1002576984</t>
  </si>
  <si>
    <t>ODP-BMU-FJ/027 FJ/D02/027.01</t>
  </si>
  <si>
    <t>WO063539673</t>
  </si>
  <si>
    <t xml:space="preserve">2026-09-05 13:00:00 | Nama : ibu yuni No HP : 085875135036 No Alternatif : M Janji : 05/09/2026 Jam Pasang : Pagi NoteÃ‚Â :  Hubungi terlebih dahulu sebelum ke lokasi </t>
  </si>
  <si>
    <t>Follow Up Revoke Completed, New Order ID : SC1002575783</t>
  </si>
  <si>
    <t>ODP-GER-FAH/25 FAH/D01/25.01</t>
  </si>
  <si>
    <t>WO063558552</t>
  </si>
  <si>
    <t>2026-09-05 13:00:00 | Nama PIC : bapak musri No HP : 081917248656 Alt :  M Janji : (sabtu/5/SEPTEMBER/2026) jam Pasang : 09:00 Note : hubungi pelanggan jika ingin kelokasi</t>
  </si>
  <si>
    <t>Follow Up Revoke Completed, New Order ID : SC1002575705</t>
  </si>
  <si>
    <t>PT.Tirtakencana Tatawarna Lombok</t>
  </si>
  <si>
    <t>ODP-SWE-FAL/36 FAL/D01/36.01</t>
  </si>
  <si>
    <t>WO063573485</t>
  </si>
  <si>
    <t>|MC40311|MYIA-023139127971/POI/Ni Putu Eva Suryani/082299997981/bm_lombok@tirtakencana.com</t>
  </si>
  <si>
    <t>HSI Bisnis Bundling Phone PSB 70% - Free 800 Menit Promo - 100 Mbps</t>
  </si>
  <si>
    <t>ODP-BBE-FC/07 FC/D02/01.07</t>
  </si>
  <si>
    <t>WO063534393</t>
  </si>
  <si>
    <t>2026-09-05 11:00:00 | Jam Pemasangan : 08:00 - 12.00 Tanggal Pemasangan : SABTU 05 SEPTEMBER 2026 Info Tambahan : Hubungi pelanggan sebelum datang ke lokasi</t>
  </si>
  <si>
    <t>Follow Up Revoke Completed, New Order ID : SC1002574605</t>
  </si>
  <si>
    <t>ODP-SLI-FN/078 FN/D07/078.01</t>
  </si>
  <si>
    <t>WO063580061</t>
  </si>
  <si>
    <t>2026-09-06 08:00:00 | Jam Pemasangan : 08:00 - 12.00 Tanggal Pemasangan : MINGGU 06 SEPTEMBER 2026 Info Tambahan : Hubungi pelanggan sebelum datang ke lokasi</t>
  </si>
  <si>
    <t>Follow Up Revoke Completed, New Order ID : SC1002575128</t>
  </si>
  <si>
    <t>Follow Up Revoke Completed, New Order ID : SC1002573026</t>
  </si>
  <si>
    <t>Follow Up Revoke Completed, New Order ID : SC1002576193</t>
  </si>
  <si>
    <t>Follow Up Revoke Completed, New Order ID : SC1002573071</t>
  </si>
  <si>
    <t>Follow Up Revoke Completed, New Order ID : SC1002572978</t>
  </si>
  <si>
    <t>Follow Up Revoke Completed, New Order ID : SC1002572933</t>
  </si>
  <si>
    <t>Follow Up Revoke Completed, New Order ID : SC1002573595</t>
  </si>
  <si>
    <t>Follow Up Revoke Completed, New Order ID : SC1002573499</t>
  </si>
  <si>
    <t>Follow Up Revoke Completed, New Order ID : SC1002572115</t>
  </si>
  <si>
    <t>Follow Up Revoke Completed, New Order ID : SC1002574639</t>
  </si>
  <si>
    <t>Follow Up Revoke Completed, New Order ID : SC1002574649</t>
  </si>
  <si>
    <t>Follow Up Revoke Completed, New Order ID : SC1002574656</t>
  </si>
  <si>
    <t>Follow Up Revoke Completed, New Order ID : SC1002573003</t>
  </si>
  <si>
    <t>Follow Up Revoke Completed, New Order ID : SC1002572588</t>
  </si>
  <si>
    <t>Follow Up Revoke Completed, New Order ID : SC1002573534</t>
  </si>
  <si>
    <t>Follow Up Revoke Completed, New Order ID : SC1002573538</t>
  </si>
  <si>
    <t>Follow Up Revoke Completed, New Order ID : SC1002573171</t>
  </si>
  <si>
    <t>Follow Up Revoke Completed, New Order ID : SC1002576036</t>
  </si>
  <si>
    <t>Follow Up Revoke Completed, New Order ID : SC1002573576</t>
  </si>
  <si>
    <t>WO063536238</t>
  </si>
  <si>
    <t>2026-09-11 15:00:00|PT BPR KUSUMA SUMBING SOKARAJA 083123408274|40931150|MYDITA</t>
  </si>
  <si>
    <t>Follow Up Revoke Completed, New Order ID : SC1002577926</t>
  </si>
  <si>
    <t>Follow Up Revoke Completed, New Order ID : SC1002574349</t>
  </si>
  <si>
    <t>Follow Up Revoke Completed, New Order ID : SC1002573496</t>
  </si>
  <si>
    <t>Follow Up Revoke Completed, New Order ID : SC1002574069</t>
  </si>
  <si>
    <t>Follow Up Revoke Completed, New Order ID : SC1002572925</t>
  </si>
  <si>
    <t>Follow Up Revoke Completed, New Order ID : SC1002575292</t>
  </si>
  <si>
    <t>Follow Up Revoke Completed, New Order ID : SC1002573191</t>
  </si>
  <si>
    <t>Follow Up Revoke Completed, New Order ID : SC1002573263</t>
  </si>
  <si>
    <t>Follow Up Revoke Completed, New Order ID : SC1002572964</t>
  </si>
  <si>
    <t>Follow Up Revoke Completed, New Order ID : SC1002571435</t>
  </si>
  <si>
    <t>Follow Up Revoke Completed, New Order ID : SC1002572366</t>
  </si>
  <si>
    <t>Follow Up Revoke Completed, New Order ID : SC1002571453</t>
  </si>
  <si>
    <t>Follow Up Revoke Completed, New Order ID : SC1002574628</t>
  </si>
  <si>
    <t>Follow Up Revoke Completed, New Order ID : SC1002571440</t>
  </si>
  <si>
    <t>Follow Up Revoke Completed, New Order ID : SC1002571731</t>
  </si>
  <si>
    <t>Follow Up Revoke Completed, New Order ID : SC1002572112</t>
  </si>
  <si>
    <t>Follow Up Revoke Completed, New Order ID : SC1002572019</t>
  </si>
  <si>
    <t>Follow Up Revoke Completed, New Order ID : SC1002572879</t>
  </si>
  <si>
    <t>Follow Up Revoke Completed, New Order ID : SC1002571429</t>
  </si>
  <si>
    <t>Follow Up Revoke Completed, New Order ID : SC1002571206</t>
  </si>
  <si>
    <t>Follow Up Revoke Completed, New Order ID : SC1002573098</t>
  </si>
  <si>
    <t>Follow Up Revoke Completed, New Order ID : SC1002571299</t>
  </si>
  <si>
    <t>Follow Up Revoke Completed, New Order ID : SC1002573313</t>
  </si>
  <si>
    <t>rumah sakit islam gondanglegi</t>
  </si>
  <si>
    <t>ODP-GDI-FT/113 FT/D10/113.01</t>
  </si>
  <si>
    <t>WO063808294</t>
  </si>
  <si>
    <t>|MN02462|MYIA-039182479433/POI/afandi +62 822-3185-7602/0881023811845/rsigondanglegi@gmail.com</t>
  </si>
  <si>
    <t>ODP-TEG-FBJ/010</t>
  </si>
  <si>
    <t>WO063851892</t>
  </si>
  <si>
    <t>2026-09-08 08:00:00 | Nama Pic : bp hasbi   No Hp Pic : 085735916019  No alt : -  Jam Pemasangan : pagi   Tanggal Pemasangan : 8 September 2026</t>
  </si>
  <si>
    <t>PT CAHAYA MEKAR JAYA</t>
  </si>
  <si>
    <t>ODP-LBO-FF/43 FF/D05/43.01</t>
  </si>
  <si>
    <t>WO063751701</t>
  </si>
  <si>
    <t>MD|MYDB-20260907268197|SC20016/MC20231|PT CAHAYA MEKAR JAYA|0895635104496</t>
  </si>
  <si>
    <t>2026-09-08 13:00:00 | Nama Pic : BP DIONISIUS No Hp Pic : 0895635104496 Jam Pemasangan : 08:00 - 12.00 Tanggal Pemasangan : SELASA 08 SEPTEMBER 2026 Info Tambahan : Hubungi pelanggan sebelum datang ke lokasi</t>
  </si>
  <si>
    <t>PT Batara Surya Semesta</t>
  </si>
  <si>
    <t>ODP-UBN-FDQ/11</t>
  </si>
  <si>
    <t>WO063820673</t>
  </si>
  <si>
    <t>|MB00503|MYIA-059284941049/POI/bapak/08999049991/stefansantoso@gmail.com</t>
  </si>
  <si>
    <t>2026-08-25 08:00:00 | Nama : BP STEFAN FEBRI SANTOSO  No Hp : 08999049991  No Alt :   Tgl Pemasangan : 25 Agustus 2026  Interval : PAGI   Note : Hubungi pelanggan terlebih dahulu</t>
  </si>
  <si>
    <t>NOT COMPLY</t>
  </si>
  <si>
    <t>BANK BTN RUANG BANKING HALL</t>
  </si>
  <si>
    <t>ODP-MRT-FAF/15</t>
  </si>
  <si>
    <t>|MN02783|/BANK BTN RUANG BANKING HALL/WINBACK 2.0 HSI B2B (1:1) 50MBPS 355RB PSB DISC 70%/kc.mojokerto@gmail.com/DONY SATRIO WIJAYANTO/85730000824</t>
  </si>
  <si>
    <t>MAO</t>
  </si>
  <si>
    <t>Media Cepat Indonesia</t>
  </si>
  <si>
    <t>ODP-MAO-FF/051</t>
  </si>
  <si>
    <t>RBS/R2/AM 406543 ROBERTO RAPSANJANI/081285505152/Media Cepat Indonesia/FAISAL AFNAN/085888245637/admin@rapid.net.id/PSB 150 Mbps 1:1 Rp. 819.000  (Exclude PPN)</t>
  </si>
  <si>
    <t>DECLINE : Decline - Batal Order Munah Oktaviani 40971402|MYDITA</t>
  </si>
  <si>
    <t>Homestay Acharya</t>
  </si>
  <si>
    <t>DECLINE : Decline - Batal Order Ghina Swanti Ariesa 40941148|MYDITA</t>
  </si>
  <si>
    <t>SIBEL - CREATE ORDER FAIL</t>
  </si>
  <si>
    <t>WMH MART</t>
  </si>
  <si>
    <t>ODP-KDI-FA/01 FA/D01/01.01</t>
  </si>
  <si>
    <t>WO063882752</t>
  </si>
  <si>
    <t>MD|MYDB-20260908268325|DC20010/MC20002|WMH MART|0895633913308</t>
  </si>
  <si>
    <t>2026-09-10 08:00:00 | Tanggal pemasangan : 10 SEPTEMBER JULI 2026 Jam pemasangan : pagi/siang Info Tambahan : Hubungi pelanggan dulu sebelum ke lokasi terima kasih</t>
  </si>
  <si>
    <t>TOKO AFIFAH</t>
  </si>
  <si>
    <t>ODP-PRN-FAW/020 FAW/D02/020.01</t>
  </si>
  <si>
    <t>WO063897293</t>
  </si>
  <si>
    <t>|MN00909|MYIA-099192513238/POI/wulanti nur afifah/085337900279/re.gistrasipendaftaraninte.rnet1@gmail.com</t>
  </si>
  <si>
    <t xml:space="preserve">2026-09-10 08:00:00 | Nama : ibu wulanti No HP : 085337900279 No Alternatif : M Janji : 10/09/2026 Jam Pasang : Pagi NoteÃ‚Â :  Hubungi terlebih dahulu sebelum ke lokasi </t>
  </si>
  <si>
    <t>PCN MR DIY XBNL</t>
  </si>
  <si>
    <t>ODP-KNT-FM/19 FM/D02/19.01</t>
  </si>
  <si>
    <t>WO063893973</t>
  </si>
  <si>
    <t>|MN00843|MYIA-078543372387/POI/RIZKY NANDA /081289014442/diy.xbnl@panducitiakses.com</t>
  </si>
  <si>
    <t>2026-09-10 08:00:00 | Tanggal pemasangan: 10/09/2026 Jam pemasangan : pagi / siang Info Tambahan : Hubungi pelanggan dulu sebelum ke lokasi. terima kasih</t>
  </si>
  <si>
    <t>Mekar cell</t>
  </si>
  <si>
    <t>ODP-TMG-FAT/084 FAT/D05/084.01</t>
  </si>
  <si>
    <t>WO063884943</t>
  </si>
  <si>
    <t>|MC80008|MYIA-041113806321/POI/Slamet Yuni wiyono/08562923462/gane5454545454@gmail.com</t>
  </si>
  <si>
    <t>2026-09-10 08:00:00 | M Janji : (10/09/2026) jam Pasang : 09:00 Note : hubungi pelanggan jika ingin kelokasi</t>
  </si>
  <si>
    <t>FEDERAL INTERNTIONAL FINANCE</t>
  </si>
  <si>
    <t>ODP-MMR-FL/75 FL/D04/75.01</t>
  </si>
  <si>
    <t>WO063884763</t>
  </si>
  <si>
    <t>MD|MYDB-20260909268331|SC00001/MC00135|FEDERAL INTERNTIONAL FINANCE|082247582442</t>
  </si>
  <si>
    <t xml:space="preserve">2026-09-10 08:00:00 | Nama PIC:  tomas No HP: 082247582442 Alt: Tanggal: 10/9/2026 Jam Pasang:  Note: Hubungi sebelum ke lokasi, terimakasih. </t>
  </si>
  <si>
    <t>Burjo Semarang</t>
  </si>
  <si>
    <t>ODP-MJP-FBG/003 FBG/D01/003.01</t>
  </si>
  <si>
    <t>WO063883974</t>
  </si>
  <si>
    <t>MD|MYDB-20260908268260|DN00001/MN00663|Burjo Semarang|082348409995</t>
  </si>
  <si>
    <t>Toko wadi</t>
  </si>
  <si>
    <t>ODP-SWE-FAZ/104 FAZ/D08/104.01</t>
  </si>
  <si>
    <t>WO063885980</t>
  </si>
  <si>
    <t>|MC40234|MYIA-058298246366/POI/sapar wadi/+6287841750474/zzaenl99@gmail.com</t>
  </si>
  <si>
    <t>SDN PESAYANGAN 02</t>
  </si>
  <si>
    <t>ODP-ADW-FG/035 FG/D02/035.01</t>
  </si>
  <si>
    <t>WO063898764</t>
  </si>
  <si>
    <t>|MN00292|MYIA-069481388953/POI/Rosikha/087802525467/sdnpesayangan002@gmail.com</t>
  </si>
  <si>
    <t>2026-09-10 08:00:00 | Nama PIC : IBU SITI No HP : 087802525467 Alt :  M Janji : (KAMIS/10/SEPTEMBER/2026) jam Pasang : 09:00 Note : hubungi pelanggan jika ingin kelokasi</t>
  </si>
  <si>
    <t>PUSKESMAS SLAWI</t>
  </si>
  <si>
    <t>ODP-SLW-FJ/016 FJ/D02/016.01</t>
  </si>
  <si>
    <t>WO063899645</t>
  </si>
  <si>
    <t>|MN00292|MYIA-046279087851/POI/Sholikhin/085869131218/puskesmasslawi1@gmail.com</t>
  </si>
  <si>
    <t>PT HONGSEN CHEMICAL NEW MATERIALS</t>
  </si>
  <si>
    <t>ODP-NWI-FA/161</t>
  </si>
  <si>
    <t>WO063887667</t>
  </si>
  <si>
    <t>MD|MYID-4042609090001|RBIZsanbiz|PT HONGSEN CHEMICAL NEW MATERIALS|082125269181</t>
  </si>
  <si>
    <t>DMA</t>
  </si>
  <si>
    <t>TOKO TAZA FOTO</t>
  </si>
  <si>
    <t>ODP-DMA-FDA/091 FDA/D03/091/01</t>
  </si>
  <si>
    <t>WO063888421</t>
  </si>
  <si>
    <t>|MN00880|MYIA-026503657278/POI/MOHAMMAD ISNAINI/085742221842/ayaheamiramumtaz@gmail.com</t>
  </si>
  <si>
    <t>DEMAK</t>
  </si>
  <si>
    <t>RUMAH MODE</t>
  </si>
  <si>
    <t>ODP-KDW-FK/042 FK/D02/042.01</t>
  </si>
  <si>
    <t>WO063894795</t>
  </si>
  <si>
    <t>|MN02342|MYIA-003402698512/POI/Akhmad Imanullah /082210101414/klslkdw01@gmail.com</t>
  </si>
  <si>
    <t>MA AL MANAR</t>
  </si>
  <si>
    <t>ODP-SLI-FAB/017</t>
  </si>
  <si>
    <t>WO063902390</t>
  </si>
  <si>
    <t>|MN00238|MYIA-010113350260/POI/MAKMUN SANTOSO/085786991854/maalmanarplus@gmail.com</t>
  </si>
  <si>
    <t xml:space="preserve">2026-09-10 08:00:00 | Nama PIC:  MA AL MANAR No HP: 085786991854 Alt: Tanggal: 10/9/2026 Jam Pasang:  Note: Hubungi sebelum ke lokasi, terimakasih. </t>
  </si>
  <si>
    <t>GEDUNG OFFLINE LOKASI 1</t>
  </si>
  <si>
    <t>|MN00440|/Yudha Prasetyo/082227063842/yudhaprasetya22@gmail.com/ PSB  1S INET ONLY BISNIS WINBACK 2.0 300mbps ABODEMEN 1.130.000 PLUS PPN</t>
  </si>
  <si>
    <t>WO063955007</t>
  </si>
  <si>
    <t>2026-09-14 11:00:00|Tanggal: 11/9/2026 Jam Pasang: 08.00 - 12.00 Note: Hubungi sebelum ke lokasi, terimakasih. |40961371|MYDITA</t>
  </si>
  <si>
    <t>AGREE : Lanjut berlangganan by Novin Dwigo Prayudha 40961371|MYDITA</t>
  </si>
  <si>
    <t>WO063954952</t>
  </si>
  <si>
    <t>WO063974428</t>
  </si>
  <si>
    <t>2026-09-15 11:00:00|Nama PIC : Budi No HP : 0895631767681 Alt :  M Janji : 11/09/2026 Jam Pasang : 08.00 - 13:00  NoteÃ‚Â :  hubungi terlebih dahulu sebelum kelokasi|40981184|MYDITA</t>
  </si>
  <si>
    <t>ODP-KRT-FZ/009</t>
  </si>
  <si>
    <t>WO063941144</t>
  </si>
  <si>
    <t>2026-09-10 15:00:00|Nama PIC:  bp elyonaei No HP: 085764652186 Alt: Tanggal: 10/9/2026 Jam Pasang: Sore Note: Hubungi sebelum ke lokasi, terimakasih. |40931149|MYDITA</t>
  </si>
  <si>
    <t>AGREE : Lanjut berlangganan by RIRIN RISNAWATI 40931149|MYDITA</t>
  </si>
  <si>
    <t xml:space="preserve"> PT TUNAS BAJA NINDIA PERKASA</t>
  </si>
  <si>
    <t>ODP-KRN-FBD/02</t>
  </si>
  <si>
    <t>AMRBS;950225;REG3;PRAMUDIASTUTI AGENG N;081225561924;CP.M. Suryadi Anggoro;0819-1918-9899;inidbiz 100mbps / 535.000; PT TUNAS BAJA NINDIA PERKASA</t>
  </si>
  <si>
    <t>UD LINDIA MAS</t>
  </si>
  <si>
    <t>ODP-SWI-FL/36</t>
  </si>
  <si>
    <t>|MN02658| BAPAK KOMING/089671149863/spbu.bali.5480508@gmail.com</t>
  </si>
  <si>
    <t>- SP_NOSS;SP_NOSS ~ Internet NOSS Multispeed Network[0]  - E23015;E23015 ~ ES23 - Perangkat ONT[0]  - E23015~null~44292;E23015||11||Abodemen 0[0]  - E23015~null~E23015_SWONT;SWONT ~ Biaya Sewa ONT ~ E23015[30000]  - E26016;E26016 ~ ES26 - Paket HSI Bisnis</t>
  </si>
  <si>
    <t>Hotel Charisma Borong</t>
  </si>
  <si>
    <t>ODP-RTE-FE/11 FE/D02/11.01</t>
  </si>
  <si>
    <t>WO063909891</t>
  </si>
  <si>
    <t>|MN00118|MYIA-094488968165/POI/Pak Charles/081238808209/vinsensiussetiabudi95@gmail.com</t>
  </si>
  <si>
    <t xml:space="preserve">2026-09-10 11:00:00 | Nama PIC:  bp charles No HP: 081238808209 Alt: Tanggal: 10/9/2026 Jam Pasang: Siang  Note: Hubungi sebelum ke lokasi, terimakasih.  </t>
  </si>
  <si>
    <t>KOST RAFFI</t>
  </si>
  <si>
    <t>ODP-MLK-FAE/02 FAE/D01/02.01</t>
  </si>
  <si>
    <t>WO063917408</t>
  </si>
  <si>
    <t>|MN02367|MYIA-066735861526/POI/RAFLI NANDA PRADANA/08123773077/memeng76@gmail.com</t>
  </si>
  <si>
    <t>2026-09-10 11:00:00 | Nama PIC : BAPAK RAFLI No HP : 08123773077 Alt :  M Janji : (KAMIS/10/SEPTEMBER/2026) jam Pasang : 09:00 Note : hubungi pelanggan jika ingin kelokasi</t>
  </si>
  <si>
    <t>WIJAYA</t>
  </si>
  <si>
    <t>ODP-MJT-FAG/06 FAG/D01/06.01</t>
  </si>
  <si>
    <t>WO063917820</t>
  </si>
  <si>
    <t>|MC20057|MYIA-084753569051/POI/Mokhamad Ridwan/081252020280/surabaya.sita@gmail.com</t>
  </si>
  <si>
    <t xml:space="preserve">2026-09-10 11:00:00 | Nama PIC:  bp ridwan  No HP: 081252020280 Alt: Tanggal: 10/9/2026 Jam Pasang: Siang Note: Hubungi sebelum ke lokasi, terimakasih.  </t>
  </si>
  <si>
    <t>CMA</t>
  </si>
  <si>
    <t>Tim Creative Desain Percetakan</t>
  </si>
  <si>
    <t>ODP-CMA-FH/011 FH/D01/011.01</t>
  </si>
  <si>
    <t>WO063920435</t>
  </si>
  <si>
    <t>|MN00915|MYIA-056427245464/POI/Taufik Imam Mustakim/085326823642/taufikim06@gmail.com</t>
  </si>
  <si>
    <t xml:space="preserve">2026-09-10 11:00:00 | Nama PIC: SUDIMAN No HP: 085326823642 Alt: Tanggal: 10/9/2026 Jam Pasang:  Note: Hubungi sebelum ke lokasi, terimakasih. </t>
  </si>
  <si>
    <t>MIE AYAM DAN BAKSO PUNOKAWAN</t>
  </si>
  <si>
    <t>ODP-WNS-FBQ/002 FBQ/D01/002.01</t>
  </si>
  <si>
    <t>WO063902724</t>
  </si>
  <si>
    <t>|MC80045|MYIA-055686795078/POI/MUHAMMAD RUSDIANSYAH/087836150051/newrusdiansyah@gmail.com</t>
  </si>
  <si>
    <t>2026-09-10 11:00:00 | Jam Pemasangan : siang  Tanggal Pemasangan : 10 September 2026 Note : Mohon Hub Pelanggan dulu sebelum ke lokasi, terima kasih.</t>
  </si>
  <si>
    <t>PT. Ignite</t>
  </si>
  <si>
    <t>ODP-UBN-FCR/18</t>
  </si>
  <si>
    <t>WO063915029</t>
  </si>
  <si>
    <t>|MN02364|/PIC IDA BAGUS DIPA ABADI/08123914709/zul.abd@joinignite.com</t>
  </si>
  <si>
    <t>2026-09-10 11:00:00|M Janji : 10/09/2026 Jam Pasang : 08.00 - 13:00  NoteÃ‚Â :  hubungi terlebih dahulu sebelum kelokasi  |40951378|MYDITA</t>
  </si>
  <si>
    <t>AMRBS;405678/Nighara Asmarantaka Sulya//TREG4SOLO/Wachid Chrussiawanto 085148422878 dan 081228336363/finance.indonaga@gmail.com/PSB HSI BISNIS WINBACK 2.0 100mbps ABODEMEN 535.000 PLUS PPN</t>
  </si>
  <si>
    <t>Villa Sharka</t>
  </si>
  <si>
    <t>ODP-APR-FE/14</t>
  </si>
  <si>
    <t>|MN02750|/PIC I NYOMAN SUDITA/081339743732/nyomansudit93@gmail.com</t>
  </si>
  <si>
    <t>NISSAN SETIABUDI SEMARANG</t>
  </si>
  <si>
    <t>ODP-BMK-FB/039</t>
  </si>
  <si>
    <t>AMRBS;403538;REG3;RACHMAT;081391599400;CP.Andika Herda Permana;081283164256;PAKET 1S INET 100 MBPS (669.000);NISSAN SETIABUDI SEMARANG</t>
  </si>
  <si>
    <t>PT BORWITA CITRA PRIMA</t>
  </si>
  <si>
    <t>ODP-GSK-FJ/66</t>
  </si>
  <si>
    <t>WO063924575</t>
  </si>
  <si>
    <t>AMRBS/405529/YULYAN MAHARTA SAVIAR/R3/JATIM TIMUR/WINBACK 2.0 HSI B2B (1:1) 50MBPS 355RB PSB DISC 70%/SAN AGUS NUGROHO /it.sangus@borwita.co.id</t>
  </si>
  <si>
    <t>2026-09-14 15:00:00|M Janji : (10/09/2026) jam Pasang : 09:00 Note : hubungi pelanggan jika ingin kelokasi|40981182|MYDITA</t>
  </si>
  <si>
    <t>PONPES BINA MADANI PUTRI (RUANG LAB)</t>
  </si>
  <si>
    <t>WO063917311</t>
  </si>
  <si>
    <t>|MN02395|MYIA-075569874555/POI/SHALIHATUNNISA RABBANIYAH/082280039924/shalihatunnisar@gmail.com</t>
  </si>
  <si>
    <t>2026-09-11 15:00:00 | Tanggal pemasangan : 11/09/2026 Jam pemasangan : 10.00 Info Tambahan : Hubungi pelanggan dulu sebelum ke Lokasi terima kasih.</t>
  </si>
  <si>
    <t>CV. Rabbani Asysa</t>
  </si>
  <si>
    <t>WO063930394</t>
  </si>
  <si>
    <t>AMRBS;406230;SANTOSO AJI;WITEL BDG;CV. Rabbani Asysa;PIC 081327787173;HSI BASIC 50MBPS</t>
  </si>
  <si>
    <t>2026-09-10 15:00:00|Nama PIC: CV. Rabbani Asysa No HP: 082216797750 Alt: Tanggal: 10/9/2026 Jam Pasang:  Note: Hubungi sebelum ke lokasi, terimakasih. |40951377|MYDITA</t>
  </si>
  <si>
    <t>SD Negeri 7 Boyolali</t>
  </si>
  <si>
    <t>WO063894275</t>
  </si>
  <si>
    <t>|MN00372|MYIA-061778253603/POI/Devi Retno Anggraini/088215769224/sdnegeri7.boyolali@gmqil.com</t>
  </si>
  <si>
    <t>2026-09-14 11:00:00 | Nama Pic : bu Devi  No Hp Pic : 088215769224 No alt : - Jam Pemasangan : pagi  Tanggal Pemasangan : 14 September 2026</t>
  </si>
  <si>
    <t>PT SAMUDERA LAUTAN LUAS</t>
  </si>
  <si>
    <t>ODP-JHR-FBN/079 FBN/D05/079.01</t>
  </si>
  <si>
    <t>WO063928421</t>
  </si>
  <si>
    <t>|MA60103|MYIA-039952034992/POI/FAHRANY/081262447132/acct.smg@samuderalautanluas.co.id</t>
  </si>
  <si>
    <t>2026-09-10 15:00:00 | Nama PIC : ibu rani No HP : 081262447132 Alt :  M Janji : (KAMIS/10/SEPTEMBER/2026) jam Pasang : 09:00 Note : hubungi pelanggan jika ingin kelokasi</t>
  </si>
  <si>
    <t>RICKINDO</t>
  </si>
  <si>
    <t>ODP-KND-FDS/19 FDS/D01/19.01</t>
  </si>
  <si>
    <t>WO063903707</t>
  </si>
  <si>
    <t>|MN00443|MYIA-030053006571/POI/Pak Nova/081297247393/nova.geocell@gmail.com</t>
  </si>
  <si>
    <t>2026-09-12 11:00:00 | Nama PIC : bapak nova No HP : 081297247393 Alt :  M Janji : (sabtu/12/SEPTEMBER/2026) jam Pasang : 09:00 Note : hubungi pelanggan jika ingin kelokasi</t>
  </si>
  <si>
    <t>KAK</t>
  </si>
  <si>
    <t>SEKOLAH DASAR NEGERI KEDALEMAN KULON</t>
  </si>
  <si>
    <t>WO063903784</t>
  </si>
  <si>
    <t>|MN00662|MYIA-059941122823/POI/Suratin/088228906388/toyotamaco@gmail.com</t>
  </si>
  <si>
    <t xml:space="preserve">2026-09-12 08:00:00 | Nama PIC:  bp suratin No HP: 088228906388 Alt: Tanggal: 12/9/2026 Jam Pasang: Pagi Note: Hubungi sebelum ke lokasi, terimakasih.  </t>
  </si>
  <si>
    <t>GOMBONG</t>
  </si>
  <si>
    <t>SMA MUHAMMADIYAH BOLO</t>
  </si>
  <si>
    <t>ODP-SIL-FAA/59 FAA/D03/59.01</t>
  </si>
  <si>
    <t>WO063885649</t>
  </si>
  <si>
    <t>|MC40271|MYIA-029874579877/POI/SITI RAHMAH/081239577675/smamuhammadiyah95@gmail.com</t>
  </si>
  <si>
    <t>2026-09-11 08:00:00 | M Janji : (10/09/2026) jam Pasang : 09:00 Note : hubungi pelanggan jika ingin kelokasi</t>
  </si>
  <si>
    <t>ODP-TDS-FHD/26 FHD/D02/26.01</t>
  </si>
  <si>
    <t>WO063903822</t>
  </si>
  <si>
    <t>|MN00443|MYIA-073162437313/POI/Pak Nova/081297247393/nova.geocell@gmail.com</t>
  </si>
  <si>
    <t>CV ERCILY CERIA</t>
  </si>
  <si>
    <t>ODP-DLG-FE/001 FE/D01/001.01</t>
  </si>
  <si>
    <t>WO063942408</t>
  </si>
  <si>
    <t>|MN00943|MYIA-085750272361/POI/HELMI RAIS ALGANI/081234569875/helmirais77@gmail.com</t>
  </si>
  <si>
    <t xml:space="preserve">2026-09-10 15:00:00 | Nama PIC:  bp helmi No HP: 081234569875 Alt: Tanggal: 10/9/2026 Jam Pasang: Sore Note: Hubungi sebelum ke lokasi, terimakasih. </t>
  </si>
  <si>
    <t>SMK NEGERI 1 MANDIRAJA</t>
  </si>
  <si>
    <t>WO063942260</t>
  </si>
  <si>
    <t>|MN00909|MYIA-070272639533/POI/rachmat firman/082322878123/rachmatfirmanmaulana@gmail.com</t>
  </si>
  <si>
    <t xml:space="preserve">2026-09-11 08:00:00 | M Janji : 10/09/2026 Jam Pasang : 08.00 - 13:00  NoteÃ‚Â :  hubungi terlebih dahulu sebelum kelokasi  </t>
  </si>
  <si>
    <t>RUANG GURU SMPN 8 MAGELANG</t>
  </si>
  <si>
    <t>WO063913005</t>
  </si>
  <si>
    <t>|MN02255|MYIA-010517634333/POI/WAHYU TUNGGUL AJI/085113624001/wahyuaji54@admin.smp.belajar.id</t>
  </si>
  <si>
    <t xml:space="preserve">2026-09-11 08:00:00 | Jam pemasangan : 15.00 Waktu pemasangan : 10 September 2026 Info Tabaha : Hubungi pelanggan dulu sebelum ke lokasi terimakasih  </t>
  </si>
  <si>
    <t>PUSKESMAS NGLEGOK</t>
  </si>
  <si>
    <t>ODP-PAN-FA/10 FA/D03/10.01</t>
  </si>
  <si>
    <t>WO063945372</t>
  </si>
  <si>
    <t>MD|MYDB-20260909268350|DN00001/MN00419|PUSKESMAS NGLEGOK|081332030960</t>
  </si>
  <si>
    <t xml:space="preserve">2026-09-10 15:00:00 | M Janji : 10/09/2026 Jam Pasang : 08.00 - 13:00  NoteÃ‚Â :  hubungi terlebih dahulu sebelum kelokasi  </t>
  </si>
  <si>
    <t>mekar bumijawa 3</t>
  </si>
  <si>
    <t>ODP-BLU-FZ/004 FZ/D01/004.01</t>
  </si>
  <si>
    <t>WO063945131</t>
  </si>
  <si>
    <t>MD|MYDB-20260909268379|DN00001/MN00377|mekar bumijawa 3|085181809139</t>
  </si>
  <si>
    <t>2026-09-10 15:00:00 | Jam Pemasangan : siang  Tanggal Pemasangan : 10 September 2026 Note : Mohon Hub Pelanggan dulu sebelum ke lokasi, terima kasih.</t>
  </si>
  <si>
    <t>Fajar Mulia Transindo</t>
  </si>
  <si>
    <t>ODP-KRN-FL/28 FL/D02/28.01</t>
  </si>
  <si>
    <t>WO063942185</t>
  </si>
  <si>
    <t>|MN01401|MYIA-023428045723/POI/Andrew Solimy/085733668880/finance.fmt@gmail.com</t>
  </si>
  <si>
    <t>2026-09-10 15:00:00 | Nama : BP ANDREW SOLIMY No Hp : 085733668880 No Alt :  Tgl Pemasangan : 10 September 2026 Interval : PAGI  Note : Hubungi pelanggan terlebih dahulu</t>
  </si>
  <si>
    <t>TOKO KEVIN</t>
  </si>
  <si>
    <t>ODP-TDS-FHH/32 FHH/D03/32.01</t>
  </si>
  <si>
    <t>WO063932659</t>
  </si>
  <si>
    <t>MD|MYDB-20260909268361|DN00001/MN00086|TOKO KEVIN|085100076666</t>
  </si>
  <si>
    <t xml:space="preserve">2026-09-10 15:00:00 | Nama : bapak KEVIN No HP : 085100076666 No Alternatif : M Janji : 10/09/2026 Jam Pasang : Pagi NoteÃ‚Â :  Hubungi terlebih dahulu sebelum ke lokasi </t>
  </si>
  <si>
    <t>ODP-MTY-FAT/009</t>
  </si>
  <si>
    <t>WO063936143</t>
  </si>
  <si>
    <t>AMRBS;950223;ALDHIAZ;JKT OUTER;HSI Bisnis PSB 70% - 50 Mbps - (439000);CP LOKASI RIZKY 0877-8573-3820 ALT  SANDY 087778113956;billing@bnteknologi.com</t>
  </si>
  <si>
    <t>2026-09-10 15:00:00|M Janji : (10/09/2026) jam Pasang : 09:00 Note : hubungi pelanggan jika ingin kelokasi |40981182|MYDITA</t>
  </si>
  <si>
    <t>SEKOLAH DASAR NEGERI 1 TAMBAKMULYO</t>
  </si>
  <si>
    <t>ODP-KAK-FAH/003 FAH/D01/003.01</t>
  </si>
  <si>
    <t>WO063932023</t>
  </si>
  <si>
    <t>|MN00662|MYIA-023168350885/POI/Mujiatun /082137075005/muji20675@gmail.com</t>
  </si>
  <si>
    <t xml:space="preserve">2026-09-12 08:00:00 | M Janji : 10/09/2026 Jam Pasang : 08.00 - 13:00  NoteÃ‚Â :  hubungi terlebih dahulu sebelum kelokasi  </t>
  </si>
  <si>
    <t>VILA GREEN HOUSE dan MELON / ASRAM</t>
  </si>
  <si>
    <t>WO063920577</t>
  </si>
  <si>
    <t>|MC80054|MYIA-038433925648/POI/SUGIARTO HADINANTA/081391579742/purch.asramedu@gmail.com</t>
  </si>
  <si>
    <t xml:space="preserve">2026-09-10 15:00:00 | Nama : BAPA SUGIARTO No HP : 081391579742 No Alternatif : M Janji : 10/09/2026 Jam Pasang : Pagi NoteÃ‚Â :  Hubungi terlebih dahulu sebelum ke lokasi </t>
  </si>
  <si>
    <t>PONPES BINA MADANI PUTRI (KANTOR PSB)</t>
  </si>
  <si>
    <t>WO063906742</t>
  </si>
  <si>
    <t>|MN02395|MYIA-067169395894/POI/SHALIHATUNNISA RABBANIYAH/082280039924/shalihatunnisar@gmail.com</t>
  </si>
  <si>
    <t>2026-09-11 15:00:00 | Nama Pic : shalihatunnisar No Hp Pic : 082280039924 No alt : - Jam Pemasangan : siang  Tanggal Pemasangan : 10 September 2026</t>
  </si>
  <si>
    <t>PT. LASTANA EXPRESS INDONESIA</t>
  </si>
  <si>
    <t>ODP-KRN-FA/22</t>
  </si>
  <si>
    <t>WO063899781</t>
  </si>
  <si>
    <t xml:space="preserve">AMRBS;404885;WITEL BANTEN;ALWAN IKHSAN;PT. Lastana Express Indonesia;Fasilitas Sidoarjo, Kab. Sidoarjo;PIC Fasnan Wismara Agni;08121029533;f.agni@lazada.com;1P HSI BISNIS 1:1 75MBPS 519RB;Ruko Kraton Superblock, Jl. Bypass Krian No. 30, Sidomukti, Krian, </t>
  </si>
  <si>
    <t>2026-09-11 08:00:00|Tanggal pemasangan : 11 SEPTEMBER JULI 2026 Jam pemasangan : pagi/siang Info Tambahan : Hubungi pelanggan dulu sebelum ke lokasi terima kasih|40010577|MYDITA</t>
  </si>
  <si>
    <t>Pt. Sun Star Motor</t>
  </si>
  <si>
    <t>ODP-SMN-FBD/009</t>
  </si>
  <si>
    <t>WO063944718</t>
  </si>
  <si>
    <t>AMRBS;820063/ANETTA NIMASAYU//TREG4SOLO/Florentia Weny Oktarina 085725672899/adh.ssmyogya@sunstarmotor.com/PSB 1S HSI BISNIS 100 mbps ABODEMEN 669.000 PLUS PPN</t>
  </si>
  <si>
    <t>2026-09-11 11:00:00|M Janji : 10/09/2026 Jam Pasang : 08.00 - 13:00  NoteÃ‚Â :  hubungi terlebih dahulu sebelum kelokasi  |40951378|MYDITA</t>
  </si>
  <si>
    <t>Chatime Ruko Harlin Colomadu</t>
  </si>
  <si>
    <t>ODP-KTO-FS/070 FS/D04/070.01</t>
  </si>
  <si>
    <t>WO063931683</t>
  </si>
  <si>
    <t>|MN02054|MYIA-008416464295/POI/Ayu putri angreani kusanto/08990794495/anext213@gmail.com</t>
  </si>
  <si>
    <t>2026-09-10 15:00:00 | Tanggal pemasangan : 10/09/2026 Jam pemasangan : 12.00 Info Tambahan : Hubungi pelanggan dulu sebelum ke Lokasi terima kasih.</t>
  </si>
  <si>
    <t>Global Jet Express / TCSLM101</t>
  </si>
  <si>
    <t>ODP-SMN-FBV/005</t>
  </si>
  <si>
    <t>WO063970532</t>
  </si>
  <si>
    <t>AMRBS/403103/ANISA DWIARYANI/R3/YOGYAKARTA/PSB HSI BISNIS 1S  100 MBPS PROMO HUT TELKOM 1:1Rahmawati Tianingrum/081127008226/085326149199/purchasepilarprima@gmail.com</t>
  </si>
  <si>
    <t>2026-09-11 08:00:00|Jam pemasangan : 12.00 Info Tambahan : Hubungi pelanggan dulu sebelum ke lokasi terimakasih  |40951381|MYDITA</t>
  </si>
  <si>
    <t>PENITI VALASINDO</t>
  </si>
  <si>
    <t>ODP-SMY-FJ/01</t>
  </si>
  <si>
    <t>WO063934956</t>
  </si>
  <si>
    <t>|MN00737|/CP PAK JOHN PATRICK SALIM/081125252999/bali@peniti.co.id</t>
  </si>
  <si>
    <t>BAJO BAKING</t>
  </si>
  <si>
    <t>ODP-LBO-FC/05 FC/D05/05.01</t>
  </si>
  <si>
    <t>WO063940327</t>
  </si>
  <si>
    <t>MD|MYDB-20260909268365|SC00001/MC00041|BAJO BAKING|087761299218</t>
  </si>
  <si>
    <t xml:space="preserve">2026-09-10 15:00:00 | Nama PIC:  bu priscilia No HP: 087761299218 Alt: Tanggal: 10/9/2026 Jam Pasang: Sore Note: Hubungi sebelum ke lokasi, terimakasih. </t>
  </si>
  <si>
    <t>WAHYU REDJO WONOREJO</t>
  </si>
  <si>
    <t>ODP-PWS-FA/05 FA/D01/01.05</t>
  </si>
  <si>
    <t>WO063926887</t>
  </si>
  <si>
    <t>|MN01401|MYIA-006086155364/POI/Sany/081513999957/eslilin8788@gmail.com</t>
  </si>
  <si>
    <t>The gilis laundry</t>
  </si>
  <si>
    <t>GCL-SGG-F25/02 GCL/F25/02.01</t>
  </si>
  <si>
    <t>WO063947894</t>
  </si>
  <si>
    <t>MD|MYDB-20260902267818|SC00001/MC00046|The gilis laundry|082339426633</t>
  </si>
  <si>
    <t xml:space="preserve">2026-09-11 08:00:00 | Nama PIC:  bu ayu No HP: 082339426633 Alt: 087861689358 Tanggal: 11/9/2026 Jam Pasang: Pagi Note: Hubungi sebelum ke lokasi, terimakasih. </t>
  </si>
  <si>
    <t>BERKAH SENTOSA</t>
  </si>
  <si>
    <t>ODP-PME-FAM/86 FAM/D08/86.01</t>
  </si>
  <si>
    <t>WO063948861</t>
  </si>
  <si>
    <t>MD|MYDB-20260909268385|DN00001/MN00806|BERKAH SENTOSA|083152888013</t>
  </si>
  <si>
    <t xml:space="preserve">2026-09-11 08:00:00 | Nama PIC:  bu rini  No HP:  Alt: Tanggal: 11/9/2026 Jam Pasang: Pagi Note: Hubungi sebelum ke lokasi, terimakasih. </t>
  </si>
  <si>
    <t>COTTAGE SAKURA</t>
  </si>
  <si>
    <t>ODP-PDA-FV/06</t>
  </si>
  <si>
    <t>WO063946034</t>
  </si>
  <si>
    <t>|MN01575|/COTTAGE SAKURA/WINBACK 2.0 HSI B2B (1:1) 75MBPS 415RB PSB DISC 70%//Wiyonojagatcode@gmail.com/WIYONO/85236111925</t>
  </si>
  <si>
    <t>2026-09-12 08:00:00|Jam pemasangan : 08.00 - 12.00 Waktu pemasangan : 10 September 2026 Info Tabaha : Hubungi pelanggan dulu sebelum ke lokasi terimakasih |40971401|MYDITA</t>
  </si>
  <si>
    <t>ODP-KGD-FBC/031</t>
  </si>
  <si>
    <t>WO063901923</t>
  </si>
  <si>
    <t>|MB00503|MYIA-027933165765/POI/bapak/082144808483/itcargoagents18@gmail.com</t>
  </si>
  <si>
    <t>2026-09-16 11:00:00 | Nama PIC : bapak viki No HP : 082144808483 Alt :  M Janji : (rabu/16/SEPTEMBER/2026) jam Pasang : 09:00 Note : hubungi pelanggan jika ingin kelokasi</t>
  </si>
  <si>
    <t>SPPG GEDONG 1</t>
  </si>
  <si>
    <t>ODP-SKR-FE/030</t>
  </si>
  <si>
    <t>WO063935833</t>
  </si>
  <si>
    <t>|MN01684|MYIA-005925521942/POI/Firman Alifudin/088980969417/firmanalifudin978@gmail.com</t>
  </si>
  <si>
    <t>GOM</t>
  </si>
  <si>
    <t>MIE GACORIN KUWARASAN - KBM</t>
  </si>
  <si>
    <t>ODP-GOM-FAD/078 FAD/D06/078.01</t>
  </si>
  <si>
    <t>WO063936218</t>
  </si>
  <si>
    <t>|MN00664|MYIA-031377396420/POI/Supriyono/083863664242/gigihilhamsangaji@gmail.com</t>
  </si>
  <si>
    <t>2026-09-11 11:00:00 | Nama : BP GIGIH ILHAM SANGAJI No Hp : 083863664242 No Alt :  Tgl Pemasangan : 10 September 2026 Interval : SIANG Note : Hubungi pelanggan terlebih dahulu</t>
  </si>
  <si>
    <t>Toko Arini</t>
  </si>
  <si>
    <t>ODP-WRJ-FD/21 FD/D03/21.01</t>
  </si>
  <si>
    <t>WO063946398</t>
  </si>
  <si>
    <t>|MC20057|MYIA-074186174345/POI/Eda Era suta Mulyono/085607013779/zeameccashaqueenibrahim@gmail.com</t>
  </si>
  <si>
    <t>2026-09-10 15:00:00 | Nama PIC : IBU EDA No HP : 085607013779 Alt :  M Janji : (KAMIS/10/SEPTEMBER/2026) jam Pasang : 09:00 Note : hubungi pelanggan jika ingin kelokasi</t>
  </si>
  <si>
    <t>LEDINGDING TRADE INDONESIA</t>
  </si>
  <si>
    <t>ODP-SDA-FG/02 FG/D01/01.02</t>
  </si>
  <si>
    <t>WO063946738</t>
  </si>
  <si>
    <t>|MYIB-CUST|MYTN-035575554797/POI/Janice Kosasih/085210031584/janicekosasih@gmail.com</t>
  </si>
  <si>
    <t xml:space="preserve">2026-09-11 08:00:00 | M Janji : 11/09/2026 Jam Pasang : 08.00 - 13:00  NoteÃ‚Â :  hubungi terlebih dahulu sebelum kelokasi  </t>
  </si>
  <si>
    <t>HSI Bisnis Basic Bundling OCA Breach Checker PSB 70% Promo - 150 Mbps</t>
  </si>
  <si>
    <t>WO063969057</t>
  </si>
  <si>
    <t>2026-09-11 08:00:00|Nama PIC : Ibu Ayu No Hp : 08990794495 No Alt : - Tgl Pemasangan : 11 Sept 2026 Interval : Pagi / Siang Note : Hubungi pelanggan terlebih dahulu, terima  |40951378|MYDITA</t>
  </si>
  <si>
    <t>WO063962666</t>
  </si>
  <si>
    <t>2026-09-11 08:00:00|Nama PIC : Bp Liu No Hp : 082236016550 (WA) No Alt : 082234816122 (WA) Tgl Pemasangan : 11 Sept 2026 Interval : Pagi / Siang Note : Hubungi pelanggan terlebih dahulu, terima  |40951378|MYDITA</t>
  </si>
  <si>
    <t>@arabb27 (Streaming Tiktok)</t>
  </si>
  <si>
    <t>ODP-PME-FD/17</t>
  </si>
  <si>
    <t>|MN00213|/@arabb27 (Streaming Tiktok)/ZIDAN FARID/081336971419/arabrab771@gmail.com/HSI Bisnis Promo HUT Telkom (1:1) 100 Mbps (Rp 535.000) PSB Rp 150.000/</t>
  </si>
  <si>
    <t>MESS TNI</t>
  </si>
  <si>
    <t>ODP-SDY-FA/54</t>
  </si>
  <si>
    <t>|MC70134|/ALTHAF REYYUDHA-MESS TNI/089699814281/areyyudhaaj@gmail.com/HSI Bisnis Promo HUT Telkom (1:1) 75 Mbps (Rp 415.000) PSB Rp 150.000/-6.945165791298524, 112.46466553831382/Taman Teknologi Pertanian Gresik Kel. Sukodono, Kec. Panceng, Kabupaten Gres</t>
  </si>
  <si>
    <t>XIAOMI LOMBOK - PT PRIMA PESONA PRAKARSA</t>
  </si>
  <si>
    <t>ODP-SEL-FAF/31</t>
  </si>
  <si>
    <t>|MN00062|/Intan Kumala Dewi/081385865723/dl-rutinfinance@erajaya.com</t>
  </si>
  <si>
    <t>ANDI WILLY PJTKI 88 COMPANY</t>
  </si>
  <si>
    <t>ODP-PII-FG/63</t>
  </si>
  <si>
    <t>|MN02545|/CP PAK ANDIK UTOMO/081333882368/andikwiliam@gmail.com</t>
  </si>
  <si>
    <t>SLO</t>
  </si>
  <si>
    <t>ODP-SLO-FK/031</t>
  </si>
  <si>
    <t>AMRBS;820063/ANETTA NIMASAYU//TREG4SOLO/Ahmad Wahyudi 0851-5663-7226 atau  0271-821491/ga.kkepg@gmail.com/PSB 1S HSI BISNIS 150 mbps ABODEMEN 819.000 PLUS PPN</t>
  </si>
  <si>
    <t>PT KUANTAR GROUP INDONESIA</t>
  </si>
  <si>
    <t>ODP-LMJ-F02/07 FCL/F02/01.07</t>
  </si>
  <si>
    <t>WO063909715</t>
  </si>
  <si>
    <t>|MN02627|MYIA-092778431566/POI/NURUL YAQIN/082330220470/khafid.ikhtiar@gmail.com</t>
  </si>
  <si>
    <t>2026-09-10 11:00:00 | Jam Pemasangan : pagi siang  Tanggal Pemasangan : 10 September 2026 Note : Mohon Hub Pelanggan dulu sebelum ke lokasi, terima kasih.</t>
  </si>
  <si>
    <t>TOKO RIZQUNA</t>
  </si>
  <si>
    <t>ODP-OMB-FC/12 FC/D04/12.01</t>
  </si>
  <si>
    <t>WO063891295</t>
  </si>
  <si>
    <t>MD|MYDB-20260907268242|DN00001/MN02006|TOKO RIZQUNA|087868622923</t>
  </si>
  <si>
    <t>PR.CLASSY</t>
  </si>
  <si>
    <t>ODP-PME-FBM/05 FBM/D01/05.01</t>
  </si>
  <si>
    <t>WO063923709</t>
  </si>
  <si>
    <t>MD|MYDB-20260908268315|DN00001/MN00558|PR.CLASSY|087871898971</t>
  </si>
  <si>
    <t xml:space="preserve">2026-09-10 11:00:00 | Nama PIC:  bp ega No HP: 087871898971 Alt: Tanggal: 10/9/2026 Jam Pasang: Siang Note: Hubungi sebelum ke lokasi, terimakasih.  </t>
  </si>
  <si>
    <t>Kim baby shop</t>
  </si>
  <si>
    <t>ODP-TDS-FDZ/36 FDZ/D06/36.01</t>
  </si>
  <si>
    <t>WO063880014</t>
  </si>
  <si>
    <t>|MN02580|MYIA-053635168821/POI/liongnarto Nurdi pangestu/08175081755/lnurdi@gmail.com</t>
  </si>
  <si>
    <t>2026-09-13 08:00:00 | Tanggal pemasangan : 09/09/2026 Jam pemasangan : 08.00 - 12.00 Info Tambahan : Hubungi pelanggan dulu sebelum ke Lokai terima kasih.</t>
  </si>
  <si>
    <t>MR. POMPA</t>
  </si>
  <si>
    <t>ODP-MNZ-FD/130</t>
  </si>
  <si>
    <t>WO063917764</t>
  </si>
  <si>
    <t>|MC20208|MYIA-018876460929/POI/BAGAS/081211687097/rendyc865@gmail.com</t>
  </si>
  <si>
    <t>2026-09-10 11:00:00 | Tanggal pemasangan : 10/09/2026 Jam pemasangan : 12.00 Info Tambahan : Hubungi pelanggan dulu sebelum ke Lokasi terima kasih.</t>
  </si>
  <si>
    <t>PT SURYA JAYA PERKASA</t>
  </si>
  <si>
    <t>ODP-RTE-FD/13 FD/D04/13.01</t>
  </si>
  <si>
    <t>WO063917423</t>
  </si>
  <si>
    <t>MD|MYDB-20260909268340|SC20016/MC20231|PT SURYA JAYA PERKASA|0895635104497</t>
  </si>
  <si>
    <t xml:space="preserve">2026-09-10 11:00:00 | Nama PIC:  bp pria No HP: 0895635104497 Alt: Tanggal: 10/9/2026 Jam Pasang: SIANG Note: Hubungi sebelum ke lokasi, terimakasih. </t>
  </si>
  <si>
    <t>AGEN BRILINK BASKARA</t>
  </si>
  <si>
    <t>WO063897443</t>
  </si>
  <si>
    <t>|MN00365|MYIA-058964867955/POI/Yohyednos Nako/081287064000/yednos@gmail.com</t>
  </si>
  <si>
    <t>UNET INTERKONEKSI TEKNOLOGI</t>
  </si>
  <si>
    <t>ODP-WKU-FG/31 FG/D06/31.01</t>
  </si>
  <si>
    <t>WO063921328</t>
  </si>
  <si>
    <t>|MN00285|MYIA-083357950596/POI/IDE BINTARA YUDA/085285335555/idebintarayuda@gmail.com</t>
  </si>
  <si>
    <t xml:space="preserve">2026-09-10 15:00:00 | Jam pemasangan : 14.00 Waktu pemasangan : 10 September 2026 Info Tabaha : Hubungi pelanggan dulu sebelum ke lokasi terimakasih </t>
  </si>
  <si>
    <t>WR 24 Jam</t>
  </si>
  <si>
    <t>WO063891956</t>
  </si>
  <si>
    <t>MN02844/WR 24 Jam/PIC Mas Suwito SE/081260201590/suwito08081973@gmail.com</t>
  </si>
  <si>
    <t>2026-09-10 08:00:00|M Janji : (10/09/2026) jam Pasang : 09:00 Note : hubungi pelanggan jika ingin kelokasi|40981182|MYDITA</t>
  </si>
  <si>
    <t>PUSKESMAS KEBONAGUNG</t>
  </si>
  <si>
    <t>ODP-GBU-FH/006 FH/D01/006.01</t>
  </si>
  <si>
    <t>WO063889208</t>
  </si>
  <si>
    <t>|MN01996|MYIA-075773605997/POI/Muhamad Izzul Fahmi/089525675114/puskesmaskebonagungdemak@gmail.com</t>
  </si>
  <si>
    <t>SD Pancasila 45</t>
  </si>
  <si>
    <t>ODP-DMO-FQJ/32 FQJ/D03/32.01</t>
  </si>
  <si>
    <t>WO063919945</t>
  </si>
  <si>
    <t>|MN02749|MYIA-045432041490/POI/Siti Halimah/081336633144/sdpancasila45@gmail.com</t>
  </si>
  <si>
    <t xml:space="preserve">2026-09-14 11:00:00 | Nama PIC:  bu imah No HP: 081336633144 Alt: Tanggal: 14/9/2026 Jam Pasang: Siang Note: Hubungi sebelum ke lokasi, terimakasih.  </t>
  </si>
  <si>
    <t>PONDOK PESANTREN YAQUTUN NAFIS PUTRA</t>
  </si>
  <si>
    <t>ODP-BJR-FP/012</t>
  </si>
  <si>
    <t>WO063931077</t>
  </si>
  <si>
    <t>|MN00909|MYIA-072569351719/POI/muhammad sahal machfud/081548459371/sahalmahfudh267@gmail.com</t>
  </si>
  <si>
    <t>2026-09-10 15:00:00 | Nama PIC : bapak sahal No HP : 081548459371 Alt :  M Janji : (KAMIS/10/SEPTEMBER/2026) jam Pasang : 09:00 Note : hubungi pelanggan jika ingin kelokasi</t>
  </si>
  <si>
    <t>KSP TLM Indonesia Cabang Klungkung</t>
  </si>
  <si>
    <t>ODP-SMA-FF/05</t>
  </si>
  <si>
    <t>WO063945660</t>
  </si>
  <si>
    <t>|MN02750|/PIC CHRISTANTO PALLO/081338687514/pallotanto5@gmail.com</t>
  </si>
  <si>
    <t>2026-09-11 08:00:00|Jam Pemasangan : pagi  Tanggal Pemasangan : 11 September 2026 Note : Mohon Hub Pelanggan dulu sebelum ke lokasi, terima kasih.|40900827|MYDITA</t>
  </si>
  <si>
    <t>Toko D&amp; 39;Loby</t>
  </si>
  <si>
    <t>WO063880024</t>
  </si>
  <si>
    <t>|MN00118|MYIA-062052243235/POI/Pak Andy/081216080821/swans1981@gmail.com</t>
  </si>
  <si>
    <t>2026-09-10 08:00:00 | Nama Pic : IBU HANS No Hp Pic : 081216080821 Jam Pemasangan : 08:00 - 12.00 Tanggal Pemasangan : KAMIS 10 SEPTEMBER 2026 Info Tambahan : Hubungi pelanggan sebelum datang ke lokasi</t>
  </si>
  <si>
    <t>PT. YAY Enak Semua - Sushi YAY! Sulfat Malang</t>
  </si>
  <si>
    <t>ODP-BLB-FV/50 BLB/D04/01.50</t>
  </si>
  <si>
    <t>WO063895593</t>
  </si>
  <si>
    <t>|MN00843|MYIA-094614930371/POI/ARIS MUNANDAR/085777815955/it@yaygroup.id</t>
  </si>
  <si>
    <t>ODP-MJE-FB/071</t>
  </si>
  <si>
    <t>WO063919406</t>
  </si>
  <si>
    <t>2026-09-10 11:00:00|Nama Pic :  No Hp Pic :  Jam Pemasangan : 08:00 - 12.00 Tanggal Pemasangan : KAMIS 10 SEPTEMBER 2026 Info Tambahan : Hubungi pelanggan sebelum datang ke lokasi|40000798|MYDITA</t>
  </si>
  <si>
    <t>WO063887604</t>
  </si>
  <si>
    <t>ODP-SWE-FAL/37</t>
  </si>
  <si>
    <t>WO063884080</t>
  </si>
  <si>
    <t>2026-09-05 15:00:00 | Tanggal pemasangan : 05/09/2026  Jam pemasangan : siang  Info Tambahan : Hubungi pelanggan dulu sebelum ke lokasi  terima kasih.</t>
  </si>
  <si>
    <t>ODP-RKT-FFU/27</t>
  </si>
  <si>
    <t>Inprogress Alpro, SC Lama : SC1002572860</t>
  </si>
  <si>
    <t>Inprogress Alpro</t>
  </si>
  <si>
    <t>PT. Bangkit Lakuliner Indonesia Wonosobo Timur Jateng</t>
  </si>
  <si>
    <t>ODP-WOS-FAG/004 FAG/D02/004.01</t>
  </si>
  <si>
    <t>WO063882716</t>
  </si>
  <si>
    <t>|MN02235|MYIA-042265589510/POI/Muhamad Arif Nurdin /085283300362/arif.nurdin@seindonesia.co.id</t>
  </si>
  <si>
    <t>2026-09-10 08:00:00 | Tanggal pemasangan : 10/09/2026 Jam pemasangan : 12.00 Info Tambahan : Hubungi pelanggan dulu sebelum ke Lokasi terima kasih.</t>
  </si>
  <si>
    <t>Provisioning Failed|WFM|INF009310205|PP_-7.3394846,109.9147193_pending tg 14</t>
  </si>
  <si>
    <t>SPPG TRENGGALEK TUGU</t>
  </si>
  <si>
    <t>ODP-TRE-FE/06 FE/D01/06.01</t>
  </si>
  <si>
    <t>WO063897528</t>
  </si>
  <si>
    <t>|MN00418|MYIA-025240965850/POI/Triesse Janua Prasetyaningrum/081329311301/triessejanua29@gmail.com</t>
  </si>
  <si>
    <t xml:space="preserve">2026-09-10 08:00:00 | M Janji : 10/09/2026 Jam Pasang : 08.00 - 13:00  NoteÃ‚Â :  hubungi terlebih dahulu sebelum kelokasi  </t>
  </si>
  <si>
    <t>Toko Sabarudin</t>
  </si>
  <si>
    <t>ODP-KMP-FAB/01 FAB/D01/01.01</t>
  </si>
  <si>
    <t>WO063893173</t>
  </si>
  <si>
    <t>MD|MYDB-20260907268188|SC00001/MC00046|Toko Sabarudin|081937348536</t>
  </si>
  <si>
    <t xml:space="preserve">2026-09-10 08:00:00 | Nama PIC:  Toko Sabarudin No HP: 081937348536 Alt: Tanggal: 10/9/2026 Jam Pasang:  Note: Hubungi sebelum ke lokasi, terimakasih. </t>
  </si>
  <si>
    <t>Provisioning Failed|UIM|INF009309250|1029:Reservation not found for Broadband CFS with Reservation ID : 39611201207</t>
  </si>
  <si>
    <t>PT. AIDEN ENERGI INDONESIA BARU Site Erablue Sidoarjo</t>
  </si>
  <si>
    <t>WO063906322</t>
  </si>
  <si>
    <t>|MN00458|MYIA-025692448604/POI/Chaidar Syuryo/+6281249549394/billing@next1.co.id</t>
  </si>
  <si>
    <t xml:space="preserve">2026-09-10 11:00:00 | Jam pemasangan : 08.00 - 12.00 Waktu pemasangan : 10 September 2026 Info Tabaha : Hubungi pelanggan dulu sebelum ke lokasi terimakasih </t>
  </si>
  <si>
    <t>Provisioning Failed|WFM|INF009274860|TNO_KP_KO SCB UNSC TAG PEL : -7.384741,112.605041 KENDALA TIDAK ADA ODP</t>
  </si>
  <si>
    <t>TOKO SEMBAKO ALAN</t>
  </si>
  <si>
    <t>ODP-MLK-FAD/67 FAD/D06/67.01</t>
  </si>
  <si>
    <t>WO063907506</t>
  </si>
  <si>
    <t>|MN02367|MYIA-055535318392/POI/ALAN ANUGRAH/081238713638/allananugrah33@gmail.com</t>
  </si>
  <si>
    <t>2026-09-10 11:00:00 | Nama Pic : bp ALAN ANUGRAH No Hp Pic : 081238713638 No alt : - Jam Pemasangan : pagi siang  Tanggal Pemasangan : 10 September 2026</t>
  </si>
  <si>
    <t>JAYATIMUR INTINUSA ABADI</t>
  </si>
  <si>
    <t>ODP-MLK-FAD/54 FAD/D05/54.01</t>
  </si>
  <si>
    <t>WO063900259</t>
  </si>
  <si>
    <t>|MN02367|MYIA-089335017790/POI/YEYEN HERIANTI/087863577828/yeyenherianti16@gmail.com</t>
  </si>
  <si>
    <t xml:space="preserve">2026-09-10 08:00:00 | Nama PIC:  wisma kost No HP: 089654776668 Alt: Tanggal: 10/9/2026 Jam Pasang:  Note: Hubungi sebelum ke lokasi, terimakasih. </t>
  </si>
  <si>
    <t>Provisioning Failed|UIM|INF009309262|1029:Reservation not found for Broadband CFS with Reservation ID : 39611192486</t>
  </si>
  <si>
    <t>WO063914917</t>
  </si>
  <si>
    <t xml:space="preserve">2026-09-09 11:00:00 | Tanggal : 9 September 2026  Jam : pagi siang  Hubungi pelanggan sebelum ke lokasi   </t>
  </si>
  <si>
    <t>Provisioning Failed|UIM|INF009276186|1029:Reservation not found for Broadband CFS with Reservation ID : 39611184120</t>
  </si>
  <si>
    <t>Provisioning Failed|WFM|INF009278580|TOJ_-8.4975685,117.4257073_odp jauh by fbsolusee 359m</t>
  </si>
  <si>
    <t>PT. Bangkit Lakuliner Indonesia Demak Jateng</t>
  </si>
  <si>
    <t>ODP-DMA-FGB/033 FGB/D02/033.01</t>
  </si>
  <si>
    <t>WO063882771</t>
  </si>
  <si>
    <t>|MN02235|MYIA-053141173564/POI/Muhamad Arif Nurdin/085283300362/arif.nurdin@seindonesia.co.id</t>
  </si>
  <si>
    <t>2026-09-10 08:00:00 | Tanggal pemasangan : 10/09/2026 Jam pemasangan : 08.00 Info Tambahan : Hubungi pelanggan dulu sebelum ke Lokasi terima kasih.</t>
  </si>
  <si>
    <t>SMP Islam Thoyba Ampel</t>
  </si>
  <si>
    <t>ODP-SLI-FAA/048 FAA/D02/048.01</t>
  </si>
  <si>
    <t>WO063900753</t>
  </si>
  <si>
    <t>|MN00372|MYIA-094477324738/POI/Iwan Sanusi/08886523073/iwansns5127@gmail.com</t>
  </si>
  <si>
    <t>2026-09-10 08:00:00 | Jam Pemasangan : pagi   Tanggal Pemasangan : 10 September 2026 Note : Mohon Hub Pelanggan dulu sebelum ke lokasi, terima kasih.</t>
  </si>
  <si>
    <t>MASJID PELABUHAN SURABAYA</t>
  </si>
  <si>
    <t>ODP-KBL-FVJ/22 FVJ/D02/22.01</t>
  </si>
  <si>
    <t>WO063893212</t>
  </si>
  <si>
    <t>MD|MYDB-20260908268324|DN00001/MN00443|MASJID PELABUHAN SURABAYA|085334730236</t>
  </si>
  <si>
    <t>2026-09-11 15:00:00 | Tanggal pemasangan: 10/09/2026 Jam pemasangan : pagi / siang Info Tambahan : Hubungi pelanggan dulu sebelum ke lokasi. terima kasih</t>
  </si>
  <si>
    <t>MTS ASY SYARIFAH</t>
  </si>
  <si>
    <t>ODP-MJP-FAG/091 FAG/D05/091.01</t>
  </si>
  <si>
    <t>WO063900944</t>
  </si>
  <si>
    <t>MD|MYDB-20260908268249|DN00001/MN00345|MTS ASY SYARIFAH|082324084597</t>
  </si>
  <si>
    <t>2026-09-10 08:00:00 | Nama Pic : BP ANAS No Hp Pic : 082324084597 Jam Pemasangan : 08:00 - 12.00 Tanggal Pemasangan : KAMIS 10 SEPTEMBER 2026 Info Tambahan : Hubungi pelanggan sebelum datang ke lokasi</t>
  </si>
  <si>
    <t>JOBSTACULAR INSAN SEJAHTERA</t>
  </si>
  <si>
    <t>ODP-KLM-FCR/26</t>
  </si>
  <si>
    <t>WO063910088</t>
  </si>
  <si>
    <t>|MN02677|/CP PUJI ASTUTI/085738661496-085743667402/suryanusae@gmail.com</t>
  </si>
  <si>
    <t>2026-09-10 11:00:00|Nama : bapa noval No HP : 085743667402 No Alternatif : 081138107772 M Janji : 10/09/2026 Jam Pasang : Pagi NoteÃ‚Â :  Hubungi terlebih dahulu sebelum ke lokasi |40951377|MYDITA</t>
  </si>
  <si>
    <t>CV Dasema</t>
  </si>
  <si>
    <t>ODP-UBN-FDB/18 FDB/D01/18.01</t>
  </si>
  <si>
    <t>WO063891779</t>
  </si>
  <si>
    <t>|MN02647|MYIA-083614652161/POI/bu mertasari/085100864036/geg_nick@yahoo.com</t>
  </si>
  <si>
    <t xml:space="preserve">2026-09-10 08:00:00 | Jam pemasangan : 08.00 - 12.00 Waktu pemasangan : 10 September 2026 Info Tabaha : Hubungi pelanggan dulu sebelum ke lokasi terimakasih  </t>
  </si>
  <si>
    <t>EARLY YEARS TERANG BANGSA CAMBRIDGE SCHOOL</t>
  </si>
  <si>
    <t>ODP-MJE-FE/064 FE/D05/064.01</t>
  </si>
  <si>
    <t>WO063892760</t>
  </si>
  <si>
    <t>MD|MYDB-20260901267762|DN00001/MN00345|EARLY YEARS TERANG BANGSA CAMBRIDGE SCHOOL|081908189960</t>
  </si>
  <si>
    <t>2026-09-10 08:00:00 | Nama Pic : andykoeswandy No Hp Pic : 081908189960 No alt : - Jam Pemasangan : pagi  Tanggal Pemasangan : 7 September 2026</t>
  </si>
  <si>
    <t>ODP-SKR-FG/017 FG/D01/017.01</t>
  </si>
  <si>
    <t>WO063891486</t>
  </si>
  <si>
    <t>|MN02256|MYIA-047523749567/POI/RIRIS FITRIANITA/085700346962/ririsfitrian03@gmail.com</t>
  </si>
  <si>
    <t>PT. Bangkit Lakuliner Indonesia Kendal Jateng</t>
  </si>
  <si>
    <t>ODP-KDL-FT/029 FT/D03/029.01</t>
  </si>
  <si>
    <t>WO063884166</t>
  </si>
  <si>
    <t>|MN02235|MYIA-007589627892/POI/Muhamad Arif Nurdin /085283300362/arif.nurdin@seindonesia.co.id</t>
  </si>
  <si>
    <t>2026-09-10 08:00:00 | Nama Pic : BP ARIF No Hp Pic : 085283300362 Jam Pemasangan : 08:00 - 12.00 Tanggal Pemasangan : KAMIS 10 SEPTEMBER 2026 Info Tambahan : Hubungi pelanggan sebelum datang ke lokasi</t>
  </si>
  <si>
    <t>BTG</t>
  </si>
  <si>
    <t>PT. Bangkit Lakuliner Indonesia Batang Jateng</t>
  </si>
  <si>
    <t>ODP-BTG-FD/024 FD/D03/024.01</t>
  </si>
  <si>
    <t>WO063886208</t>
  </si>
  <si>
    <t>|MN02235|MYIA-046563333593/POI/Muhamad Arif Nurdin /085283300362/arif.nurdin@seindonesia.co.id</t>
  </si>
  <si>
    <t>PUSKESMAS KEPANJEN</t>
  </si>
  <si>
    <t>ODP-KEP-FA/14 FA/D02/14.01</t>
  </si>
  <si>
    <t>WO063906106</t>
  </si>
  <si>
    <t>|MN02703|MYIA-056209216844/POI/Jan Fredy Sustyanto/085103107350/yanfredy1984@gmail.com</t>
  </si>
  <si>
    <t>2026-09-10 11:00:00 | M Janji : (10/09/2026) jam Pasang : 09:00 Note : hubungi pelanggan jika ingin kelokasi</t>
  </si>
  <si>
    <t>Pondok Pesantren Mahasiswa Bina Khoirul Insan</t>
  </si>
  <si>
    <t>ODP-BMK-FAM/059 FAM/D05/059.01</t>
  </si>
  <si>
    <t>WO063921199</t>
  </si>
  <si>
    <t>|MB10147|MYIA-066078383217/POI/JIZDAN /081229680104/jizdanyr354@gmail.com</t>
  </si>
  <si>
    <t xml:space="preserve">2026-09-10 11:00:00 | Nama PIC:  jidhan No HP: 089654776668 Alt: Tanggal: 10/9/2026 Jam Pasang:  Note: Hubungi sebelum ke lokasi, terimakasih. </t>
  </si>
  <si>
    <t>PANDAWA BAKERY</t>
  </si>
  <si>
    <t>ODP-PRB-FB/46 FB/D04/46.01</t>
  </si>
  <si>
    <t>WO063920877</t>
  </si>
  <si>
    <t>MD|MYDB-20260909268343|EN00005/MC20190|PANDAWA BAKERY|085232355111</t>
  </si>
  <si>
    <t>PT. KAIVALYA</t>
  </si>
  <si>
    <t>ODP-UBU-FB/95</t>
  </si>
  <si>
    <t>WO063911001</t>
  </si>
  <si>
    <t>|MC10003|/PIC I MADE WIRATAMA/082177828371/admin@kaivalya.com</t>
  </si>
  <si>
    <t>2026-09-10 11:00:00|Nama PIC:  bp oka No HP: 082177828371 Alt: 081228769053 Tanggal: 10/9/2026 Jam Pasang: Siang Note: Hubungi sebelum ke lokasi, terimakasih.  |40931149|MYDITA</t>
  </si>
  <si>
    <t>TOKO KARJITO</t>
  </si>
  <si>
    <t>ODP-PAE-FS/13 FS/D03/13.01</t>
  </si>
  <si>
    <t>WO063915694</t>
  </si>
  <si>
    <t>|MC20217|MYIA-037866047468/POI/fuji siswanto/085895162912/tokokarjito9@gmail.com</t>
  </si>
  <si>
    <t xml:space="preserve">2026-09-10 11:00:00 | M Janji : 10/09/2026 Jam Pasang : 08.00 - 13:00  NoteÃ‚Â :  hubungi terlebih dahulu sebelum kelokasi  </t>
  </si>
  <si>
    <t>CV RISKI AMANAH DIGITAL</t>
  </si>
  <si>
    <t>ODP-WOS-FAR/182</t>
  </si>
  <si>
    <t>WO063937282</t>
  </si>
  <si>
    <t>AMRBS ; 402717 ; AMEX ; WIRA ; TREG3 ; MAGELANG ; 1S HSI BISNIS 300 Mbps ; Ricky 085602977911; radiigcv@gmail.com</t>
  </si>
  <si>
    <t>2026-09-10 15:00:00|Nama : BP RIKI (IT) No Hp : 085602977911 No Alt :  Tgl Pemasangan : 10 September 2026 Interval : PAGI  Note : Hubungi pelanggan terlebih dahulu|40971402|MYDITA</t>
  </si>
  <si>
    <t>NGA</t>
  </si>
  <si>
    <t>SMP Negeri 2 Todanan</t>
  </si>
  <si>
    <t>ODP-NGA-FD/011 FD/D02/011.01</t>
  </si>
  <si>
    <t>WO063898374</t>
  </si>
  <si>
    <t>|MN02756|MYIA-013766350462/POI/AGUS SUHARTO/085290547506/anandatodanan@gmail.com</t>
  </si>
  <si>
    <t>KANTOR DESA TAMBAKSARI KIDUL</t>
  </si>
  <si>
    <t>ODP-PWT-FBJ/042 FBJ/D04/042.01</t>
  </si>
  <si>
    <t>WO063900909</t>
  </si>
  <si>
    <t>|MC00213|MYIA-011292514539/POI/KHOZIN MUNAWAR/088220202637/pelayanandesatambaksarikidul@gmail.com</t>
  </si>
  <si>
    <t>CV JAYA BERSAMA</t>
  </si>
  <si>
    <t>ODP-TEG-FBT/008 FBT/D01/008.01</t>
  </si>
  <si>
    <t>WO063915893</t>
  </si>
  <si>
    <t>MD|MYDB-20260908268289|DN00001/MN00347|CV JAYA BERSAMA|081911496577</t>
  </si>
  <si>
    <t>2026-09-10 11:00:00 | Tanggal pemasangan: 10/09/2026 Jam pemasangan : pagi / siang Info Tambahan : Hubungi pelanggan dulu sebelum ke lokasi. terima kasih</t>
  </si>
  <si>
    <t>KEDAI MAMA MUDA</t>
  </si>
  <si>
    <t>ODP-MLD-FA/26 FA/D04/26.01</t>
  </si>
  <si>
    <t>WO063887654</t>
  </si>
  <si>
    <t>|MN00099|MYIA-093950200210/POI/LUKMAN AZIZ/082330903746/azizbgt16@gmail.com</t>
  </si>
  <si>
    <t>ODP-SWI-FL/48</t>
  </si>
  <si>
    <t>WO063896026</t>
  </si>
  <si>
    <t>2026-09-10 11:00:00|Tanggal pemasangan : 10/09/2026 Jam pemasangan : 10.00 Info Tambahan : Hubungi pelanggan dulu sebelum ke Lokasi terima kasih.|40941148|MYDITA</t>
  </si>
  <si>
    <t>KIOS AGEN BRILINK RONALD</t>
  </si>
  <si>
    <t>ODP-TNA-FB/03 FB/D02/03.01</t>
  </si>
  <si>
    <t>WO063925412</t>
  </si>
  <si>
    <t>|MN00365|MYIA-028978280871/POI/Ridwan Edison Pe Tima/082247289697/rdwnedison@gmail.com</t>
  </si>
  <si>
    <t xml:space="preserve">2026-09-10 15:00:00 | Nama PIC:  KIOS AGEN BRILINK RONALD No HP: 082247289697 Alt: Tanggal: 10/9/2026 Jam Pasang:  Note: Hubungi sebelum ke lokasi, terimakasih. </t>
  </si>
  <si>
    <t>TOKO DWI</t>
  </si>
  <si>
    <t>ODP-PBL-FAP/86 FAP/D06/86.01</t>
  </si>
  <si>
    <t>WO063880474</t>
  </si>
  <si>
    <t>|MN02280|MYIA-039752042352/POI/ARI DWI PRASETYA/089674976578/ari.dwi.prasetya.04.04@gmail.com</t>
  </si>
  <si>
    <t>2026-09-10 08:00:00 | Nama Pic : BP DWI No Hp Pic : 089674976578 Jam Pemasangan : 08:00 - 12.00 Tanggal Pemasangan : KAMIS 10 SEPTEMBER 2026 Info Tambahan : Hubungi pelanggan sebelum datang ke lokasi</t>
  </si>
  <si>
    <t>PT. BUANA INDOMOBIL TRADA</t>
  </si>
  <si>
    <t>OTB-GEN-FF/01 FF/D01/01.01</t>
  </si>
  <si>
    <t>WO063902716</t>
  </si>
  <si>
    <t>|MN00843|MYIA-001399659512/POI/BAGUS SUCAHYONO/082245177880/bagus.sucahyono@gmail.com</t>
  </si>
  <si>
    <t>2026-09-10 08:00:00 | Nama PIC : bapak bagus No HP : 082245177880 Alt : 087755765651 M Janji : (KAMIS/10/SEPTEMBER/2026) jam Pasang : 09:00 Note : hubungi pelanggan jika ingin kelokasi</t>
  </si>
  <si>
    <t>PT DUTA CERMELANG MOTORS</t>
  </si>
  <si>
    <t>WO063895780</t>
  </si>
  <si>
    <t>2026-09-10 08:00:00|Tanggal pemasangan : 10/09/2026 Jam pemasangan : 08.00 Info Tambahan : Hubungi pelanggan dulu sebelum ke Lokasi terima kasih.|40941148|MYDITA</t>
  </si>
  <si>
    <t>Yayasan Praktek Psikologi Indonesia</t>
  </si>
  <si>
    <t>ODP-BLB-FA/08</t>
  </si>
  <si>
    <t>WO063916116</t>
  </si>
  <si>
    <t>MD|MYDB-20260908268270|DC20002/MC20030|Yayasan Praktek Psikologi Indonesia|087776516285</t>
  </si>
  <si>
    <t>2026-09-10 11:00:00 | Tanggal pemasangan : 10/09/2026 Jam pemasangan : 08.00 Info Tambahan : Hubungi pelanggan dulu sebelum ke Lokasi terima kasih.</t>
  </si>
  <si>
    <t>Follow Up Revoke Completed, New Order ID : SC1002580098</t>
  </si>
  <si>
    <t>Follow Up Revoke Completed, New Order ID : SC1002580080</t>
  </si>
  <si>
    <t>Follow Up Revoke Completed, New Order ID : SC1002578595</t>
  </si>
  <si>
    <t>Follow Up Revoke Completed, New Order ID : SC1002580228</t>
  </si>
  <si>
    <t>Follow Up Revoke Completed, New Order ID : SC1002578554</t>
  </si>
  <si>
    <t>Follow Up Revoke Completed, New Order ID : SC1002578759</t>
  </si>
  <si>
    <t>Follow Up Revoke Completed, New Order ID : SC1002579068</t>
  </si>
  <si>
    <t>Follow Up Revoke Completed, New Order ID : SC1002580173</t>
  </si>
  <si>
    <t>Follow Up Revoke Completed, New Order ID : SC1002580015</t>
  </si>
  <si>
    <t>Follow Up Revoke Completed, New Order ID : SC1002578623</t>
  </si>
  <si>
    <t>Follow Up Revoke Completed, New Order ID : SC1002579913</t>
  </si>
  <si>
    <t>Follow Up Revoke Completed, New Order ID : SC1002580341</t>
  </si>
  <si>
    <t>Follow Up Revoke Completed, New Order ID : SC1002578607</t>
  </si>
  <si>
    <t>Follow Up Revoke Completed, New Order ID : SC1002578921</t>
  </si>
  <si>
    <t>Follow Up Revoke Completed, New Order ID : SC1002580216</t>
  </si>
  <si>
    <t>Follow Up Revoke Completed, New Order ID : SC1002578900</t>
  </si>
  <si>
    <t>Follow Up Revoke Completed, New Order ID : SC1002578035</t>
  </si>
  <si>
    <t>Follow Up Revoke Completed, New Order ID : SC1002579746</t>
  </si>
  <si>
    <t>Follow Up Revoke Completed, New Order ID : SC1002578629</t>
  </si>
  <si>
    <t>Follow Up Revoke Completed, New Order ID : SC1002579867</t>
  </si>
  <si>
    <t>Follow Up Revoke Completed, New Order ID : SC1002580161</t>
  </si>
  <si>
    <t>Follow Up Revoke Completed, New Order ID : SC1002579845</t>
  </si>
  <si>
    <t>Follow Up Revoke Completed, New Order ID : SC1002578085</t>
  </si>
  <si>
    <t>ODP-SLH-FA/28</t>
  </si>
  <si>
    <t>TIBS - FULFILL BILLING START</t>
  </si>
  <si>
    <t>Fulfill Billing Start</t>
  </si>
  <si>
    <t>ODP-KJE-FB/011</t>
  </si>
  <si>
    <t>WO063918762</t>
  </si>
  <si>
    <t>2026-09-09 08:00:00|Nama Pic : BP FERI  No Hp Pic : 085786699300  Jam Pemasangan : 08:00 - 12.00  Tanggal Pemasangan : SELASA 08 SEPTEMBER 2026  Info Tambahan : Hubungi pelanggan sebelum datang ke lokasi|40000798|MYDITA</t>
  </si>
  <si>
    <t>RUMAH KOST ARIP</t>
  </si>
  <si>
    <t>ODP-BOW-FE/47 FE/D03/47.01</t>
  </si>
  <si>
    <t>WO063882988</t>
  </si>
  <si>
    <t>|MC30175|MYIA-024298967694/POI/TOHARI.LUT/085790230937/jejekazama364@gmail.com</t>
  </si>
  <si>
    <t>PT. FMT GLOBAL MARITIME AGENCY</t>
  </si>
  <si>
    <t>ODP-DMO-FSZ/12</t>
  </si>
  <si>
    <t>WO063897363</t>
  </si>
  <si>
    <t>|MN02083|MYIA-047133587436/POI/Bu Rohana/082234400095/finance.sub@fmt-glomar.com</t>
  </si>
  <si>
    <t>2026-09-01 08:00:00 | Nama Pic : bu dea   No Hp Pic : 082234400095  No alt : -  Jam Pemasangan : pagi   Tanggal Pemasangan : 1 September 2026</t>
  </si>
  <si>
    <t>WO063897371</t>
  </si>
  <si>
    <t>MD|MYDB-20260908268319|DN00001/MN00558|PR.CLASSY|087871898971</t>
  </si>
  <si>
    <t>2026-09-10 08:00:00 | Nama : BP ZHENA FANTA EGA SETIAWAN  No Hp : 087871898971 No Alt :  Tgl Pemasangan : 10 September 2026 Interval : PAGI  Note : Hubungi pelanggan terlebih dahulu</t>
  </si>
  <si>
    <t>PT. YAY Enak Semua - Sushi YAY! Pondok Jati Sidoarjo</t>
  </si>
  <si>
    <t>ODP-SDA-FQ/61 FQ/D09/61.01</t>
  </si>
  <si>
    <t>WO063897037</t>
  </si>
  <si>
    <t>|MN00843|MYIA-060422505215/POI/ARIS MUNANDAR/085777815955/it@yaygroup.id</t>
  </si>
  <si>
    <t>ODP-SUK-FA/020</t>
  </si>
  <si>
    <t>WO063883786</t>
  </si>
  <si>
    <t>SMP Islam Ar-Rais</t>
  </si>
  <si>
    <t>ODP-JPR-FV/026</t>
  </si>
  <si>
    <t>WO063894244</t>
  </si>
  <si>
    <t>MD|MYID-4042608300003|RBIZindibiz|SMP ISLAM AR-RAIS|082313964346</t>
  </si>
  <si>
    <t>2026-09-01 15:00:00 | Nama : BP KHAMID FATHU ROZAK  No Hp : 082313964346  No Alt :   Tgl Pemasangan : 01 September 2026  Interval : SIANG  Note : Hubungi pelanggan terlebih dahulu</t>
  </si>
  <si>
    <t>Fazz Kost Premium</t>
  </si>
  <si>
    <t>ODP-KBS-FF/30 FF/D02/30.01</t>
  </si>
  <si>
    <t>WO063892170</t>
  </si>
  <si>
    <t>|MN02280|MYIA-098516452747/POI/FAHRUR ROZY HIDAYATULLAH/08884088452/fahrur@fazznet.co.id</t>
  </si>
  <si>
    <t>PCN MR DIY XPLH</t>
  </si>
  <si>
    <t>ODP-MLG-FDU/17 FDU/D08/17.01</t>
  </si>
  <si>
    <t>WO063893861</t>
  </si>
  <si>
    <t>|MN00843|MYIA-089332241932/POI/RIZKY NANDA /081289014442/diy.xplh@panducitiakses.com</t>
  </si>
  <si>
    <t>TK LATANZA</t>
  </si>
  <si>
    <t>ODP-AJS-F02/20 GCL/F02/20.01</t>
  </si>
  <si>
    <t>WO063879608</t>
  </si>
  <si>
    <t>MD|MYDB-20260909268330|DN00001/MN00906|TK LATANZA|081959767738</t>
  </si>
  <si>
    <t>PT BRANTAS ABIPRAYA</t>
  </si>
  <si>
    <t>ODP-RKT-FCL/42 FCL/D03/01.42</t>
  </si>
  <si>
    <t>WO063892088</t>
  </si>
  <si>
    <t>|MN00418|MYIA-078234076373/POI/ERFIN SUPRIYONO/081329520640/erfinsupriyonoo@gmail.com</t>
  </si>
  <si>
    <t>2026-09-10 08:00:00 | Nama : BU DARA (FINANCE) No Hp : 085196221587 No Alt : 081329520640 Tgl Pemasangan : 10 September 2026 Interval : PAGI  Note : Hubungi pelanggan terlebih dahulu</t>
  </si>
  <si>
    <t>ODP-DMO-FQN/24</t>
  </si>
  <si>
    <t>WO063885173</t>
  </si>
  <si>
    <t>2026-09-13 08:00:00 | Tanggal pemasangan : 09/09/2026  Jam pemasangan : 08.00 - 12.00  Info Tambahan : Hubungi pelanggan dulu sebelum ke lokasi  terima kasih.</t>
  </si>
  <si>
    <t>WARKOP SINARRAN</t>
  </si>
  <si>
    <t>ODP-PPR-FF/20 FF/D04/20.01</t>
  </si>
  <si>
    <t>WO063884689</t>
  </si>
  <si>
    <t>MD|MYDB-20260908268248|DN00001/MN01011|WARKOP SINARRAN|082233216999</t>
  </si>
  <si>
    <t>PERPUS MTSN 1</t>
  </si>
  <si>
    <t>ODP-MYR-FZJ/45</t>
  </si>
  <si>
    <t>WO063903523</t>
  </si>
  <si>
    <t>MD|MYDB-20260907268152|DN00001/MN00442|PERPUS MTSN 1|085930951458</t>
  </si>
  <si>
    <t>2026-09-15 08:00:00 | Nama Pic : IBU TATI No Hp Pic : 085930951458 Jam Pemasangan : 08:00 - 12.00 Tanggal Pemasangan : KAMIS 10 SEPTEMBER 2026 Info Tambahan : Hubungi pelanggan sebelum datang ke lokasi</t>
  </si>
  <si>
    <t>WO063903737</t>
  </si>
  <si>
    <t>MD|MYDB-20260909268338|DN00001/MN00572|Toko Zairah Berkah|083186479750</t>
  </si>
  <si>
    <t>PT besar anugerah pratama</t>
  </si>
  <si>
    <t>ODP-MYR-FZB/15 FZB/D02/15.01</t>
  </si>
  <si>
    <t>WO063884471</t>
  </si>
  <si>
    <t>MD|MYDB-20260908268304|DN00001/MN00018|PT besar anugerah pratama|081336446672</t>
  </si>
  <si>
    <t>2026-09-14 15:00:00 | M Janji : (10/09/2026) jam Pasang : 09:00 Note : hubungi pelanggan jika ingin kelokasi</t>
  </si>
  <si>
    <t>ODP-KTM-FH/059</t>
  </si>
  <si>
    <t>WO063906278</t>
  </si>
  <si>
    <t>2026-09-08 08:00:00 | Jam Pemasangan : 08:00 - 12.00  Tanggal Pemasangan : SELASA 08 SEPTEMBER 2026  Info Tambahan : Hubungi pelanggan sebelum datang ke lokasi</t>
  </si>
  <si>
    <t>Zil house Kost putra</t>
  </si>
  <si>
    <t>ODP-KLJ-FCJ/96 FCJ/D12/96.01</t>
  </si>
  <si>
    <t>WO063904805</t>
  </si>
  <si>
    <t>|MN00814|MYIA-069327037932/POI/Sulis Setyowati /089672132834/sulissetyowati927@gmail.com</t>
  </si>
  <si>
    <t>2026-09-10 11:00:00 | Nama Pic : bu sulasmani  No Hp Pic : 089672132834 No alt : - Jam Pemasangan : pagi  Tanggal Pemasangan : 10 September 2026</t>
  </si>
  <si>
    <t>ODP-AJB-FX/001</t>
  </si>
  <si>
    <t>WO063906884</t>
  </si>
  <si>
    <t>2026-09-08 13:00:00 | Nama PIC : bapak ginanjar  No HP :  08121846239  Alt :   M Janji : (SELASA/8/SEPTEMBER/2026)  jam Pasang : 09:00  Note : hubungi pelanggan jika ingin kelokasi</t>
  </si>
  <si>
    <t>ODP-OMB-FF/35</t>
  </si>
  <si>
    <t>WO063905404</t>
  </si>
  <si>
    <t xml:space="preserve">2026-09-09 08:00:00 | M Janji : (09/09/2026)  jam Pasang : 09:00  Note : hubungi pelanggan jika ingin kelokasi  </t>
  </si>
  <si>
    <t>VELA O CAFE &amp; BAKERY</t>
  </si>
  <si>
    <t>ODP-MRT-FX/43</t>
  </si>
  <si>
    <t>WO063891489</t>
  </si>
  <si>
    <t>|MN02783|/VELA O CAFE &amp; BAKERY/WINBACK 2.0 HSI B2B (1:1) 50MBPS 355RB PSB DISC 70%/niaahmad864@gmail.com/KURNIAWATI WILUJENG/85648422536</t>
  </si>
  <si>
    <t>2026-09-10 08:00:00|Tanggal pemasangan : 10 SEPTEMBER JULI 2026 Jam pemasangan : pagi/siang Info Tambahan : Hubungi pelanggan dulu sebelum ke lokasi terima kasih|40010577|MYDITA</t>
  </si>
  <si>
    <t>RESTO HAO YIN XIANG SIFANG CHAI</t>
  </si>
  <si>
    <t>ODP-PML-FB/020</t>
  </si>
  <si>
    <t>WO063904355</t>
  </si>
  <si>
    <t>|MN00324|MYIA-058892198784/POI/NOVIA NURUL AINI/085189015345/ptquanjiafuindonesia@gmail.com</t>
  </si>
  <si>
    <t>YPI DARUSSALAM</t>
  </si>
  <si>
    <t>ODP-PAE-FU/77 FU/D07/77.01</t>
  </si>
  <si>
    <t>WO063919465</t>
  </si>
  <si>
    <t>MD|MYDB-20260909268354|SC20016/MC20202|YPI DARUSSALAM|088983275352</t>
  </si>
  <si>
    <t>2026-09-10 11:00:00 | Nama PIC : bapak wiwin No HP : 088983275352 Alt :  M Janji : (KAMIS/10/SEPTEMBER/2026) jam Pasang : 09:00 Note : hubungi pelanggan jika ingin kelokasi</t>
  </si>
  <si>
    <t>WO063919466</t>
  </si>
  <si>
    <t>ODP-BBE-FFA/07</t>
  </si>
  <si>
    <t>WO063923746</t>
  </si>
  <si>
    <t xml:space="preserve">2026-09-09 11:00:00 | Tanggal : 9 September 2026  Jam : siang  Hubungi pelanggan sebelum ke lokasi   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</si>
  <si>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E25060</t>
  </si>
  <si>
    <t>WO063919603</t>
  </si>
  <si>
    <t>MD|MYDB-20260909268351|SC20016/MC20202|YPI DARUSSALAM|088983275352</t>
  </si>
  <si>
    <t>ODP-KTM-FQ/047</t>
  </si>
  <si>
    <t>WO063888439</t>
  </si>
  <si>
    <t xml:space="preserve">2026-09-05 08:00:00 | Jam pemasangan : 08.00 - 12.00  Waktu pemasangan : 5 September 2026  Info Tambahan : Hubungi pelanggan dulu sebelum ke lokasi  terimakasih   </t>
  </si>
  <si>
    <t>WO063907359</t>
  </si>
  <si>
    <t>2026-09-07 13:00:00|Nama : BP BATI  No Hp : 083129706446  No Alt : 085172121609  Tgl Pemasangan : 07 September 2026  Interval : PAGI   Note : Hubungi pelanggan terlebih dahulu|40971402|MYDITA</t>
  </si>
  <si>
    <t>WO063896320</t>
  </si>
  <si>
    <t>2026-09-10 08:00:00|Tanggal pemasangan: 10/09/2026 Jam pemasangan : pagi / siang Info Tambahan : Hubungi pelanggan dulu sebelum ke lokasi. terima kasih|40981184|MYDITA</t>
  </si>
  <si>
    <t>TOKO TIKA</t>
  </si>
  <si>
    <t>ODP-JER-FX/91</t>
  </si>
  <si>
    <t>WO063895155</t>
  </si>
  <si>
    <t>|MN01982|/TOKO TIKA/WINBACK 2.0 HSI B2B (1:1) 75MBPS 415RB PSB DISC 70%/JER/pernikahan1412@gmail.com/M.NAWAWI/82338628960</t>
  </si>
  <si>
    <t>CV PAKIS AJI JAYA</t>
  </si>
  <si>
    <t>ODP-PWB-FJ/018 FJ/D01/018.01</t>
  </si>
  <si>
    <t>WO063888973</t>
  </si>
  <si>
    <t>|MN01314|MYIA-096992736315/POI/SRI SUMARNI S.H. MM/08122826921/cv.pakisajijaya999@gmail.com</t>
  </si>
  <si>
    <t>YPI DA&amp; 39;WATUL KHOIR</t>
  </si>
  <si>
    <t>ODP-WRJ-FP/04 FP/D01/04.01</t>
  </si>
  <si>
    <t>WO063886852</t>
  </si>
  <si>
    <t>MD|MYDB-20260908268321|SC20016/MC20202|YPI DA&amp; 39;WATUL KHOIR|0882006777075</t>
  </si>
  <si>
    <t>2026-09-10 11:00:00 | Nama : BP SUNARDI  No Hp : 0882006777075 No Alt :  Tgl Pemasangan : 10 September 2026 Interval : SIANG Note : Hubungi pelanggan terlebih dahulu</t>
  </si>
  <si>
    <t>CV ANEKA JAYA DIESEL</t>
  </si>
  <si>
    <t>ODP-TDS-FDP/62 FDP/D07/62.01</t>
  </si>
  <si>
    <t>WO063889576</t>
  </si>
  <si>
    <t>|MN02083|MYIA-059788845582/POI/Pak Josaphat/085777707258/ghreytianda8@gmail.com</t>
  </si>
  <si>
    <t>ODP-KAA-FB/56 FB/D06/56.01</t>
  </si>
  <si>
    <t>WO063899196</t>
  </si>
  <si>
    <t>|MN00843|MYIA-038046767472/POI/hasbibintaro shiddiq/081249549394/nextperdanaone@gmail.com</t>
  </si>
  <si>
    <t>WO063907649</t>
  </si>
  <si>
    <t>2026-09-10 11:00:00|Nama Pic : bu adela No Hp Pic : 088971613850 No alt : - Jam Pemasangan : pagi  Tanggal Pemasangan : 10 September 2026|40951375|MYDITA</t>
  </si>
  <si>
    <t>ODP-SWE-FAL/36</t>
  </si>
  <si>
    <t>WO063886981</t>
  </si>
  <si>
    <t>BLUE SPACE CAFFE</t>
  </si>
  <si>
    <t>ODP-SDA-FAN/10</t>
  </si>
  <si>
    <t>WO063894468</t>
  </si>
  <si>
    <t>|MN02774|/BLUE SPACE CAFFE/WINBACK 2.0 HSI B2B (1:1) 100MBPS 535RB PSB DISC 70%//agiljuli260704@gmail.com/AGIL TRY JULIANTO RIZKY/87757870639</t>
  </si>
  <si>
    <t>Kopi Kampoeng. id</t>
  </si>
  <si>
    <t>ODP-PKS-FW/76 FW/D04/76.01</t>
  </si>
  <si>
    <t>WO063918806</t>
  </si>
  <si>
    <t>|MN00814|MYIA-076918101743/POI/Sujak/083185807731/gajahmakansapi@gmail.com</t>
  </si>
  <si>
    <t xml:space="preserve">2026-09-10 11:00:00 | Nama PIC:  Kopi Kampoeng. id No HP: 083185807731 Alt: Tanggal: 10/9/2026 Jam Pasang:  Note: Hubungi sebelum ke lokasi, terimakasih. </t>
  </si>
  <si>
    <t>HSI Bisnis Bundling Netmonk Promo H2 2026 PSB 70% - 300 Mbps</t>
  </si>
  <si>
    <t>JUNE GLOBAL INDONESIA</t>
  </si>
  <si>
    <t>ODP-MJS-FAC/23 FAC/D03/23.01</t>
  </si>
  <si>
    <t>WO063917072</t>
  </si>
  <si>
    <t>MD|MYDB-20260909268357|DN00001/MN00500|JUNE GLOBAL INDONESIA|0881027973515</t>
  </si>
  <si>
    <t>PT KEMBAR SRIKANDI DANCE</t>
  </si>
  <si>
    <t>ODP-MGT-FW/52</t>
  </si>
  <si>
    <t>WO063888418</t>
  </si>
  <si>
    <t>|MN02429|MYIA-017420461580/POI/RETNO MUGIARTI/081333680187/srikandik632@gmail.com</t>
  </si>
  <si>
    <t>2026-09-10 08:00:00 | Nama : BU RETNO MUGIARTI No Hp : 081333680187 No Alt :  Tgl Pemasangan : 10 September 2026 Interval : PAGI  Note : Hubungi pelanggan terlebih dahulu</t>
  </si>
  <si>
    <t>Hotel GGM</t>
  </si>
  <si>
    <t>ODP-KNO-FE/14 FE/D03/14.01</t>
  </si>
  <si>
    <t>WO063887485</t>
  </si>
  <si>
    <t>MD|MYDB-20260909268332|DN00001/MN02301|Hotel GGM|0881027536875</t>
  </si>
  <si>
    <t>PONPES SALAFIYAH / DALEM KYAI</t>
  </si>
  <si>
    <t>ODP-PSN-FH/31</t>
  </si>
  <si>
    <t>WO063928800</t>
  </si>
  <si>
    <t>|MN02680|/PONPES SALAFIYAH / DALEM KYAI/WINBACK 2.0 HSI B2B (1:2) 50MBPS 320RB PSB DISC 70%//isfy4lby77@gmail.com/MUHAMMAD BADRU ZAMAN/81233323187</t>
  </si>
  <si>
    <t>2026-09-10 15:00:00|M Janji : 10/09/2026 Jam Pasang : 08.00 - 13:00  NoteÃ‚Â :  hubungi terlebih dahulu sebelum kelokasi  |40951378|MYDITA</t>
  </si>
  <si>
    <t>PT. DATA UTAMA DINAMIKA</t>
  </si>
  <si>
    <t>ODP-SSL-FAG/008</t>
  </si>
  <si>
    <t>WO063915584</t>
  </si>
  <si>
    <t>AMRBS;403538;REG3;RACHMAT;081391599400;CP.Andika Kusuma Wijaya;088801960320;PAKET 1S INET 100 MBPS (669.000);PT. DATA UTAMA DINAMIKA</t>
  </si>
  <si>
    <t>2026-09-04 08:00:00|Nama PIC:  bp andika   No HP: 085641867014  Alt:  Tanggal: 4/9/2026  Jam Pasang: Pagi  Note: Hubungi sebelum ke lokasi, terimakasih. |40931149|MYDITA</t>
  </si>
  <si>
    <t>SPPG PURWOSONO</t>
  </si>
  <si>
    <t>ODP-LMJ-F07/20</t>
  </si>
  <si>
    <t>WO063895426</t>
  </si>
  <si>
    <t>|MN02178|/SPPG PURWOSONO/WINBACK 2.0 HSI B2B (1:1) 75MBPS 415RB PSB DISC 70%//mohjamil493@gmail.com/MOH JAMIL/08563485643 / 082236093838</t>
  </si>
  <si>
    <t>2026-09-10 08:00:00|Nama Pic : bp JAMIL No Hp Pic : 08563485643 No alt : - Jam Pemasangan : pagi  Tanggal Pemasangan : 10 September 2026|40951375|MYDITA</t>
  </si>
  <si>
    <t>AGIL FARM</t>
  </si>
  <si>
    <t>ODP-TMG-FAT/059 FAT/D06/059.01</t>
  </si>
  <si>
    <t>WO063890665</t>
  </si>
  <si>
    <t>|MN02495|MYIA-085675295336/POI/AGIL SISWANTO/089518303865/arvinovinoarvinovino8@gmail.com</t>
  </si>
  <si>
    <t>ODP-MGT-FW/19 FW/D01/19.01</t>
  </si>
  <si>
    <t>WO063890400</t>
  </si>
  <si>
    <t>|MN02429|MYIA-067791027722/POI/RETNO MUGIARTI/081333680187/srikandik632@gmail.com</t>
  </si>
  <si>
    <t>WARKOP GREEN</t>
  </si>
  <si>
    <t>ODP-KBL-FTQ/34 FTQ/D02/34.01</t>
  </si>
  <si>
    <t>WO063880096</t>
  </si>
  <si>
    <t>MD|MYDB-20260907268168|DN00001/MN00086|WARKOP GREEN|0818325005</t>
  </si>
  <si>
    <t>2026-09-13 08:00:00 | Nama PIC : bapak abdus No HP : 0818325005 Alt :  M Janji : (jumat/11/SEPTEMBER/2026) jam Pasang : 09:00 Note : hubungi pelanggan jika ingin kelokasi</t>
  </si>
  <si>
    <t>TITIK TEMU</t>
  </si>
  <si>
    <t>ODP-DMO-FBU/20 FBU/D02/20.01</t>
  </si>
  <si>
    <t>WO063895816</t>
  </si>
  <si>
    <t>MD|MYDB-20260908268318|DN00001/MN00459|TITIK TEMU|085175227221</t>
  </si>
  <si>
    <t>2026-09-10 08:00:00 | Nama Pic : BP RIZAL No Hp Pic : 085175227221 Jam Pemasangan : 08:00 - 12.00 Tanggal Pemasangan : KAMIS 10 SEPTEMBER 2026 Info Tambahan : Hubungi pelanggan sebelum datang ke lokasi</t>
  </si>
  <si>
    <t>ODP-PBG-FAH/025</t>
  </si>
  <si>
    <t>WO063903214</t>
  </si>
  <si>
    <t>ODP-KDL-FD/042</t>
  </si>
  <si>
    <t>ODP-BJR-FZ/033</t>
  </si>
  <si>
    <t>ODP-BLU-FA/010</t>
  </si>
  <si>
    <t>ODP-NDL-FB/13</t>
  </si>
  <si>
    <t>ODP-KLS-FBT/012</t>
  </si>
  <si>
    <t>ODP-SBW-FAP/19</t>
  </si>
  <si>
    <t>ODP-MYR-FWV/23</t>
  </si>
  <si>
    <t>ODP-KBU-FCQ/034</t>
  </si>
  <si>
    <t>ODP-MJT-FA/95</t>
  </si>
  <si>
    <t>SD NEGERI 2 PEJENG</t>
  </si>
  <si>
    <t>ODP-UBU-FU/11</t>
  </si>
  <si>
    <t>|MN02658|/PIC K TRYANA CINTHYA/085956684448/sdnduapejeng@gmail.com</t>
  </si>
  <si>
    <t>DECLINE : Decline - Batal Order Ilham Budhi Prasetya 40000802|MYDITA</t>
  </si>
  <si>
    <t>DECLINE : Decline - Pindah Segmentasi HANIF NUROHMAN 40981182|MYDITA</t>
  </si>
  <si>
    <t>DECLINE : Decline - Salah Tagging Lokasi / Venue Sonya Rahma Winata 40951375|MYDITA</t>
  </si>
  <si>
    <t>PUSKESMAS WERA BIMA</t>
  </si>
  <si>
    <t>ODP-BIM-FAF/34</t>
  </si>
  <si>
    <t xml:space="preserve">RBS|HSI|AO|ADE WIRASWATI|406290|81234992714|PUSKESMAS WERA BIMA|HSI 50MBPS </t>
  </si>
  <si>
    <t>GUDANG NUASA</t>
  </si>
  <si>
    <t>ODP-WKB-FA/16</t>
  </si>
  <si>
    <t>|IBCARE-PI|MC40287|082144912438|yonathanham64@gmail.com|-9.638635,119.40324</t>
  </si>
  <si>
    <t>MEDIA CEPAT INDONESIA</t>
  </si>
  <si>
    <t>ODP-MAO-FF/002</t>
  </si>
  <si>
    <t>RBS/R2/AM 406543 ROBERTO RAPSANJANI/081285505152/Media Cepat Indonesia/FAISAL AFNAN/085888245637/admin@rapid.net.id/PSB 150 Mbps 1:1 Rp. 819.000 (Exclude PPN)</t>
  </si>
  <si>
    <t>PT. PLATINUM PADEL INDONESIA</t>
  </si>
  <si>
    <t>ODP-DMO-FTP/01</t>
  </si>
  <si>
    <t>AMRBS;400664;AMEX;ASANDHYASARI;RBS-3;SURAMADU;PT. PLATINUM PADEL INDONESIA;HSI Bisnis (1:1) 50 Mbps (Rp 439.000) PSB Rp 150.000;Clara Tania 081366551989 - Christian Jocky 082322338989;platinumpadel.id@gmail.com;Clara Tania Sanbudhi;Area belakang outdoor G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</si>
  <si>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</si>
  <si>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BIGHOT RESTAURANT INDONESIA</t>
  </si>
  <si>
    <t>ODP-JHR-FEJ/013</t>
  </si>
  <si>
    <t>AMRBS;403098;REG3;DANIEL MARWA DENERO;08112876658;CP.REINARD;082114656453;PAKET 1S INET 75 MBPS (519.000);BIGHOT RESTAURANT INDONESIA</t>
  </si>
  <si>
    <t>PT INSPIRASI BISNIS NUSANTARA</t>
  </si>
  <si>
    <t>ODP-LKS-FBK/45</t>
  </si>
  <si>
    <t>RBS/R2/R2/AM Nenggala Yudhabrama 950075/082217818630/1S 50MB/HADI/081119140802/hadi@ibncorp.co.id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</si>
  <si>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</si>
  <si>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TAMAN KOPI</t>
  </si>
  <si>
    <t>ODP-SDA-FP/114</t>
  </si>
  <si>
    <t>|MN02271|/TAMAN KOPI/WINBACK 2.0 HSI B2B (1:2) 50MBPS 320RB PSB DISC 70%//ayakapipit@gmail.com/PIPIT IKAWA TININGSIH/81234101032</t>
  </si>
  <si>
    <t>PT ANEKA ANDALAN ASIA</t>
  </si>
  <si>
    <t>ODP-KTO-FC/057</t>
  </si>
  <si>
    <t>AMRBS;960218/Candra Evita Tryariestya/TREG4SOLO/Rudy R Tanoto/08981609320/085188136634/anekadsgit@gmail.com /PSB HSI BISNIS WB1 1S INET 50MBPS 405K/PT ANEKA ANDALAN ASIA</t>
  </si>
  <si>
    <t>Toko Bintang 3</t>
  </si>
  <si>
    <t>ODP-KML-FAC/43</t>
  </si>
  <si>
    <t xml:space="preserve">|MN02600|/Toko Bintang 3/+62 878-4977-1700/ibrahimaza078@gmail.com/HSI Bisnis Promo HUT Telkom (1:1) 50 Mbps (Rp 355.000) PSB Rp 150.000/Moh.Ibrahim/Raya Telang gg  Bawah Tower Timur kampus UTM,Kamal Bangkalan </t>
  </si>
  <si>
    <t>SDN NGROWO 2</t>
  </si>
  <si>
    <t>ODP-MJS-FH/04</t>
  </si>
  <si>
    <t>|MN02783|/SDN NGROWO 2/WINBACK 2.0 HSI B2B (1:1) 50MBPS 355RB PSB DISC 70%//sdnngrowo2@gmail.com/ATIK RAHAYU/85815986819</t>
  </si>
  <si>
    <t>PT Citraprasada Makmur Indonesia</t>
  </si>
  <si>
    <t>ODP-MGO-FHA/17</t>
  </si>
  <si>
    <t>AMRBS;940137;AM;ISTIHAMIN FITRI;RBS-3;SURAMADU;PSB :08125320407/MOCHAMMAD FARHAN SALMAN ALFARISI/talent.facility@superapp.id/HSI Bisnis Promo HUT Telkom (1:1) 50 Mbps (Rp 355.000) PSB Rp 150.000</t>
  </si>
  <si>
    <t>FCC - HD1A - INPROGRESS FOLLOW UP</t>
  </si>
  <si>
    <t>DANDANKU VILLA SEMINYAK</t>
  </si>
  <si>
    <t>ODP-SMY-FAM/16</t>
  </si>
  <si>
    <t>|MN02806|/PIC PAK YANTO/081349311740/atungcen@gmail.com</t>
  </si>
  <si>
    <t>ODP-JPR-FH/020</t>
  </si>
  <si>
    <t>WO064012246</t>
  </si>
  <si>
    <t>AMRBS;403099;TREG4;MUHAMMAD MASTUR;081226139781;CP EDY CAHYONO;081227888339;PAKET 2S INET VOICE 50 MBPS (479.000);PT GLOBAL JET EXPRESS//TAHUNAN;input by tito</t>
  </si>
  <si>
    <t>2026-09-11 15:00:00|Tanggal pemasangan: 11/09/2026 Jam pemasangan : pagi/siang Info Tambahan : Hubungi pelanggan dulu sebelum ke lokasi. terima kasih|40000798|MYDITA</t>
  </si>
  <si>
    <t>CITRA GAME</t>
  </si>
  <si>
    <t>ODP-NJK-FW/16</t>
  </si>
  <si>
    <t>WO064011467</t>
  </si>
  <si>
    <t>MC20039|CITRA GAME|08132830443|PSB HSI 150MB BISNIS 2.0 620K BIAYA PSB 150K|LUCKY UAP</t>
  </si>
  <si>
    <t>2026-09-11 15:00:00|M Janji : (11/09/2026) jam Pasang : 09:00 Note : hubungi pelanggan jika ingin kelokasi|40900827|MYDITA</t>
  </si>
  <si>
    <t>toko fijratun</t>
  </si>
  <si>
    <t>ODP-TET-FAH/21 FAH/D02/21.01</t>
  </si>
  <si>
    <t>WO064015214</t>
  </si>
  <si>
    <t>MD|MYDB-20260910268421|SC00001/MC00152|toko fijratun|085237334755</t>
  </si>
  <si>
    <t>2026-09-11 15:00:00 | Tanggal pemasangan : 11/09/2026 Jam pemasangan : 12.00 Info Tambahan : Hubungi pelanggan dulu sebelum ke Lokasi terima kasih.</t>
  </si>
  <si>
    <t>HSI Bisnis Bundling Netmonk PSB 70% - 150 Mbps</t>
  </si>
  <si>
    <t>PT. ISARU TEKNOLOGI NUSANTARA</t>
  </si>
  <si>
    <t>WO064015776</t>
  </si>
  <si>
    <t>|MN00292|MYIA-018465468878/POI/Jungky Junanto Darsono/0817287585/ade.eko@mannagribio.com</t>
  </si>
  <si>
    <t>2026-09-11 15:00:00 | M Janji : (11/09/2026) jam Pasang : 09:00 Note : hubungi pelanggan jika ingin kelokasi</t>
  </si>
  <si>
    <t>MAC MOHAN GILINGAN</t>
  </si>
  <si>
    <t>ODP-KRT-FCG/027 FCG/D02/027.01</t>
  </si>
  <si>
    <t>WO063990250</t>
  </si>
  <si>
    <t>|MC50147|MYIA-010817690548/POI/DHANANG TRI SUCIONO/081229781212/dhanangoppo@gmail.com</t>
  </si>
  <si>
    <t>2026-09-11 11:00:00 | Nama PIC : Dhanang No HP : 081229781212 Alt :  M Janji : 11/09/2026 Jam Pasang : 08.00 - 13:00  NoteÃ‚Â :  hubungi terlebih dahulu sebelum kelokasi</t>
  </si>
  <si>
    <t>toko anugerah</t>
  </si>
  <si>
    <t>ODP-LMJ-FS/03 FS/D01/03.01</t>
  </si>
  <si>
    <t>WO063989952</t>
  </si>
  <si>
    <t>|MC30211|MYIA-046027521963/POI/irfan efendi/085859882555/intrakom555@gmail.com</t>
  </si>
  <si>
    <t>2026-09-11 11:00:00 | Nama : BP IRFAN EFENDI No Hp : 085859882555 No Alt :  Tgl Pemasangan : 11 September 2026 Interval : PAGI  Note : Hubungi pelanggan terlebih dahulu</t>
  </si>
  <si>
    <t>HSI Bisnis Basic Khusus Winback PSB 70% - 75 Mbps</t>
  </si>
  <si>
    <t>SD NEGERI GRABAG 1 (RUANG GURU)</t>
  </si>
  <si>
    <t>ODP-MGE-FU/088 FU/D06/088.01</t>
  </si>
  <si>
    <t>WO063990677</t>
  </si>
  <si>
    <t>|MN02395|MYIA-065098817047/POI/RAHAYU KHOIROTUL UMMAH/081329830985/rahayukhoirotulummah@gmail.com</t>
  </si>
  <si>
    <t>2026-09-13 08:00:00 | Tanggal pemasangan: 11/09/2026 Jam pemasangan : pagi/siang Info Tambahan : Hubungi pelanggan dulu sebelum ke lokasi. terima kasih</t>
  </si>
  <si>
    <t>LENCANA LAUT</t>
  </si>
  <si>
    <t>ODP-JHR-FED/059 FED/D03/059.01</t>
  </si>
  <si>
    <t>WO064017025</t>
  </si>
  <si>
    <t>|MC50134|MYIA-025884112447/POI/ABDUR ROCHMAN/082326510893/yucssemarang@gmail.com</t>
  </si>
  <si>
    <t>2026-09-11 15:00:00 | Nama Pic : bp ABDUR ROCHMAN No Hp Pic : 082326510893 No alt : - Jam Pemasangan : pagi  Tanggal Pemasangan : 11 September 2026</t>
  </si>
  <si>
    <t>SMP NEGERI 04 BANJARHARJO</t>
  </si>
  <si>
    <t>ODP-KTM-FM/014 FM/D01/014.01</t>
  </si>
  <si>
    <t>WO063979719</t>
  </si>
  <si>
    <t>|MN00292|MYIA-011403056436/POI/Rudi Agus Susanto/087769538767/smp04banjarharjo@gmail.com</t>
  </si>
  <si>
    <t>2026-09-11 11:00:00 | Nama Pic : bp Rudi Agus Susanto No Hp Pic : 087769538767 No alt : - Jam Pemasangan : pagi  Tanggal Pemasangan : 11 September 2026</t>
  </si>
  <si>
    <t>PONPES BINA MADANI PUTRI (RUMAH DINAS GURU)</t>
  </si>
  <si>
    <t>WO063962361</t>
  </si>
  <si>
    <t>|MN02395|MYIA-050964088195/POI/SHALIHATUNNISA RABBANIYAH/082280039924/shalihatunnisar@gmail.com</t>
  </si>
  <si>
    <t>2026-09-13 08:00:00 | Nama PIC : shalihatunnisa No HP : 082280039924 Alt :  M Janji : 12/09/2026 Jam Pasang : 08.00 - 13:00  NoteÃ‚Â :  hubungi terlebih dahulu sebelum kelokasi</t>
  </si>
  <si>
    <t>TOKO SEGER WARAS</t>
  </si>
  <si>
    <t>ODP-PBL-FH/47 FH/D01/01.47</t>
  </si>
  <si>
    <t>WO064004440</t>
  </si>
  <si>
    <t>MD|MYDB-20260910268438|DN00001/MN01316|TOKO SEGER WARAS|081252845389</t>
  </si>
  <si>
    <t xml:space="preserve">2026-09-11 15:00:00 | telp : 081252845389 M Janji : (11/09/2026) jam Pasang : 09:00 Note : hubungi pelanggan jika ingin kelokasi </t>
  </si>
  <si>
    <t>PT SUMBER GRAHA SEJAHTERA</t>
  </si>
  <si>
    <t>ODP-LRT-FG/48 FG/D04/48.01</t>
  </si>
  <si>
    <t>WO064020058</t>
  </si>
  <si>
    <t>MD|MYDB-20260910268441|SC20016/MC20231|PT SUMBER GRAHA SEJAHTERA|085792655237</t>
  </si>
  <si>
    <t>2026-09-12 08:00:00 | Nama : BP SYAIFUL BAHRI TALIB No Hp : 085792655237 No Alt : 082229973074 Tgl Pemasangan : 11 September 2026 Interval : SIANG Note : Hubungi pelanggan terlebih dahulu</t>
  </si>
  <si>
    <t>DYSHA MART</t>
  </si>
  <si>
    <t>ODP-MJT-FE/37 FE/D07/37.01</t>
  </si>
  <si>
    <t>WO064003329</t>
  </si>
  <si>
    <t>|MC20057|MYIA-087618569787/POI/AINUN NAZHULA/085816525136/aurynanafisa@gmail.com</t>
  </si>
  <si>
    <t>PT ANUGERAH JAYA MAJU ABADI INDOBOX</t>
  </si>
  <si>
    <t>ODP-GNK-FM/040 FM/D05/040.01</t>
  </si>
  <si>
    <t>WO064003608</t>
  </si>
  <si>
    <t>|MC80056|MYIA-020774496708/POI/IWAN NUGROHO, SE/081225780960/purchasing_indobox@anugerah-jaya.co.id</t>
  </si>
  <si>
    <t xml:space="preserve">2026-09-11 15:00:00 | Nama PIC : Bp Iwan No Hp : 081225780960 No Alt : - Tgl Pemasangan : 11 Sept 2026 Interval : Pagi / Siang Note : Hubungi pelanggan terlebih dahulu, terima  </t>
  </si>
  <si>
    <t>Rumah ASS Gallery Cafe &amp; Farm</t>
  </si>
  <si>
    <t>ODP-BBT-FN/042 FN/D03/042.01</t>
  </si>
  <si>
    <t>WO064003981</t>
  </si>
  <si>
    <t>|MN02834|MYIA-079283825991/POI/Teguh Maryanto/085134589765/ptshobarisuchemisejahtera@gmail.com</t>
  </si>
  <si>
    <t>2026-09-11 15:00:00 | Nama PIC : Zaineta No HP : 085134589765 Alt : 083874212084 / 082325051130 M Janji : 11/09/2026 Jam Pasang : 08.00 - 13:00  NoteÃ‚Â :  hubungi terlebih dahulu sebelum kelokasi</t>
  </si>
  <si>
    <t>ALPHA TEKNIK SOLUSINDO</t>
  </si>
  <si>
    <t>ODP-GDI-FC/48 FC/D07/48.01</t>
  </si>
  <si>
    <t>WO064003294</t>
  </si>
  <si>
    <t>|MC20235|MYIA-088603719069/POI/MAULIDAN PRIMA DEWANTORO/085231143108/primashoffie25@gmail.com</t>
  </si>
  <si>
    <t xml:space="preserve">2026-09-12 08:00:00 | Nama PIC : Bp Prima No Hp : 085231143108 No Alt : - Tgl Pemasangan : 12 Sept 2026 Interval : Pagi / Siang Note : Hubungi pelanggan terlebih dahulu, terima  </t>
  </si>
  <si>
    <t>BENGKEL BERKAH 99</t>
  </si>
  <si>
    <t>ODP-NJK-FAJ/53 FAJ/D06/53.01</t>
  </si>
  <si>
    <t>WO064011151</t>
  </si>
  <si>
    <t>|MC20191|MYIA-001021287621/POI/MOH DANANG MUZAKI/085113659108/dzakidness@gmail.com</t>
  </si>
  <si>
    <t xml:space="preserve">2026-09-11 15:00:00 | Nama PIC : Bp Danang No Hp : 085113659108 No Alt : - Tgl Pemasangan : 11 Sept 2026 Interval : Pagi / Siang Note : Hubungi pelanggan terlebih dahulu, terima  </t>
  </si>
  <si>
    <t>MI NU 24 SELOKATON</t>
  </si>
  <si>
    <t>ODP-SKR-FD/023 FD/D01/023.01</t>
  </si>
  <si>
    <t>WO064010006</t>
  </si>
  <si>
    <t>|MN01684|MYIA-097470695035/POI/ABDULLAH MARZUQI/082134486268/amarzocchi043@gmail.com</t>
  </si>
  <si>
    <t xml:space="preserve">2026-09-11 15:00:00 | M Janji : 11/09/2026 Jam Pasang : Pagi NoteÃ‚Â :  Hubungi terlebih dahulu sebelum ke lokasi </t>
  </si>
  <si>
    <t>SD NEGERI GRABAG 1 (RUANG TU)</t>
  </si>
  <si>
    <t>WO064010614</t>
  </si>
  <si>
    <t>|MN02395|MYIA-085383404239/POI/RAHAYU KHOIROTUL UMMAH/081329830985/rahayukhoirotulummah@gmail.com</t>
  </si>
  <si>
    <t>2026-09-13 15:00:00 | M Janji : (11/09/2026) jam Pasang : 09:00 Note : hubungi pelanggan jika ingin kelokasi</t>
  </si>
  <si>
    <t>Tomoro Coffee Merr</t>
  </si>
  <si>
    <t>ODP-RKT-FFT/40 FFT/D03/40.01</t>
  </si>
  <si>
    <t>WO064010610</t>
  </si>
  <si>
    <t>|MN01401|MYIA-012725311865/POI/Warren/081227163669/warrenmarchello24@gmail.com</t>
  </si>
  <si>
    <t>2026-09-11 15:00:00 | Tanggal pemasangan : 11 SEPTEMBER JULI 2026 Jam pemasangan : pagi/siang Info Tambahan : Hubungi pelanggan dulu sebelum ke lokasi terima kasih</t>
  </si>
  <si>
    <t>PT. RAPI TEXPRO ARKA</t>
  </si>
  <si>
    <t>ODP-BYL-FNK/069 FNK/D04/069.01</t>
  </si>
  <si>
    <t>WO064009111</t>
  </si>
  <si>
    <t>|MB00503|MYIA-072909795264/POI/ibu/081283042741/nenny.rta@rapi-group.com</t>
  </si>
  <si>
    <t xml:space="preserve">2026-09-11 15:00:00 | Jam pemasangan : 12.00 Info Tambahan : Hubungi pelanggan dulu sebelum ke lokasi terimakasih </t>
  </si>
  <si>
    <t>WO064009205</t>
  </si>
  <si>
    <t>MD|MYDB-20260910268445|DN00001/MN00459|WARKOP TITIK KARMEN|082160072168</t>
  </si>
  <si>
    <t>ODP-SMA-FZ/11</t>
  </si>
  <si>
    <t>WO064009377</t>
  </si>
  <si>
    <t>|MN02750|/CP GDE ACHARYA PANDJI SETIAWAN/082339051754/wilkerlembongan@gmail.com</t>
  </si>
  <si>
    <t>2026-09-11 15:00:00|Nama PIC : Bp Acharya No Hp : 082339051754 No Alt : - Tgl Pemasangan : 11 Sept 2026 Interval : Pagi / Siang Note : Hubungi pelanggan terlebih dahulu, terima  |40951378|MYDITA</t>
  </si>
  <si>
    <t>KIOS OCTAVIA 76</t>
  </si>
  <si>
    <t>ODP-END-FC/05 FC/D01/05.01</t>
  </si>
  <si>
    <t>WO063978439</t>
  </si>
  <si>
    <t>|MC40144|MYIA-091901796742/POI/OCTAVIA MEGAWATI/085228454363/octavia.megawati07@gmail.com</t>
  </si>
  <si>
    <t xml:space="preserve">2026-09-11 11:00:00 | M Janji : 11/09/2026 Jam Pasang : 13.00 NoteÃ‚Â :  Hubungi terlebih dahulu sebelum ke lokasi </t>
  </si>
  <si>
    <t>WO064011000</t>
  </si>
  <si>
    <t>RUMAH KOS GRIYA H 23</t>
  </si>
  <si>
    <t>ODP-SDA-FBF/02</t>
  </si>
  <si>
    <t>WO063963876</t>
  </si>
  <si>
    <t>|MN02271|/RUMAH KOS GRIYA H 23/WINBACK 2.0 HSI B2B (1:1) 50MBPS 355RB PSB DISC 70%//Printploesprinting@yahoo.com/IMANUEL RIWU LOBO/81336130766</t>
  </si>
  <si>
    <t>2026-09-14 08:00:00|telp : 081336130766 M Janji : (14/09/2026) jam Pasang : 09:00 Note : hubungi pelanggan jika ingin kelokasi |40000802|MYDITA</t>
  </si>
  <si>
    <t>warung pak prayit</t>
  </si>
  <si>
    <t>ODP-MGE-FAC/076 FAC/D03/076.01</t>
  </si>
  <si>
    <t>WO063964729</t>
  </si>
  <si>
    <t>|MN02816|MYIA-061068748053/POI/Prayitno/085643468687/zadazait@gmail.com</t>
  </si>
  <si>
    <t>2026-09-13 08:00:00 | Tanggal Pemasangan : 13 September 2026 Jam Pemasangan : 08:00 13:00 Info Tambahan : Hubungi pelanggan dulu sebelum ke lokasi terimakasih</t>
  </si>
  <si>
    <t>JWN</t>
  </si>
  <si>
    <t>SDN KEBOLAMPANG</t>
  </si>
  <si>
    <t>ODP-JWN-FJ/009 FJ/D01/009.01</t>
  </si>
  <si>
    <t>WO063978922</t>
  </si>
  <si>
    <t>|MC60024|MYIA-047405686114/POI/Jarwi /082244941308/antoniobagassaputra@gmail.com</t>
  </si>
  <si>
    <t>2026-09-11 11:00:00 | Tanggal pemasangan: 11/09/2026 Jam pemasangan : pagi/siang Info Tambahan : Hubungi pelanggan dulu sebelum ke lokasi. terima kasih</t>
  </si>
  <si>
    <t>Balai Desa Ngadirejo</t>
  </si>
  <si>
    <t>ODP-MGE-FBB/027 FBB/D03/027.01</t>
  </si>
  <si>
    <t>WO063955123</t>
  </si>
  <si>
    <t>|MN02816|MYIA-069948676031/POI/Indarti/085729417104/ngadirejotegalrejomagelang@gmail.com</t>
  </si>
  <si>
    <t xml:space="preserve">2026-09-17 08:00:00 | telp : 085729417104 M Janji : (17/09/2026) jam Pasang : 09:00 Note : hubungi pelanggan jika ingin kelokasi </t>
  </si>
  <si>
    <t>Kos Epit Rent House</t>
  </si>
  <si>
    <t>ODP-RTE-FB/53</t>
  </si>
  <si>
    <t>WO064012021</t>
  </si>
  <si>
    <t>|MN00118|MYIA-040973193319/POI/Pak Albert/081238989909/efritliberto33@gmail.com</t>
  </si>
  <si>
    <t xml:space="preserve">2026-09-11 15:00:00 | Nama PIC:  Kos Epit Rent House No HP: 081238989909 Alt: Tanggal: 11/9/2026 Jam Pasang:  Note: Hubungi sebelum ke lokasi, terimakasih. </t>
  </si>
  <si>
    <t>kantor jendral sudirman</t>
  </si>
  <si>
    <t>ODP-SLI-FAD/047 FAD/D04/047.01</t>
  </si>
  <si>
    <t>WO064012682</t>
  </si>
  <si>
    <t>|MN00481|MYIA-002790102604/POI/iwan dodik nugroho/081219105188/iwandodik23@gmail.com</t>
  </si>
  <si>
    <t>WO063982018</t>
  </si>
  <si>
    <t>|MN00292|MYIA-039262472675/POI/Rudi Agus Susanto/087769538767/smp04banjarharjo@gmail.com</t>
  </si>
  <si>
    <t>2026-09-11 11:00:00 | telp : 087769538767 M Janji : (11/09/2026) jam Pasang : 09:00 Note : hubungi pelanggan jika ingin kelokasi</t>
  </si>
  <si>
    <t>MD COMPUTER</t>
  </si>
  <si>
    <t>ODP-BNL-FC/60</t>
  </si>
  <si>
    <t>WO063998826</t>
  </si>
  <si>
    <t>|MN01809|/MD COMPUTER/WINBACK 2.0 HSI B2B (1:1) 50MBPS 355RB PSB DISC 70%//Mdcombangil@gmail.com/DEWI RATNAWATI/81333778284</t>
  </si>
  <si>
    <t>2026-09-11 15:00:00|Tanggal pemasangan : 11/09/2026 Jam pemasangan : 12.00 Info Tambahan : Hubungi pelanggan dulu sebelum ke Lokasi terima kasih.|40941148|MYDITA</t>
  </si>
  <si>
    <t>WO063981401</t>
  </si>
  <si>
    <t>|MN00292|MYIA-059216942006/POI/Rudi Agus Susanto/087769538767/smp04banjarharjo@gmail.com</t>
  </si>
  <si>
    <t>SDN KARANGTALUN 01</t>
  </si>
  <si>
    <t>ODP-GML-FAK/027 FAK/D02/027.01</t>
  </si>
  <si>
    <t>WO063982102</t>
  </si>
  <si>
    <t>|MN02740|MYIA-084600018478/POI/Vivi Dwi Anggraheni/085975237255/vividwi57@gmail.com</t>
  </si>
  <si>
    <t>2026-09-13 11:00:00 | Tanggal pemasangan: 11/09/2026 Jam pemasangan : pagi/siang Info Tambahan : Hubungi pelanggan dulu sebelum ke lokasi. terima kasih</t>
  </si>
  <si>
    <t>Toko Sultan Jaya</t>
  </si>
  <si>
    <t>ODP-BKL-FBC/22</t>
  </si>
  <si>
    <t>WO064006802</t>
  </si>
  <si>
    <t>|MN02601|/Toko Sultan Jaya/82334130000/fitrianinasib@gmail.com/HSI Bisnis Promo HUT Telkom (1:1) 50 Mbps (Rp 355.000) PSB Rp 150.000/Fitriani/XP43+JFP Kramat, Kabupaten Bangkalan, Jawa Timur</t>
  </si>
  <si>
    <t>2026-09-11 15:00:00|Nama PIC : Ibu Fitriani No Hp : 082331153000 No Alt : - Tgl Pemasangan : 11 Sept 2026 Interval : Pagi / Siang Note : Hubungi pelanggan terlebih dahulu, terima  |40951378|MYDITA</t>
  </si>
  <si>
    <t>RR VAPE STORE</t>
  </si>
  <si>
    <t>ODP-RDD-FJ/002 FJ/D01/002.01</t>
  </si>
  <si>
    <t>WO064013073</t>
  </si>
  <si>
    <t>|MN00966|MYIA-060477976088/POI/MUHAMAD ABDUL KHOLID/082225666548/ask.kabar360@gmail.com</t>
  </si>
  <si>
    <t>2026-09-11 15:00:00 | Nama Pic : bp KHOLID No Hp Pic : 082225666548 No alt : - Jam Pemasangan : pagi siang  Tanggal Pemasangan : 11 September 2026</t>
  </si>
  <si>
    <t>holilur cell</t>
  </si>
  <si>
    <t>ODP-KBL-FBX/14 FBX/D03/14.01</t>
  </si>
  <si>
    <t>WO064013742</t>
  </si>
  <si>
    <t>|MC30211|MYIA-049954054882/POI/abdul hadi/085107080259/msy4fiq123@gmail.com</t>
  </si>
  <si>
    <t xml:space="preserve">2026-09-11 15:00:00 | Nama PIC:  holilur cell No HP: 085107080259 Alt: Tanggal: 11/9/2026 Jam Pasang:  Note: Hubungi sebelum ke lokasi, terimakasih. </t>
  </si>
  <si>
    <t>Kost Putra Padang</t>
  </si>
  <si>
    <t>ODP-MJP-FET/020 FET/D02/020.01</t>
  </si>
  <si>
    <t>WO064013004</t>
  </si>
  <si>
    <t>MD|MYDB-20260910268449|DN00001/MN00663|Kost Putra Padang|08123505802</t>
  </si>
  <si>
    <t>SMKS NU MIFTAHUL HUDA KEPANJEN</t>
  </si>
  <si>
    <t>ODP-KEP-FA/51 FA/D09/51.01</t>
  </si>
  <si>
    <t>WO064018915</t>
  </si>
  <si>
    <t>|MN02703|MYIA-089129948134/POI/Moch Abdul Rozak Umar/085608589884/guruonline65@gmail.com</t>
  </si>
  <si>
    <t>2026-09-11 15:00:00 | Nama : BP IRFAN (KEPALA JURUSAN) No Hp : 085608589884 No Alt :  Tgl Pemasangan : 11 September 2026 Interval : PAGI  Note : Hubungi pelanggan terlebih dahulu</t>
  </si>
  <si>
    <t>SDN 1 KELAYU SELATAN</t>
  </si>
  <si>
    <t>WO064018777</t>
  </si>
  <si>
    <t>MD|MYDB-20260910268431|EC40001/MC40003|SDN 1 KELAYU SELATAN|081805219666</t>
  </si>
  <si>
    <t>2026-09-13 08:00:00 | Nama : BU SAGITARIANI EKA SUSANA  No Hp : 081805219666 No Alt :  Tgl Pemasangan : 11 September 2026 Interval : PAGI  Note : Hubungi pelanggan terlebih dahulu</t>
  </si>
  <si>
    <t>KAMPOENG DATA CELL</t>
  </si>
  <si>
    <t>ODP-NGR-FM/47 FM/D05/47.01</t>
  </si>
  <si>
    <t>WO064011793</t>
  </si>
  <si>
    <t>|MN02718|MYIA-001037465671/POI/I MADE ANTARA/082145565531/anantayoga448@gmail.com</t>
  </si>
  <si>
    <t xml:space="preserve">2026-09-11 15:00:00 | Nama PIC : Bp Antara No Hp : 082145565531 No Alt : - Tgl Pemasangan : 11 Sept 2026 Interval : Pagi / Siang Note : Hubungi pelanggan terlebih dahulu, terima  </t>
  </si>
  <si>
    <t>ODP-SMY-FJ/01 FJ/D01/01.01</t>
  </si>
  <si>
    <t>WO064011694</t>
  </si>
  <si>
    <t>MD|MYDB-20260908268323|DN00001/MN00737|PENITI VALASINDO|081125252999</t>
  </si>
  <si>
    <t>HSI Bisnis Basic Bundling Phone PSB 70% - Free 800 Menit Promo - 100 Mbps</t>
  </si>
  <si>
    <t>OFFICE OUTLET 23 SEMARANG</t>
  </si>
  <si>
    <t>ODP-JHR-FBA/038 FBA/D03/038.02</t>
  </si>
  <si>
    <t>WO064012597</t>
  </si>
  <si>
    <t>|MN02145|MYIA-093549666171/POI/GALIH RAYHAN FADILLAH/085117080265/23hwgmediasemarang@gmail.com</t>
  </si>
  <si>
    <t>2026-09-11 15:00:00 | Tanggal pemasangan: 11/09/2026 Jam pemasangan : pagi/siang Info Tambahan : Hubungi pelanggan dulu sebelum ke lokasi. terima kasih</t>
  </si>
  <si>
    <t>BRAMASETA Konsultan</t>
  </si>
  <si>
    <t>ODP-LKS-FKB/10 FKB/D02/10.01</t>
  </si>
  <si>
    <t>WO063999103</t>
  </si>
  <si>
    <t>MD|MYDB-20260910268437|DN00001/MN01273|BRAMASETA Konsultan|082131271026</t>
  </si>
  <si>
    <t>2026-09-14 08:00:00 | Nama Pic : bp andri  No Hp Pic : 082131271026 No alt : - Jam Pemasangan : pagi  Tanggal Pemasangan : 11 September 2026</t>
  </si>
  <si>
    <t>TOKO ZIDAN FARID</t>
  </si>
  <si>
    <t>WO064015365</t>
  </si>
  <si>
    <t>|MN00213|/TOKO ZIDAN FARID/081336971419/arabrab771@gmail.com/HSI Bisnis Promo HUT Telkom (1:1) 100 Mbps (Rp 535.000) PSB Rp 150.000/ZIDAN FARID/https://maps.app.goo.gl/bw5u19D6fB5NvwV17?g_st=ac</t>
  </si>
  <si>
    <t>2026-09-11 15:00:00|Nama PIC:  TOKO ZIDAN FARID No HP: 081336971419 Alt: Tanggal: 11/9/2026 Jam Pasang:  Note: Hubungi sebelum ke lokasi, terimakasih. |40951377|MYDITA</t>
  </si>
  <si>
    <t>KEI KOST</t>
  </si>
  <si>
    <t>ODP-MSP-FC/89 FC/D09/89.01</t>
  </si>
  <si>
    <t>WO063994515</t>
  </si>
  <si>
    <t>|MN00286|MYIA-080674002076/POI/RIA EKAWATI/085746676659/riaekawati05@gmail.com</t>
  </si>
  <si>
    <t>2026-09-11 11:00:00 | Nama : BU RIA EKAWATI  No Hp : 085746676659 No Alt :  Tgl Pemasangan : 11 September 2026 Interval : PAGI  Note : Hubungi pelanggan terlebih dahulu</t>
  </si>
  <si>
    <t>SMA Negeri 1 Waru</t>
  </si>
  <si>
    <t>ODP-TPO-FFA/15</t>
  </si>
  <si>
    <t>WO064016054</t>
  </si>
  <si>
    <t>AMRBS;405989;AMEX;MUJI;RBS-3;SURAMADU;SMA Negeri 1 Waru;HSI Basic Promo HUT Telkom (1:2) 300 Mbps (Rp 950.000) PSB Rp 150.000;082132426516;rifqihidayat1604@gmail.com;Rifqi Hidayat;Jl. Brantas Barito, Wisma Tropodo, Desa Tropodo, Kecamatan Waru</t>
  </si>
  <si>
    <t>2026-09-11 15:00:00|M Janji : 11/09/2026 Jam Pasang : Pagi NoteÃ‚Â :  Hubungi terlebih dahulu sebelum ke lokasi |40981182|MYDITA</t>
  </si>
  <si>
    <t>WO064015919</t>
  </si>
  <si>
    <t>PT Garpu Mas Nusantara (Canggu)</t>
  </si>
  <si>
    <t>ODP-UBN-FM/53</t>
  </si>
  <si>
    <t>WO063979722</t>
  </si>
  <si>
    <t>|MN02146|/Cahya Gumilar/085174289343/informationtechnology@garpumasnusantara.com</t>
  </si>
  <si>
    <t>2026-09-11 11:00:00|Tanggal Pemasangan : 11 September 2026 Jam Pemasangan : 08:00 13:00 Info Tambahan : Hubungi pelanggan dulu sebelum ke lokasi terimakasih|40951377|MYDITA</t>
  </si>
  <si>
    <t>PT INTI CITRA AGUNG</t>
  </si>
  <si>
    <t>ODP-SRG-FB/030</t>
  </si>
  <si>
    <t>WO064011179</t>
  </si>
  <si>
    <t>|MN00062|/PT INTI CITRA AGUNG/HSI BISNIS 2S INET POTS 100MBPS/081215888001/081584507007/72purchasing@gmail.com/Achmad Febrian</t>
  </si>
  <si>
    <t>2026-09-11 15:00:00|Tanggal Pemasangan : 11 September 2026 Jam Pemasangan : 08:00 15:00 Info Tambahan : Hubungi pelanggan dulu sebelum ke lokasi terimakasih|40951377|MYDITA</t>
  </si>
  <si>
    <t>PT HELIOS</t>
  </si>
  <si>
    <t>ODP-KPN-FR/26 FR/D02/26.01</t>
  </si>
  <si>
    <t>WO063976411</t>
  </si>
  <si>
    <t>|MN01740|MYIA-005129586256/POI/ANDREAS IRVAN MAUK/081330866449/heliosniferinovasi@gmail.com</t>
  </si>
  <si>
    <t>2026-09-11 11:00:00 | Nama : BP ANDREAS IRVAN MAUK No Hp : 081330866449 No Alt :  Tgl Pemasangan : 11 September 2026 Interval : SIANG Note : Hubungi pelanggan terlebih dahulu</t>
  </si>
  <si>
    <t>MIE DUREN</t>
  </si>
  <si>
    <t>ODP-BDN-FC/016 FC/D01/016.01</t>
  </si>
  <si>
    <t>WO063994591</t>
  </si>
  <si>
    <t>|MN00426|MYIA-083412437310/POI/Muliyah/081578155117/muliyah862@gmail.com</t>
  </si>
  <si>
    <t>2026-09-11 11:00:00 | Tanggal pemasangan : 11 SEPTEMBER JULI 2026 Jam pemasangan : pagi/siang Info Tambahan : Hubungi pelanggan dulu sebelum ke lokasi terima kasih</t>
  </si>
  <si>
    <t>PONDOK PESANTREN YAQUTUN NAFIS</t>
  </si>
  <si>
    <t>WO063972572</t>
  </si>
  <si>
    <t>|MN00909|MYIA-040030190009/POI/muhammad sahal mahfud/081548459371/asyam.mahbubdz@gmail.com</t>
  </si>
  <si>
    <t xml:space="preserve">2026-09-12 08:00:00 | Tanggal: 11/9/2026 Jam Pasang: 08.00 - 12.00 Note: Hubungi sebelum ke lokasi, terimakasih. </t>
  </si>
  <si>
    <t>PT. Bumi Tekno Indonesia</t>
  </si>
  <si>
    <t>ODP-MGE-FV/080 FV/D08/080.01</t>
  </si>
  <si>
    <t>WO064008229</t>
  </si>
  <si>
    <t>MD|MYDB-20260910268417|EB00004/MB00073|PT. Bumi Tekno Indonesia|085799993240</t>
  </si>
  <si>
    <t xml:space="preserve">2026-09-13 15:00:00 | Nama PIC : Ibu Tri No Hp : 085799993240 No Alt : - Tgl Pemasangan : 13 Sept 2026 Interval : Pagi / Siang Note : Hubungi pelanggan terlebih dahulu, terima  </t>
  </si>
  <si>
    <t>UPT SD NEGERI 72 GRESIK</t>
  </si>
  <si>
    <t>ODP-CRM-FK/23 FK/D07/23.01</t>
  </si>
  <si>
    <t>WO063971275</t>
  </si>
  <si>
    <t>MD|MYDB-20260910268400|DN00001/MN02100|UPT SD NEGERI 72 GRESIK|082257846511</t>
  </si>
  <si>
    <t>2026-09-12 11:00:00 | Tanggal Pemasangan : 12 September 2026 Jam Pemasangan : 08:00 13:00 Info Tambahan : Hubungi pelanggan dulu sebelum ke lokasi terimakasih</t>
  </si>
  <si>
    <t>Cozynet Gaming Center</t>
  </si>
  <si>
    <t>ODP-GOM-FAG/094 FAG/D08/094.01</t>
  </si>
  <si>
    <t>WO063969741</t>
  </si>
  <si>
    <t>MD|MYDB-20260909268386|DC20002/MC20039|Cozynet Gaming Center|081220002216</t>
  </si>
  <si>
    <t>WARUNG PUTRI FAHIMA</t>
  </si>
  <si>
    <t>ODP-KDI-FAK/14 FAK/D02/14.01</t>
  </si>
  <si>
    <t>WO063999536</t>
  </si>
  <si>
    <t>MD|MYDB-20260909268378|DN00001/MN01011|WARUNG PUTRI FAHIMA|085731236124</t>
  </si>
  <si>
    <t>PT YATIM MANDIRI SURABAYA</t>
  </si>
  <si>
    <t>ODP-GSK-FZ/121 FZ/D14/121.01</t>
  </si>
  <si>
    <t>WO063999578</t>
  </si>
  <si>
    <t>|MN02280|MYIA-015620678106/POI/BAIDATUL AMIN/081332537501/gresik@yatimmandiri.org</t>
  </si>
  <si>
    <t xml:space="preserve">2026-09-14 11:00:00 | Tanggal: 11/9/2026 Jam Pasang: 08.00 - 12.00 Note: Hubungi sebelum ke lokasi, terimakasih. </t>
  </si>
  <si>
    <t>PT. Varnion Technology Semesta</t>
  </si>
  <si>
    <t>ODP-SAU-FF/41 FF/D03/41.01</t>
  </si>
  <si>
    <t>WO063996533</t>
  </si>
  <si>
    <t>|MN00843|MYIA-075323910139/POI/Anita Nur Octavia/081325889709/anita.octavia@varnion.com</t>
  </si>
  <si>
    <t xml:space="preserve">2026-09-11 11:00:00 | Tanggal: 11/9/2026 Jam Pasang: 08.00 - 12.00 Note: Hubungi sebelum ke lokasi, terimakasih. </t>
  </si>
  <si>
    <t>HOTEL BOUGENVIEL</t>
  </si>
  <si>
    <t>ODP-LMG-FJ/89 FJ/D07/89.01</t>
  </si>
  <si>
    <t>WO063997854</t>
  </si>
  <si>
    <t>MD|MYDB-20260910268426|DD00001/MN01781|HOTEL BOUGENVIEL|085648640070</t>
  </si>
  <si>
    <t>2026-09-11 11:00:00 | Nama PIC : Lia No HP : 085648640070 Alt : 085732085772 M Janji : 11/09/2026 Jam Pasang : 08.00 - 13:00  NoteÃ‚Â :  hubungi terlebih dahulu sebelum kelokasi</t>
  </si>
  <si>
    <t>PT IPWAN GLOBAL TELECOM</t>
  </si>
  <si>
    <t>ODP-WNG-FB/073</t>
  </si>
  <si>
    <t>WO064004444</t>
  </si>
  <si>
    <t xml:space="preserve">AMRBS;856108;AGUS WINDU UTOMO;JKT OUTER;HSI BISNIS BUNDLING NETMONK 50MBPS;0813 2378 4449;0857 1123 0418;support@ipwan.id;DEWA PRATAMA  </t>
  </si>
  <si>
    <t>Ruang Guru SMPN 8 KUPANG</t>
  </si>
  <si>
    <t>ODP-KPN-FQD/97 FQD/D10/97.01</t>
  </si>
  <si>
    <t>WO063991134</t>
  </si>
  <si>
    <t>|MN00365|MYIA-038002460262/POI/Elisabeth Ludgardis B Rittan/081337996923/elisabethrittan5@gmail.com</t>
  </si>
  <si>
    <t xml:space="preserve">2026-09-14 08:00:00 | M Janji : 14/09/2026 Jam Pasang : Pagi NoteÃ‚Â :  Hubungi terlebih dahulu sebelum ke lokasi </t>
  </si>
  <si>
    <t>BAZZAR SELOREJO</t>
  </si>
  <si>
    <t>ODP-MOJ-FS/52 FS/D04/52.01</t>
  </si>
  <si>
    <t>WO063982931</t>
  </si>
  <si>
    <t>|MN00799|MYIA-003645505440/POI/LAILATUL AFIATUN NISAK/085733668576/kantorhrdlaskarbuah@gmail.com</t>
  </si>
  <si>
    <t>TOKO BU RIA</t>
  </si>
  <si>
    <t>ODP-PNZ-FH/17 FH/D02/17.01</t>
  </si>
  <si>
    <t>WO063982632</t>
  </si>
  <si>
    <t>|MN00418|MYIA-028436800705/POI/RIA UTAMI/085196223610/riau32914@gmail.com</t>
  </si>
  <si>
    <t>2026-09-11 11:00:00 | M Janji : (11/09/2026) jam Pasang : 09:00 Note : hubungi pelanggan jika ingin kelokasi</t>
  </si>
  <si>
    <t>toko rifki</t>
  </si>
  <si>
    <t>ODP-SAP-FAA/32 FAA/D01/32.01</t>
  </si>
  <si>
    <t>WO063955845</t>
  </si>
  <si>
    <t>MD|MYDB-20260908268255|SC00001/MC00127|toko rifki|082319393042</t>
  </si>
  <si>
    <t>2026-09-12 11:00:00 | toko rifki 082319393042</t>
  </si>
  <si>
    <t>HSI Bisnis Bundling OCA Blast Lite Promo 2026 PSB 70% - 300 Mbps</t>
  </si>
  <si>
    <t>WO063989864</t>
  </si>
  <si>
    <t>2026-09-11 11:00:00|Jam pemasangan : 12.00 Info Tambahan : Hubungi pelanggan dulu sebelum ke lokasi terimakasih  |40951381|MYDITA</t>
  </si>
  <si>
    <t>WO063999141</t>
  </si>
  <si>
    <t>WO064014753</t>
  </si>
  <si>
    <t>2026-09-12 08:00:00|Nama PIC:  Villa Sharka No HP: 081339743732 Alt: Tanggal: 11/9/2026 Jam Pasang:  Note: Hubungi sebelum ke lokasi, terimakasih. |40951377|MYDITA</t>
  </si>
  <si>
    <t>WO064014843</t>
  </si>
  <si>
    <t>WO063985364</t>
  </si>
  <si>
    <t>2026-09-12 08:00:00|Nama PIC:  andi No HP: 081333882368 Alt: Tanggal: 11/9/2026 Jam Pasang:  Note: Hubungi sebelum ke lokasi, terimakasih. |40951377|MYDITA</t>
  </si>
  <si>
    <t>WO063997105</t>
  </si>
  <si>
    <t>2026-09-11 11:00:00|Tanggal pemasangan: 11/09/2026 Jam pemasangan : pagi/siang Info Tambahan : Hubungi pelanggan dulu sebelum ke lokasi. terima kasih|40000798|MYDITA</t>
  </si>
  <si>
    <t>SMK NU 01 Kendal</t>
  </si>
  <si>
    <t>WO063981949</t>
  </si>
  <si>
    <t xml:space="preserve">CITRA GAME </t>
  </si>
  <si>
    <t>HOTEL MANANDANG</t>
  </si>
  <si>
    <t>ODP-WKB-FG/37</t>
  </si>
  <si>
    <t>|IBCARE-PI|MC40287|081338691440|otlysubyanto99.os@gmail.com|-9.635295454382955, 119.41104795290131</t>
  </si>
  <si>
    <t>QC MIA - INVALID QUALITY CONTROL MIA - Foto Dokumen Usaha Tidak Valid - upload npwp yang menaungi</t>
  </si>
  <si>
    <t>PT STAR WAGEN INDO</t>
  </si>
  <si>
    <t>ODP-SMT-FCZ/023</t>
  </si>
  <si>
    <t>|MN00932|/Lydia/085711857000/lydiaastrya92@gmail.com</t>
  </si>
  <si>
    <t>CV KARYA BERSAMA</t>
  </si>
  <si>
    <t>ODP-SDA-FHP/15</t>
  </si>
  <si>
    <t>|MN02446|/CV KARYA BERSAMA/R.ENDRO SLAMET/081330023781/kijangcn@gmail.com/HSI Basic + OCA Breach Checker Promo 2026 50 Mbps (Rp 350.500) PSB 150.000/</t>
  </si>
  <si>
    <t>Kedai Kopling Van</t>
  </si>
  <si>
    <t>ODP-KBL-FBP/59 FBP/D07/59.01</t>
  </si>
  <si>
    <t>WO063979241</t>
  </si>
  <si>
    <t>|MN02083|MYIA-042155905751/POI/Pak Gofur/081354212126/chumaidi346@gmail.com</t>
  </si>
  <si>
    <t>2026-09-11 10:00:00 | Tanggal pemasangan: 11/09/2026 Jam pemasangan : pagi/siang Info Tambahan : Hubungi pelanggan dulu sebelum ke lokasi. terima kasih</t>
  </si>
  <si>
    <t>TOKO SEDERHANA</t>
  </si>
  <si>
    <t>WO063969262</t>
  </si>
  <si>
    <t>MD|MYDB-20260910268394|DN00001/MN00558|TOKO SEDERHANA|085921773508</t>
  </si>
  <si>
    <t>2026-09-11 08:00:00 | Tanggal pemasangan: 11/09/2026 Jam pemasangan : pagi/siang Info Tambahan : Hubungi pelanggan dulu sebelum ke lokasi. terima kasih</t>
  </si>
  <si>
    <t>SOFIA MART</t>
  </si>
  <si>
    <t>ODP-PME-FAL/04 FAL/D03/04.01</t>
  </si>
  <si>
    <t>WO063971399</t>
  </si>
  <si>
    <t>MD|MYDB-20260909268371|DN00001/MN00558|SOFIA MART|082245640057</t>
  </si>
  <si>
    <t>2026-09-11 08:00:00 | Nama PIC : SOFIA  No HP : 082245640057 Alt :  M Janji : 11/09/2026 Jam Pasang : 08.00 - 13:00  NoteÃ‚Â :  hubungi terlebih dahulu sebelum kelokasi</t>
  </si>
  <si>
    <t>Lounge Satri 007 Unit 2</t>
  </si>
  <si>
    <t>ODP-IJK-FC/02 FC/D01/01.02</t>
  </si>
  <si>
    <t>WO063982729</t>
  </si>
  <si>
    <t>|MN00458|MYIA-023974923270/POI/Lounge Satria/081216008653/keuanganinternet@gmail.com</t>
  </si>
  <si>
    <t>2026-09-12 08:00:00 | Nama PIC :  No HP : 081216008653 Alt :  M Janji : 11/09/2026 Jam Pasang : 08.00 - 13:00  NoteÃ‚Â :  hubungi terlebih dahulu sebelum kelokasi</t>
  </si>
  <si>
    <t>WARUNG IDOLA</t>
  </si>
  <si>
    <t>ODP-SBM-FG/22 FE/D02/22.01</t>
  </si>
  <si>
    <t>WO063959095</t>
  </si>
  <si>
    <t>|MN02703|MYIA-063904619133/POI/Nurul Agus Fatoni/081331499003/nurulagusff@gmail.com</t>
  </si>
  <si>
    <t>2026-09-11 08:00:00 | Tanggal Pemasangan : 11 September 2026 Jam Pemasangan : 08:00 13:00 Info Tambahan : Hubungi pelanggan dulu sebelum ke lokasi terimakasih</t>
  </si>
  <si>
    <t>BPR Saudaraku</t>
  </si>
  <si>
    <t>ODP-NGR-FH/80</t>
  </si>
  <si>
    <t>WO063987511</t>
  </si>
  <si>
    <t>MD|MYID-4042609100002|RBIZHERO|PT. Bank Perekonomian Rakyat SAUDARAKU|08124671891</t>
  </si>
  <si>
    <t xml:space="preserve">2026-09-11 11:00:00 | Nama PIC : Bp Iketut No Hp : 08124671891 No Alt : - Tgl Pemasangan : 11 Sept 2026 Interval : Pagi / Siang Note : Hubungi pelanggan terlebih dahulu, terima  </t>
  </si>
  <si>
    <t>ODP-KLM-FQ/02</t>
  </si>
  <si>
    <t>WO063957862</t>
  </si>
  <si>
    <t>2026-09-04 15:00:00|Jam Pemasangan : 08:00 - 12.00  Tanggal Pemasangan : JUMAT 04 SEPTEMBER 2026  Info Tambahan : Hubungi pelanggan sebelum datang ke lokasi  |40000798|MYDITA</t>
  </si>
  <si>
    <t>Abadi Bahtera Rasa Nusantara</t>
  </si>
  <si>
    <t>ODP-BLB-FAR/08 FAR/D01/08.01</t>
  </si>
  <si>
    <t>WO063976116</t>
  </si>
  <si>
    <t>|MB00503|MYIA-056607230643/POI/bapak/085804991333/nurullaini907@gmail.com</t>
  </si>
  <si>
    <t>2026-09-11 08:00:00 | Tanggal pemasangan : 11/09/2026 Jam pemasangan : 08.00 Info Tambahan : Hubungi pelanggan dulu sebelum ke Lokasi terima kasih.</t>
  </si>
  <si>
    <t>WO063991068</t>
  </si>
  <si>
    <t>MD|MYDB-20260910268427|DN00001/MN02053|SMP Negeri 2 slahung|082234046818</t>
  </si>
  <si>
    <t>ODP-SGG-FCLK/07</t>
  </si>
  <si>
    <t>WO063983397</t>
  </si>
  <si>
    <t xml:space="preserve">2026-09-04 13:00:00 | Tanggal : 4 September 2026  Jam : pagi   Hubungi pelanggan sebelum ke lokasi </t>
  </si>
  <si>
    <t>REVOKE ORDER</t>
  </si>
  <si>
    <t>WARKOP ANFULINNAS</t>
  </si>
  <si>
    <t>ODP-SPJ-FBN/52 FBN/D05/52.01</t>
  </si>
  <si>
    <t>WO064004237</t>
  </si>
  <si>
    <t>MD|MYDB-20260910268414|DN00001/MN00501|WARKOP ANFULINNAS|082228370063</t>
  </si>
  <si>
    <t>2026-09-11 15:00:00 | Tanggal Pemasangan : 11 September 2026 Jam Pemasangan : 08:00 15:00 Info Tambahan : Hubungi pelanggan dulu sebelum ke lokasi terimakasih</t>
  </si>
  <si>
    <t>KOST DEWI</t>
  </si>
  <si>
    <t>ODP-TLW-FA/28 FA/D05/28.01</t>
  </si>
  <si>
    <t>WO063964502</t>
  </si>
  <si>
    <t>|MN02367|MYIA-048911768826/POI/SULIS SASTRIA DEWI/082339207636/ayeshaazrarizqia@gmail.com</t>
  </si>
  <si>
    <t>2026-09-11 08:00:00 | Tanggal pemasangan : 11 SEPTEMBER JULI 2026 Jam pemasangan : pagi/siang Info Tambahan : Hubungi pelanggan dulu sebelum ke lokasi terima kasih</t>
  </si>
  <si>
    <t>juragan online shop</t>
  </si>
  <si>
    <t>ODP-BLU-FP/009 FP/D02/009.01</t>
  </si>
  <si>
    <t>WO063966517</t>
  </si>
  <si>
    <t>|MN00377|MYIA-054386432352/POI/vita/082234545397/restivita10@gmail.com</t>
  </si>
  <si>
    <t>89 SPERPART</t>
  </si>
  <si>
    <t>ODP-MCR-FC/37 FC/D03/37.01</t>
  </si>
  <si>
    <t>WO063963137</t>
  </si>
  <si>
    <t>MD|MYDB-20260910268398|DC30004/MC30042|89 SPERPART|08133954658</t>
  </si>
  <si>
    <t>lalapan anyar</t>
  </si>
  <si>
    <t>ODP-SGG-FBB/09 FBB/D01/09.01</t>
  </si>
  <si>
    <t>WO063964842</t>
  </si>
  <si>
    <t>|MC40196|MYIA-075205976699/POI/moh izzul ispar/082323039250/lalapananyar731@gmail.com</t>
  </si>
  <si>
    <t xml:space="preserve">2026-09-11 08:00:00 | Nama PIC : Bp Izul No Hp : 082323039250 No Alt : - Tgl Pemasangan : 11 Sept 2026 Interval : Pagi / Siang Note : Hubungi pelanggan terlebih dahulu, terima  </t>
  </si>
  <si>
    <t>Pusat Gadai MGW011</t>
  </si>
  <si>
    <t>ODP-TBN-FW/06 FW/D01/06.01</t>
  </si>
  <si>
    <t>WO063965737</t>
  </si>
  <si>
    <t>|MN00843|MYIA-018527878776/POI/AULIYA PRADITA/081119917743/pusatgadaisintyadewi@gmail.com</t>
  </si>
  <si>
    <t xml:space="preserve">2026-09-11 08:00:00 | M Janji : 10/09/2026 Jam Pasang : Pagi NoteÃ‚Â :  Hubungi terlebih dahulu sebelum ke lokasi </t>
  </si>
  <si>
    <t>WO063978533</t>
  </si>
  <si>
    <t>|MN00286|MYIA-053071521332/POI/SUTRISNO/085746676659/riaekawati05@gmail.com</t>
  </si>
  <si>
    <t>TOKO SENTRAL</t>
  </si>
  <si>
    <t>ODP-PME-FAM/33</t>
  </si>
  <si>
    <t>WO063967431</t>
  </si>
  <si>
    <t>|MC70132|/TOKO SENTRAL 2/ALI MAKKI/085257081779/alimakkasiii@gmail.com/HSI Bisnis Promo HUT Telkom (1:1) 150 Mbps (Rp 620.000) PSB Rp 150.000/</t>
  </si>
  <si>
    <t>2026-09-11 08:00:00|Nama PIC : Bp ALi No Hp : 085257081779 No Alt : - Tgl Pemasangan : 11 Sept 2026 Interval : Pagi / Siang Note : Hubungi pelanggan terlebih dahulu, terima  |40951378|MYDITA</t>
  </si>
  <si>
    <t>VILLA TOKAY THE LUXURY RESORT</t>
  </si>
  <si>
    <t>ODP-SGG-FAP/04</t>
  </si>
  <si>
    <t>WO063960190</t>
  </si>
  <si>
    <t>MD|MYDB-20260827267279|DN00001/MN01272|VILLA TOKAY THE LUXURY RESORT|082182161541</t>
  </si>
  <si>
    <t>2026-08-28 15:00:00 | Nama PIC:  bp cuncun   No HP: 082182161541  Alt:085117599975  Tanggal: 28/08/2026  Jam Pasang: Sore  Note: Hubungi sebelum ke lokasi, terimakasih.</t>
  </si>
  <si>
    <t>Ruang Daman Lt 2 TIF Injoko</t>
  </si>
  <si>
    <t>ODP-IJK-FHW/03</t>
  </si>
  <si>
    <t>WO063962053</t>
  </si>
  <si>
    <t>C.Tel.257/YN 000/JIFC-R3K0000/2026/Ruang Daman Lt 2 TIF Injoko/Siti Nur Aisyah/081252881279</t>
  </si>
  <si>
    <t>SEGERA</t>
  </si>
  <si>
    <t>Media Grafika Sukowono</t>
  </si>
  <si>
    <t>ODP-SKW-FC/59 FC/D05/59.01</t>
  </si>
  <si>
    <t>WO063968488</t>
  </si>
  <si>
    <t>|MC20232|MYIA-043286791017/POI/Lamandau Puji Astutik/082374547320/igfdoank@gmail.com</t>
  </si>
  <si>
    <t xml:space="preserve">2026-09-11 08:00:00 | telp : 082374547320 M Janji : (11/09/2026) jam Pasang : 09:00 Note : hubungi pelanggan jika ingin kelokasi </t>
  </si>
  <si>
    <t>CV.GULINGAN PANGAN ( Gudang gilingan daging Pak Eka)</t>
  </si>
  <si>
    <t>ODP-TBN-FDF/36</t>
  </si>
  <si>
    <t>WO063973784</t>
  </si>
  <si>
    <t>|MN02885|MYIA-016151253004/POI/NANIK/082145565577/viian06204@gmail.com</t>
  </si>
  <si>
    <t>LAB KOM GEDUNG 2 MIN WONOGIRI</t>
  </si>
  <si>
    <t>ODP-WNG-FQ/037 FQ/D04/037.01</t>
  </si>
  <si>
    <t>WO063976940</t>
  </si>
  <si>
    <t>|MN02255|MYIA-019598847882/POI/JANUARDI NUR RAHMAD/085728311113/januar.dreamer@gmail.com</t>
  </si>
  <si>
    <t xml:space="preserve">2026-09-11 08:00:00 | telp : 085728311113 M Janji : (11/09/2026) jam Pasang : 09:00 Note : hubungi pelanggan jika ingin kelokasi </t>
  </si>
  <si>
    <t>ERABLUE MT HARYONO (temanggung)</t>
  </si>
  <si>
    <t>ODP-TMG-FAC/082 FAC/D07/082.01</t>
  </si>
  <si>
    <t>WO063975600</t>
  </si>
  <si>
    <t>|MN02587|MYIA-081438567793/POI/hasbibintaro shiddiq/081249549394/nextperdanaone@gmail.com</t>
  </si>
  <si>
    <t>2026-09-11 08:00:00 | Nama : BP HASBIBINTARO SHIDDIQ No Hp : 081249549394 No Alt :  Tgl Pemasangan : 11 September 2026 Interval : PAGI  Note : Hubungi pelanggan terlebih dahulu</t>
  </si>
  <si>
    <t>WURUNG KELONTONG SITI MANGIR</t>
  </si>
  <si>
    <t>ODP-TMG-FAX/078 FAX/D04/078.01</t>
  </si>
  <si>
    <t>WO063970913</t>
  </si>
  <si>
    <t>|MN02587|MYIA-087057658396/POI/Faizal Prikhambada/082112204526/faisalp1118@gmail.com</t>
  </si>
  <si>
    <t xml:space="preserve">2026-09-11 08:00:00 | Nama PIC : Bp Faizal No Hp : 082112204526 No Alt : - Tgl Pemasangan : 11 Sept 2026 Interval : Pagi / Siang Note : Hubungi pelanggan terlebih dahulu, terima  </t>
  </si>
  <si>
    <t>SMA NEGERI 1 SUBAH</t>
  </si>
  <si>
    <t>ODP-SBA-FCL/015 FCL/F01/015.01</t>
  </si>
  <si>
    <t>WO063971907</t>
  </si>
  <si>
    <t>|MN02342|MYIA-013712219831/POI/Nugraheni Sarasanti/085226892977/sarasantinugraheni181805@gmail.com</t>
  </si>
  <si>
    <t>WO063975408</t>
  </si>
  <si>
    <t>2026-09-11 08:00:00|Tanggal pemasangan : 11/09/2026 Jam pemasangan : 08.00 Info Tambahan : Hubungi pelanggan dulu sebelum ke Lokasi terima kasih.|40941148|MYDITA</t>
  </si>
  <si>
    <t>2026-09-11 11:00:00|Nama PIC : Bp Hanafi No Hp : 082330250537 No Alt : - Tgl Pemasangan : 11 Sept 2026 Interval : Pagi / Siang Note : Hubungi pelanggan terlebih dahulu, terima  |40951378|MYDITA</t>
  </si>
  <si>
    <t>Follow Up Revoke Completed, New Order ID : SC1002581458</t>
  </si>
  <si>
    <t>Follow Up Revoke Completed, New Order ID : SC1002580640</t>
  </si>
  <si>
    <t>Follow Up Revoke Completed, New Order ID : SC1002581215</t>
  </si>
  <si>
    <t>Follow Up Revoke Completed, New Order ID : SC1002580716</t>
  </si>
  <si>
    <t>Follow Up Revoke Completed, New Order ID : SC1002580836</t>
  </si>
  <si>
    <t>Follow Up Revoke Completed, New Order ID : SC1002580992</t>
  </si>
  <si>
    <t>Follow Up Revoke Completed, New Order ID : SC1002580708</t>
  </si>
  <si>
    <t>Follow Up Revoke Completed, New Order ID : SC1002580569</t>
  </si>
  <si>
    <t>Follow Up Revoke Completed, New Order ID : SC1002580557</t>
  </si>
  <si>
    <t>Follow Up Revoke Completed, New Order ID : SC1002580553</t>
  </si>
  <si>
    <t>Follow Up Revoke Completed, New Order ID : SC1002580664</t>
  </si>
  <si>
    <t>Follow Up Revoke Completed, New Order ID : SC1002580541</t>
  </si>
  <si>
    <t>ODP-PEC-FG/025</t>
  </si>
  <si>
    <t>WO063967755</t>
  </si>
  <si>
    <t xml:space="preserve">2026-09-09 08:00:00 | telp :085327661875  Waktu pemasangan : 9 September 2026  Info Tabaha : Hubungi pelanggan dulu sebelum ke lokasi  terimakasih   </t>
  </si>
  <si>
    <t>ODP-DMO-FTE/09</t>
  </si>
  <si>
    <t>WO063967557</t>
  </si>
  <si>
    <t>2026-09-03 08:00:00 | M Janji : (03/09/2026)  jam Pasang : 09:00  Note : hubungi pelanggan jika ingin kelokasi</t>
  </si>
  <si>
    <t>ODP-TBU-FAB/02</t>
  </si>
  <si>
    <t>WO063963742</t>
  </si>
  <si>
    <t>2026-09-08 15:00:00 | Tanggal Pemasangan : 08 September 2026  Jam Pemasangan : 08:00 15:00  Info Tambahan : Hubungi pelanggan dulu sebelum ke lokasi terimakasih</t>
  </si>
  <si>
    <t>ODP-TEG-FF/020</t>
  </si>
  <si>
    <t>WO063990749</t>
  </si>
  <si>
    <t>2026-09-10 11:00:00 | Tanggal pemasangan: 10/09/2026  Jam pemasangan : pagi / siang  Info Tambahan : Hubungi pelanggan dulu sebelum ke lokasi.  terima kasih</t>
  </si>
  <si>
    <t>YAYASAN KHOIRUL HUDA PABEAN</t>
  </si>
  <si>
    <t>ODP-TPO-FCM/08 FCM/D01/08.01</t>
  </si>
  <si>
    <t>WO063989483</t>
  </si>
  <si>
    <t>MD|MYDB-20260910268407|DN00001/MN00443|YAYASAN KHOIRUL HUDA PABEAN|085706200908</t>
  </si>
  <si>
    <t>SPBU 54.622.28</t>
  </si>
  <si>
    <t>ODP-LMG-FP/35 FP/D04/35.01</t>
  </si>
  <si>
    <t>WO063958290</t>
  </si>
  <si>
    <t>|MN00216|MYIA-066824833823/POI/h.siswo purnomo/089502637061/siswopurnomo17@gmail.com</t>
  </si>
  <si>
    <t xml:space="preserve">2026-09-11 10:00:00 | Jam pemasangan : 12.00 Info Tambahan : Hubungi pelanggan dulu sebelum ke lokasi terimakasih  </t>
  </si>
  <si>
    <t>PT. MERAK JAYA BETON</t>
  </si>
  <si>
    <t>ODP-NWI-FA/34</t>
  </si>
  <si>
    <t>WO063958369</t>
  </si>
  <si>
    <t>|MC20234|MYIA-020741833121/POI/Hengky Kurniawan Halim/085755544147/andhikaforex@gmail.com</t>
  </si>
  <si>
    <t>2026-08-31 13:00:00 | Nama Pic : BP ANDIKA  No Hp Pic : 085755544147  Jam Pemasangan : 08:00 - 12.00  Tanggal Pemasangan : SENIN 31 AGUSTUS 2026  Info Tambahan : Hubungi pelanggan sebelum datang ke lokasi</t>
  </si>
  <si>
    <t>ODP-SLW-FJ/033</t>
  </si>
  <si>
    <t>WO064002509</t>
  </si>
  <si>
    <t>2026-09-10 08:00:00 | Tanggal pemasangan: 10/09/2026  Jam pemasangan : pagi / siang  Info Tambahan : Hubungi pelanggan dulu sebelum ke lokasi.  terima kasih</t>
  </si>
  <si>
    <t>ODP-MYR-FZB/29 FZB/D03/29.01</t>
  </si>
  <si>
    <t>WO063955085</t>
  </si>
  <si>
    <t>MD|MYDB-20260909268382|DN00001/MN00018|PT besar anugerah pratama|081336446672</t>
  </si>
  <si>
    <t xml:space="preserve">2026-09-14 11:00:00 | Nama PIC : Andre  No HP : 081336446672 Alt :  M Janji : 11/09/2026 Jam Pasang : 08.00 - 13:00  NoteÃ‚Â :  hubungi terlebih dahulu sebelum kelokasi </t>
  </si>
  <si>
    <t>ODP-BLU-FZ/003</t>
  </si>
  <si>
    <t>WO064010417</t>
  </si>
  <si>
    <t>2026-09-10 15:00:00 | Jam Pemasangan : siang   Tanggal Pemasangan : 10 September 2026  Note : Mohon Hub Pelanggan dulu sebelum ke lokasi, terima kasih.</t>
  </si>
  <si>
    <t>BALAI BESAR PEMDES MALANG</t>
  </si>
  <si>
    <t>ODP-KLJ-FCM/85 FCM/D07/85.01</t>
  </si>
  <si>
    <t>WO063978405</t>
  </si>
  <si>
    <t>|MN00398|MYIA-053932395458/POI/HERI PURWANTO/0818537611/bbpemdes0341@yahoo.com</t>
  </si>
  <si>
    <t xml:space="preserve">2026-09-11 08:00:00 | Nama PIC : Bp Heri No Hp : 0818537611 No Alt : - Tgl Pemasangan : 11 Sept 2026 Interval : Pagi / Siang Note : Hubungi pelanggan terlebih dahulu, terima  </t>
  </si>
  <si>
    <t>ODP-MLK-FAC/35</t>
  </si>
  <si>
    <t>WO063979326</t>
  </si>
  <si>
    <t>2026-09-09 08:00:00 | Jam Pemasangan : 08:00 - 12.00  Tanggal Pemasangan : RABU 08 SEPTEMBER 2026  Info Tambahan : Hubungi pelanggan sebelum datang ke lokasi</t>
  </si>
  <si>
    <t>ODP-SBW-FAP/21</t>
  </si>
  <si>
    <t>WO063965207</t>
  </si>
  <si>
    <t>2026-09-09 11:00:00|Nama PIC : ibu yeni  No HP :  085335148362  Alt :   M Janji : (RABU/9/SEPTEMBER/2026)  jam Pasang : 09:00  Note : hubungi pelanggan jika ingin kelokasi|40961371|MYDITA</t>
  </si>
  <si>
    <t>PT SINGULAR POINT ASIA</t>
  </si>
  <si>
    <t>ODP-MNZ-FA/13</t>
  </si>
  <si>
    <t>WO063959370</t>
  </si>
  <si>
    <t>|MN00282|MYIA-069371071163/POI/Siti Wulandari/08563680979/aice.madiun@gmail.com</t>
  </si>
  <si>
    <t xml:space="preserve">2026-09-11 08:00:00 | Jam pemasangan : 12.00 Info Tambahan : Hubungi pelanggan dulu sebelum ke lokasi terimakasih </t>
  </si>
  <si>
    <t>ODP-PKL-FCF/051</t>
  </si>
  <si>
    <t>WO063959899</t>
  </si>
  <si>
    <t xml:space="preserve">2026-09-03 08:00:00 | M Janji : 03 September 2026  Jam Pasang : pagi  Note : hubungi pelanggan jika ingin kelokasi  </t>
  </si>
  <si>
    <t>ODP-SGG-FAZ/20</t>
  </si>
  <si>
    <t>WO063978555</t>
  </si>
  <si>
    <t>2026-09-04 08:00:00|Nama PIC : Ibu Aeni  No HP : 081917225799  No Alt : -  M Janji : 04 Sept 2026  Jam Pasang : Pagi / Siang  Note : hubungi pelanggan jika ingin kelokasi  |40951378|MYDITA</t>
  </si>
  <si>
    <t>XIAOMI STORE BANYUWANGI</t>
  </si>
  <si>
    <t>ODP-BWG-FAB/19</t>
  </si>
  <si>
    <t>WO063975078</t>
  </si>
  <si>
    <t>|MN00062|/ XIAOMI STORE BANYUWANGI  / Pic Sanjaya / Cp 081999552999 / dl-rutinfinance@erajaya.com</t>
  </si>
  <si>
    <t>2026-09-11 08:00:00|M Janji : 11/09/2026 Jam Pasang : Pagi NoteÃ‚Â :  Hubungi terlebih dahulu sebelum ke lokasi |40981182|MYDITA</t>
  </si>
  <si>
    <t>UPT SD NEGERI 75 GRESIK</t>
  </si>
  <si>
    <t>ODP-CRM-FQ/05 FQ/D01/05.01</t>
  </si>
  <si>
    <t>WO063964704</t>
  </si>
  <si>
    <t>MD|MYDB-20260909268389|DN00001/MN02100|UPT SD NEGERI 75 GRESIK|082139913603</t>
  </si>
  <si>
    <t>TOKO SEMBAKO MERDEKA</t>
  </si>
  <si>
    <t>ODP-BNL-FC/129</t>
  </si>
  <si>
    <t>WO063971216</t>
  </si>
  <si>
    <t>|MN00025|/TOKO SEMBAKO MERDEKA/WINBACK HSI B2B + NETMONK (1:1) 200MBPS 946,1RB PSB DISC 70%//nurkholis0909@gmail.com/AHADYAN BAGUS/81334251818</t>
  </si>
  <si>
    <t>2026-09-11 08:00:00|Nama PIC : Bp Rizal No Hp : 081334251818 No Alt : - Tgl Pemasangan : 11 Sept 2026 Interval : Pagi / Siang Note : Hubungi pelanggan terlebih dahulu, terima  |40951378|MYDITA</t>
  </si>
  <si>
    <t>ODP-TLW-FJ/09</t>
  </si>
  <si>
    <t>WO063978948</t>
  </si>
  <si>
    <t>2026-09-07 08:00:00 | Nama Pic : bp KHAIRUDDIN  No Hp Pic : 081246535979  No alt : -  Jam Pemasangan : pagi   Tanggal Pemasangan : 7 September 2026</t>
  </si>
  <si>
    <t>PT. PILAR MAS MAJU PERKASA</t>
  </si>
  <si>
    <t>ODP-SMT-FAD/002 FAD/D01/04.02</t>
  </si>
  <si>
    <t>WO063965607</t>
  </si>
  <si>
    <t>|MN01470|MYIA-021162142240/POI/Ceicilia princeila/081222372282/pt.pilarmasmajuperkasa@gmail.com</t>
  </si>
  <si>
    <t>ODP-PKS-FAB/03</t>
  </si>
  <si>
    <t>WO063966068</t>
  </si>
  <si>
    <t>2026-09-10 11:00:00 | Tanggal pemasangan : 10/09/2026  Jam pemasangan : 08.00  Info Tambahan : Hubungi pelanggan dulu sebelum ke Lokasi  terima kasih.</t>
  </si>
  <si>
    <t>WO063978756</t>
  </si>
  <si>
    <t>2026-09-04 08:00:00|Nama Pic : bp krisna   No Hp Pic : 081353357623  No alt : -  Jam Pemasangan : pagi   Tanggal Pemasangan : 4 September 2026|40951375|MYDITA</t>
  </si>
  <si>
    <t>ODP-ABR-FF/069</t>
  </si>
  <si>
    <t>WO063985670</t>
  </si>
  <si>
    <t>MYDIGIBIZ</t>
  </si>
  <si>
    <t>2026-09-09 11:00:00 | Jam Pemasangan : 08:00 - 12.00  Tanggal Pemasangan : RABU 09 SEPTEMBER 2026  Info Tambahan : Hubungi pelanggan sebelum datang ke lokasi</t>
  </si>
  <si>
    <t>ODP-PWT-FBJ/072</t>
  </si>
  <si>
    <t>WO063986457</t>
  </si>
  <si>
    <t>2026-09-10 08:00:00 | Tanggal pemasangan : 10/09/2026  Jam pemasangan : 08.00  Info Tambahan : Hubungi pelanggan dulu sebelum ke Lokasi  terima kasih.</t>
  </si>
  <si>
    <t>ODP-ADW-FJ/028</t>
  </si>
  <si>
    <t>WO063982203</t>
  </si>
  <si>
    <t>2026-09-10 08:00:00 | Nama PIC : IBU SITI  No HP :  087802525467  Alt :   M Janji : (KAMIS/10/SEPTEMBER/2026)  jam Pasang : 09:00  Note : hubungi pelanggan jika ingin kelokasi</t>
  </si>
  <si>
    <t>ODP-TMG-FAK/100</t>
  </si>
  <si>
    <t>WO063962073</t>
  </si>
  <si>
    <t>2026-09-08 13:00:00 | Nama Pic : bp NANTO FERRYANTO  No Hp Pic : 089664158939  No alt : -  Jam Pemasangan : pagi   Tanggal Pemasangan : 8 September 2026</t>
  </si>
  <si>
    <t>ODP-SGG-FAF/04</t>
  </si>
  <si>
    <t>WO063960512</t>
  </si>
  <si>
    <t xml:space="preserve">2026-09-07 08:00:00 | Nama PIC:  bp samsul heri   No HP: 081910621905  Alt:  Tanggal: 7/9/2026  Jam Pasang: Pagi  Note: Hubungi sebelum ke lokasi, terimakasih. </t>
  </si>
  <si>
    <t>ODP-SEL-FAF/32</t>
  </si>
  <si>
    <t>WO063969371</t>
  </si>
  <si>
    <t>2026-09-09 08:00:00 | Tanggal pemasangan: 09/09/2026  Jam pemasangan : pagi / siang  Info Tambahan : Hubungi pelanggan dulu sebelum ke lokasi  terima kasih.</t>
  </si>
  <si>
    <t>ODP-MGO-FAH/13</t>
  </si>
  <si>
    <t>WO063968903</t>
  </si>
  <si>
    <t>ODP-WNS-FBQ/003</t>
  </si>
  <si>
    <t>WO063994768</t>
  </si>
  <si>
    <t>2026-09-10 11:00:00 | Jam Pemasangan : siang   Tanggal Pemasangan : 10 September 2026  Note : Mohon Hub Pelanggan dulu sebelum ke lokasi, terima kasih.</t>
  </si>
  <si>
    <t>KASYFA FASHION</t>
  </si>
  <si>
    <t>ODP-PEN-FB/007</t>
  </si>
  <si>
    <t>WO063954889</t>
  </si>
  <si>
    <t>|MN00951|MYIA-084422453698/POI/Feri Andri Kusuma/085725004447/feriandrikusuma@gmail.com</t>
  </si>
  <si>
    <t xml:space="preserve">2026-09-11 08:00:00 | Nama PIC : Feri No HP : 085725004447 Alt :  M Janji : 11/09/2026 Jam Pasang : 08.00 - 13:00  NoteÃ‚Â :  hubungi terlebih dahulu sebelum kelokasi </t>
  </si>
  <si>
    <t>GS SEMAR</t>
  </si>
  <si>
    <t>ODP-PEN-F01/011 FCL/F01/011.01</t>
  </si>
  <si>
    <t>WO063973966</t>
  </si>
  <si>
    <t>|MN00943|MYIA-096922237430/POI/RIYA CAHYANINGSIH /085168857857/ria200695@icloud.com</t>
  </si>
  <si>
    <t>juara komputet</t>
  </si>
  <si>
    <t>ODP-KBL-FAL/08</t>
  </si>
  <si>
    <t>WO063976335</t>
  </si>
  <si>
    <t>MD|MYDB-20260910268401|DN00001/MN00889|juara komputet|087758123023</t>
  </si>
  <si>
    <t>2026-09-11 10:00:00 | M Janji : (11/09/2026) jam Pasang : 09:00 Note : hubungi pelanggan jika ingin kelokasi</t>
  </si>
  <si>
    <t>ODP-BDG-FA/37</t>
  </si>
  <si>
    <t>WO063972604</t>
  </si>
  <si>
    <t>2026-09-08 10:00:00 | Nama PIC:  bp wasli   No HP: 081325261977  Alt:  Tanggal: 8/9/2026  Jam Pasang:   Note: Hubungi sebelum ke lokasi, terimakasih.</t>
  </si>
  <si>
    <t>AGEN KASUR BUSA MITRA JAYA</t>
  </si>
  <si>
    <t>ODP-JOM-FAG/007</t>
  </si>
  <si>
    <t>WO063997041</t>
  </si>
  <si>
    <t>|MN02084|/AGEN KASUR BUSA MITRA JAYA/WINBACK 2.0 HSI B2B (1:1) 100MBPS 535RB PSB DISC 70%//syaikhuddin76@gmail.com/SITI NUR JAZILAH /85732095475</t>
  </si>
  <si>
    <t>2026-09-11 11:00:00|Tanggal pemasangan : 11 SEPTEMBER JULI 2026 Jam pemasangan : pagi/siang Info Tambahan : Hubungi pelanggan dulu sebelum ke lokasi terima kasih|40010577|MYDITA</t>
  </si>
  <si>
    <t>UD ERLANGGA</t>
  </si>
  <si>
    <t>ODP-MMN-FG/32</t>
  </si>
  <si>
    <t>WO063969877</t>
  </si>
  <si>
    <t>MD|MYDB-20260529258642|DN00001/MN00737|UD ERLANGGA|08170512639</t>
  </si>
  <si>
    <t>2026-07-28 13:00:00|Nama PIC : UD ERLANGGA  No HP : 08170512639  No Alt : -  M Janji :  28 Juli 2026  Jam Pasang : Pagi / Siang  Note : hubungi pelanggan jika ingin kelokasi|40951378|MYDITA</t>
  </si>
  <si>
    <t>ZEN CAFFEE</t>
  </si>
  <si>
    <t>ODP-NJK-FAC/82</t>
  </si>
  <si>
    <t>WO063997236</t>
  </si>
  <si>
    <t>|MC20191|MYIA-013105291202/POI/ACHMAD ZAINURI/0895355621040/zencaffee@uberip.com</t>
  </si>
  <si>
    <t>2026-09-11 11:00:00 | telp : 0895355621040 sudah dip[asang moban aktivasi</t>
  </si>
  <si>
    <t>WO063955611</t>
  </si>
  <si>
    <t>|MN00459|MYIA-011416609571/POI/tri anggika harefa/082160072168/anggika.20300@gmail.com</t>
  </si>
  <si>
    <t>2026-09-13 08:00:00 | Nama Pic : bp tri anggika  No Hp Pic : 082160072168 No alt : - Jam Pemasangan : pagi  Tanggal Pemasangan : 10 September 2026</t>
  </si>
  <si>
    <t>ODP-MGE-FU/178</t>
  </si>
  <si>
    <t>ODP-KUD-FQ/029</t>
  </si>
  <si>
    <t>ODP-BYL-FK/139</t>
  </si>
  <si>
    <t>ODP-KAK-FAH/006</t>
  </si>
  <si>
    <t>ODP-KLP-FH/001</t>
  </si>
  <si>
    <t>ODP-MGE-FL/052</t>
  </si>
  <si>
    <t>ODP-SMN-FBG/067</t>
  </si>
  <si>
    <t>ODP-MGE-FU/206</t>
  </si>
  <si>
    <t>- 11_11446;Biaya PSB HSI EBIS Tunai di Depan ~ 11[150000] - SP_NOSS;SP_NOSS ~ Internet NOSS Multispeed Network[0] - SP_NOSS;SP_NOSS ~ Internet NOSS Multispeed Network[0] - E23015;E23015 ~ ES23 - Perangkat ONT[0] - E23015~null~44292;E23015||11||Abodemen 0[</t>
  </si>
  <si>
    <t>SDN 1 SEKOTONG BARAT</t>
  </si>
  <si>
    <t>ODP-GER-FAM/22</t>
  </si>
  <si>
    <t>WO064287388</t>
  </si>
  <si>
    <t>MD|MYDB-20260912268573|DN00001/MN01272|SDN 1 SEKOTONG BARAT|081917043173</t>
  </si>
  <si>
    <t>2026-09-13 11:00:00 | Tanggal: 13/9/2026  Jam Pasang: 13.00  Note: Hubungi sebelum ke lokasi, terima kasih.</t>
  </si>
  <si>
    <t>15-09-2026 11:39:51</t>
  </si>
  <si>
    <t>ODP-GER-FAM/24 FAM/D05/24.01</t>
  </si>
  <si>
    <t>WO064116420</t>
  </si>
  <si>
    <t>2026-09-13 11:00:00 | Tanggal: 13/9/2026 Jam Pasang: 13.00 Note: Hubungi sebelum ke lokasi, terima kasih.</t>
  </si>
  <si>
    <t>Follow Up Revoke Completed, New Order ID : SC1002588625</t>
  </si>
  <si>
    <t>HSI Bisnis Promo Hari Pelanggan Nasional PSB 70% - 100 Mbps</t>
  </si>
  <si>
    <t>Toko Sembako Sulawati</t>
  </si>
  <si>
    <t>ODP-GER-FAN/02</t>
  </si>
  <si>
    <t>WO064273392</t>
  </si>
  <si>
    <t>MD|MYDB-20260914268677|SC00001/MC00090|Toko Sembako Sulawati|082342554341</t>
  </si>
  <si>
    <t>2026-09-16 08:00:00 | Tanggal: 16/9/2026 Jam Pasang : 08.00 Note : Mohon hubungi pelanggan dulu sebelum ke lokasi, terima kasih.</t>
  </si>
  <si>
    <t>15-09-2026 09:39:48</t>
  </si>
  <si>
    <t>UD SITI BAROKAH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</si>
  <si>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</si>
  <si>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</si>
  <si>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</si>
  <si>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14-09-2026 15:54:58</t>
  </si>
  <si>
    <t>Inprogress Alpro, SC Lama : SC1002518883</t>
  </si>
  <si>
    <t>HSI Bisnis Promo HUT Telkom PSB 70% - 200 Mbps</t>
  </si>
  <si>
    <t>TOKO NESYA</t>
  </si>
  <si>
    <t>ODP-GER-FAD/60 FAD/D07/60.01</t>
  </si>
  <si>
    <t>WO064330538</t>
  </si>
  <si>
    <t>MD|MYDB-20260915268834|DN00001/MN01272|TOKO NESYA|087749039325</t>
  </si>
  <si>
    <t>2026-09-16 15:00:00 | Tanggal pemasangan: 16/09/2026 Jam pemasangan : pagi / siang Info Tambahan : Hubungi pelanggan dulu sebelum ke lokasi. terima kasih</t>
  </si>
  <si>
    <t>15-09-2026 17:39:53</t>
  </si>
  <si>
    <t>toko febrian</t>
  </si>
  <si>
    <t>ODP-SWE-FAT/02 FAT/D02/02.01</t>
  </si>
  <si>
    <t>WO064044966</t>
  </si>
  <si>
    <t>|MC40299|MYIA-097056296583/POI/Febrian aldi/087846025855/aldialdizayadi@gmail.com</t>
  </si>
  <si>
    <t>2026-09-12 08:00:00 | Nama Pic : BP PABRIAN No Hp Pic : 087846025855 Jam Pemasangan : 08:00 - 12.00 Tanggal Pemasangan : SABTU 12  SEPTEMBER 2026 Info Tambahan : Hubungi pelanggan sebelum datang ke lokasi</t>
  </si>
  <si>
    <t>HSI Bisnis Khusus Winback PSB 70% - 100 Mbps (ONT Dual Band)</t>
  </si>
  <si>
    <t>TOKO PUTRA</t>
  </si>
  <si>
    <t>ODP-SWE-FAU/73</t>
  </si>
  <si>
    <t>WO064289912</t>
  </si>
  <si>
    <t>MD|MYDB-20260911268537|SC00001/MC00069|TOKO PUTRA|082135898241</t>
  </si>
  <si>
    <t xml:space="preserve">2026-09-14 08:00:00 | M Janji : 14/09/2026  Jam Pasang : 08.00 - 13:00   NoteÃ‚Â :  hubungi terlebih dahulu sebelum kelokasi </t>
  </si>
  <si>
    <t>15-09-2026 12:09:48</t>
  </si>
  <si>
    <t>ODP-SWE-FAU/75 FAU/D06/75.01</t>
  </si>
  <si>
    <t>WO064154217</t>
  </si>
  <si>
    <t xml:space="preserve">2026-09-14 08:00:00 | M Janji : 14/09/2026 Jam Pasang : 08.00 - 13:00  NoteÃ‚Â :  hubungi terlebih dahulu sebelum kelokasi </t>
  </si>
  <si>
    <t>13-09-2026 09:54:49</t>
  </si>
  <si>
    <t>Follow Up Revoke Completed, New Order ID : SC1002588723</t>
  </si>
  <si>
    <t>HSI Bisnis Promo Hari Pelanggan NasionalI PSB 70% - 150 Mbps</t>
  </si>
  <si>
    <t>Toko yeyen</t>
  </si>
  <si>
    <t>ODP-SWE-FAL/66 FAL/D09/66.01</t>
  </si>
  <si>
    <t>WO064078687</t>
  </si>
  <si>
    <t>|MC40234|MYIA-077011985491/POI/asrori/087765385915/fadilahajij@gmail.com</t>
  </si>
  <si>
    <t>2026-09-12 15:00:00 | Nama Pic : BP ASRORI No Hp Pic : 087765385915 Jam Pemasangan : 08:00 - 12.00 Tanggal Pemasangan : SABTU 12  SEPTEMBER 2026 Info Tambahan : Hubungi pelanggan sebelum datang ke lokasi</t>
  </si>
  <si>
    <t>HSI Bisnis Promo Hari Pelanggan Nasional PSB 70% - 200 Mbps</t>
  </si>
  <si>
    <t>ODP-SWE-FAU/59</t>
  </si>
  <si>
    <t>2026-09-16 11:00:00|Tanggal pemasangan: 16/09/2026 Jam pemasangan : pagi / siang Info Tambahan : Hubungi pelanggan dulu sebelum ke lokasi. terima kasih|40000798|MYDITA</t>
  </si>
  <si>
    <t>Toko Mohamad Aziz</t>
  </si>
  <si>
    <t>ODP-PYA-FAQ/40</t>
  </si>
  <si>
    <t>WO064223380</t>
  </si>
  <si>
    <t>MD|MYDB-20260914268689|SC00001/MC00046|Toko Mohamad Aziz|082326302594</t>
  </si>
  <si>
    <t>2026-09-15 11:00:00 | Nama Pic : Mohamad Aziz No Hp Pic : 082326302594 No alt : - Jam Pemasangan : siang  Tanggal Pemasangan : 15 September 2026</t>
  </si>
  <si>
    <t>14-09-2026 13:25:08</t>
  </si>
  <si>
    <t>Toko Nium</t>
  </si>
  <si>
    <t>ODP-PYA-FBL/06</t>
  </si>
  <si>
    <t>WO064284883</t>
  </si>
  <si>
    <t>MD|MYDB-20260914268719|SC00001/MC00046|Toko Nium|087755955999</t>
  </si>
  <si>
    <t xml:space="preserve">2026-09-16 08:00:00 | Nama PIC:  bp nium No HP: 087755955999 Alt: Tanggal: 16/9/2026 Jam Pasang: Pagi Note: Hubungi sebelum ke lokasi, terimakasih.   </t>
  </si>
  <si>
    <t>15-09-2026 11:26:01</t>
  </si>
  <si>
    <t>AGEN BRI LINK DAYAT</t>
  </si>
  <si>
    <t>ODP-PYA-FAS/96</t>
  </si>
  <si>
    <t>WO064278531</t>
  </si>
  <si>
    <t>MD|MYDB-20260912268583|SC00001/MC00020|AGEN BRI LINK DAYAT|081998911901</t>
  </si>
  <si>
    <t xml:space="preserve">2026-09-13 11:00:00 | Nama PIC:  bp muh maulana  No HP: 081998911901  Alt:  Tanggal: 13/9/2026  Jam Pasang: Siang  Note: Hubungi sebelum ke lokasi, terimakasih.   </t>
  </si>
  <si>
    <t>15-09-2026 10:25:57</t>
  </si>
  <si>
    <t>ODP-PYA-FBL/08 FBL/D01/08.01</t>
  </si>
  <si>
    <t>WO064273279</t>
  </si>
  <si>
    <t>MD|MYDB-20260914268753|SC00001/MC00046|Toko Nium|087755955999</t>
  </si>
  <si>
    <t>2026-09-16 08:00:00 | M Janji : (16/09/2026) jam Pasang : 09:00 Note : hubungi pelanggan jika ingin kelokasi</t>
  </si>
  <si>
    <t>PT NUSA ADI KARYA</t>
  </si>
  <si>
    <t>ODP-PYA-FAN/102 FAN/D09/102.01</t>
  </si>
  <si>
    <t>WO064280485</t>
  </si>
  <si>
    <t>|MC20057|MYIA-026530000154/POI/SAPRIAL HADI SAPUTRA/087865514446/saprialhadisaputra@gmail.com</t>
  </si>
  <si>
    <t>2026-09-16 08:00:00 | Nama Pic :  No Hp Pic :  Jam Pemasangan : 08:00 - 12.00 Tanggal Pemasangan : RABU 16 SEPTEMBER 2025 Info Tambahan : Hubungi pelanggan sebelum datang ke lokasi</t>
  </si>
  <si>
    <t>15-09-2026 10:54:50</t>
  </si>
  <si>
    <t>HSI Bisnis Promo Hari Pelanggan Nasional PSB 70% - 50 Mbps</t>
  </si>
  <si>
    <t>Toko Hamdi</t>
  </si>
  <si>
    <t>ODP-PRY-FAN/62</t>
  </si>
  <si>
    <t>WO064300300</t>
  </si>
  <si>
    <t>MD|MYDB-20260914268756|SC00001/MC00046|Toko Hamdi|083186346783</t>
  </si>
  <si>
    <t xml:space="preserve">2026-09-16 15:00:00 | Nama PIC : Hamdi No HP : 083186346783 Alt :  M Janji : 16/09/2026 Jam Pasang : 08.00 - 13:00  NoteÃ‚Â :  hubungi terlebih dahulu sebelum kelokasi </t>
  </si>
  <si>
    <t>15-09-2026 13:39:48</t>
  </si>
  <si>
    <t>ODP-PYA-FAS/115 FAS/D05/115.01</t>
  </si>
  <si>
    <t>WO064126433</t>
  </si>
  <si>
    <t xml:space="preserve">2026-09-13 11:00:00 | Nama PIC:  bp muh maulana No HP: 081998911901 Alt: Tanggal: 13/9/2026 Jam Pasang: Siang Note: Hubungi sebelum ke lokasi, terimakasih.  </t>
  </si>
  <si>
    <t>Follow Up Revoke Completed, New Order ID : SC1002588335</t>
  </si>
  <si>
    <t>Toko M Hatta Rudi susanto</t>
  </si>
  <si>
    <t>ODP-PYA-FBK/14</t>
  </si>
  <si>
    <t>WO064205477</t>
  </si>
  <si>
    <t>MD|MYDB-20260913268661|SC00001/MC00046|Toko M Hatta Rudi susanto|082340666640</t>
  </si>
  <si>
    <t>2026-09-15 08:00:00 | Nama : BAPA HATTA No HP : 082340666640 No Alternatif : M Janji : 15/09/2026 Jam Pasang : Pagi NoteÃ‚Â :  Hubungi terlebih dahulu sebelum ke lokasi</t>
  </si>
  <si>
    <t>14-09-2026 10:54:46</t>
  </si>
  <si>
    <t>Toko Biduri</t>
  </si>
  <si>
    <t>ODP-PYA-FBL/06 FBL/D01/06.01</t>
  </si>
  <si>
    <t>WO064220431</t>
  </si>
  <si>
    <t>MD|MYDB-20260914268703|SC00001/MC00046|Toko Biduri|087755755777</t>
  </si>
  <si>
    <t>2026-09-15 11:00:00 | M Janji : 15/09/2026 Jam Pasang : 08.00 - 13:00  NoteÃ‚Â :  hubungi terlebih dahulu sebelum kelokasi</t>
  </si>
  <si>
    <t>14-09-2026 13:10:13</t>
  </si>
  <si>
    <t>Provisioning Failed|UIM|INF009384242|1029:Reservation not found for Broadband CFS with Reservation ID : 39611356553</t>
  </si>
  <si>
    <t>TOKO PK SAPRIADI</t>
  </si>
  <si>
    <t>ODP-PYA-FAJ/75</t>
  </si>
  <si>
    <t>WO064257840</t>
  </si>
  <si>
    <t>MD|MYDB-20260914268730|EC40001/MC40003|TOKO PK SAPRIADI|087791225886</t>
  </si>
  <si>
    <t xml:space="preserve">2026-09-16 08:00:00 | Tanggal : 16 September 2026 Jam : pagi  Hubungi pelanggan sebelum ke lokasi </t>
  </si>
  <si>
    <t>14-09-2026 19:39:39</t>
  </si>
  <si>
    <t>HSI Bisnis Bundling Netmonk Promo 2026 PSB 70% - 150 Mbps</t>
  </si>
  <si>
    <t>Villa Elliance</t>
  </si>
  <si>
    <t>ODP-PYA-FAD/24</t>
  </si>
  <si>
    <t>RBS|HSI|MC40002|Villa Elliance|81239879378|INDIBIZ 1S 100MBPS</t>
  </si>
  <si>
    <t>14-09-2026 14:54:51</t>
  </si>
  <si>
    <t xml:space="preserve">QC MIA - INVALID QUALITY CONTROL MIA - Foto Lokasi Instalasi Tidak Valid - Mohon upload foto bangunan sesuai milik pelanggan </t>
  </si>
  <si>
    <t>Villa Alora</t>
  </si>
  <si>
    <t>ODP-PYA-FAD/21</t>
  </si>
  <si>
    <t>RBS|HSI|MC40002|Villa Alora|81239879378|INDIBIZ 1S 100MBPS</t>
  </si>
  <si>
    <t>14-09-2026 15:09:51</t>
  </si>
  <si>
    <t>QC MIA - INVALID QUALITY CONTROL MIA - Foto Lokasi Instalasi Tidak Valid - Upload foto lokasi sesuai nama usaha yg didaftarka</t>
  </si>
  <si>
    <t>Villa Terrakuta</t>
  </si>
  <si>
    <t>RBS|HSI|MC40002|VILLA Terrakuta|81239879378|INDIBIZ 1S 100MBPS</t>
  </si>
  <si>
    <t>14-09-2026 14:39:52</t>
  </si>
  <si>
    <t>QC MIA - INVALID QUALITY CONTROL MIA - Foto Lokasi Instalasi Tidak Valid - upload lokasi pemasangan tampak depan menyeluruh d</t>
  </si>
  <si>
    <t>Toko irman</t>
  </si>
  <si>
    <t>WO064334997</t>
  </si>
  <si>
    <t>|MC40234|MYIA-085726247497/POI/irman/087712630620/ayyadiyadi88@gmail.com</t>
  </si>
  <si>
    <t xml:space="preserve">2026-09-16 15:00:00 | Nama PIC : irman No HP : 087712630620 Alt :  M Janji : 16/09/2026 Jam Pasang : 08.00 - 13:00  NoteÃ‚Â :  hubungi terlebih dahulu sebelum kelokasi </t>
  </si>
  <si>
    <t>15-09-2026 18:54:47</t>
  </si>
  <si>
    <t>Villa Herkus</t>
  </si>
  <si>
    <t>ODP-PYA-FAZ/16</t>
  </si>
  <si>
    <t>RBS|HSI|MC40002|VILLA HERKUS|81239879378|INDIBIZ 1S 100MBPS</t>
  </si>
  <si>
    <t>14-09-2026 13:54:52</t>
  </si>
  <si>
    <t>UNCONTACTED : Telepon Tidak Diangkat - RNA Benita Lailani 40951377|MYDITA</t>
  </si>
  <si>
    <t>GCL-SEL-F04/09</t>
  </si>
  <si>
    <t>TOKO PK KHAIRUDDIN</t>
  </si>
  <si>
    <t>ODP-SEL-FAJ/12 FAJ/D02/12.01</t>
  </si>
  <si>
    <t>WO064081004</t>
  </si>
  <si>
    <t>MD|MYDB-20260911268535|EC40001/MC40003|TOKO PK KHAIRUDDIN|087854572077</t>
  </si>
  <si>
    <t>2026-09-13 11:00:00 | No HP : 087854572077 Alt :  M Janji : 12/09/2026 Jam Pasang : 08.00 - 13:00  NoteÃ‚Â :  hubungi terlebih dahulu sebelum kelokasi</t>
  </si>
  <si>
    <t>WO064243586</t>
  </si>
  <si>
    <t>2026-09-13 11:00:00|Nama PIC : Ibu Intan  No Hp : 081385865723  Alt : -  Manja : 13 Sept 2026  Jam : Pagi / Siang  Note : Hubungi pelanggan terlebih dahulu|40951378|MYDITA</t>
  </si>
  <si>
    <t>14-09-2026 16:25:32</t>
  </si>
  <si>
    <t>WO064082474</t>
  </si>
  <si>
    <t>2026-09-13 11:00:00|Nama PIC : Ibu Intan No Hp : 081385865723 Alt : - Manja : 13 Sept 2026 Jam : Pagi / Siang Note : Hubungi pelanggan terlebih dahulu|40951378|MYDITA</t>
  </si>
  <si>
    <t>Follow Up Revoke Completed, New Order ID : SC1002587257</t>
  </si>
  <si>
    <t>Provisioning Failed|WFM|INF009393134|PDI_-8.652255,116.540175_cancel</t>
  </si>
  <si>
    <t>Dagang kecil</t>
  </si>
  <si>
    <t>WO061952726</t>
  </si>
  <si>
    <t>MD|MYID-4042608170001|RBIZTLKMACCES|WARUNG YOGI ALPIAN|081907712941</t>
  </si>
  <si>
    <t xml:space="preserve">2026-08-20 13:00:00 |  M janji : pagi Tanggal Pemasangan : 18/agustus/2026 Note : hubungi pelanggan jika ingin kelokasi </t>
  </si>
  <si>
    <t>Inprogress Alpro, SC Lama : SC1002531480</t>
  </si>
  <si>
    <t>HSI Bisnis Bundling Phone PSB 70% - Free 800 Menit Promo - 200 Mbps</t>
  </si>
  <si>
    <t>WO064138122</t>
  </si>
  <si>
    <t>2026-09-10 08:00:00|Nama PIC:  PT. TIRTA BUMI GILI  No HP: 081282393322  Alt:  Tanggal: 10/9/2026  Jam Pasang:   Note: Hubungi sebelum ke lokasi, terimakasih. |40951377|MYDITA</t>
  </si>
  <si>
    <t>WO064158233</t>
  </si>
  <si>
    <t>13-09-2026 11:25:09</t>
  </si>
  <si>
    <t>WO064162298</t>
  </si>
  <si>
    <t>2026-09-09 15:00:00|telp :081282393322  Waktu pemasangan : 9 September 2026  Info Tabaha : Hubungi pelanggan dulu sebelum ke lokasi  terimakasih   |40000802|MYDITA</t>
  </si>
  <si>
    <t>13-09-2026 12:39:48</t>
  </si>
  <si>
    <t>Follow Up Revoke Completed, New Order ID : SC1002584420</t>
  </si>
  <si>
    <t>Follow Up Revoke Completed, New Order ID : SC1002584806</t>
  </si>
  <si>
    <t>VILLA GALBY QU COFFEE</t>
  </si>
  <si>
    <t>ODP-SGG-FBA/40 FBA/D03/40.01</t>
  </si>
  <si>
    <t>WO064074023</t>
  </si>
  <si>
    <t>MD|MYDB-20260911268527|EC40001/MC40003|VILLA GALBY QU COFFEE|087862018657</t>
  </si>
  <si>
    <t>2026-09-12 15:00:00 | Nama Pic : BP BAGUS No Hp Pic : 087862018657 Jam Pemasangan : 08:00 - 12.00 Tanggal Pemasangan : SABTU 12  SEPTEMBER 2026 Info Tambahan : Hubungi pelanggan sebelum datang ke lokasi</t>
  </si>
  <si>
    <t>Follow Up Revoke Completed, New Order ID : SC1002589729</t>
  </si>
  <si>
    <t>WO064195154</t>
  </si>
  <si>
    <t>2026-09-15 15:00:00|M Janji : (15/09/2026) jam Pasang : 09:00 Note : hubungi pelanggan jika ingin kelokasi|40900827|MYDITA</t>
  </si>
  <si>
    <t>ODP-SGG-FBA/40</t>
  </si>
  <si>
    <t>WO064320494</t>
  </si>
  <si>
    <t>2026-09-12 15:00:00 | Nama Pic : BP BAGUS  No Hp Pic : 087862018657  Jam Pemasangan : 08:00 - 12.00  Tanggal Pemasangan : SABTU 12  SEPTEMBER 2026  Info Tambahan : Hubungi pelanggan sebelum datang ke lokasi</t>
  </si>
  <si>
    <t>15-09-2026 15:55:02</t>
  </si>
  <si>
    <t>Toko imam</t>
  </si>
  <si>
    <t>ODP-MTR-FDN/03 FDN/D01/03.01</t>
  </si>
  <si>
    <t>WO064151616</t>
  </si>
  <si>
    <t>|MC40234|MYIA-092667032515/POI/jihadul imam/081936711740/jayyadi700@gmail.com</t>
  </si>
  <si>
    <t>2026-09-14 11:00:00 | Nama : BP JIHADUL IMAM No Hp : 081936711740 No Alt :  Tgl Pemasangan : 14 September 2026 Interval : PAGI  Note : Hubungi pelanggan terlebih dahulu</t>
  </si>
  <si>
    <t>13-09-2026 08:25:08</t>
  </si>
  <si>
    <t>WARUNG PULSA &amp; PPOB</t>
  </si>
  <si>
    <t>ODP-MTR-FDH/24</t>
  </si>
  <si>
    <t>WO064208228</t>
  </si>
  <si>
    <t>MD|MYDB-20260911268516|SC00001/MC00046|WARUNG PULSA &amp; PPOB|081882811662</t>
  </si>
  <si>
    <t>2026-09-12 15:00:00 | Nama Pic : BP SUHAILI  No Hp Pic : 081882811662  Jam Pemasangan : 08:00 - 12.00  Tanggal Pemasangan : SABTU 12  SEPTEMBER 2026  Info Tambahan : Hubungi pelanggan sebelum datang ke lokasi</t>
  </si>
  <si>
    <t>14-09-2026 11:09:55</t>
  </si>
  <si>
    <t>ODP-MTR-FAK/06</t>
  </si>
  <si>
    <t>WO064242052</t>
  </si>
  <si>
    <t>2026-09-05 08:00:00 | Nama : BU LAILA SARI TRISTANTI  No Hp : 085745919918  No Alt :   Tgl Pemasangan : 04 September 2026  Interval : PAGI   Note : Hubungi pelanggan terlebih dahulu</t>
  </si>
  <si>
    <t>14-09-2026 16:09:46</t>
  </si>
  <si>
    <t>toko sembako didik</t>
  </si>
  <si>
    <t>ODP-MTR-FBD/16</t>
  </si>
  <si>
    <t>WO064240345</t>
  </si>
  <si>
    <t>|MC40299|MYIA-033526495625/POI/didik saputro/082341880784/hkawan806@gmail.com</t>
  </si>
  <si>
    <t xml:space="preserve">2026-09-16 11:00:00 | M Janji : 15/09/2026 Jam Pasang : 08.00 - 13:00  NoteÃ‚Â :  hubungi terlebih dahulu sebelum kelokasi  </t>
  </si>
  <si>
    <t>Follow Up Revoke Completed, New Order ID : SC1002587229</t>
  </si>
  <si>
    <t>ODP-MTR-FDH/12 FDH/D02/12.01</t>
  </si>
  <si>
    <t>WO064072210</t>
  </si>
  <si>
    <t>2026-09-12 15:00:00 | Nama Pic : BP SUHAILI No Hp Pic : 081882811662 Jam Pemasangan : 08:00 - 12.00 Tanggal Pemasangan : SABTU 12  SEPTEMBER 2026 Info Tambahan : Hubungi pelanggan sebelum datang ke lokasi</t>
  </si>
  <si>
    <t>Follow Up Revoke Completed, New Order ID : SC1002585972</t>
  </si>
  <si>
    <t>Provisioning Failed|WFM|INF009388592|lokasi di gili T</t>
  </si>
  <si>
    <t>kios syariah</t>
  </si>
  <si>
    <t>WO062920535</t>
  </si>
  <si>
    <t>|MC40234|MYIA-026487490334/POI/syahriah/087763377249/nnajjah2026@gmail.com</t>
  </si>
  <si>
    <t>2026-08-31 08:00:00 | Waktu pemasnagan : 29 Agustus 2026 Jam pemasangan : 08.00 - 12.00 Mohon hubungi pelanggan sebelum ke lokasi  Terima kasih</t>
  </si>
  <si>
    <t>14-09-2026 15:24:43</t>
  </si>
  <si>
    <t>Inprogress Alpro, SC Lama : SC1002557416</t>
  </si>
  <si>
    <t>toko sri</t>
  </si>
  <si>
    <t>ODP-SAP-FAD/29 FAD/D05/29.01</t>
  </si>
  <si>
    <t>WO064236810</t>
  </si>
  <si>
    <t>MD|MYDB-20260914268733|SC00001/MC00127|toko sri|085641986435</t>
  </si>
  <si>
    <t>2026-09-15 15:00:00 | Nama Pic : IBU SRI No Hp Pic : 085641986435 Jam Pemasangan : 08:00 - 12.00 Tanggal Pemasangan : SELASA 15 SEPTEMBER 2025 Info Tambahan : Hubungi pelanggan sebelum datang ke lokasi</t>
  </si>
  <si>
    <t>14-09-2026 15:39:46</t>
  </si>
  <si>
    <t>Toko Bahrudin</t>
  </si>
  <si>
    <t>ODP-SAP-FAA/79</t>
  </si>
  <si>
    <t>WO064220465</t>
  </si>
  <si>
    <t>MD|MYDB-20260911268482|SC00001/MC00149|Toko Bahrudin|081383306936</t>
  </si>
  <si>
    <t xml:space="preserve">2026-09-15 11:00:00 | Nama : BAPA BAHAR No HP : 081383306936 No Alternatif : M Janji : 15/09/2026 Jam Pasang : Pagi NoteÃ‚Â :  Hubungi terlebih dahulu sebelum ke lokasi </t>
  </si>
  <si>
    <t>Follow Up Revoke Completed, New Order ID : SC1002591001</t>
  </si>
  <si>
    <t>KANTOR DESA TENTE</t>
  </si>
  <si>
    <t>ODP-TET-FAD/119 FAD/D09/119.01</t>
  </si>
  <si>
    <t>WO064250500</t>
  </si>
  <si>
    <t>MD|MYDB-20260914268728|DN00001/MN01576|KANTOR DESA TENTE|085141278655</t>
  </si>
  <si>
    <t xml:space="preserve">2026-09-15 15:00:00 | Jam pemasangan : 10.00 Waktu pemasangan : 15 September 2026 Info Tambahan : Hubungi pelanggan dulu sebelum ke lokasi terimakasih </t>
  </si>
  <si>
    <t>14-09-2026 17:39:40</t>
  </si>
  <si>
    <t>Follow Up Revoke Completed, New Order ID : SC1002591087</t>
  </si>
  <si>
    <t>Provisioning Failed|UIM|INF009323077|1029:Reservation not found for Broadband CFS with Reservation ID : 39611304095</t>
  </si>
  <si>
    <t>Toko Indrawan</t>
  </si>
  <si>
    <t>ODP-TET-FAB/28 FAB/D05/28.01</t>
  </si>
  <si>
    <t>WO064315354</t>
  </si>
  <si>
    <t>|MN02085|MYIA-062791689336/POI/Indrawan/085239558833/hiduppejuang20@gmail.com</t>
  </si>
  <si>
    <t>2026-09-16 15:00:00 | Tanggal Pemasangan : 16 September 2026 Jam Pemasangan : 08:00 15:00 Info Tambahan : Hubungi pelanggan dulu sebelum ke lokasi terimakasih</t>
  </si>
  <si>
    <t>15-09-2026 15:26:24</t>
  </si>
  <si>
    <t>HSI Bisnis Bundling Antares Eazy PSB 70% - 200 Mbps</t>
  </si>
  <si>
    <t>Toko abdul malik</t>
  </si>
  <si>
    <t>ODP-DMP-FAD/17</t>
  </si>
  <si>
    <t>WO064283321</t>
  </si>
  <si>
    <t>|MN02363|MYIA-027829958232/POI/abdul malik/085338965738/sandidompu31@gmail.com</t>
  </si>
  <si>
    <t xml:space="preserve">2026-09-16 08:00:00 | Nama PIC:  bp pian No HP: 085338965738 Alt: Tanggal: 16/9/2026 Jam Pasang: Pagi Note: Hubungi sebelum ke lokasi, terimakasih.   </t>
  </si>
  <si>
    <t>15-09-2026 11:10:29</t>
  </si>
  <si>
    <t>toko sensus</t>
  </si>
  <si>
    <t>ODP-DMP-FAA/41 FAA/D05/41.01</t>
  </si>
  <si>
    <t>WO064072066</t>
  </si>
  <si>
    <t>|MN02363|MYIA-015545273081/POI/sensus/082341577424/garudaama@gmail.com</t>
  </si>
  <si>
    <t>2026-09-12 15:00:00 | Nama : BP IWAN (ANAK) No Hp : 082341577424 No Alt :  Tgl Pemasangan : 12 September 2026 Interval : SIANG Note : Hubungi pelanggan terlebih dahulu</t>
  </si>
  <si>
    <t>Follow Up Revoke Completed, New Order ID : SC1002585966</t>
  </si>
  <si>
    <t>HSI Bisnis Promo Hari Pelanggan Nasional PSB 70% - 100 Mbps Dual Band</t>
  </si>
  <si>
    <t>hotel amangaty</t>
  </si>
  <si>
    <t>ODP-DMP-FAH/48 FAH/D02/48.01</t>
  </si>
  <si>
    <t>WO064054000</t>
  </si>
  <si>
    <t>|MN02363|MYIA-074764629488/POI/edi salmon pesilika/081233222631/tiaradompu61@gmail.com</t>
  </si>
  <si>
    <t xml:space="preserve">2026-09-12 11:00:00 | Tanggal pemasangan : 12 SEPT 2026 Jam pemasangan : PAGI/SIANG Info Tambahan : Hubungi pelanggan dulu sebelum ke lokasi </t>
  </si>
  <si>
    <t>ODP-DMP-FAA/127</t>
  </si>
  <si>
    <t>WO064207069</t>
  </si>
  <si>
    <t>2026-09-12 15:00:00 | Nama : BP IWAN (ANAK)  No Hp : 082341577424  No Alt :   Tgl Pemasangan : 12 September 2026  Interval : SIANG  Note : Hubungi pelanggan terlebih dahulu</t>
  </si>
  <si>
    <t>Provisioning Failed|WFM|INF009376156|ganti ont</t>
  </si>
  <si>
    <t>ODP-DMP-FAF/93</t>
  </si>
  <si>
    <t>WO064207829</t>
  </si>
  <si>
    <t>Provisioning Failed|WFM|INF009375222|pulurusan</t>
  </si>
  <si>
    <t>TOKO MAJU JAYA</t>
  </si>
  <si>
    <t>ODP-EMP-FAA/17</t>
  </si>
  <si>
    <t>WO064272857</t>
  </si>
  <si>
    <t>MD|MYDB-20260911268531|DN00001/MN01576|TOKO MAJU JAYA|087720290333</t>
  </si>
  <si>
    <t>2026-09-12 15:00:00 | Nama PIC : Bp Lalu  No Hp : 087720290333  Alt : -  Manja : 12 Sept 2026  Jam : Pagi / Siang  Note : Hubungi pelanggan terlebih dahulu</t>
  </si>
  <si>
    <t>ODP-SBW-FAU/56</t>
  </si>
  <si>
    <t>WO064039355</t>
  </si>
  <si>
    <t>2026-09-09 08:00:00 | Nama : BP TAUFIK   No Hp : 082323745808  No Alt :   Tgl Pemasangan : 07 September 2026  Interval : SIANG  Note : Hubungi pelanggan terlebih dahulu</t>
  </si>
  <si>
    <t>ODP-SBW-FAQ/76</t>
  </si>
  <si>
    <t>WO064042205</t>
  </si>
  <si>
    <t>2026-09-09 13:00:00 | Nama PIC : Bp Kardianto  No Hp : 081322235424  No Alt : -  Tgl Pemasangan : 9 Sept 2026  Interval : PAGI SIANG  Note : Hubungi pelanggan terlebih dahulu</t>
  </si>
  <si>
    <t>SPPG RSAMF</t>
  </si>
  <si>
    <t>GCL-SBW-F18/04</t>
  </si>
  <si>
    <t>WO064044484</t>
  </si>
  <si>
    <t xml:space="preserve"> RBS|HSI|AO|ADE WIRASWATI|406290|85338315520|SPPG RSAMF|HSI BISNIS 75MBPS NETMONK</t>
  </si>
  <si>
    <t>2026-09-12 11:00:00|Nama PIC : Heru No HP : 085338315520 Alt :  M Janji : 12/09/2026 Jam Pasang : 08.00 - 13:00  NoteÃ‚Â :  hubungi terlebih dahulu sebelum kelokasi|40981184|MYDITA</t>
  </si>
  <si>
    <t>Follow Up Revoke Completed, New Order ID : SC1002582134</t>
  </si>
  <si>
    <t>Follow Up Revoke Completed, New Order ID : SC1002582232</t>
  </si>
  <si>
    <t>ODP-SBW-FAV/24 FAV/D02/24.01</t>
  </si>
  <si>
    <t>WO064077985</t>
  </si>
  <si>
    <t>2026-09-12 15:00:00 | Nama PIC : Bp Lalu No Hp : 087720290333 Alt : - Manja : 12 Sept 2026 Jam : Pagi / Siang Note : Hubungi pelanggan terlebih dahulu</t>
  </si>
  <si>
    <t>Follow Up Revoke Completed, New Order ID : SC1002588051</t>
  </si>
  <si>
    <t>REO FARM</t>
  </si>
  <si>
    <t>ODP-SBW-FAY/21 FAY/D04/21.01</t>
  </si>
  <si>
    <t>WO064296421</t>
  </si>
  <si>
    <t>MD|MYDB-20260915268824|DN00001/MN01595|REO FARM|087861794669</t>
  </si>
  <si>
    <t xml:space="preserve">2026-09-16 11:00:00 | M Janji : (16/09/2026) jam Pasang : 09:00 Note : hubungi pelanggan jika ingin kelokasi </t>
  </si>
  <si>
    <t>15-09-2026 13:10:24</t>
  </si>
  <si>
    <t>MUSTIKA HOMESTAY</t>
  </si>
  <si>
    <t>WO063183801</t>
  </si>
  <si>
    <t>MD|MYDB-20260828267359|DN00001/MN01576|MUSTIKA HOMESTAY|087890636593</t>
  </si>
  <si>
    <t>2026-09-01 15:00:00 | Tanggal Pemasangan : 01 September 2026 Jam Pemasangan : 08:00 15:00 Info Tambahan : Hubungi pelanggan dulu sebelum ke lokasi terimakasih</t>
  </si>
  <si>
    <t>Inprogress Alpro, SC Lama : SC1002563447</t>
  </si>
  <si>
    <t>ODP-MLK-FAE/02</t>
  </si>
  <si>
    <t>WO064199823</t>
  </si>
  <si>
    <t>2026-09-10 11:00:00 | Nama PIC : BAPAK RAFLI  No HP :  08123773077  Alt :   M Janji : (KAMIS/10/SEPTEMBER/2026)  jam Pasang : 09:00  Note : hubungi pelanggan jika ingin kelokasi</t>
  </si>
  <si>
    <t>14-09-2026 10:09:53</t>
  </si>
  <si>
    <t>ODP-MLK-FAD/26</t>
  </si>
  <si>
    <t>WO064230690</t>
  </si>
  <si>
    <t>2026-09-10 11:00:00 | Nama Pic : bp ALAN ANUGRAH  No Hp Pic : 081238713638  No alt : -  Jam Pemasangan : pagi siang   Tanggal Pemasangan : 10 September 2026</t>
  </si>
  <si>
    <t>14-09-2026 14:25:01</t>
  </si>
  <si>
    <t>Follow Up Revoke Completed, New Order ID : SC1002586720</t>
  </si>
  <si>
    <t>Follow Up Revoke Completed, New Order ID : SC1002585658</t>
  </si>
  <si>
    <t>PT TRAVELA LINGKAR SEJAHTERA</t>
  </si>
  <si>
    <t>WO064334821</t>
  </si>
  <si>
    <t>|MN02367|MYIA-030038149704/POI/I MADE SUDIARTA/085825340078/dontravelink@gmail.com</t>
  </si>
  <si>
    <t xml:space="preserve">2026-09-16 15:00:00 | Jam pemasangan : 08.00 - 12.00 Waktu pemasangan : 15 September 2026 Info Tambahan : Hubungi pelanggan dulu sebelum ke lokasi terimakasih </t>
  </si>
  <si>
    <t>Follow Up Revoke Completed, New Order ID : SC1002590405</t>
  </si>
  <si>
    <t>KOST 3 PUTRA</t>
  </si>
  <si>
    <t>ODP-TLW-FG/15 FG/D02/15.01</t>
  </si>
  <si>
    <t>WO064138343</t>
  </si>
  <si>
    <t>|MN02367|MYIA-074142738054/POI/ARDIANSYAH/088985679156/sahnimdeger@gmail.com</t>
  </si>
  <si>
    <t xml:space="preserve">Order direvoke oleh ABDUL QADIR JAILANI remark : revoke order input ulang response : transactionID : SC1002584430| AccountID </t>
  </si>
  <si>
    <t>ODP-BIM-FAH/66</t>
  </si>
  <si>
    <t>WO064052944</t>
  </si>
  <si>
    <t>AL CELL</t>
  </si>
  <si>
    <t>ODP-BIM-FAH/75</t>
  </si>
  <si>
    <t>WO064212276</t>
  </si>
  <si>
    <t>|MC60023|MYIA-095625742055/POI/SUPRIADY RAMLI/085343748630/regisinternet2025@gmail.com</t>
  </si>
  <si>
    <t xml:space="preserve">2026-09-13 15:00:00 | Nama PIC:  bp supriadi  No HP: 085343748630  Alt:  Tanggal: 13/9/2026  Jam Pasang: Sore  Note: Hubungi sebelum ke lokasi, terimakasih.   </t>
  </si>
  <si>
    <t>14-09-2026 11:39:51</t>
  </si>
  <si>
    <t>Follow Up Revoke Completed, New Order ID : SC1002582505</t>
  </si>
  <si>
    <t>toko ade</t>
  </si>
  <si>
    <t>ODP-BIM-FAD/76 FAD/D07/76.01</t>
  </si>
  <si>
    <t>WO064029998</t>
  </si>
  <si>
    <t>MD|MYDB-20260911268474|SC00001/MC00127|toko ade|085294589574</t>
  </si>
  <si>
    <t>2026-09-12 08:00:00 | Nama Pic : BP ADE No Hp Pic : 085294589574 Jam Pemasangan : 08:00 - 12.00 Tanggal Pemasangan : SABTU 12  SEPTEMBER 2026 Info Tambahan : Hubungi pelanggan sebelum datang ke lokasi</t>
  </si>
  <si>
    <t>Follow Up Revoke Completed, New Order ID : SC1002588010</t>
  </si>
  <si>
    <t>ODP-BIM-FCLF/02</t>
  </si>
  <si>
    <t>WO064130223</t>
  </si>
  <si>
    <t xml:space="preserve">2026-09-13 15:00:00 | Nama PIC:  bp supriadi No HP: 085343748630 Alt: Tanggal: 13/9/2026 Jam Pasang: Sore Note: Hubungi sebelum ke lokasi, terimakasih.  </t>
  </si>
  <si>
    <t>Follow Up Revoke Completed, New Order ID : SC1002586119</t>
  </si>
  <si>
    <t>WO064202087</t>
  </si>
  <si>
    <t>2026-09-15 08:00:00|Tanggal pemasangan : 15 SEPTEMBER JULI 2026 Jam pemasangan : pagi/siang Info Tambahan : Hubungi pelanggan dulu sebelum ke lokasi terima kasih|40010577|MYDITA</t>
  </si>
  <si>
    <t>ODP-BIM-FAD/27</t>
  </si>
  <si>
    <t>WO064272023</t>
  </si>
  <si>
    <t>2026-09-12 08:00:00 | Nama Pic : BP ADE  No Hp Pic : 085294589574  Jam Pemasangan : 08:00 - 12.00  Tanggal Pemasangan : SABTU 12  SEPTEMBER 2026  Info Tambahan : Hubungi pelanggan sebelum datang ke lokasi</t>
  </si>
  <si>
    <t>15-09-2026 09:26:34</t>
  </si>
  <si>
    <t xml:space="preserve">Order direvoke oleh RYAN PRATAMA remark : REVOKE ORDER REVISI ODP response : transactionID : SC1002588010| AccountID CA :  | </t>
  </si>
  <si>
    <t>SDN 11 KOTA BIMA</t>
  </si>
  <si>
    <t>ODP-BIM-FCLE/04 FCL/F01/04.04</t>
  </si>
  <si>
    <t>WO064312003</t>
  </si>
  <si>
    <t>|MC40168|MYIA-057789511559/POI/KHAERUNNAS/085180787381/runasbma@gmail.com</t>
  </si>
  <si>
    <t xml:space="preserve">2026-09-16 11:00:00 | Nama PIC : Ibu Khairunnas No Hp : 085180787381 No Alt : - Tgl Pemasangan : 16 Sept 2026 Interval : Pagi / Siang Note : Hubungi pelanggan terlebih dahulu, terima  </t>
  </si>
  <si>
    <t>15-09-2026 15:10:03</t>
  </si>
  <si>
    <t>SUKMA JAYA</t>
  </si>
  <si>
    <t>ODP-APG-FF/20 FF/D03/20.01</t>
  </si>
  <si>
    <t>WO064188946</t>
  </si>
  <si>
    <t>|MN02703|MYIA-041255015630/POI/Sugiati/085194550309/sugiatimlg9@givmail.com</t>
  </si>
  <si>
    <t>2026-09-15 08:00:00 | Tanggal pemasangan: 15/09/2026 Jam pemasangan : pagi / siang Info Tambahan : Hubungi pelanggan dulu sebelum ke lokasi terima kasih.</t>
  </si>
  <si>
    <t>14-09-2026 07:54:54</t>
  </si>
  <si>
    <t>gpp kasih karunia (gereja)</t>
  </si>
  <si>
    <t>ODP-DPT-FL/10 FL/D02/10.01</t>
  </si>
  <si>
    <t>WO064305758</t>
  </si>
  <si>
    <t>|MN02462|MYIA-022335820355/POI/081232387772/085786375137/ptandalan190@gmail.com</t>
  </si>
  <si>
    <t xml:space="preserve">2026-09-16 11:00:00 | Nama PIC : Bp Yuda No Hp : 085786375137 No Alt : - Tgl Pemasangan : 16 Sept 2026 Interval : Pagi / Siang Note : Hubungi pelanggan terlebih dahulu, terima  </t>
  </si>
  <si>
    <t>15-09-2026 14:25:31</t>
  </si>
  <si>
    <t>toko takim lantai 2</t>
  </si>
  <si>
    <t>ODP-GDI-FAD/39 FAD/D03/39.01</t>
  </si>
  <si>
    <t>WO064287924</t>
  </si>
  <si>
    <t>|MN02462|MYIA-031548697784/POI/+62 857-3273-5659/08814095660/hmbensonojoyi@gmail.com</t>
  </si>
  <si>
    <t>2026-09-16 08:00:00 | Nama Pic : BP MANSUR No Hp Pic : 08814095660 Jam Pemasangan : 08:00 - 12.00 Tanggal Pemasangan : RABU 16 SEPTEMBER 2025 Info Tambahan : Hubungi pelanggan sebelum datang ke lokasi</t>
  </si>
  <si>
    <t>15-09-2026 11:55:10</t>
  </si>
  <si>
    <t>toko takim</t>
  </si>
  <si>
    <t>WO064288267</t>
  </si>
  <si>
    <t>|MN02462|MYIA-085689026533/POI/+62 857-3273-5659/08814095660/hmbensonojoyi@gmail.com</t>
  </si>
  <si>
    <t>SMPN 10 MALANG</t>
  </si>
  <si>
    <t>ODP-BRG-FB/50 BRG/D02/01.50</t>
  </si>
  <si>
    <t>WO064195486</t>
  </si>
  <si>
    <t>|MN01864|MYIA-085416222322/POI/RANGGA ANGGITA/083198579674/smpsepuluhkotamlg@gmail.com</t>
  </si>
  <si>
    <t>2026-09-15 08:00:00 | Tanggal Pemasangan : 15 September 2026 Jam Pemasangan : 08:00 15:00 Info Tambahan : Hubungi pelanggan dulu sebelum ke lokasi terimakasih</t>
  </si>
  <si>
    <t>14-09-2026 09:25:02</t>
  </si>
  <si>
    <t>STREAMING GAME</t>
  </si>
  <si>
    <t>ODP-BRG-FS/33 FS/D01/33.01</t>
  </si>
  <si>
    <t>WO064027733</t>
  </si>
  <si>
    <t>|MC20235|MYIA-066827953339/POI/HAFIIDH SANCOKO DWI PUTRA/085184640676/moch.winanto123@gmail.com</t>
  </si>
  <si>
    <t xml:space="preserve">2026-09-12 08:00:00 | Nama PIC:  bp hafid No HP: 085184640676 Alt: Tanggal: 12/9/2026 Jam Pasang: Pagi Note: Hubungi sebelum ke lokasi, terimakasih.  </t>
  </si>
  <si>
    <t>PT GADING MAS LAND</t>
  </si>
  <si>
    <t>ODP-GDG-FY/09</t>
  </si>
  <si>
    <t>WO064112234</t>
  </si>
  <si>
    <t>|MN00519|MYIA-044702403507/POI/eka dewi ratnasari/081336796626/adminteknikverdantgrove@gmail.com</t>
  </si>
  <si>
    <t>2026-07-30 08:00:00 | Nama PIC : Ibu Eka   No HP :081336796626  No Alternatif : 03414393030  M Janji : 28/07/2026  Jam Pasang : Pagi   NoteÃ‚Â :  Hubungi terlebih dahulu sebelum ke lokasi</t>
  </si>
  <si>
    <t>SMAN 1 BULULAWANG</t>
  </si>
  <si>
    <t>ODP-GDG-FW/57 FW/D08/57.01</t>
  </si>
  <si>
    <t>WO064161164</t>
  </si>
  <si>
    <t>|MN01864|MYIA-042314106717/POI/abdullahsiddiq/087748568757/opssmaneb.01@gmail.com</t>
  </si>
  <si>
    <t xml:space="preserve">2026-09-16 08:00:00 | Tanggal : 14 September 2026 Jam : pagi  Hubungi pelanggan sebelum ke lokasi </t>
  </si>
  <si>
    <t>13-09-2026 12:25:15</t>
  </si>
  <si>
    <t>PT. Sukses Perkasa Forestama ( Bos Triplek Malang )</t>
  </si>
  <si>
    <t>ODP-GDG-FE/20 FE/D02/20.01</t>
  </si>
  <si>
    <t>WO064279104</t>
  </si>
  <si>
    <t>|MB00503|MYIA-090403648180/POI/bapak/088230616760/bostriplek88@gmail.com</t>
  </si>
  <si>
    <t>2026-09-18 08:00:00 | Tanggal Pemasangan : 18 September 2026 Jam Pemasangan : 08:00 15:00 Info Tambahan : Hubungi pelanggan dulu sebelum ke lokasi terimakasih</t>
  </si>
  <si>
    <t>15-09-2026 10:39:53</t>
  </si>
  <si>
    <t>ONE CELL</t>
  </si>
  <si>
    <t>ODP-KEP-FH/63 FH/D07/63.01</t>
  </si>
  <si>
    <t>WO064188701</t>
  </si>
  <si>
    <t>|MN02703|MYIA-062540686553/POI/Wawan Andrianto/08563529118/wawanandrianto31@givmail.com</t>
  </si>
  <si>
    <t>2026-09-15 08:00:00 | Nama Pic : BP WAWAN No Hp Pic : 08563529118 Jam Pemasangan : 08:00 - 12.00 Tanggal Pemasangan : SELASA 15 SEPTEMBER 2025 Info Tambahan : Hubungi pelanggan sebelum datang ke lokasi</t>
  </si>
  <si>
    <t>HSI Bisnis Promo Hari Pelanggan Nasional PSB 70% - 300 Mbps</t>
  </si>
  <si>
    <t>PT. BINTANG SAYAP UTAMA</t>
  </si>
  <si>
    <t>ODP-KEP-FS/31 FS/D04/31.01</t>
  </si>
  <si>
    <t>WO064243939</t>
  </si>
  <si>
    <t>|MN01864|MYIA-046647546605/POI/ARIF OCKTAFIANTO/083194711519/rika.yulistiowati@bintangsayaputama.co.id</t>
  </si>
  <si>
    <t>2026-09-15 15:00:00 | Nama : BP ARIF OKTAFIANTO No Hp : 083194711519 No Alt :  Tgl Pemasangan : 15 September 2026 Interval : PAGI  Note : Hubungi pelanggan terlebih dahulu</t>
  </si>
  <si>
    <t>SMK MUHAMMADIYAH 5 KEPANJEN</t>
  </si>
  <si>
    <t>ODP-KEP-FP/70</t>
  </si>
  <si>
    <t>WO064083292</t>
  </si>
  <si>
    <t>MN02703|Chandra Rana|SMK MUHAMMADIYAH 5 KEPANJEN|HSI Bisnis 1:1 100mbps 535.000 (ont premium) |082336194194</t>
  </si>
  <si>
    <t>2026-09-12 15:00:00|Nama : BP BAGUS WINARDI  No Hp : 082336194194 No Alt :  Tgl Pemasangan : 12 September 2026 Interval : PAGI  Note : Hubungi pelanggan terlebih dahulu|40971402|MYDITA</t>
  </si>
  <si>
    <t>SMKN 2 MALANG</t>
  </si>
  <si>
    <t>ODP-KLJ-FCB/49</t>
  </si>
  <si>
    <t>MN02703|Chandra Rana|SMKN 2 MALANG| HSI Bisnis 1:1 netmonk 300 mbp|08979993899</t>
  </si>
  <si>
    <t>15-09-2026 16:39:51</t>
  </si>
  <si>
    <t>UNCONTACTED : Telepon Tidak Diangkat - RNA YUDA SEPTIAN 40000798|MYDITA</t>
  </si>
  <si>
    <t>TOKO SAM HAN</t>
  </si>
  <si>
    <t>ODP-MLG-FFH/64 FFH/D05/64.01</t>
  </si>
  <si>
    <t>WO064223823</t>
  </si>
  <si>
    <t>MD|MYDB-20260914268706|DN00001/MN01844|TOKO SAM HAN|087891707088</t>
  </si>
  <si>
    <t xml:space="preserve">2026-09-15 11:00:00 | Tanggal : 15 September 2026 Jam : siang Hubungi pelanggan sebelum ke lokasi  </t>
  </si>
  <si>
    <t>14-09-2026 13:39:56</t>
  </si>
  <si>
    <t>HSI Bisnis Basic Promo Hari Pelanggan Nasional PSB 70% - 50 Mbps</t>
  </si>
  <si>
    <t>TOKO SAM BUDI</t>
  </si>
  <si>
    <t>ODP-MLG-FEG/18 FEG/D01/18.01</t>
  </si>
  <si>
    <t>WO064279278</t>
  </si>
  <si>
    <t>MD|MYDB-20260914268768|DN00001/MN01844|TOKO SAM BUDI|087891707089</t>
  </si>
  <si>
    <t>2026-09-16 08:00:00 | Nama Pic : BP NURUL No Hp Pic : 087891707089 Jam Pemasangan : 08:00 - 12.00 Tanggal Pemasangan : RABU 16 SEPTEMBER 2025 Info Tambahan : Hubungi pelanggan sebelum datang ke lokasi</t>
  </si>
  <si>
    <t>PT PROFESIONAL INTERNET INDONESIA</t>
  </si>
  <si>
    <t>ODP-MLG-FCB/57</t>
  </si>
  <si>
    <t>WO064283928</t>
  </si>
  <si>
    <t xml:space="preserve">AMRBS;402711;YUSRI TAUFIK;JKT OUTER;1P HSI basic 1:2 + Netmonk 710K;CP 0852-3203-3363;mrifkipratama@gmail.com  </t>
  </si>
  <si>
    <t>2026-09-16 08:00:00|Tanggal pemasangan: 16/09/2026 Jam pemasangan : pagi / siang Info Tambahan : Hubungi pelanggan dulu sebelum ke lokasi. terima kasih|40000798|MYDITA</t>
  </si>
  <si>
    <t>SMP NEGERI 2 MALANG</t>
  </si>
  <si>
    <t>ODP-MLG-FEV/83</t>
  </si>
  <si>
    <t>WO064351358</t>
  </si>
  <si>
    <t>AMRBS;403109;SELLA;HSI 1:1 inet only 100mbps;SMP NEGERI 2 MALANG;08885518282</t>
  </si>
  <si>
    <t>2026-09-17 08:00:00|Nama : BAPA RONI No HP : 08885518282 No Alternatif : M Janji : 17/09/2026 Jam Pasang : Pagi NoteÃ‚Â :  Hubungi terlebih dahulu sebelum ke lokasi|40951377|MYDITA</t>
  </si>
  <si>
    <t>TOKO SIMPANG TIGA JAYA</t>
  </si>
  <si>
    <t>ODP-KPO-FBH/54 FBH/D04/54.01</t>
  </si>
  <si>
    <t>WO064255122</t>
  </si>
  <si>
    <t>|MN02703|MYIA-022767321860/POI/Nur Hidayat/087748569190/cnoer0703@gmail.com</t>
  </si>
  <si>
    <t>2026-09-15 15:00:00 | Nama : BP NUR HIDAYAT No Hp : 087748569190 No Alt :  Tgl Pemasangan : 15 September 2026 Interval : PAGI  Note : Hubungi pelanggan terlebih dahulu</t>
  </si>
  <si>
    <t>14-09-2026 18:39:45</t>
  </si>
  <si>
    <t>D&amp; 39;ASTHANA KOST</t>
  </si>
  <si>
    <t>ODP-KPO-FBV/04</t>
  </si>
  <si>
    <t>WO064032500</t>
  </si>
  <si>
    <t>|MC20235|MYIA-042891082299/POI/Muhamad chabibi/085850012440/paksutyo@gmail.com</t>
  </si>
  <si>
    <t xml:space="preserve">2026-09-12 08:00:00 | Nama PIC:  bp moh habibi No HP: 085850012440 Alt: Tanggal: 12/9/2026 Jam Pasang: Pagi Note: Hubungi sebelum ke lokasi, terimakasih.  </t>
  </si>
  <si>
    <t>hotel selecta</t>
  </si>
  <si>
    <t>ODP-BTU-FN/04</t>
  </si>
  <si>
    <t>WO064062536</t>
  </si>
  <si>
    <t>|MN02812|MYIA-092599730952/POI/sujud hariadi/085123898928/support@selectawisata.id</t>
  </si>
  <si>
    <t xml:space="preserve">2026-09-12 11:00:00 | Nama PIC:  bp sujud No HP: 085123898928 Alt: Tanggal: 12/9/2026 Jam Pasang: Siang Note: Hubungi sebelum ke lokasi, terimakasih.   </t>
  </si>
  <si>
    <t>SMK ISLAM BATU</t>
  </si>
  <si>
    <t>ODP-BTU-FV/01 FV/D01/01.01</t>
  </si>
  <si>
    <t>WO064161864</t>
  </si>
  <si>
    <t>|MN01864|MYIA-001523589149/POI/ahmad nurul latif/087748568742/smkislambatu@gmail.com</t>
  </si>
  <si>
    <t xml:space="preserve">2026-09-14 11:00:00 | Tanggal : 14 September 2026 Jam : siang Hubungi pelanggan sebelum ke lokasi </t>
  </si>
  <si>
    <t>SMPN 3 BATU</t>
  </si>
  <si>
    <t>ODP-BTU-FX/85 FX/D08/85.01</t>
  </si>
  <si>
    <t>WO064194162</t>
  </si>
  <si>
    <t>|MN01864|MYIA-018324063643/POI/mega putri kurniawati /083198579918/smptigabatu@gmail.com</t>
  </si>
  <si>
    <t>14-09-2026 09:10:21</t>
  </si>
  <si>
    <t>SMK NEGERI 1 BATU</t>
  </si>
  <si>
    <t>ODP-BTU-FD/59</t>
  </si>
  <si>
    <t>WO064297158</t>
  </si>
  <si>
    <t>|MN01864|MYIA-002148825636/POI/DHARMA SANDY KURNIATAMA /087748568758/smkn.1batu@yahoo.co.id</t>
  </si>
  <si>
    <t>2026-09-14 11:00:00 | Nama PIC : bapak darma  No HP :  087748568758  Alt :   M Janji : (SENIN/14/SEPTEMBER/2026)  jam Pasang : 09:00  Note : hubungi pelanggan jika ingin kelokasi</t>
  </si>
  <si>
    <t>ODP-BTU-FD/59 FD/D06/59.01</t>
  </si>
  <si>
    <t>WO064163312</t>
  </si>
  <si>
    <t>2026-09-14 11:00:00 | Nama PIC : bapak darma No HP : 087748568758 Alt :  M Janji : (SENIN/14/SEPTEMBER/2026) jam Pasang : 09:00 Note : hubungi pelanggan jika ingin kelokasi</t>
  </si>
  <si>
    <t>13-09-2026 12:54:54</t>
  </si>
  <si>
    <t>Follow Up Revoke Completed, New Order ID : SC1002588873</t>
  </si>
  <si>
    <t>Toko Bu Tatik</t>
  </si>
  <si>
    <t>ODP-BTU-FAK/02 FAK/D02/02.01</t>
  </si>
  <si>
    <t>WO064292768</t>
  </si>
  <si>
    <t>|MN00814|MYIA-076012068725/POI/Wahyu Firmansyah/085196919417/fanytopglobal9@gmail.com</t>
  </si>
  <si>
    <t>2026-09-16 11:00:00 | Nama PIC:  bp wahyu No HP: 085196919417 Alt: Tanggal: 16/9/2026 Jam Pasang: Siang Note: Hubungi sebelum ke lokasi, terimakasih.</t>
  </si>
  <si>
    <t>15-09-2026 12:40:16</t>
  </si>
  <si>
    <t>Kost Pinang Tua</t>
  </si>
  <si>
    <t>ODP-BLB-FCW/92 FCW/D11/92.01</t>
  </si>
  <si>
    <t>WO064233999</t>
  </si>
  <si>
    <t>MD|MYDB-20260906268113|DN00001/MN01844|Kost Pinang Tua|081952532901</t>
  </si>
  <si>
    <t>cv selaras tirta karya</t>
  </si>
  <si>
    <t>ODP-BLB-FBG/111 FBG/D13/111.01</t>
  </si>
  <si>
    <t>WO064050804</t>
  </si>
  <si>
    <t>MD|MYDB-20260911268481|DN00001/MN00519|cv selaras tirta karya|081233612114</t>
  </si>
  <si>
    <t>2026-09-14 08:00:00 | Nama PIC : Ibu Putri No Hp : 081233612114 Alt : - Manja : 14 Sept 2026 Jam : Pagi / Siang Note : Hubungi pelanggan terlebih dahulu</t>
  </si>
  <si>
    <t>Follow Up Revoke Completed, New Order ID : SC1002591342</t>
  </si>
  <si>
    <t>Follow Up Revoke Completed, New Order ID : SC1002591125</t>
  </si>
  <si>
    <t>ODP-PAN-FA/58</t>
  </si>
  <si>
    <t>2026-09-15 08:00:00|Basecamp Pendakian Kelud Via Karangrejo RT. 02 RW. 06 Dsn. Karangrejo Ds. Karangrejo Kec. Garum Kab. Blitar Prov. Jawa Timur|SYSTEM|MYDITA</t>
  </si>
  <si>
    <t>TOKO BANGUNAN YONO</t>
  </si>
  <si>
    <t>ODP-SNT-FH/01 FD/D01/01.01</t>
  </si>
  <si>
    <t>WO064035561</t>
  </si>
  <si>
    <t>MD|MYDB-20260910268458|DN00001/MN00968|TOKO BANGUNAN YONO|083180000562</t>
  </si>
  <si>
    <t>2026-09-12 08:00:00 | Nama Pic : BP SUDARYONO No Hp Pic : 083180000562 Jam Pemasangan : 08:00 - 12.00 Tanggal Pemasangan : SABTU 12  SEPTEMBER 2026 Info Tambahan : Hubungi pelanggan sebelum datang ke lokasi</t>
  </si>
  <si>
    <t>Klinik Deri Husada</t>
  </si>
  <si>
    <t>ODP-WGI-FB/22 001</t>
  </si>
  <si>
    <t>WO064114884</t>
  </si>
  <si>
    <t>MD|MYDB-20260911268500|DN00001/MN00385|Klinik Deri Husada|081333668828</t>
  </si>
  <si>
    <t xml:space="preserve">2026-09-13 11:00:00 | Nama PIC:  bu sustyorini No HP: 081333668828 Alt: Tanggal: 13/9/2026 Jam Pasang: Siang Note: Hubungi sebelum ke lokasi, terimakasih.   </t>
  </si>
  <si>
    <t>HSI Bisnis Basic Promo Hari Pelanggan Nasional PSB 70% - 75 Mbps</t>
  </si>
  <si>
    <t>UPT SMP Negeri 1 Wlingi</t>
  </si>
  <si>
    <t>ODP-WGI-FB/33</t>
  </si>
  <si>
    <t>WO064246441</t>
  </si>
  <si>
    <t>MN00385|UPT SMP Negeri 1 Wlingi|085755772296;081332180424|PSB HSI 75MB BASIC 340000 BIAYA PSB 150K|SETIAWAN AR</t>
  </si>
  <si>
    <t>2026-09-15 15:00:00|Tanggal : 15 September 2026 Jam : siang Hubungi pelanggan sebelum ke lokasi |40981184|MYDITA</t>
  </si>
  <si>
    <t>GCL-WGI-F05/08</t>
  </si>
  <si>
    <t>WO064244515</t>
  </si>
  <si>
    <t>MD|MYDB-20260914268734|DN00001/MN00385|UPT SMP Negeri 1 Wlingi|085755772296</t>
  </si>
  <si>
    <t xml:space="preserve">2026-09-15 15:00:00 | Nama : BAPA JAKNIKO No HP : 085755772296 No Alternatif : M Janji : 15/09/2026 Jam Pasang : Pagi NoteÃ‚Â :  Hubungi terlebih dahulu sebelum ke lokasi </t>
  </si>
  <si>
    <t>GARASI MIXUE</t>
  </si>
  <si>
    <t>ODP-TUL-FAF/18 FAF/D01/18.01</t>
  </si>
  <si>
    <t>WO064204959</t>
  </si>
  <si>
    <t>MD|MYDB-20260911268517|DN00001/MN00968|GARASI MIXUE|089518105153</t>
  </si>
  <si>
    <t>2026-09-15 08:00:00 | Nama PIC : ROSI No HP : 089518105153  Alt : 081335566106 M Janji : 15/08/2026 Jam Pasang : 08.00 - 13:00  NoteÃ‚Â :  hubungi terlebih dahulu sebelum kelokasi</t>
  </si>
  <si>
    <t>SPX KUWARASAN HUB</t>
  </si>
  <si>
    <t>ODP-GOM-FAC/011 FAC/D02/011.01</t>
  </si>
  <si>
    <t>WO064109648</t>
  </si>
  <si>
    <t>|MC80112|MYIA-003605907723/POI/EKO BINTORO/085799516691/eko.bintoro@spxexpress.com</t>
  </si>
  <si>
    <t>2026-09-13 15:00:00 | telp :085799516691 Tanggal: 13/9/2026 Jam Pasang: 08.00 - 12.00 Note: Hubungi sebelum ke lokasi, terimakasih</t>
  </si>
  <si>
    <t>CV INDONESIA MITRA MEDIA</t>
  </si>
  <si>
    <t>ODP-KAK-FAA/024</t>
  </si>
  <si>
    <t>WO064241048</t>
  </si>
  <si>
    <t>AMRBS/402718/AMY NURHAYATI/R3/MAGELANG/PSB HSI BISNIS 1S  150 MBPS PROMO HUT TELKOM 1:1/FAJAR tri hanggoro/0877-1500-3181/imm.purchase.global@gmail.com</t>
  </si>
  <si>
    <t>2026-09-16 08:00:00|Tanggal pemasangan: 15 /09/2026 Jam pemasangan : pagi / siang Info Tambahan : Hubungi pelanggan dulu sebelum ke lokasi. terima kasih|40951377|MYDITA</t>
  </si>
  <si>
    <t>ODP-KAK-FAC/009</t>
  </si>
  <si>
    <t>AMRBS/402718/AMY NURHAYATI/R3/MAGELANG/PSB HSI BISNIS 1S  100 MBPS PROMO HUT TELKOM 1:1/FAJAR tri hanggoro/0877-1500-3181/imm.purchase.global@gmail.com</t>
  </si>
  <si>
    <t>SDN 3 TAMANWINANGUN-KBM</t>
  </si>
  <si>
    <t>ODP-KBM-FAP/112 FAP/D07/112.01</t>
  </si>
  <si>
    <t>WO064286184</t>
  </si>
  <si>
    <t>|MN00664|MYIA-035199818072/POI/Nining Malikhah /085198229477/raihannnaufal23@gmail.com</t>
  </si>
  <si>
    <t>2026-09-16 08:00:00 | Tanggal pemasangan: 16/09/2026 Jam pemasangan : pagi / siang Info Tambahan : Hubungi pelanggan dulu sebelum ke lokasi. terima kasih</t>
  </si>
  <si>
    <t>Madrasah Ibtidaiyah Negeri 4 Kebumen</t>
  </si>
  <si>
    <t>ODP-KBM-FAP/057 FAP/D09/057.01</t>
  </si>
  <si>
    <t>WO064293063</t>
  </si>
  <si>
    <t>|MN00662|MYIA-095732049360/POI/Mukhtarom/08170603351/minempatkebumen@gmail.com</t>
  </si>
  <si>
    <t xml:space="preserve">2026-09-16 11:00:00 | Nama PIC : Bp Mukhtarom No Hp : 08170603351 No Alt : - Tgl Pemasangan : 16 Sept 2026 Interval : Pagi / Siang Note : Hubungi pelanggan terlebih dahulu, terima  </t>
  </si>
  <si>
    <t>HSI Bisnis Basic Khusus Winback PSB 70% - 100 Mbps (ONT Dual Band)</t>
  </si>
  <si>
    <t>Madrasah Ibtidaiyah Negeri 4 kebumen</t>
  </si>
  <si>
    <t>WO064296871</t>
  </si>
  <si>
    <t>|MN00662|MYIA-042220297780/POI/Mukhtarom/08170603351/minempatkebumen@gmail.com</t>
  </si>
  <si>
    <t>STIKES PURWOREJO</t>
  </si>
  <si>
    <t>ODP-PWJ-FAW/024</t>
  </si>
  <si>
    <t>WO064312692</t>
  </si>
  <si>
    <t>|MN00662|MYIA-022666476538/POI/WAHIDIN/087848415858/sppunggul@gmail.com</t>
  </si>
  <si>
    <t xml:space="preserve">2026-09-15 15:00:00 | Tanggal pemasangan: 15 /09/2026  Jam pemasangan : pagi / siang  Info Tambahan : Hubungi pelanggan dulu sebelum ke lokasi.  terima kasih  </t>
  </si>
  <si>
    <t>WO064250697</t>
  </si>
  <si>
    <t xml:space="preserve">2026-09-15 15:00:00 | Tanggal pemasangan: 15 /09/2026 Jam pemasangan : pagi / siang Info Tambahan : Hubungi pelanggan dulu sebelum ke lokasi. terima kasih </t>
  </si>
  <si>
    <t>Follow Up Revoke Completed, New Order ID : SC1002589485</t>
  </si>
  <si>
    <t>HSI Bisnis Basic Promo Hari Pelanggan Nasional PSB 70% - 200 Mbps</t>
  </si>
  <si>
    <t>ODP-MGE-FU/033</t>
  </si>
  <si>
    <t>PUSATEMAS.ID</t>
  </si>
  <si>
    <t>ODP-MGE-FK/054</t>
  </si>
  <si>
    <t>WO064311404</t>
  </si>
  <si>
    <t>|MN01722|MYIA-004212000403/POI/IRGI MUNGGARAN/081119807105/pusatemasirgi@gmail.com</t>
  </si>
  <si>
    <t xml:space="preserve">2026-09-17 11:00:00 | M Janji : (16/09/2026) jam Pasang : 09:00 Note : hubungi pelanggan jika ingin kelokasi </t>
  </si>
  <si>
    <t>15-09-2026 14:54:47</t>
  </si>
  <si>
    <t>SPBU 44 561 12 SECANG</t>
  </si>
  <si>
    <t>ODP-MGE-FX/028 FX/D02/028.01</t>
  </si>
  <si>
    <t>WO064312054</t>
  </si>
  <si>
    <t>|MN02395|MYIA-026723910611/POI/BEKTI UTAMI/081229405166/spbusecang4456112@gmail.com</t>
  </si>
  <si>
    <t xml:space="preserve">2026-09-17 11:00:00 | Nama PIC : Bekti No HP : 081229405166 Alt : 081328182905 M Janji : 16/09/2026 Jam Pasang : 08.00 - 13:00  NoteÃ‚Â :  hubungi terlebih dahulu sebelum kelokasi </t>
  </si>
  <si>
    <t>WO064272558</t>
  </si>
  <si>
    <t>2026-09-10 15:00:00|M Janji : (10/09/2026)  jam Pasang : 09:00  Note : hubungi pelanggan jika ingin kelokasi  |40981182|MYDITA</t>
  </si>
  <si>
    <t>Follow Up Revoke Completed, New Order ID : SC1002588046</t>
  </si>
  <si>
    <t>BAROKAH CELL PENGILON</t>
  </si>
  <si>
    <t>ODP-PRN-FAJ/009 FAJ/D01/009.01</t>
  </si>
  <si>
    <t>WO064144486</t>
  </si>
  <si>
    <t>|MN02713|MYIA-062255979588/POI/IMAM HIDAYAT/085601412566/ojoklalen88@gmail.com</t>
  </si>
  <si>
    <t>2026-09-14 11:00:00 | Tanggal: 14/9/2026 Jam Pasang: 13.00 Note: Hubungi sebelum ke lokasi, terima kasih.</t>
  </si>
  <si>
    <t>HSI Bisnis Promo Hari Pelanggan Nasional PSB 70% - 75 Mbps</t>
  </si>
  <si>
    <t>AILEEN CAFE</t>
  </si>
  <si>
    <t>ODP-PRN-FAL/011 FAL/D02/011.01</t>
  </si>
  <si>
    <t>WO064105802</t>
  </si>
  <si>
    <t>|MN02495|MYIA-064699725145/POI/RINA AGUNG MULYANI/081328506896/rinaagung506896@gmail.com</t>
  </si>
  <si>
    <t xml:space="preserve">2026-09-13 08:00:00 | Nama PIC:  bu rina No HP: 081328506896 Alt: Tanggal: 13/9/2026 Jam Pasang: Pagi Note: Hubungi sebelum ke lokasi, terimakasih.   </t>
  </si>
  <si>
    <t>DAWET AYU DAN PEMBAYARAN ONLINE PJR</t>
  </si>
  <si>
    <t>ODP-PRN-FAY/064</t>
  </si>
  <si>
    <t>WO064163408</t>
  </si>
  <si>
    <t>|MN02495|MYIA-067491059890/POI/TRIMO RAHAYU/087779055076/rahayugombong794@gmail.com</t>
  </si>
  <si>
    <t xml:space="preserve">2026-09-14 11:00:00 | Jam pemasangan : 12.00 Info Tambahan : Hubungi pelanggan dulu sebelum ke lokasi terimakasih  </t>
  </si>
  <si>
    <t>XEWU WANG</t>
  </si>
  <si>
    <t>ODP-PRN-FAP/011 FAP/D02/011.01</t>
  </si>
  <si>
    <t>WO064285000</t>
  </si>
  <si>
    <t>|MC80008|MYIA-005514068077/POI/Siti anisatul triwahyuni /087829707000/anisatultri@gmail.com</t>
  </si>
  <si>
    <t xml:space="preserve">2026-09-16 11:00:00 | Jam pemasangan : 08.00 - 12.00 Waktu pemasangan : 15 September 2026 Info Tambahan : Hubungi pelanggan dulu sebelum ke lokasi terimakasih </t>
  </si>
  <si>
    <t>HSI Bisnis Basic Khusus Winback PSB 70% - 200 Mbps</t>
  </si>
  <si>
    <t>BENGKEL BERKAH MOTOR</t>
  </si>
  <si>
    <t>ODP-PRN-FAP/049</t>
  </si>
  <si>
    <t>WO064301403</t>
  </si>
  <si>
    <t>|MC00213|MYIA-052205990593/POI/ROHANA/081246554903/usriyanti91@gmail.com</t>
  </si>
  <si>
    <t xml:space="preserve">2026-09-16 11:00:00 | M Janji : 16/09/2026 Jam Pasang : 08.00 - 13:00  NoteÃ‚Â :  hubungi terlebih dahulu sebelum kelokasi </t>
  </si>
  <si>
    <t>HSI Bisnis Basic Promo Hari Pelanggan Nasional PSB 70% - 100 Mbps Dual Band</t>
  </si>
  <si>
    <t>ODP-TMG-FAD/060</t>
  </si>
  <si>
    <t>WO064109005</t>
  </si>
  <si>
    <t>2026-09-11 08:00:00 | Nama : BP HASBIBINTARO SHIDDIQ  No Hp : 081249549394  No Alt :   Tgl Pemasangan : 11 September 2026  Interval : PAGI   Note : Hubungi pelanggan terlebih dahulu</t>
  </si>
  <si>
    <t>Follow Up Revoke Completed, New Order ID : SC1002583885</t>
  </si>
  <si>
    <t>MOMOYO MOJO</t>
  </si>
  <si>
    <t>ODP-NDL-FD/06</t>
  </si>
  <si>
    <t>WO064220929</t>
  </si>
  <si>
    <t>|MN00968|MYIA-068485227698/POI/R YUDHIESTIRA/088991507194/yudhiezzz12@gmail.com</t>
  </si>
  <si>
    <t>2026-09-15 11:00:00 | Tanggal pemasangan : 15 SEPTEMBER JULI 2026 Jam pemasangan : pagi/siang Info Tambahan : Hubungi pelanggan dulu sebelum ke lokasi terima kasih</t>
  </si>
  <si>
    <t>SMP KARAKTER BUDI UTOMO</t>
  </si>
  <si>
    <t>ODP-PPR-FH/05 FH/D01/05.01</t>
  </si>
  <si>
    <t>WO064195500</t>
  </si>
  <si>
    <t>MD|MYDB-20260913268646|DN00001/MN01011|SMP KARAKTER BUDI UTOMO|081292929643</t>
  </si>
  <si>
    <t>2026-09-15 08:00:00 | Nama : BAPA ZUYIN No HP : 082337699474 No Alternatif : 081292929643 M Janji : 15/09/2026 Jam Pasang : Pagi NoteÃ‚Â :  Hubungi terlebih dahulu sebelum ke lokasi</t>
  </si>
  <si>
    <t>HSI Bisnis Basic Promo Hari Pelanggan Nasional PSB 70% - 150 Mbps</t>
  </si>
  <si>
    <t>YPI AL-FAQIHIYAH GADUNGAN</t>
  </si>
  <si>
    <t>ODP-PAE-FP/24 FP/D03/24.01</t>
  </si>
  <si>
    <t>WO064267483</t>
  </si>
  <si>
    <t>MD|MYDB-20260914268775|SC20016/MC20202|YPI AL-FAQIHIYAH GADUNGAN|088983275358</t>
  </si>
  <si>
    <t>2026-09-16 08:00:00 | Tanggal Pemasangan : 16 September 2026 Jam Pemasangan : 08:00 15:00 Info Tambahan : Hubungi pelanggan dulu sebelum ke lokasi terimakasih</t>
  </si>
  <si>
    <t>15-09-2026 08:26:01</t>
  </si>
  <si>
    <t>WARUNG MAKAN BU WULAN</t>
  </si>
  <si>
    <t>ODP-WAT-FH/13 FH/D02/13.01</t>
  </si>
  <si>
    <t>WO064216767</t>
  </si>
  <si>
    <t>MD|MYDB-20260914268695|DN00001/MN01011|WARUNG MAKAN BU WULAN|083848709308</t>
  </si>
  <si>
    <t>2026-09-15 11:00:00 | Tanggal Pemasangan : 15 September 2026 Jam Pemasangan : 08:00 15:00 Info Tambahan : Hubungi pelanggan dulu sebelum ke lokasi terimakasih</t>
  </si>
  <si>
    <t>14-09-2026 12:39:59</t>
  </si>
  <si>
    <t>PT Xing Chen international</t>
  </si>
  <si>
    <t>ODP-GDN-FC/11 FC/D02/11.01</t>
  </si>
  <si>
    <t>WO064282890</t>
  </si>
  <si>
    <t>|MN00451|MYIA-030789812510/POI/Marsya dera ayu wulandari/082231131100/xingcheninternational@gmail.com</t>
  </si>
  <si>
    <t xml:space="preserve">2026-09-16 08:00:00 | Jam pemasangan : 08.00 - 12.00 Waktu pemasangan : 15 September 2026 Info Tambahan : Hubungi pelanggan dulu sebelum ke lokasi terimakasih </t>
  </si>
  <si>
    <t>WARKOP BANG FENDI</t>
  </si>
  <si>
    <t>ODP-NJK-FN/64 FN/D04/64.01</t>
  </si>
  <si>
    <t>WO064042392</t>
  </si>
  <si>
    <t>MD|MYDB-20260911268489|EN00005/MC20190|WARKOP BANG FENDI|08213329736</t>
  </si>
  <si>
    <t>2026-09-12 08:00:00 | Tanggal pemasangan: 12/09/2026 Jam pemasangan : pagi/siang Info Tambahan : Hubungi pelanggan dulu sebelum ke lokasi. terima kasih</t>
  </si>
  <si>
    <t>YPI AL-FAQIHIYAH</t>
  </si>
  <si>
    <t>ODP-NJK-FAC/42 FAC/D04/42.01</t>
  </si>
  <si>
    <t>WO064105261</t>
  </si>
  <si>
    <t>|MC20202|MYIA-002308768069/POI/SUROJI/088983275358/ypialfaqihiyah@gmail.com</t>
  </si>
  <si>
    <t xml:space="preserve">2026-09-13 08:00:00 | telp :088983275358 Tanggal: 13/9/2026 Jam Pasang: 08.00 - 12.00 Note: Hubungi sebelum ke lokasi, terimakasih.  </t>
  </si>
  <si>
    <t>AULA YPI AL-FAQIHIYAH</t>
  </si>
  <si>
    <t>WO064104679</t>
  </si>
  <si>
    <t>|MC20202|MYIA-060807224484/POI/SUROJI/088983275358/ypialfaqihiyah@gmail.com</t>
  </si>
  <si>
    <t>KSP DELTA SURYA PURNAMA CABANG NGANJUK</t>
  </si>
  <si>
    <t>ODP-NJK-FC/120</t>
  </si>
  <si>
    <t>WO064302336</t>
  </si>
  <si>
    <t>MD|MYDB-20260915268823|EN00005/MC20190|KSP DELTA SURYA PURNAMA CABANG NGANJUK|081255523211</t>
  </si>
  <si>
    <t>15-09-2026 13:54:53</t>
  </si>
  <si>
    <t>TK INSAN MULYA SONOAGENG</t>
  </si>
  <si>
    <t>ODP-PRB-FB/07 FB/D01/07.01</t>
  </si>
  <si>
    <t>WO064112525</t>
  </si>
  <si>
    <t>|MC20191|MYIA-023236683244/POI/MAHFIDA USTADHATUL UMMA/0895330002300/mjdarussalam628@gmail.com</t>
  </si>
  <si>
    <t>2026-09-13 08:00:00 | Jam Pemasangan : 08:00 - 12.00 Tanggal Pemasangan : MINGGU  13  SEPTEMBER 2026 Info Tambahan : Hubungi pelanggan sebelum datang ke lokasi</t>
  </si>
  <si>
    <t>JOPO SAYUR</t>
  </si>
  <si>
    <t>ODP-WRJ-FB/03 FB/D01/03.01</t>
  </si>
  <si>
    <t>WO064086703</t>
  </si>
  <si>
    <t>MD|MYDB-20260910268436|DN00001/MN00968|JOPO SAYUR|082140516332</t>
  </si>
  <si>
    <t>2026-09-12 15:00:00 | M Janji : (12/09/2026) jam Pasang : 09:00 Note : hubungi pelanggan jika ingin kelokasi</t>
  </si>
  <si>
    <t>SMK Muhammadiyah 1 prambon</t>
  </si>
  <si>
    <t>ODP-WRJ-FD/08 FD/D01/08.01</t>
  </si>
  <si>
    <t>WO064274649</t>
  </si>
  <si>
    <t>|MN00451|MYIA-078611248142/POI/Deby Surya indra/089633976492/smkm1prambon@gmail.com</t>
  </si>
  <si>
    <t xml:space="preserve">2026-09-16 11:00:00 | Nama PIC:  bp deby No HP: 089633976492 Alt: Tanggal: 16/9/2026 Jam Pasang: Siang Note: Hubungi sebelum ke lokasi, terimakasih.  </t>
  </si>
  <si>
    <t>15-09-2026 09:54:51</t>
  </si>
  <si>
    <t>ODP-KDI-FAJ/60 FAJ/D05/60.01</t>
  </si>
  <si>
    <t>WO064231875</t>
  </si>
  <si>
    <t>|MN00843|MYIA-078484916815/POI/Anita Nur Octavia/081325889709/anita.octavia@varnion.com</t>
  </si>
  <si>
    <t>KOIN KOPI KEDIRI</t>
  </si>
  <si>
    <t>ODP-KDI-FAS/17</t>
  </si>
  <si>
    <t>WO064277285</t>
  </si>
  <si>
    <t>MD|MYDB-20260915268799|DC20002/MC20030|KOIN KOPI KEDIRI|08212463291</t>
  </si>
  <si>
    <t>OSS - PROVISIONING DESAIN</t>
  </si>
  <si>
    <t>KOST PASUNDAN RAYA</t>
  </si>
  <si>
    <t>ODP-KDI-FU/35 FU/D02/35.01</t>
  </si>
  <si>
    <t>WO064278295</t>
  </si>
  <si>
    <t>|MN02540|MYIA-085506158939/POI/Joko waluyo/085123728568/liliktantin@gmail.com</t>
  </si>
  <si>
    <t>PRE_PI</t>
  </si>
  <si>
    <t>Provisioning Designed</t>
  </si>
  <si>
    <t>SABANA GROSIR</t>
  </si>
  <si>
    <t>ODP-MJT-FAC/33 FAC/D03/33.01</t>
  </si>
  <si>
    <t>WO064234062</t>
  </si>
  <si>
    <t>|MC20217|MYIA-052439083414/POI/mohamammad hasyim ali nur sabana/085748696299/hasyimanss@gmail.com</t>
  </si>
  <si>
    <t>2026-09-15 11:00:00 | Nama PIC : Safira  No HP : 085748696299 Alt : 085785693806 M Janji : 15/08/2026 Jam Pasang : 08.00 - 13:00  NoteÃ‚Â :  hubungi terlebih dahulu sebelum kelokasi</t>
  </si>
  <si>
    <t>TOKO DEALY LIRBOYO</t>
  </si>
  <si>
    <t>ODP-MJT-FM/59 FM/D11/59.01</t>
  </si>
  <si>
    <t>WO064226131</t>
  </si>
  <si>
    <t>|MN02734|MYIA-006546075352/POI/KHAFID MAULANA SULTONUDIN AHMAD/085823327777/tokodealyfashion1@gmail.com</t>
  </si>
  <si>
    <t xml:space="preserve">2026-09-15 11:00:00 | M Janji : 15/09/2026 Jam Pasang : 08.00 - 13:00  NoteÃ‚Â :  hubungi terlebih dahulu sebelum kelokasi  </t>
  </si>
  <si>
    <t>Calf madiun gedung A</t>
  </si>
  <si>
    <t>ODP-MNZ-FT/38</t>
  </si>
  <si>
    <t>WO064135849</t>
  </si>
  <si>
    <t>|MN02038|MYIA-051226195362/POI/bekali prima ajar/081289273457/calfmaintenance2@gmail.com</t>
  </si>
  <si>
    <t xml:space="preserve">2026-09-13 15:00:00 | Nama PIC:  bp bekali No HP: 081289273457 Alt: Tanggal: 13/9/2026 Jam Pasang: Siang / Sore Note: Hubungi sebelum ke lokasi, terimakasih. </t>
  </si>
  <si>
    <t>Calf madiun gedung B</t>
  </si>
  <si>
    <t>ODP-MNZ-FT/39</t>
  </si>
  <si>
    <t>WO064135997</t>
  </si>
  <si>
    <t>|MN02038|MYIA-065907624300/POI/bekali prima ajar/081289273457/calfmaintenance2@gmail.com</t>
  </si>
  <si>
    <t xml:space="preserve">2026-09-13 15:00:00 | Nama PIC:  bp bekali No HP: 081289273457 Alt: Tanggal: 13/9/2026 Jam Pasang: Sore Note: Hubungi sebelum ke lokasi, terimakasih.  </t>
  </si>
  <si>
    <t>PT. NIPSEA PAINT AND CHEMICALS</t>
  </si>
  <si>
    <t>ODP-MNZ-FAF/12</t>
  </si>
  <si>
    <t>WO064209428</t>
  </si>
  <si>
    <t>AMRBS;402709;IKHSAN NUR MUTMAINAH;JKT OUTER;HSI Bisnis Bundling Phone PSB 70% - Free 800 Menit - 100 Mbps - (709000);CP BPK HERU 081234069106;henry.cahyo@nipponpaint-indonesia.com</t>
  </si>
  <si>
    <t>2026-09-15 08:00:00|M Janji : 15/09/2026 Jam Pasang : 08.00 - 13:00  NoteÃ‚Â :  hubungi terlebih dahulu sebelum kelokasi  |40951378|MYDITA</t>
  </si>
  <si>
    <t>14-09-2026 10:25:07</t>
  </si>
  <si>
    <t>HEY HOUSE</t>
  </si>
  <si>
    <t>ODP-MNZ-FQ/80 FQ/D13/80.01</t>
  </si>
  <si>
    <t>WO064286209</t>
  </si>
  <si>
    <t>MD|MYDB-20260915268791|SC00001/MC00099|HEY HOUSE|085645425967</t>
  </si>
  <si>
    <t>2026-09-16 08:00:00 | Nama : BP AHMAD ARIZAL No Hp : 085645425967 No Alt : 085790675356 (WA) Tgl Pemasangan : 16 September 2026 Interval : PAGI  Note : Hubungi pelanggan terlebih dahulu</t>
  </si>
  <si>
    <t>HSI Bisnis Basic Khusus Winback PSB 70% - 50 Mbps</t>
  </si>
  <si>
    <t>WO064289980</t>
  </si>
  <si>
    <t>MD|MYDB-20260915268815|SC00001/MC00099|HEY HOUSE|085736233172</t>
  </si>
  <si>
    <t>SUCCESS JAYA DISTRIBUTION DIGITAL MN</t>
  </si>
  <si>
    <t>WO064056313</t>
  </si>
  <si>
    <t>MD|MYID-4042609110009|RBIZAntonWH|SUCCESS JAYA DISTRIBUTION DIGITAL MN|081218995161</t>
  </si>
  <si>
    <t xml:space="preserve">2026-09-12 11:00:00 | Jam pemasangan : 12.00 Info Tambahan : Hubungi pelanggan dulu sebelum ke lokasi terimakasih  </t>
  </si>
  <si>
    <t>14-09-2026 08:39:51</t>
  </si>
  <si>
    <t>DECLINE : Pelanggan tidak ingin menunggu NENG PUTRI MEILINDA PERMATASARI 40981184|MYDITA</t>
  </si>
  <si>
    <t>ODP-MNZ-F33/01 FCL/F33/01.01</t>
  </si>
  <si>
    <t>SUCCESS JAYA DISTRIBUTION DIGITAL (SJDD)</t>
  </si>
  <si>
    <t>ODP-MNZ-FAX/25</t>
  </si>
  <si>
    <t>WO064080053</t>
  </si>
  <si>
    <t>MD|MYID-4042609110008|RBIZAntonWH|SUCCESS JAYA DISTRIBUTION DIGITAL SJDD|081218995161</t>
  </si>
  <si>
    <t>2026-09-12 15:00:00 | telp : 081218995161 M Janji : (12/09/2026) jam Pasang : 09:00 Note : hubungi pelanggan jika ingin kelokasi</t>
  </si>
  <si>
    <t>SMK MUHAMMADIYAH 3 Dolopo kampus 2</t>
  </si>
  <si>
    <t>ODP-UTR-FG/19 FG/D03/19.01</t>
  </si>
  <si>
    <t>WO064065665</t>
  </si>
  <si>
    <t>|MN02587|MYIA-086339862040/POI/yayan fatrur rohman/085859209007/smkm3dolopo@gmail.com</t>
  </si>
  <si>
    <t>2026-09-14 08:00:00 | Jam Pemasangan : pagi siang  Tanggal Pemasangan : 14 September 2026 hubungi pelanggan sebelum datang</t>
  </si>
  <si>
    <t>Pendopo Surya Graha</t>
  </si>
  <si>
    <t>ODP-MGT-FAA/33 FAA/D04/33.01</t>
  </si>
  <si>
    <t>WO064330557</t>
  </si>
  <si>
    <t>MD|MYID-4042609150007|RBIZsanbiz|KANTIN PENDOPO SURYA GRAHA|085117443326</t>
  </si>
  <si>
    <t>2026-09-16 15:00:00 | Nama : BP ARIF SETYAWAN  No Hp : 085117443326 No Alt :  Tgl Pemasangan : 16 September 2026 Interval : PAGI  Note : Hubungi pelanggan terlebih dahulu</t>
  </si>
  <si>
    <t>Provisioning Failed|WFM|INF009321674|PDI_-7.6301562,111.5133568_dobel input</t>
  </si>
  <si>
    <t>BANDAR MAS ELEKTRO</t>
  </si>
  <si>
    <t>ODP-PNZ-FK/05</t>
  </si>
  <si>
    <t>WO064232718</t>
  </si>
  <si>
    <t>|MN02702|MYIA-033322829009/POI/MUHAMMAD ILHAM/083114244646/skylinepct8@gmail.com</t>
  </si>
  <si>
    <t>2026-09-15 11:00:00 | Nama PIC : Ilham  No HP : 083114244646 Alt :  M Janji : 15/08/2026 Jam Pasang : 08.00 - 13:00  NoteÃ‚Â :  hubungi terlebih dahulu sebelum kelokasi</t>
  </si>
  <si>
    <t>BLEZA COMPUTER</t>
  </si>
  <si>
    <t>ODP-PNZ-FK/01</t>
  </si>
  <si>
    <t>WO064241871</t>
  </si>
  <si>
    <t>MD|MYDB-20260914268729|DN00001/MN02053|BLEZA COMPUTER|082231253013</t>
  </si>
  <si>
    <t xml:space="preserve">2026-09-15 15:00:00 | Nama :  BAPA ARIF No HP : 082231253013 No Alternatif : M Janji : 15/09/2026 Jam Pasang : Pagi NoteÃ‚Â :  Hubungi terlebih dahulu sebelum ke lokasi </t>
  </si>
  <si>
    <t>BINTANG HOMESTAY</t>
  </si>
  <si>
    <t>ODP-PNG-FD/16</t>
  </si>
  <si>
    <t>WO064309250</t>
  </si>
  <si>
    <t>|MN02145|MYIA-025683337497/POI/DUTA/082335269776/dutaandreas1996@gmail.com</t>
  </si>
  <si>
    <t>2026-09-16 11:00:00 | Waktu pemasnagan : 16 september 2026 Jam pemasangan : 08.00 - 12.00 Mohon hubungi pelanggan sebelum ke lokasi  Terima kasih</t>
  </si>
  <si>
    <t>15-09-2026 14:39:44</t>
  </si>
  <si>
    <t>KANTOR DESA PURWOSARI</t>
  </si>
  <si>
    <t>ODP-PON-FY/03 FY/D01/03.01</t>
  </si>
  <si>
    <t>WO064062300</t>
  </si>
  <si>
    <t>MD|MYDB-20260911268520|DN00001/MN02053|KANTOR DESA PURWOSARI|082234467979</t>
  </si>
  <si>
    <t>Toko Sepatu Pak Ady</t>
  </si>
  <si>
    <t>ODP-PON-FAM/11 FAM/D03/11.01</t>
  </si>
  <si>
    <t>WO064149764</t>
  </si>
  <si>
    <t>|MN00282|MYIA-080039821761/POI/Adyaksa Rosma Wicaksana/082370163536/adyaksarw2020@gmail.com</t>
  </si>
  <si>
    <t>2026-09-14 08:00:00 | Nama : BP ADYAKSA ROSMA WICAKSANA No Hp : 082370163536 No Alt :  Tgl Pemasangan : 14 September 2026 Interval : PAGI  Note : Hubungi pelanggan terlebih dahulu</t>
  </si>
  <si>
    <t>13-09-2026 07:55:41</t>
  </si>
  <si>
    <t>ODP-PON-FAY/16 FAY/D01/16.01</t>
  </si>
  <si>
    <t>WO064080412</t>
  </si>
  <si>
    <t>|MB00503|MYIA-073167382163/POI/ibu/087835316536/zazauliar@gmail.com</t>
  </si>
  <si>
    <t>2026-09-12 15:00:00 | Nama Pic : IBU ERIZA No Hp Pic : 087835316536 Jam Pemasangan : 08:00 - 12.00 Tanggal Pemasangan : SABTU 12  SEPTEMBER 2026 Info Tambahan : Hubungi pelanggan sebelum datang ke lokasi</t>
  </si>
  <si>
    <t>Provisioning Failed|WFM|INF009375132|PP_-7.8637106999999995,111.4984278_Manja 21 September 2026</t>
  </si>
  <si>
    <t>TOKO POJOK PURWOSARI</t>
  </si>
  <si>
    <t>WO064165863</t>
  </si>
  <si>
    <t>MD|MYDB-20260913268632|DN00001/MN02053|TOKO POJOK PURWOSARI|081232418779</t>
  </si>
  <si>
    <t xml:space="preserve">2026-09-14 11:00:00 | M Janji : 14/09/2026 Jam Pasang : 08.00 - 13:00  NoteÃ‚Â :  hubungi terlebih dahulu sebelum kelokasi </t>
  </si>
  <si>
    <t>Inprogress Alpro, SC Lama : SC1002584854</t>
  </si>
  <si>
    <t>WO064165971</t>
  </si>
  <si>
    <t>MD|MYDB-20260913268634|DN00001/MN02053|TOKO POJOK PURWOSARI|081232418779</t>
  </si>
  <si>
    <t>Inprogress Alpro, SC Lama : SC1002584859</t>
  </si>
  <si>
    <t>WO064165791</t>
  </si>
  <si>
    <t>MD|MYDB-20260913268635|DN00001/MN02053|TOKO POJOK PURWOSARI|081232418779</t>
  </si>
  <si>
    <t>Cancel Order</t>
  </si>
  <si>
    <t>ODP-PON-FY/04 FY/D02/04.01</t>
  </si>
  <si>
    <t>13-09-2026 13:39:45</t>
  </si>
  <si>
    <t>Order dicancel oleh WINDY MEGAYANTI| reason cancel : Kendala jaringan remark : REVOKE TO UNSC.................. response : tr</t>
  </si>
  <si>
    <t>Order dicancel oleh WINDY MEGAYANTI| reason cancel : Kendala jaringan remark : REVOKE TO UNSC............. response : transac</t>
  </si>
  <si>
    <t>Order dicancel oleh WINDY MEGAYANTI| reason cancel : Kendala jaringan remark : REVOKE TO UNSC........... response : transacti</t>
  </si>
  <si>
    <t>ODP-SLH-FB/42 FB/D04/42.01</t>
  </si>
  <si>
    <t>WO064278929</t>
  </si>
  <si>
    <t>MD|MYDB-20260915268803|DN00001/MN02053|BLEZA COMPUTER|081335131852</t>
  </si>
  <si>
    <t>Order dicancel oleh NOOR AZIZAH NILAMSARI remark : cancel order krn sudah PS di sc lain permintaan EOS response : transaction</t>
  </si>
  <si>
    <t>SAMUDRA GAMING</t>
  </si>
  <si>
    <t>ODP-TRE-FE/25 FE/D02/25.01</t>
  </si>
  <si>
    <t>WO064035933</t>
  </si>
  <si>
    <t>|MN00418|MYIA-009778742308/POI/PEREN PRANANCA/083832646877/altafprananca@gmail.com</t>
  </si>
  <si>
    <t>2026-09-12 08:00:00 | 085804178193 telp : 083832646877 M Janji : (12/09/2026) jam Pasang : 09:00 Note : hubungi pelanggan jika ingin kelokasi</t>
  </si>
  <si>
    <t>TOKO MAMASHAKA</t>
  </si>
  <si>
    <t>ODP-TRE-FJ/01</t>
  </si>
  <si>
    <t>WO064116901</t>
  </si>
  <si>
    <t>|MN00418|MYIA-079400567242/POI/NADYA DWI AGUSTINA /085808865536/inisopoya@gmail.com</t>
  </si>
  <si>
    <t xml:space="preserve">2026-09-13 11:00:00 | Jam pemasangan : 12.00 Info Tambahan : Hubungi pelanggan dulu sebelum ke lokasi terimakasih </t>
  </si>
  <si>
    <t>TOKO DANANG</t>
  </si>
  <si>
    <t>ODP-TRE-FW/69 FW/D04/69.01</t>
  </si>
  <si>
    <t>WO064118691</t>
  </si>
  <si>
    <t>|MN00418|MYIA-049154235344/POI/DANANG RIANTO/081234589253/danangrian65@gmail.com</t>
  </si>
  <si>
    <t xml:space="preserve">2026-09-13 11:00:00 | Nama PIC:  bp danang No HP: 081234589253 Alt: Tanggal: 13/9/2026 Jam Pasang: Siang Note: Hubungi sebelum ke lokasi, terimakasih.  </t>
  </si>
  <si>
    <t>SMP 4 KARANGAN</t>
  </si>
  <si>
    <t>ODP-TRE-FF/02 FF/D01/02.01</t>
  </si>
  <si>
    <t>WO064218324</t>
  </si>
  <si>
    <t>|MN00418|MYIA-049435397860/POI/DODOT EKO SOEBIJAKTO/085196224893/smpempatkarangan@gmail.com</t>
  </si>
  <si>
    <t>2026-09-15 11:00:00 | Nama : BU RINA (ADMIN) No Hp : 085196224893 No Alt :  Tgl Pemasangan : 15 September 2026 Interval : PAGI  Note : Hubungi pelanggan terlebih dahulu</t>
  </si>
  <si>
    <t>14-09-2026 12:54:50</t>
  </si>
  <si>
    <t>TOKO BU SUTIYAH</t>
  </si>
  <si>
    <t>ODP-TRE-FP/28</t>
  </si>
  <si>
    <t>WO064305934</t>
  </si>
  <si>
    <t>|MN02702|MYIA-085086109149/POI/SUTIYAH/08139343271/kliniktrispardi@gmail.com</t>
  </si>
  <si>
    <t>Follow Up Revoke Completed, New Order ID : SC1002588555</t>
  </si>
  <si>
    <t>ODP-TRE-FW/69</t>
  </si>
  <si>
    <t>WO064284937</t>
  </si>
  <si>
    <t>2026-09-09 15:00:00 | telp :082338398828  Waktu pemasangan : 9 September 2026  Info Tabaha : Hubungi pelanggan dulu sebelum ke lokasi</t>
  </si>
  <si>
    <t>Provisioning Failed|WFM|INF009388054|PP_-8.1230613,111.7267266_PELANGGAN MINTA PEMASANGAN BESOK</t>
  </si>
  <si>
    <t>PT ADIDAYA INFOCOM LESTARI</t>
  </si>
  <si>
    <t>ODP-TRE-FD/62 FD/D06/62.01</t>
  </si>
  <si>
    <t>WO064288942</t>
  </si>
  <si>
    <t>|MN02587|MYIA-055504154558/POI/cindy yudi hermawan/083806997677/indra@infocom.co.id</t>
  </si>
  <si>
    <t>2026-09-16 15:00:00 | Tanggal: 16/9/2026 Jam Pasang : 12.00 Note : Mohon hubungi pelanggan dulu sebelum ke lokasi, terima kasih.</t>
  </si>
  <si>
    <t>HSI Bisnis Basic PSB 70% - 200 Mbps</t>
  </si>
  <si>
    <t>UPT PUSKESMAS TUGU</t>
  </si>
  <si>
    <t>ODP-TRE-FE/03 FE/D01/03.01</t>
  </si>
  <si>
    <t>WO064288776</t>
  </si>
  <si>
    <t>|MN02702|MYIA-068988459215/POI/AHMAD SAFII/081331927377/tugupusk@gmail.com</t>
  </si>
  <si>
    <t xml:space="preserve">SIEBEL_INFO=3-389749861673|Successfully Order Creation </t>
  </si>
  <si>
    <t>kantor pemasanran perumahan santoso cipta sejahtera</t>
  </si>
  <si>
    <t>WO064124817</t>
  </si>
  <si>
    <t>|MN00915|MYIA-086015679505/POI/slamet santoso/087838220224/panorama.scs@gmail.com</t>
  </si>
  <si>
    <t xml:space="preserve">2026-09-13 11:00:00 | Jam pemasangan : 12.00 Info Tambahan : Hubungi pelanggan dulu sebelum ke lokasi terimakasih  </t>
  </si>
  <si>
    <t>15-09-2026 10:09:41</t>
  </si>
  <si>
    <t>Inprogress Alpro, SC Lama : SC1002584205</t>
  </si>
  <si>
    <t>ODP-WNS-FCG/097 FCG/D05/097.01</t>
  </si>
  <si>
    <t>Joglosemar Kinarya Indonesia</t>
  </si>
  <si>
    <t>ODP-PKM-FAB/115 FAB/D03/115.01</t>
  </si>
  <si>
    <t>WO064321533</t>
  </si>
  <si>
    <t>|MC80067|MYIA-006708273016/POI/Sigit Budi Setiawan/08123456585/joglosemarindonesia@gmail.com</t>
  </si>
  <si>
    <t>2026-09-17 08:00:00 | Waktu pemasnagan : 16 september 2026 Jam pemasangan : 08.00 - 12.00 Mohon hubungi pelanggan sebelum ke lokasi  Terima kasih</t>
  </si>
  <si>
    <t>15-09-2026 16:09:49</t>
  </si>
  <si>
    <t>SOLUTION SERVICE LED TV &amp; AC</t>
  </si>
  <si>
    <t>ODP-SMN-FAS/039</t>
  </si>
  <si>
    <t>WO064166836</t>
  </si>
  <si>
    <t>|MC80047|MYIA-005200949966/POI/SAFRA MIKDAR HAFIS/081804125865/bengkelac59@gmail.com</t>
  </si>
  <si>
    <t>2026-09-14 11:00:00 | Nama Pic : bp HAFIS No Hp Pic : 081804125865 No alt : - Jam Pemasangan : pagi  Tanggal Pemasangan : 14 September 2026</t>
  </si>
  <si>
    <t>13-09-2026 13:54:48</t>
  </si>
  <si>
    <t>Inprogress Alpro, SC Lama : SC1002579277</t>
  </si>
  <si>
    <t>Seturan Icon Residence</t>
  </si>
  <si>
    <t>ODP-BBS-FD/023</t>
  </si>
  <si>
    <t>WO064076734</t>
  </si>
  <si>
    <t>|MC80050|MYIA-023837793429/POI/Puji Suryanto/081344562756/puking.suryanto@gmail.com</t>
  </si>
  <si>
    <t>2026-09-18 15:00:00 | Nama PIC : Puji No HP : 081344562756 Alt :  M Janji : 12/09/2026 Jam Pasang : 08.00 - 13:00  NoteÃ‚Â :  hubungi terlebih dahulu sebelum kelokasi</t>
  </si>
  <si>
    <t>PT. UBU VILLA INDONESIA / UBU VILLA HARMONI</t>
  </si>
  <si>
    <t>ODP-KEN-FGJ/043</t>
  </si>
  <si>
    <t>WO064173835</t>
  </si>
  <si>
    <t>AMRBS/403102/AGUS NUR SAPUTRO/R3/YOGYAKARTA/PSB HSI BISNIS 1S  100 MBPS PROMO HUT TELKOM 1:1//ANAZ DZIKRI FEBRIRIYANTO/081390822135/ubuvilla.finace01@gmail.com</t>
  </si>
  <si>
    <t>2026-09-12 15:00:00|Nama PIC : Anaz  No HP : 081390822135  Alt :   M Janji : 12/09/2026  Jam Pasang : 08.00 - 13:00   NoteÃ‚Â :  hubungi terlebih dahulu sebelum kelokasi|40981184|MYDITA</t>
  </si>
  <si>
    <t>13-09-2026 15:39:46</t>
  </si>
  <si>
    <t>WO064083460</t>
  </si>
  <si>
    <t>2026-09-12 15:00:00|Nama PIC : Anaz No HP : 081390822135 Alt :  M Janji : 12/09/2026 Jam Pasang : 08.00 - 13:00  NoteÃ‚Â :  hubungi terlebih dahulu sebelum kelokasi|40981184|MYDITA</t>
  </si>
  <si>
    <t>Follow Up Revoke Completed, New Order ID : SC1002584981</t>
  </si>
  <si>
    <t>QC MIA - INVALID QUALITY CONTROL MIA - Indikasi Foto Diambil dari Google Maps - mohon upload lokasi secara langsung tidak goo</t>
  </si>
  <si>
    <t>Astana Property 8</t>
  </si>
  <si>
    <t>|MC80063|/WILLIAM MAHARDIKA DARLIUS/087838403677/rarautha85@gmail.com</t>
  </si>
  <si>
    <t>Astana Property 4</t>
  </si>
  <si>
    <t>Astana Property 1</t>
  </si>
  <si>
    <t>Astana Property 2</t>
  </si>
  <si>
    <t>Synergy Efficiency Solutions</t>
  </si>
  <si>
    <t>ODP-KBU-FHF/002 FHF/D01/002.01</t>
  </si>
  <si>
    <t>WO064049074</t>
  </si>
  <si>
    <t>|MB00503|MYIA-082043056826/POI/bapak/089626900317/caroline@synergy.id</t>
  </si>
  <si>
    <t>2026-09-14 11:00:00 | Nama PIC:  BU CAROLINE  No HP: 089626900317 Alt: Tanggal: 14/9/2026 Jam Pasang: Siang Note: Hubungi sebelum ke lokasi, terimakasih.</t>
  </si>
  <si>
    <t>Kost Putri Karangwuni F10</t>
  </si>
  <si>
    <t>ODP-KBU-FDU/37</t>
  </si>
  <si>
    <t>WO064333171</t>
  </si>
  <si>
    <t>|MC80228|/Kost Putri Karangwuni F10/Paket HSI Bisnis Promo HUT Kemerdekaan 1:1 150Mbps/HERU NUGROHO/08156872527/herunugroho1959@gmail.com</t>
  </si>
  <si>
    <t>2026-09-16 15:00:00|M Janji : 16/09/2026 Jam Pasang : 08.00 - 13:00  NoteÃ‚Â :  hubungi terlebih dahulu sebelum kelokasi |40981182|MYDITA</t>
  </si>
  <si>
    <t>Kost Putri Ayusukma</t>
  </si>
  <si>
    <t>ODP-KBU-FEC/54</t>
  </si>
  <si>
    <t>WO064326471</t>
  </si>
  <si>
    <t>|MC80228|/Kost Putri Ayusukma/Paket HSI Bisnis Promo HUT Kemerdekaan 1:1 100Mbps/HERU NUGROHO/08156872527/herunugroho1959@gmail.com</t>
  </si>
  <si>
    <t>2026-09-16 15:00:00|Tanggal pemasangan: 16/09/2026 Jam pemasangan : pagi / siang Info Tambahan : Hubungi pelanggan dulu sebelum ke lokasi. terima kasih|40000798|MYDITA</t>
  </si>
  <si>
    <t>PT WOM Finance Cab Yogyakarta</t>
  </si>
  <si>
    <t>ODP-KBU-FFF/033</t>
  </si>
  <si>
    <t>|MC80228|/PT WOM Finance Cab Yogyakarta/Paket HSI 2S Bisnis Promo HUT Kemerdekaan 1:1 50Mbps + Telp/Setyo Hapsari/08122519900 089685609560/shapsari@wom.co.id</t>
  </si>
  <si>
    <t>15-09-2026 14:10:01</t>
  </si>
  <si>
    <t>SMA MUHAMADIYAH KASIHAN UNIT 2</t>
  </si>
  <si>
    <t>ODP-BTL-FC/01 FC/D02/01.01</t>
  </si>
  <si>
    <t>WO064057579</t>
  </si>
  <si>
    <t>|MN00277|MYIA-090415853931/POI/Rika Afrianto/087855819772/rikaafrianto30@gmail.com</t>
  </si>
  <si>
    <t>2026-09-12 11:00:00 | telp : 087855819772 M Janji : (12/09/2026) jam Pasang : 09:00 Note : hubungi pelanggan jika ingin kelokasi</t>
  </si>
  <si>
    <t>SLB Bhakti Kencana II</t>
  </si>
  <si>
    <t>ODP-KGD-FAM/08</t>
  </si>
  <si>
    <t>WO064212439</t>
  </si>
  <si>
    <t>|MC80228|/SLB Bhakti Kencana II/Paket HSI Bisnis Promo HUT Kemerdekaan 1:1 50Mbps/Dayinta Galih Jalanidhi/08386823104/slbbhaktikenca2@gmail.com</t>
  </si>
  <si>
    <t>2026-09-18 11:00:00|Jam pemasangan : 08.00 - 12.00 Waktu pemasangan : 15 September 2026 Info Tambahan : Hubungi pelanggan dulu sebelum ke lokasi terimakasih|40951377|MYDITA</t>
  </si>
  <si>
    <t>PT ANUGERAH GRIYA WISATA</t>
  </si>
  <si>
    <t>ODP-KGD-FBG/013</t>
  </si>
  <si>
    <t>WO064289905</t>
  </si>
  <si>
    <t>|MC80045|MYIA-003743617344/POI/HENDRIX PAMUNGKAS/082312233316/procurement.hehaskyview@gmail.com</t>
  </si>
  <si>
    <t xml:space="preserve">2026-09-18 11:00:00 | Jam pemasangan : 08.00 - 12.00 Waktu pemasangan : 15 September 2026 Info Tambahan : Hubungi pelanggan dulu sebelum ke lokasi terimakasih </t>
  </si>
  <si>
    <t>CV. MESH</t>
  </si>
  <si>
    <t>ODP-PGR-FBA/049 FBA/D04/049.01</t>
  </si>
  <si>
    <t>WO064291820</t>
  </si>
  <si>
    <t>|MN02429|MYIA-080599441058/POI/BRILLIYAN VICKY PUTRA ANANDA/082330251103/brilliyanvicky@gmail.com</t>
  </si>
  <si>
    <t>2026-09-16 11:00:00 | Nama : BP BRILLIYAN VICKY PUTRA ANANDA No Hp : 082330251103 No Alt :  Tgl Pemasangan : 16 September 2026 Interval : PAGI  Note : Hubungi pelanggan terlebih dahulu</t>
  </si>
  <si>
    <t>15-09-2026 12:26:14</t>
  </si>
  <si>
    <t>Toko Subairi</t>
  </si>
  <si>
    <t>ODP-ARB-FE/32 FE/D03/32.01</t>
  </si>
  <si>
    <t>WO064273228</t>
  </si>
  <si>
    <t>MD|MYDB-20260914268752|DN00001/MN00572|Toko Subairi|08134444379</t>
  </si>
  <si>
    <t>WO064193993</t>
  </si>
  <si>
    <t>2026-09-11 15:00:00|Nama PIC : Ibu Fitriani  No Hp : 082331153000  No Alt : -  Tgl Pemasangan : 11 Sept 2026  Interval : Pagi / Siang  Note : Hubungi pelanggan terlebih dahulu, terima   |40951378|MYDITA</t>
  </si>
  <si>
    <t>Follow Up Revoke Completed, New Order ID : SC1002585355</t>
  </si>
  <si>
    <t xml:space="preserve">QC MIA - INVALID QUALITY CONTROL MIA - Foto Lokasi Instalasi Tidak Valid - </t>
  </si>
  <si>
    <t xml:space="preserve">SDIT Nurul Rahmah Kemayoran </t>
  </si>
  <si>
    <t>|MNO2601|/SDIT Nurul Rahmah Kemayoran /Zainul Okta Vatani/0859106701487/085330285821/oktavatan80@gmail.com/HSI Bisnis Promo HUT Telkom (1:1) 100 Mbps (Rp 535.000) PSB Rp 150.000</t>
  </si>
  <si>
    <t>UNCONTACTED : Telepon Tidak Diangkat - RNA Novin Dwigo Prayudha 40961371|MYDITA</t>
  </si>
  <si>
    <t>TOKO NOVI 2(lantai 2)</t>
  </si>
  <si>
    <t>ODP-KML-FF/61</t>
  </si>
  <si>
    <t>WO064052480</t>
  </si>
  <si>
    <t>|MN02600|/TOKO NOVI 2(lantai 2) /HSI Bisnis Promo HUT Telkom (1:1) 100 Mbps (Rp 535.000) PSB Rp 150.000/082322968892/nov68889@gmail.com/NOVIATUS SHOLEHA/Labang Samping SDN Kesek 2,Kamal Bangakalan Jawa Timur</t>
  </si>
  <si>
    <t>2026-09-12 11:00:00|Nama PIC:  bu noviatus No HP: 082322968892 Alt: 087849682013 Tanggal: 12/9/2026 Jam Pasang: Siang Note: Hubungi sebelum ke lokasi, terimakasih.|40931149|MYDITA</t>
  </si>
  <si>
    <t>JNT CARGO KWANYAR</t>
  </si>
  <si>
    <t>ODP-KML-FC/10</t>
  </si>
  <si>
    <t>WO064104901</t>
  </si>
  <si>
    <t>|MN02600|/JNT CARGO KWANYAR/082229854255/story.story8893@gmail.com/HSI Basic Promo HUT Telkom (1:2) 100 Mbps (Rp 440.000) PSB Rp 150.000/SITI MUFIDA, s. pd/Jl. Raya Pesanggrahan Kwanyar, Pongkoten, Pesanggrahan, Kec. Kwanyar, Kabupaten Bangkalan, Jawa Tim</t>
  </si>
  <si>
    <t>2026-09-13 08:00:00|Jam pemasangan : 12.00 Info Tambahan : Hubungi pelanggan dulu sebelum ke lokasi terimakasih  |40951381|MYDITA</t>
  </si>
  <si>
    <t>TOKO TUNAS BERKAH (KANAN)</t>
  </si>
  <si>
    <t>ODP-KML-FD/56</t>
  </si>
  <si>
    <t>WO064078574</t>
  </si>
  <si>
    <t>|MN02600|/TOKO TUNAS BERKAH (KANAN)/KURNIA AFIFATURROHMAH/082257516305/0881025840560/kurkurnia785@gmail.com/HSI Bisnis Winback + Antares Eazy (1:1) 100 Mbps (Rp 640.000) PSB Rp 150.000/</t>
  </si>
  <si>
    <t>2026-09-12 15:00:00|Nama : BU KURNIA AFIFATURROHMAH  No Hp : 082257516305 No Alt :  Tgl Pemasangan : 12 September 2026 Interval : PAGI  Note : Hubungi pelanggan terlebih dahulu|40971402|MYDITA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</si>
  <si>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</si>
  <si>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TOKO TUNAS BERKAH (LT 2 KIRI)</t>
  </si>
  <si>
    <t>ODP-KML-FD/48</t>
  </si>
  <si>
    <t>WO064078564</t>
  </si>
  <si>
    <t>|MN02600|/TOKO TUNAS BERKAH (LT 2 KIRI)/KURNIA AFIFATURROHMAH/082257516305/kurkurnia785@gmail.com/HSI Bisnis Promo HUT Telkom (1:1) 100 Mbps (Rp 535.000) PSB Rp 150.000/</t>
  </si>
  <si>
    <t>TOKO NOVI</t>
  </si>
  <si>
    <t>WO064054075</t>
  </si>
  <si>
    <t>|MN02600|/TOKO NOVI(Rmh Tinggal)/HSI Bisnis Promo HUT Telkom (1:1) 100 Mbps (Rp 535.000) PSB Rp 150.000/082322968892/nov68889@gmail.com/NOVIATUS SHOLEHA/Labang Samping SDN Kesek 2,Kamal Bangakalan Jawa Timur</t>
  </si>
  <si>
    <t>2026-09-12 11:00:00|Nama PIC:  bp rudi  No HP: 082322968892 Alt: Tanggal: 12/9/2026 Jam Pasang: Siang Note: Hubungi sebelum ke lokasi, terimakasih.|40931149|MYDITA</t>
  </si>
  <si>
    <t>TOKO AL UMMAH(Cab.2)</t>
  </si>
  <si>
    <t>ODP-KML-FB/59</t>
  </si>
  <si>
    <t>WO064130603</t>
  </si>
  <si>
    <t>|MN02600|/TOKO AL UMMAH(Cab.2)/HSI Bisnis Promo HUT Telkom (1:1) 100 Mbps (Rp 535.000) PSB Rp 150.000/083852869913/dianikarevalina@gmail.com/HILMAN ABDULLAH/Pandabah Atas Jaddih Selatan,no 41 socah,kamal Bankalan</t>
  </si>
  <si>
    <t>2026-09-13 15:00:00|Nama PIC : Bp Hilman No Hp : 083852869913 No Alt : - Tgl Pemasangan : 13 Sept 2026 Interval : Pagi / Siang Note : Hubungi pelanggan terlebih dahulu, terima  |40951378|MYDITA</t>
  </si>
  <si>
    <t>Toko Bintang 3(cabang)</t>
  </si>
  <si>
    <t>ODP-KML-FJ/02</t>
  </si>
  <si>
    <t>WO064194188</t>
  </si>
  <si>
    <t>|MN02600|/Toko Bintang 3(cabang)/+62 878-4977-1700/ibrahimaza078@gmail.com/HSI Basic Promo HUT Telkom (1:2) 100 Mbps (Rp 440.000) PSB Rp 150.000/Moch.Ibrahim/Jl. Raya Telang, Telang Timur, Telang, Kec. Kamal, Kabupaten Bangkalan, Jawa Timur 69162</t>
  </si>
  <si>
    <t>2026-09-12 15:00:00|M Janji : (12/09/2026)  jam Pasang : 09:00  Note : hubungi pelanggan jika ingin kelokasi|40900827|MYDITA</t>
  </si>
  <si>
    <t>ODP-KML-FJ/67</t>
  </si>
  <si>
    <t>WO064055850</t>
  </si>
  <si>
    <t>2026-09-12 15:00:00|M Janji : (12/09/2026) jam Pasang : 09:00 Note : hubungi pelanggan jika ingin kelokasi|40900827|MYDITA</t>
  </si>
  <si>
    <t>Follow Up Revoke Completed, New Order ID : SC1002585364</t>
  </si>
  <si>
    <t>SMAN 1 KWANYAR</t>
  </si>
  <si>
    <t>ODP-KML-FC/25</t>
  </si>
  <si>
    <t>WO064126865</t>
  </si>
  <si>
    <t>MD|MYDB-20260912268581|DC20010/MC20002|SMAN 1 KWANYAR|082335556500</t>
  </si>
  <si>
    <t xml:space="preserve">2026-09-14 08:00:00 | telp :082335556500 Tanggal: 14/9/2026 Jam Pasang: 08.00 - 12.00 Note: Hubungi sebelum ke lokasi, terimakasih. </t>
  </si>
  <si>
    <t>Provisioning Failed|WFM|INF009381081|MANJA</t>
  </si>
  <si>
    <t>PONDOK SANTRI AL AKHYAR (MESS SANTRI)</t>
  </si>
  <si>
    <t>ODP-KML-FD/36</t>
  </si>
  <si>
    <t>WO064329246</t>
  </si>
  <si>
    <t>|MN02600|/PONDOK SANTRI AL AKHYAR (MESS SANTRI)/ABDUL MANAN/085941895625/abdulmanan111@gmail.com/HSI Bisnis + Netmonk Promo 2026 300 Mbps (Rp 1.186.100) PSB 150.000/</t>
  </si>
  <si>
    <t>2026-09-16 15:00:00|Nama PIC : Abdul No HP : 085941895625 Alt :  M Janji : 16/09/2026 Jam Pasang : 08.00 - 13:00  NoteÃ‚Â :  hubungi terlebih dahulu sebelum kelokasi |40981184|MYDITA</t>
  </si>
  <si>
    <t xml:space="preserve">Toko Safira Mart(Cab.2) </t>
  </si>
  <si>
    <t>ODP-KML-FAC/28</t>
  </si>
  <si>
    <t>|MN02600|/Toko Safira Mart(Cab.2)/HSI Basic Promo HUT Telkom (1:2) 100 Mbps (Rp 440.000) PSB Rp 150.000/089504070048/lusianasafira251@gmail.com/Lusiana Safira/Perumahan Telang Gg.Pop Ice 4B,Jln Raya Telang,Timur Kampus UTM,Kamal ,Bangkalan Jawa Timur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</si>
  <si>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</si>
  <si>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Toko Abriva</t>
  </si>
  <si>
    <t>ODP-TBU-FAA/86 FAA/D08/86.01</t>
  </si>
  <si>
    <t>WO064144148</t>
  </si>
  <si>
    <t>MD|MYDB-20260912268604|DN00001/MN00572|Toko Abriva|0895320506282</t>
  </si>
  <si>
    <t xml:space="preserve">2026-09-14 08:00:00 | Nama PIC : Bp Hayat No Hp : 0895320506282 No Alt : - Tgl Pemasangan : 14 Sept 2026 Interval : Pagi / Siang Note : Hubungi pelanggan terlebih dahulu, terima  </t>
  </si>
  <si>
    <t>HSI Bisnis Bundling Netmonk PSB 70% Promo - 200 Mbps</t>
  </si>
  <si>
    <t>toko abadi jaya</t>
  </si>
  <si>
    <t>ODP-TBU-FA/02 FA/D01/02.01</t>
  </si>
  <si>
    <t>WO064193662</t>
  </si>
  <si>
    <t>MD|MYDB-20260914268669|DN00001/MN00572|toko abadi jaya|085604067691</t>
  </si>
  <si>
    <t>2026-09-15 08:00:00 | Nama Pic : BP AGUS No Hp Pic : 085604067691 Jam Pemasangan : 08:00 - 12.00 Tanggal Pemasangan : SELASA 15 SEPTEMBER 2025 Info Tambahan : Hubungi pelanggan sebelum datang ke lokasi</t>
  </si>
  <si>
    <t>Toko SRC Sukardi</t>
  </si>
  <si>
    <t>ODP-TBU-FA/02</t>
  </si>
  <si>
    <t>|MN00572|/Toko SRC Sukardi/Dinar tanjung aditya putra/085854316841/srcsukardijaya@gmail.com/HSI Bisnis + Netmonk Promo 2026 150 Mbps (Rp 676.100) PSB 150.000</t>
  </si>
  <si>
    <t>13-09-2026 10:24:49</t>
  </si>
  <si>
    <t>TOKO SUMBER MAKMUR</t>
  </si>
  <si>
    <t>ODP-OMB-FAA/81 FAA/D08/81.01</t>
  </si>
  <si>
    <t>WO064139690</t>
  </si>
  <si>
    <t>MD|MYDB-20260912268565|DN00001/MN00558|TOKO SUMBER MAKMUR|085334862202</t>
  </si>
  <si>
    <t>2026-09-13 15:00:00 | Tanggal Pemasangan : 13 September 2026 Jam Pemasangan : 08:00 15:00 Info Tambahan : Hubungi pelanggan dulu sebelum ke lokasi terimakasih</t>
  </si>
  <si>
    <t>Toko Sapiah</t>
  </si>
  <si>
    <t>ODP-OMB-FC/03</t>
  </si>
  <si>
    <t>WO064222733</t>
  </si>
  <si>
    <t>MD|MYDB-20260914268700|DN00001/MN00572|Toko Sapiah|081973128379</t>
  </si>
  <si>
    <t>2026-09-15 11:00:00 | M Janji : (15/09/2026) jam Pasang : 09:00 Note : hubungi pelanggan jika ingin kelokasi</t>
  </si>
  <si>
    <t>YAYASAN PENDIDIKAN AL-MADINAH</t>
  </si>
  <si>
    <t>ODP-SPG-FV/75</t>
  </si>
  <si>
    <t>WO064108020</t>
  </si>
  <si>
    <t>|MN00213|/YAYASAN PENDIDIKAN AL-MADINAH/085234889790/huzaini223@gmail.com/HSI Bisnis + Netmonk Promo 2026 150 Mbps (Rp 676.100) PSB 150.000/HUZAINI/-7.1256521,113.1446963</t>
  </si>
  <si>
    <t>2026-09-14 08:00:00|Nama : BAPAK HUZAINI No HP : 085234889790 No Alternatif : M Janji : 14/09/2026 Jam Pasang : Pagi NoteÃ‚Â :  Hubungi terlebih dahulu sebelum ke lokas|40951377|MYDITA</t>
  </si>
  <si>
    <t>Toko Mustapa</t>
  </si>
  <si>
    <t>ODP-SPG-FBC/18 FBC/D01/18.01</t>
  </si>
  <si>
    <t>WO064144243</t>
  </si>
  <si>
    <t>MD|MYDB-20260912268610|DN00001/MN00572|Toko Mustapa|087898958317</t>
  </si>
  <si>
    <t>2026-09-14 08:00:00 | Tanggal Pemasangan : 13 September 2026 Jam Pemasangan : 08:00 15:00 Info Tambahan : Hubungi pelanggan dulu sebelum ke lokasi terimakasih</t>
  </si>
  <si>
    <t>Toko Al-Amin</t>
  </si>
  <si>
    <t>ODP-SPG-FY/108 FY/D07/108.01</t>
  </si>
  <si>
    <t>WO064144678</t>
  </si>
  <si>
    <t>MD|MYDB-20260912268602|DN00001/MN00572|Toko Al-Amin|085190889677</t>
  </si>
  <si>
    <t>2026-09-14 08:00:00 | Tanggal: 14/9/2026 Jam Pasang: 09.00 Note: Hubungi sebelum ke lokasi, terima kasih.</t>
  </si>
  <si>
    <t>Toko Syafii</t>
  </si>
  <si>
    <t>ODP-SPG-FN/45 FN/D04/45.01</t>
  </si>
  <si>
    <t>WO064111589</t>
  </si>
  <si>
    <t>MD|MYDB-20260911268508|DN00001/MN00572|Toko Syafii|085745567280</t>
  </si>
  <si>
    <t>2026-09-13 08:00:00 | Nama Pic : Syafii No Hp Pic : 085745567280 No alt : - Jam Pemasangan : pagi  Tanggal Pemasangan : 13 September 2026</t>
  </si>
  <si>
    <t>Toko Bariklana</t>
  </si>
  <si>
    <t>WO064110175</t>
  </si>
  <si>
    <t>MD|MYDB-20260912268561|DN00001/MN00572|Toko Bariklana|081999083511</t>
  </si>
  <si>
    <t>2026-09-13 08:00:00 | telp :081999083511 Tanggal: 13/9/2026 Jam Pasang: 08.00 - 12.00 Note: Hubungi sebelum ke lokasi, terimakasih</t>
  </si>
  <si>
    <t>TOKO SAHARA</t>
  </si>
  <si>
    <t>ODP-SPG-FBA/16 FBA/D03/16.01</t>
  </si>
  <si>
    <t>WO064149661</t>
  </si>
  <si>
    <t>MD|MYDB-20260911268557|DN00001/MN02006|TOKO SAHARA|082221553132</t>
  </si>
  <si>
    <t>13-09-2026 07:39:52</t>
  </si>
  <si>
    <t>MI Miftahul ulum</t>
  </si>
  <si>
    <t>ODP-SPG-FH/56 FH/D07/56.01</t>
  </si>
  <si>
    <t>WO064189800</t>
  </si>
  <si>
    <t>MD|MYDB-20260914268662|DN00001/MN00572|MI Miftahul ulum|087763039221</t>
  </si>
  <si>
    <t>14-09-2026 08:24:53</t>
  </si>
  <si>
    <t>Mini Market Mimik khanza</t>
  </si>
  <si>
    <t>WO064249858</t>
  </si>
  <si>
    <t>MD|MYDB-20260914268738|DN00001/MN00572|Mini Market Mimik khanza|083165045891</t>
  </si>
  <si>
    <t>2026-09-15 15:00:00 | M Janji : (15/09/2026) jam Pasang : 09:00 Note : hubungi pelanggan jika ingin kelokasi</t>
  </si>
  <si>
    <t>14-09-2026 17:24:47</t>
  </si>
  <si>
    <t>TOKO AB JAYA</t>
  </si>
  <si>
    <t>ODP-SPG-FAA/04 FAA/D04/04.01</t>
  </si>
  <si>
    <t>WO064153298</t>
  </si>
  <si>
    <t>MD|MYDB-20260912268607|DN00001/MN00558|TOKO AB JAYA|087885955067</t>
  </si>
  <si>
    <t xml:space="preserve">2026-09-14 08:00:00 | Nama : No HP : 087885955067 No Alternatif : M Janji : 14/09/2026 Jam Pasang : Pagi NoteÃ‚Â :  Hubungi terlebih dahulu sebelum ke lokasi </t>
  </si>
  <si>
    <t>13-09-2026 09:25:15</t>
  </si>
  <si>
    <t>Follow Up Revoke Completed, New Order ID : SC1002586233</t>
  </si>
  <si>
    <t>ODP-SPG-FP/49</t>
  </si>
  <si>
    <t>WO064064723</t>
  </si>
  <si>
    <t>|MN02587|MYIA-043536987508/POI/cindy yudi hermawan/083806997677/indra@infocom.co.id</t>
  </si>
  <si>
    <t>2026-09-12 11:00:00 | Jam Pemasangan : pagi siang  Tanggal Pemasangan : 12 September 2026 hubungi pelanggan sebelum datang</t>
  </si>
  <si>
    <t>Toko Effendy</t>
  </si>
  <si>
    <t>ODP-SPG-FP/18</t>
  </si>
  <si>
    <t>WO064191781</t>
  </si>
  <si>
    <t>MD|MYDB-20260914268666|DN00001/MN00572|Toko Effendy|082337006080</t>
  </si>
  <si>
    <t>2026-09-15 08:00:00 | Nama Pic : BP MURSID No Hp Pic : 082337006080 Jam Pemasangan : 08:00 - 12.00 Tanggal Pemasangan : SELASA 15 SEPTEMBER 2025 Info Tambahan : Hubungi pelanggan sebelum datang ke lokasi</t>
  </si>
  <si>
    <t>YAYASAN NURUL HUDA</t>
  </si>
  <si>
    <t>ODP-SPG-FY/06</t>
  </si>
  <si>
    <t>WO064288573</t>
  </si>
  <si>
    <t>|MN00213|/YAYASAN NURUL HUDA/08811041534/fauzimadura@gmail.com/HSI Bisnis + Netmonk Promo 2026 150 Mbps (Rp 676.100) PSB 150.000/Fauzi/-7.0585291,113.1590245</t>
  </si>
  <si>
    <t>2026-09-16 08:00:00|Nama PIC : Bp Fauzi No Hp : 08811041534 No Alt : - Tgl Pemasangan : 16 Sept 2026 Interval : Pagi / Siang Note : Hubungi pelanggan terlebih dahulu, terima  |40951378|MYDITA</t>
  </si>
  <si>
    <t>TOKO ANWAR BAROKAH</t>
  </si>
  <si>
    <t>ODP-SPG-FG/74 FG/D01/74.01</t>
  </si>
  <si>
    <t>WO064337136</t>
  </si>
  <si>
    <t>MD|MYDB-20260915268838|DN00001/MN00086|TOKO ANWAR BAROKAH|087787492968</t>
  </si>
  <si>
    <t>15-09-2026 19:39:53</t>
  </si>
  <si>
    <t>TOKO ISTANA SOSIS</t>
  </si>
  <si>
    <t>ODP-KPP-FAA/23 FAA/D05/23.01</t>
  </si>
  <si>
    <t>WO064112247</t>
  </si>
  <si>
    <t>MD|MYDB-20260912268571|DN00001/MN00802|TOKO ISTANA SOSIS|085836190785</t>
  </si>
  <si>
    <t>2026-09-13 08:00:00 | Tanggal Pemasangan : 13 September 2026 Jam Pemasangan : 08:00 15:00 Info Tambahan : Hubungi pelanggan dulu sebelum ke lokasi terimakasih</t>
  </si>
  <si>
    <t>CAFE BARU</t>
  </si>
  <si>
    <t>ODP-KPP-FC/16</t>
  </si>
  <si>
    <t>WO064143728</t>
  </si>
  <si>
    <t>MD|MYDB-20260912268611|DN00001/MN00802|CAFE BARU|081252314512</t>
  </si>
  <si>
    <t>TOKO SABAR</t>
  </si>
  <si>
    <t>ODP-KPP-FH/07</t>
  </si>
  <si>
    <t>WO064118712</t>
  </si>
  <si>
    <t>MD|MYDB-20260911268506|DN00001/MN00558|TOKO SABAR|087816970636</t>
  </si>
  <si>
    <t xml:space="preserve">2026-09-12 11:00:00 | Nama PIC:  bp muhali amin  No HP: 087816970636  Alt:  Tanggal: 12/9/2026  Jam Pasang: Siang  Note: Hubungi sebelum ke lokasi, terimakasih.     </t>
  </si>
  <si>
    <t>TOKO AISYAH</t>
  </si>
  <si>
    <t>ODP-KPP-FE/58 FE/D07/58.01</t>
  </si>
  <si>
    <t>WO064153709</t>
  </si>
  <si>
    <t>MD|MYDB-20260912268613|DN00001/MN02006|TOKO AISYAH|087776711166</t>
  </si>
  <si>
    <t>2026-09-14 08:00:00 | Nama PIC : bapak abdul somat No HP : 087776711166 Alt :  M Janji : (SENIN/14/SEPTEMBER/2026) jam Pasang : 09:00 Note : hubungi pelanggan jika ingin kelokasi</t>
  </si>
  <si>
    <t>13-09-2026 09:39:54</t>
  </si>
  <si>
    <t>TOKO CAK BUNADI</t>
  </si>
  <si>
    <t>ODP-KPP-FF/35 FF/D04/35.01</t>
  </si>
  <si>
    <t>WO064213409</t>
  </si>
  <si>
    <t>MD|MYDB-20260913268658|DN00001/MN02006|TOKO CAK BUNADI|087899231352</t>
  </si>
  <si>
    <t>2026-09-15 08:00:00 | Tanggal pemasangan : 15 SEPTEMBER JULI 2026 Jam pemasangan : pagi/siang Info Tambahan : Hubungi pelanggan dulu sebelum ke lokasi terima kasih</t>
  </si>
  <si>
    <t>14-09-2026 11:54:56</t>
  </si>
  <si>
    <t>Toko Rahmayanti</t>
  </si>
  <si>
    <t>ODP-KPP-FG/39 FG/D04/39.01</t>
  </si>
  <si>
    <t>WO064220884</t>
  </si>
  <si>
    <t>MD|MYDB-20260914268692|DN00001/MN00572|Toko Rahmayanti|081252893118</t>
  </si>
  <si>
    <t>ODP-KPP-FH/08 FH/D02/08.01</t>
  </si>
  <si>
    <t>WO064058687</t>
  </si>
  <si>
    <t xml:space="preserve">2026-09-12 11:00:00 | Nama PIC:  bp muhali amin No HP: 087816970636 Alt: Tanggal: 12/9/2026 Jam Pasang: Siang Note: Hubungi sebelum ke lokasi, terimakasih.   </t>
  </si>
  <si>
    <t>Follow Up Revoke Completed, New Order ID : SC1002584067</t>
  </si>
  <si>
    <t>SPPG al Humaidy</t>
  </si>
  <si>
    <t>ODP-KPP-FF/41</t>
  </si>
  <si>
    <t>WO064112945</t>
  </si>
  <si>
    <t>|MN00572|/SPPG al Humaidy/HSI Bisnis + Netmonk Promo H2 2026 75 Mbps (Rp 436.100) PSB 150.000/081235918181/sppgalhumaidy56@gmail.com/Siti rohmah febriyani T/-6.914847,113.341521/38PR+3J6 Bira Bar., Kabupaten Sampang, Jawa Timur</t>
  </si>
  <si>
    <t>2026-09-13 08:00:00|Nama PIC:  bu siti No HP: 081235918181 Alt: Tanggal: 13/9/2026 Jam Pasang: Pagi Note: Hubungi sebelum ke lokasi, terimakasih.   |40931149|MYDITA</t>
  </si>
  <si>
    <t>Order direvoke oleh NUR HIDAYAT remark : DILOKASI BELUM TERCOVER JARINGAN TELKOM response : transactionID : SC1002583869| Acc</t>
  </si>
  <si>
    <t>Yayasan An-Nur Sokobanah Madura</t>
  </si>
  <si>
    <t>ODP-KPP-FH/34 FH/D02/34.01</t>
  </si>
  <si>
    <t>WO064300551</t>
  </si>
  <si>
    <t>MD|MYDB-20260914268766|DN00001/MN00572|Yayasan An-Nur Sokobanah Madura|087851233417</t>
  </si>
  <si>
    <t>SMK AL-ULUM</t>
  </si>
  <si>
    <t>ODP-KPP-FF/10 FF/D02/10.01</t>
  </si>
  <si>
    <t>WO064265426</t>
  </si>
  <si>
    <t>|MN02734|MYIA-053202481426/POI/ROHMAN/085926634268/kholilurbm1234@tmails.net</t>
  </si>
  <si>
    <t>2026-09-16 08:00:00 | Tanggal: 16/9/2026 Jam Pasang: 09.00 Note: Hubungi sebelum ke lokasi, terima kasih.</t>
  </si>
  <si>
    <t>15-09-2026 08:09:56</t>
  </si>
  <si>
    <t>TOKO BAROKAH PASANGGAR</t>
  </si>
  <si>
    <t>ODP-PME-FBS/03 FBS/D03/03.01</t>
  </si>
  <si>
    <t>WO064030597</t>
  </si>
  <si>
    <t>MD|MYDB-20260910268455|DN00001/MN00558|TOKO BAROKAH PASANGGAR|081939222667</t>
  </si>
  <si>
    <t>DUA PUTRI</t>
  </si>
  <si>
    <t>ODP-PME-FBK/14 FBK/D01/14.01</t>
  </si>
  <si>
    <t>WO064083174</t>
  </si>
  <si>
    <t>MD|MYDB-20260911268546|SC20016/MC20231|DUA PUTRI|085331008510</t>
  </si>
  <si>
    <t>2026-09-12 15:00:00 | Tanggal pemasangan: 12/09/2026 Jam pemasangan : pagi/siang Info Tambahan : Hubungi pelanggan dulu sebelum ke lokasi. terima kasih</t>
  </si>
  <si>
    <t>TOKO SIMATA</t>
  </si>
  <si>
    <t>ODP-PME-FAW/29 FAW/D04/29.01</t>
  </si>
  <si>
    <t>WO064035308</t>
  </si>
  <si>
    <t>MD|MYDB-20260911268484|DN00001/MN00558|TOKO SIMATA|085702832302</t>
  </si>
  <si>
    <t>2026-09-12 08:00:00 | Jam Pemasangan : pagi siang  Tanggal Pemasangan : 12 September 2026 hubungi pelanggan sebelum datang</t>
  </si>
  <si>
    <t>TOKO FATHOR</t>
  </si>
  <si>
    <t>ODP-PME-FBE/05</t>
  </si>
  <si>
    <t>WO064047221</t>
  </si>
  <si>
    <t>|MN00213|/TOKO FATHOR/087863213259/fathorrohman1999@gmail.com/HSI Bisnis + Netmonk Promo 2026 100 Mbps (Rp 591.100) PSB 150.000/FATHORROHMAN/-7.1281718,113.4392458</t>
  </si>
  <si>
    <t>2026-09-12 08:00:00|Tanggal pemasangan : 12 SEPTEMBER JULI 2026 Jam pemasangan : pagi/siang Info Tambahan : Hubungi pelanggan dulu sebelum ke lokasi terima kasih|40010577|MYDITA</t>
  </si>
  <si>
    <t>SMK BUSTANUL ULUM</t>
  </si>
  <si>
    <t>ODP-PME-FAT/19</t>
  </si>
  <si>
    <t>WO064045407</t>
  </si>
  <si>
    <t>|MC70132|/SMK BUSTANUL ULUM/087853565476/narismkks@gmail.com/HSI Bisnis (1:1) 200 Mbps (Rp 1.049.000) PSB Rp 150.000/NARI/ -7.1180682, 113.4612373</t>
  </si>
  <si>
    <t>2026-09-14 08:00:00|Nama PIC : Bp Rizal No Hp : 087853565476 Alt : - Manja : 14 Sept 2026 Jam : Pagi / Siang Note : Hubungi pelanggan terlebih dahulu|40951378|MYDITA</t>
  </si>
  <si>
    <t>ODP-PME-FQ/01</t>
  </si>
  <si>
    <t>WO064215923</t>
  </si>
  <si>
    <t xml:space="preserve">2026-09-14 08:00:00 | Nama :  No HP : 087885955067  No Alternatif :  M Janji : 14/09/2026  Jam Pasang : Pagi  NoteÃ‚Â :  Hubungi terlebih dahulu sebelum ke lokasi  </t>
  </si>
  <si>
    <t>14-09-2026 12:24:59</t>
  </si>
  <si>
    <t>TOKO ANGSANAH</t>
  </si>
  <si>
    <t>ODP-PME-FAT/21 FAT/D04/21.01</t>
  </si>
  <si>
    <t>WO064283114</t>
  </si>
  <si>
    <t>MD|MYDB-20260915268811|DN00001/MN00558|TOKO ANGSANAH|0895703208187</t>
  </si>
  <si>
    <t>2026-09-16 08:00:00 | Tanggal pemasangan : 16 SEPTEMBER JULI 2026 Jam pemasangan : pagi/siang Info Tambahan : Hubungi pelanggan dulu sebelum ke lokasi terima kasih</t>
  </si>
  <si>
    <t>TIGA SAUDARA</t>
  </si>
  <si>
    <t>WO064027822</t>
  </si>
  <si>
    <t>MD|MYDB-20260911268475|SC20016/MC20231|TIGA SAUDARA|085853686698</t>
  </si>
  <si>
    <t>PT. INTI DATA TELEMATIKA</t>
  </si>
  <si>
    <t>ODP-PME-FBP/34 FBP/D02/34.01</t>
  </si>
  <si>
    <t>WO064202523</t>
  </si>
  <si>
    <t>|MN00398|MYIA-039922347881/POI/AGUS TRI SUSANTO/081392390053/admin@inti.net.id</t>
  </si>
  <si>
    <t>2026-09-15 08:00:00 | Nama : BP AGUS TRI SUSANTO  No Hp : 081392390053 No Alt :  Tgl Pemasangan : 15 September 2026 Interval : PAGI  Note : Hubungi pelanggan terlebih dahulu</t>
  </si>
  <si>
    <t>14-09-2026 10:39:46</t>
  </si>
  <si>
    <t>CAHAYA INDAH</t>
  </si>
  <si>
    <t>ODP-PRG-FAB/05 FAB/D01/05.01</t>
  </si>
  <si>
    <t>WO064038434</t>
  </si>
  <si>
    <t>MD|MYDB-20260911268491|DN00001/MN00806|CAHAYA INDAH|083152887992</t>
  </si>
  <si>
    <t>ODP-PRG-FB/42</t>
  </si>
  <si>
    <t>WO064183057</t>
  </si>
  <si>
    <t>MD|MYDB-20260911268498|DN00001/MN00806|CAHAYA INDAH|083152887992</t>
  </si>
  <si>
    <t xml:space="preserve">2026-09-12 08:00:00 | Nama PIC:  bu ina  No HP: 083152887992  Alt:  Tanggal: 12/9/2026  Jam Pasang: Pagi  Note: Hubungi sebelum ke lokasi, terimakasih.   </t>
  </si>
  <si>
    <t>13-09-2026 19:25:17</t>
  </si>
  <si>
    <t>TUNGGAL MAKMUR</t>
  </si>
  <si>
    <t>ODP-PRG-FAA/73 FAA/D06/73.01</t>
  </si>
  <si>
    <t>WO064206053</t>
  </si>
  <si>
    <t>MD|MYDB-20260914268683|DN00001/MN00806|TUNGGAL MAKMUR|089612124466</t>
  </si>
  <si>
    <t>2026-09-15 08:00:00 | Tanggal pemasangan: 15 /09/2026 Jam pemasangan : pagi / siang Info Tambahan : Hubungi pelanggan dulu sebelum ke lokasi. terima kasih</t>
  </si>
  <si>
    <t>WO064044802</t>
  </si>
  <si>
    <t xml:space="preserve">2026-09-12 08:00:00 | Nama PIC:  bu ina No HP: 083152887992 Alt: Tanggal: 12/9/2026 Jam Pasang: Pagi Note: Hubungi sebelum ke lokasi, terimakasih.  </t>
  </si>
  <si>
    <t>Follow Up Revoke Completed, New Order ID : SC1002585150</t>
  </si>
  <si>
    <t>TOKO RISKI MURNI</t>
  </si>
  <si>
    <t>ODP-PRG-FB/13 FB/D02/13.01</t>
  </si>
  <si>
    <t>WO064290020</t>
  </si>
  <si>
    <t>MD|MYDB-20260914268726|DN00001/MN00558|TOKO RISKI MURNI|085745558218</t>
  </si>
  <si>
    <t>2026-09-16 08:00:00 | Nama : BU SITI  No Hp : 085745558218 No Alt :  Tgl Pemasangan : 16 September 2026 Interval : PAGI SING Note : Hubungi pelanggan terlebih dahulu</t>
  </si>
  <si>
    <t>Usaha Air mineral Rama</t>
  </si>
  <si>
    <t>ODP-SPK-FA/24 FA/D03/24.01</t>
  </si>
  <si>
    <t>WO064174686</t>
  </si>
  <si>
    <t>|MB00503|MYIA-002039613066/POI/bapak/081332066722/aslinkb03@gmail.com</t>
  </si>
  <si>
    <t>2026-09-14 15:00:00 | Nama PIC : BAPAK WAHYUDI No HP : 081332066722 Alt :  M Janji : (SENIN/14/SEPTEMBER/2026) jam Pasang : 09:00 Note : hubungi pelanggan jika ingin kelokasi</t>
  </si>
  <si>
    <t>13-09-2026 16:09:46</t>
  </si>
  <si>
    <t>Provisioning Failed|WFM|INF009381088|MANJA</t>
  </si>
  <si>
    <t>SMILE MART</t>
  </si>
  <si>
    <t>WO064033942</t>
  </si>
  <si>
    <t>MD|MYDB-20260911268483|DN00001/MN00806|SMILE MART|088807104665</t>
  </si>
  <si>
    <t>2026-09-12 08:00:00 | Tanggal pemasangan : 12 SEPTEMBER JULI 2026 Jam pemasangan : pagi/siang Info Tambahan : Hubungi pelanggan dulu sebelum ke lokasi terima kasih</t>
  </si>
  <si>
    <t>PANTI ASUHAN MUHAMMADIYAH PUTRI ANDAWIYAH HAMID</t>
  </si>
  <si>
    <t>ODP-SMP-FF/13 FF/D02/13.01</t>
  </si>
  <si>
    <t>WO064048721</t>
  </si>
  <si>
    <t>MD|MYDB-20260911268503|DN00001/MN00806|PANTI ASUHAN MUHAMMADIYAH PUTRI ANDAWIYAH HAMID|082139384269</t>
  </si>
  <si>
    <t>2026-09-12 08:00:00 | Nama : BU CANTIKA YULIA WIDA Q No Hp : 082139384269 No Alt :  Tgl Pemasangan : 12 September 2026 Interval : PAGI  Note : Hubungi pelanggan terlebih dahulu</t>
  </si>
  <si>
    <t>PT Saranaraya Lintastimur</t>
  </si>
  <si>
    <t>ODP-KBL-FVS/04</t>
  </si>
  <si>
    <t>WO064211945</t>
  </si>
  <si>
    <t>|MN01401|MYIA-038662616422/POI/Ervan Ignasius/0811301021/cs@saranaraya.com</t>
  </si>
  <si>
    <t>2026-09-12 08:00:00 | Tanggal pemasangan: 12/09/2026  Jam pemasangan : pagi/siang  Info Tambahan : Hubungi pelanggan dulu sebelum ke lokasi.  terima kasih</t>
  </si>
  <si>
    <t>PT Hero Satria Transindo</t>
  </si>
  <si>
    <t>ODP-KBL-FWJ/04 FWJ/D01/04.01</t>
  </si>
  <si>
    <t>WO064319242</t>
  </si>
  <si>
    <t>|MN02280|MYIA-032282332036/POI/Sendy Surya kanigara/0819819550/cs.hstsby@gmail.com</t>
  </si>
  <si>
    <t xml:space="preserve">2026-09-16 15:00:00 | Nama PIC : Bp Sendi No Hp : 0819819550 No Alt : - Tgl Pemasangan : 16 Sept 2026 Interval : Pagi / Siang Note : Hubungi pelanggan terlebih dahulu, terima  </t>
  </si>
  <si>
    <t>ODP-KBL-FVS/08 FVS/D01/08.01</t>
  </si>
  <si>
    <t>WO064046102</t>
  </si>
  <si>
    <t>Follow Up Revoke Completed, New Order ID : SC1002586104</t>
  </si>
  <si>
    <t>ODP-MYR-FVN/10</t>
  </si>
  <si>
    <t>WO064197451</t>
  </si>
  <si>
    <t>2026-09-06 11:00:00|Tanggal pemasangan : 6/09/2026  Jam pemasangan : pagi/siang  Info Tambahan : Hubungi pelanggan dulu sebelum ke lokasi, terima kasih|40951377|MYDITA</t>
  </si>
  <si>
    <t>14-09-2026 09:39:51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</si>
  <si>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</si>
  <si>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Follow Up Revoke Completed, New Order ID : SC1002585508</t>
  </si>
  <si>
    <t>WO064176331</t>
  </si>
  <si>
    <t>13-09-2026 16:39:44</t>
  </si>
  <si>
    <t>- E24058;E24058 ~ ES24 - Paket HSI Bisnis (HSIEF) Khusus Winback[0]  - E24058~null~103819;E24058||11||Abodemen 0[0]  - E24058~null~E24058_UNL;UNL ~ Internet-Link Unlimited Internet Usage ~ E24058[0]  - E24058~null~E24058_HSIEF75M;HSIEF75M ~ High Speed Int</t>
  </si>
  <si>
    <t>Warkop Dzaky</t>
  </si>
  <si>
    <t>ODP-MYR-FET/18 FET/D02/18.01</t>
  </si>
  <si>
    <t>WO064315714</t>
  </si>
  <si>
    <t>|MN02435|MYIA-096946529434/POI/Naufal Rangga Saputra /085161512458/dmzmackerhafiluddin@gmail.com</t>
  </si>
  <si>
    <t xml:space="preserve">2026-09-16 15:00:00 | M Janji : 16/09/2026 Jam Pasang : 08.00 - 13:00  NoteÃ‚Â :  hubungi terlebih dahulu sebelum kelokasi </t>
  </si>
  <si>
    <t>ODP-KBL-FKG/28</t>
  </si>
  <si>
    <t>WO064032245</t>
  </si>
  <si>
    <t>2026-09-08 10:00:00 | Tanggal Pemasangan : 08 September 2026  Jam Pemasangan : 08:00 15:00  Info Tambahan : Hubungi pelanggan dulu sebelum ke lokasi terimakasih</t>
  </si>
  <si>
    <t>ODP-KBL-FBP/59</t>
  </si>
  <si>
    <t>WO064175655</t>
  </si>
  <si>
    <t>2026-09-11 10:00:00 | Tanggal pemasangan: 11/09/2026  Jam pemasangan : pagi/siang  Info Tambahan : Hubungi pelanggan dulu sebelum ke lokasi.  terima kasih</t>
  </si>
  <si>
    <t>13-09-2026 16:24:58</t>
  </si>
  <si>
    <t>USAHA MANDIRI KOMPUTER</t>
  </si>
  <si>
    <t>ODP-KBL-FWP/024</t>
  </si>
  <si>
    <t>WO064290407</t>
  </si>
  <si>
    <t>|MN00889|/USAHA MANDIRI KOMPUTER/NOVITASARI/087758123023/Lestarimira327@gmail.com/HSI Basic + OCA Breach Checker Promo H2 2026 50 Mbps (Rp 310.500) PSB 150.000/</t>
  </si>
  <si>
    <t>2026-09-16 11:00:00|M Janji : 16/09/2026 Jam Pasang : 08.00 - 13:00  NoteÃ‚Â :  hubungi terlebih dahulu sebelum kelokasi |40981182|MYDITA</t>
  </si>
  <si>
    <t>Follow Up Revoke Completed, New Order ID : SC1002581837</t>
  </si>
  <si>
    <t>Follow Up Revoke Completed, New Order ID : SC1002585010</t>
  </si>
  <si>
    <t>ODP-KBL-FW/87</t>
  </si>
  <si>
    <t>WO064064166</t>
  </si>
  <si>
    <t>|MN02587|MYIA-024778394491/POI/Indra Prayitno/083806997677/indra@infocom.co.id</t>
  </si>
  <si>
    <t xml:space="preserve">2026-09-14 10:00:00 | Nama PIC:  bp indra No HP: 083806997677 Alt: 081511101085 Tanggal: 14/9/2026 Jam Pasang: Pagi Note: Hubungi sebelum ke lokasi, terimakasih. </t>
  </si>
  <si>
    <t>Order direvoke oleh NANI PRIHAYANA remark : REVOKE ORDER INFO HD HSI SURAMADU KARENA DILOKASI PEMASANGAN SEMI PERMANEN DAN BE</t>
  </si>
  <si>
    <t>Rokok Sehat Tentrem</t>
  </si>
  <si>
    <t>ODP-IJK-FJL/10</t>
  </si>
  <si>
    <t>WO064082154</t>
  </si>
  <si>
    <t>|MN02083|MYIA-017650156042/POI/Bu Juli Ana/085236094319/ning.pipitpepito@gmail.com</t>
  </si>
  <si>
    <t>2026-09-12 15:00:00 | Nama PIC : Ibu Juli No Hp : 085236094319 Alt : - Manja : 12 Sept 2026 Jam : Pagi / Siang Note : Hubungi pelanggan terlebih dahulu</t>
  </si>
  <si>
    <t>PT. CUBIESPOT PILAR DATA NUSANTARA</t>
  </si>
  <si>
    <t>ODP-IJK-FCC/15</t>
  </si>
  <si>
    <t>WO064228324</t>
  </si>
  <si>
    <t>|MN00216|MYIA-078652265888/POI/viko firdausi nuzula lubis/082132222092/admin@cubiespot.net.id</t>
  </si>
  <si>
    <t xml:space="preserve">2026-09-13 08:00:00 | Tanggal pemasangan : 12 SEPT 2026  Jam pemasangan : PAGI/SIANG  Info Tambahan : Hubungi pelanggan dulu sebelum ke lokasi  </t>
  </si>
  <si>
    <t>14-09-2026 14:09:49</t>
  </si>
  <si>
    <t>PT AGORA PAX SENANTIASA</t>
  </si>
  <si>
    <t>ODP-IJK-FAG/03</t>
  </si>
  <si>
    <t>WO064250455</t>
  </si>
  <si>
    <t>|MN01401|MYIA-077600077069/POI/Bu Levi/081233255146/leviana@indowire.co.id</t>
  </si>
  <si>
    <t>2026-09-13 08:00:00 | Nama Pic : IBU LEVIANA  No Hp Pic : 081233255146  Jam Pemasangan : 08:00 - 12.00  Tanggal Pemasangan : SABTU 12  SEPTEMBER 2026  Info Tambahan : Hubungi pelanggan sebelum datang ke lokasi</t>
  </si>
  <si>
    <t>ODP-IJK-FAG/14 FAG/D02/14.01</t>
  </si>
  <si>
    <t>WO064064805</t>
  </si>
  <si>
    <t>2026-09-13 08:00:00 | Nama Pic : IBU LEVIANA No Hp Pic : 081233255146 Jam Pemasangan : 08:00 - 12.00 Tanggal Pemasangan : SABTU 12  SEPTEMBER 2026 Info Tambahan : Hubungi pelanggan sebelum datang ke lokasi</t>
  </si>
  <si>
    <t>Follow Up Revoke Completed, New Order ID : SC1002587537</t>
  </si>
  <si>
    <t>ODP-IJK-FHV/06 FHV/D01/06.01</t>
  </si>
  <si>
    <t>WO064057660</t>
  </si>
  <si>
    <t xml:space="preserve">2026-09-13 08:00:00 | Tanggal pemasangan : 12 SEPT 2026 Jam pemasangan : PAGI/SIANG Info Tambahan : Hubungi pelanggan dulu sebelum ke lokasi </t>
  </si>
  <si>
    <t>Follow Up Revoke Completed, New Order ID : SC1002586609</t>
  </si>
  <si>
    <t>Coffee Madas</t>
  </si>
  <si>
    <t>ODP-TDS-FAP/67 FAP/D07/67.01</t>
  </si>
  <si>
    <t>WO064326777</t>
  </si>
  <si>
    <t>|MN00882|MYIA-073274418594/POI/Samui/085339332226/madasw94@gmail.com</t>
  </si>
  <si>
    <t>15-09-2026 16:54:56</t>
  </si>
  <si>
    <t>TOKO BERKAH</t>
  </si>
  <si>
    <t>ODP-TDS-FDU/24</t>
  </si>
  <si>
    <t>WO064194762</t>
  </si>
  <si>
    <t>|MC70031|/TOKO BERKAH/EGAN/081219746720/Egan_nathanael11@ymail.com/HSI Bisnis (1:1) 150 Mbps (Rp 819.000) PSB Rp 150.000/</t>
  </si>
  <si>
    <t>2026-09-15 11:00:00|Nama : BAPA EGAN No HP : 081219746720 No Alternatif : M Janji : 15/09/2026 Jam Pasang : Pagi NoteÃ‚Â :  Hubungi terlebih dahulu sebelum ke lokasi|40900827|MYDITA</t>
  </si>
  <si>
    <t>CV HA HARMONI KITA</t>
  </si>
  <si>
    <t>ODP-TDS-FLM/113</t>
  </si>
  <si>
    <t>WO064323527</t>
  </si>
  <si>
    <t>AMRBS;400664;AMEX;ASANDHYASARI;RBS-3;SURAMADU;PSB;CV HA HARMONI KITA;082132567820;082297908357;knowledge.information@tokokemasankita.com;HSI Basic Winback (1:2) 300 Mbps (Rp 1.020.000) PSB Rp 150.000;Freddy Valentino;Jalan Sambikerep No. 68 RT. 004 RW. 00</t>
  </si>
  <si>
    <t>2026-09-17 08:00:00|Tanggal pemasangan : 17 SEPTEMBER JULI 2026 Jam pemasangan : pagi/siang Info Tambahan : Hubungi pelanggan dulu sebelum ke lokasi terima kasih|40010577|MYDITA</t>
  </si>
  <si>
    <t>SNF &amp; Partners Law Office</t>
  </si>
  <si>
    <t>ODP-LKS-FDA/12</t>
  </si>
  <si>
    <t>WO064210252</t>
  </si>
  <si>
    <t>|MN00443|MYIA-047691616799/POI/Pak Fernanda/082122307069/snfpartners@outlook.com</t>
  </si>
  <si>
    <t xml:space="preserve">2026-09-15 08:00:00 | Tanggal : 15 September 2026 Jam : pagi  Hubungi pelanggan sebelum ke lokasi </t>
  </si>
  <si>
    <t>PT INTEGRASI OMNI SALES</t>
  </si>
  <si>
    <t>ODP-LKS-FBD/84</t>
  </si>
  <si>
    <t>WO064208515</t>
  </si>
  <si>
    <t>|MN01401|MYIA-092187954402/POI/Farida Tahla Hania/082333043645/managementof105@gmail.com</t>
  </si>
  <si>
    <t>2026-09-15 08:00:00 | Nama Pic :  No Hp Pic :  Jam Pemasangan : 08:00 - 12.00 Tanggal Pemasangan : SELASA 15 SEPTEMBER 2025 Info Tambahan : Hubungi pelanggan sebelum datang ke lokasi</t>
  </si>
  <si>
    <t>14-09-2026 11:25:51</t>
  </si>
  <si>
    <t>FORE Danau UNESA Surabaya</t>
  </si>
  <si>
    <t>ODP-LKS-FBF/22 FBF/D04/22.01</t>
  </si>
  <si>
    <t>WO064196601</t>
  </si>
  <si>
    <t>|MN00458|MYIA-057305980382/POI/Fore Kopi/+6281249549394/billing@next1.co.id</t>
  </si>
  <si>
    <t>2026-09-15 08:00:00 | Nama PIC : Hasbi No HP : 081249549394 Alt :  M Janji : 15/08/2026 Jam Pasang : 08.00 - 13:00  NoteÃ‚Â :  hubungi terlebih dahulu sebelum kelokasi</t>
  </si>
  <si>
    <t>Toko Ida</t>
  </si>
  <si>
    <t>ODP-LKS-FAH/12</t>
  </si>
  <si>
    <t>|MN00889|/Toko Ida/HSI Basic Promo HUT Telkom (1:2) 50 Mbps (Rp 320.000) PSB Rp 150.000/08976424793/shining.light85@gmail.com/Ida Anggreni/jalan raya bangkingan no 2 surabaya</t>
  </si>
  <si>
    <t>INDO PANEN SEJAHTERA Lt.1</t>
  </si>
  <si>
    <t>ODP-TDS-FCG/18</t>
  </si>
  <si>
    <t>WO064127552</t>
  </si>
  <si>
    <t>|MN02083|MYIA-014332895038/POI/Pak Ferry/081133300805/indopanesa@gmail.com</t>
  </si>
  <si>
    <t>2026-09-14 08:00:00 | Nama Pic : bp Ferry No Hp Pic : 081133300805 No alt : - Jam Pemasangan : pagi  Tanggal Pemasangan : 14 September 2026</t>
  </si>
  <si>
    <t>HSI Bisnis Bundling OCA Breach Checker Promo H2 2026 PSB 70% - 75 Mbps</t>
  </si>
  <si>
    <t>GYM HOM DARMO SURABAYA</t>
  </si>
  <si>
    <t>ODP-TDS-FJ/38 FJ/D08/38.01</t>
  </si>
  <si>
    <t>WO064227504</t>
  </si>
  <si>
    <t>|MN02351|MYIA-055188066583/POI/Taopik Hidayat /087821739212/taopikhidayathom@gmail.com</t>
  </si>
  <si>
    <t xml:space="preserve">2026-09-15 11:00:00 | M Janji : 15/09/2026 Jam Pasang : 08.00 - 13:00  NoteÃ‚Â :  hubungi terlebih dahulu sebelum kelokasi </t>
  </si>
  <si>
    <t>PT Volans</t>
  </si>
  <si>
    <t>ODP-DMO-FPS/11 FPS/D02/11.01</t>
  </si>
  <si>
    <t>WO064051357</t>
  </si>
  <si>
    <t>|MN02435|MYIA-034407759053/POI/Ardhina Rahajeng /081234230690/drahajeng@yahoo.com</t>
  </si>
  <si>
    <t>TOKO WAHYU</t>
  </si>
  <si>
    <t>ODP-DMO-FCE/08</t>
  </si>
  <si>
    <t>WO064256583</t>
  </si>
  <si>
    <t>|MN02280|MYIA-037587676802/POI/PUTUT WAHYUDI/082132136233/dqiwutt@gmail.com</t>
  </si>
  <si>
    <t xml:space="preserve">2026-09-16 08:00:00 | Tanggal : 15 September 2026 Jam : siang Hubungi pelanggan sebelum ke lokasi </t>
  </si>
  <si>
    <t>14-09-2026 19:09:51</t>
  </si>
  <si>
    <t>PT Artha Teknologi</t>
  </si>
  <si>
    <t>ODP-DMO-FKU/14 FKU/D01/14.01</t>
  </si>
  <si>
    <t>WO064296523</t>
  </si>
  <si>
    <t>|MC20232|MYIA-073464021680/POI/Heryanto lukman/085782673989/salesastekin@gmail.com</t>
  </si>
  <si>
    <t>2026-09-16 11:00:00 | Tanggal: 16/9/2026 Jam Pasang : 12.00 Note : Mohon hubungi pelanggan dulu sebelum ke lokasi, terima kasih.</t>
  </si>
  <si>
    <t>WO064051352</t>
  </si>
  <si>
    <t>2026-09-12 11:00:00|M Janji : (12/09/2026) jam Pasang : 09:00 Note : hubungi pelanggan jika ingin kelokasi|40900827|MYDITA</t>
  </si>
  <si>
    <t>PT Berca Hardayaperkasa Surabaya</t>
  </si>
  <si>
    <t>ODP-DMO-FSA/41 FSA/D03/41.01</t>
  </si>
  <si>
    <t>WO064317674</t>
  </si>
  <si>
    <t>|MN01063|MYIA-026715395940/POI/junius/08118161127/junius.emmanuel@berca.co.id</t>
  </si>
  <si>
    <t>15-09-2026 15:39:48</t>
  </si>
  <si>
    <t>PT VOLANS</t>
  </si>
  <si>
    <t>ODP-DMO-FPS/38</t>
  </si>
  <si>
    <t>|MN02435|/PT VOLANS/ARDHINA RAHAJENG/081234230690/081383943601/drahajeng@yahoo.com/HSI Bisnis Promo HUT Telkom (1:1) 200 Mbps (Rp 790.000) PSB Rp 150.000/</t>
  </si>
  <si>
    <t>Angkringan Rakyat</t>
  </si>
  <si>
    <t>ODP-MYR-FBY/28 FBY/D03/01.28</t>
  </si>
  <si>
    <t>WO064292202</t>
  </si>
  <si>
    <t>|MN00458|MYIA-028057602008/POI/Fahmi/081232113443/mochpahat7@gmail.com</t>
  </si>
  <si>
    <t>giras bintang</t>
  </si>
  <si>
    <t>ODP-KBL-FGF/01 FGF/D01/01.01</t>
  </si>
  <si>
    <t>WO064294647</t>
  </si>
  <si>
    <t>|MN01794|MYIA-006784924886/POI/alif bintang romadhon/082142044125/alifrbintang765@gmail.com</t>
  </si>
  <si>
    <t>2026-09-16 15:00:00 | Tanggal pemasangan : 16 SEPTEMBER JULI 2026 Jam pemasangan : pagi/siang Info Tambahan : Hubungi pelanggan dulu sebelum ke lokasi terima kasih</t>
  </si>
  <si>
    <t>15-09-2026 12:54:46</t>
  </si>
  <si>
    <t>HSI Bisnis Basic Bundling OCA Breach Checker Promo H2 2026 PSB 70% - 200 Mbps</t>
  </si>
  <si>
    <t>PT. PURVA JAYA PERKASA</t>
  </si>
  <si>
    <t>ODP-TDS-FDP/32</t>
  </si>
  <si>
    <t>WO064271682</t>
  </si>
  <si>
    <t>MD|MYDB-20260914268707|DN00001/MN02301|PT. PURVA JAYA PERKASA|081232525925</t>
  </si>
  <si>
    <t>2026-09-16 08:00:00 | Nama Pic : BP YANTO No Hp Pic : 081232525925 Jam Pemasangan : 08:00 - 12.00 Tanggal Pemasangan : RABU 16 SEPTEMBER 2025 Info Tambahan : Hubungi pelanggan sebelum datang ke lokasi</t>
  </si>
  <si>
    <t>GUDANG GUNAWAN WICAKSONO</t>
  </si>
  <si>
    <t>ODP-KLN-FAS/62 FAS/D05/62.01</t>
  </si>
  <si>
    <t>WO064316846</t>
  </si>
  <si>
    <t>|MN02280|MYIA-056452313057/POI/GUNAWAN WICAKSONO /081333369634/a.g.viszcara@gmail.com</t>
  </si>
  <si>
    <t>PT INDO MINERAL RAYA</t>
  </si>
  <si>
    <t>ODP-KLN-FC/21 FC/D03/21.01</t>
  </si>
  <si>
    <t>WO064303668</t>
  </si>
  <si>
    <t>MD|MYDB-20260915268829|DB10010/MB10073|PT INDO MINERAL RAYA|089631430001</t>
  </si>
  <si>
    <t xml:space="preserve">2026-09-17 08:00:00 | M Janji : (16/09/2026) jam Pasang : 09:00 Note : hubungi pelanggan jika ingin kelokasi </t>
  </si>
  <si>
    <t>WO064114555</t>
  </si>
  <si>
    <t>2026-09-16 08:00:00|Tanggal: 12/9/2026 Jam Pasang: 13.00 Note: Hubungi sebelum ke lokasi, terima kasih. |40941148|MYDITA</t>
  </si>
  <si>
    <t>PCN MR DIY SRBY</t>
  </si>
  <si>
    <t>ODP-DMO-FSY/13</t>
  </si>
  <si>
    <t>WO064113322</t>
  </si>
  <si>
    <t>AMRBS;402409;AMEX;DODOD HERMANU;RBS-3;SURAMADU;PSB;PCN MR DIY SRBY; 0819-1763-6163;admin@panduciti.net support@panduciti.net;HSI Bisnis + Phone 800 Menit (1:1) 50 Mbps (Rp 479.000) PSB Rp 150.000;Rizky Nanda;Plaza Surabaya, Lantai 3 Unit 39-40</t>
  </si>
  <si>
    <t>2026-09-15 15:00:00|Tanggal Pemasangan : 15 September 2026 Jam Pemasangan : 08:00 15:00 Info Tambahan : Hubungi pelanggan dulu sebelum ke lokasi terimakasih|40010577|MYDITA</t>
  </si>
  <si>
    <t>NASI JUKUT</t>
  </si>
  <si>
    <t>ODP-DMO-FDP/15 FDP/D01/15.01</t>
  </si>
  <si>
    <t>WO064059624</t>
  </si>
  <si>
    <t>MD|MYDB-20260911268513|DN00001/MN00086|NASI JUKUT|081330034154</t>
  </si>
  <si>
    <t xml:space="preserve">2026-09-15 11:00:00 | Nama PIC:  bu lia  No HP: 081330034154 Alt: Tanggal: 15/9/2026 Jam Pasang: Siang Note: Hubungi sebelum ke lokasi, terimakasih.  Diusahakan secepatnya   </t>
  </si>
  <si>
    <t>PT SEPATU BATA TBK</t>
  </si>
  <si>
    <t>WO064122120</t>
  </si>
  <si>
    <t>AMRBS;402409;AMEX;DODOD HERMANU;RBS-3;SURAMADU;PSB;PT SEPATU BATA TBK;HSI Bisnis (1:1) 50 Mbps (Rp 439.000) PSB Rp 150.000;0811330003;donodarsono7@gmail.com;Darsono;Delta Plaza Surabaya Lantai 2 Unit 02SC002 Jl. Pemuda No. 33Ã¢â‚¬â€œ37, Embong Kaliasin, Genteng,</t>
  </si>
  <si>
    <t>2026-09-16 08:00:00|Tanggal Pemasangan : 16 September 2026 Jam Pemasangan : 08:00 15:00 Info Tambahan : Hubungi pelanggan dulu sebelum ke lokasi terimakasih|40010577|MYDITA</t>
  </si>
  <si>
    <t>ENGLISH ACADEMY CENTER</t>
  </si>
  <si>
    <t>ODP-RKT-FFT/73</t>
  </si>
  <si>
    <t>WO064265490</t>
  </si>
  <si>
    <t>MD|MYDB-20260914268724|DN00001/MN00459|ENGLISH ACADEMY CENTER|082246417630</t>
  </si>
  <si>
    <t xml:space="preserve">2026-09-17 08:00:00 | Nama PIC : Ibu Nina No Hp : 082246417630 No Alt : - Tgl Pemasangan : 17 Sept 2026 Interval : Pagi / Siang Note : Hubungi pelanggan terlebih dahulu, terima  </t>
  </si>
  <si>
    <t>PT RAJA EMAS INDONESIA</t>
  </si>
  <si>
    <t>ODP-MYR-FX/53 FX/D05/01.53</t>
  </si>
  <si>
    <t>WO064044703</t>
  </si>
  <si>
    <t>MD|MYDB-20260910268467|DN00001/MN02271|PT RAJA EMAS INDONESIA|081111183301</t>
  </si>
  <si>
    <t>2026-09-16 11:00:00 | telp : 081111183301 M Janji : (12/09/2026) jam Pasang : 09:00 Note : hubungi pelanggan jika ingin kelokasi</t>
  </si>
  <si>
    <t>AQIQAH KAMBING KOTA</t>
  </si>
  <si>
    <t>ODP-MYR-FQS/09 FQS/D01/09.01</t>
  </si>
  <si>
    <t>WO064114139</t>
  </si>
  <si>
    <t>MD|MYDB-20260912268566|DN00001/MN00443|AQIQAH KAMBING KOTA|08113116079</t>
  </si>
  <si>
    <t>2026-09-13 15:00:00 | Nama Pic : bp abi  No Hp Pic : 08113116079 No alt : - Jam Pemasangan : siang  Tanggal Pemasangan : 13 September 2026</t>
  </si>
  <si>
    <t>nagamas ban</t>
  </si>
  <si>
    <t>OTB-MYR-442 OTB-MYR-442</t>
  </si>
  <si>
    <t>WO064108723</t>
  </si>
  <si>
    <t>|MN02580|MYIA-008901274870/POI/Chandra Eka Wibowo/081235991525/nagamasban.hrd.surabaya@gmail.com</t>
  </si>
  <si>
    <t>2026-09-14 08:00:00 | Nama : bapa candra No HP : 081235991525 No Alternatif : M Janji : 14/09/2026 Jam Pasang : Pagi NoteÃ‚Â :  Hubungi terlebih dahulu sebelum ke lokas</t>
  </si>
  <si>
    <t>PT Womba Sehat Bersama</t>
  </si>
  <si>
    <t>ODP-MYR-FZB/42 FZB/D04/42.01</t>
  </si>
  <si>
    <t>WO064120188</t>
  </si>
  <si>
    <t>MD|MYDB-20260911268526|DN00001/MN00884|PT Womba Sehat Bersama|082289982886</t>
  </si>
  <si>
    <t>2026-09-14 11:00:00 | Tanggal Pemasangan : 1 September 2026 Jam Pemasangan : 08:00 15:00 Info Tambahan : Hubungi pelanggan dulu sebelum ke lokasi terimakasih</t>
  </si>
  <si>
    <t>HSI Bisnis Basic Promo Hari Pelanggan Nasional PSB 70% - 100 Mbps</t>
  </si>
  <si>
    <t>PT Multi Cafe Sentosa</t>
  </si>
  <si>
    <t>ODP-MYR-FKU/12 FKU/D02/12.01</t>
  </si>
  <si>
    <t>WO064319844</t>
  </si>
  <si>
    <t>MD|MYDB-20260914268722|DN00001/MN00518|PT Multi Cafe Sentosa|08153577636</t>
  </si>
  <si>
    <t>2026-09-16 15:00:00 | Nama PIC : Frans  No HP : 08153577636 Alt :  NoteÃ‚Â :  tinggal aktivasi</t>
  </si>
  <si>
    <t>Provisioning Failed|WFM|INF009392539|PDI_-7.3009369,112.7758684_Doble input dengan SC 1002587993</t>
  </si>
  <si>
    <t>Obral laptop</t>
  </si>
  <si>
    <t>ODP-MYR-FFS/17</t>
  </si>
  <si>
    <t>WO064331548</t>
  </si>
  <si>
    <t>|MN00889|/Obral laptop/087758123023/Lestarmira327@gmail.com/HSI Basic + OCA Breach Checker Promo H2 2026 50 Mbps (Rp 310.500) PSB 150.000/Novitasari/Itc lt 2 blok G6 no 7-8 surabaya</t>
  </si>
  <si>
    <t>NFG CELL</t>
  </si>
  <si>
    <t>ODP-BYL-FAC/018 FAC/D01/018.01</t>
  </si>
  <si>
    <t>WO064291522</t>
  </si>
  <si>
    <t>|MC60089|MYIA-068810922484/POI/achmad isworo/082326345678/isworo_s@yahoo.com</t>
  </si>
  <si>
    <t xml:space="preserve">2026-09-16 11:00:00 | Nama PIC : Achmad No HP : 082326345678 Alt :  M Janji : 16/09/2026 Jam Pasang : 08.00 - 13:00  NoteÃ‚Â :  hubungi terlebih dahulu sebelum kelokasi </t>
  </si>
  <si>
    <t>KSP BHAKTI MANDIRI CAB. BOYOLALI</t>
  </si>
  <si>
    <t>ODP-BYL-FAE/029 FAE/D02/029.01</t>
  </si>
  <si>
    <t>WO064336561</t>
  </si>
  <si>
    <t>|MN00372|MYIA-024439800374/POI/Indra Adhi Wicaksono/081231978232/bhaktimandiriboyolali@gmail.com</t>
  </si>
  <si>
    <t xml:space="preserve">2026-09-17 08:00:00 | M Janji : 16/09/2026 Jam Pasang : 08.00 - 13:00  NoteÃ‚Â :  hubungi terlebih dahulu sebelum kelokasi </t>
  </si>
  <si>
    <t>HSI Bisnis Bundling Phone Promo 2026 PSB 70% - Free 800 Menit Promo - 50 Mbps</t>
  </si>
  <si>
    <t>D&amp; 39;SMILE</t>
  </si>
  <si>
    <t>ODP-BYL-FC/070 FC/D01/70.01</t>
  </si>
  <si>
    <t>WO064292275</t>
  </si>
  <si>
    <t>|MN00943|MYIA-051424195784/POI/REVI SANDI NEGORO SH/08170448888/revisandi@gmail.com</t>
  </si>
  <si>
    <t xml:space="preserve">2026-09-16 11:00:00 | Nama PIC : Revi No HP : 08170448888 Alt : 087838888840 / 081338888840 M Janji : 16/09/2026 Jam Pasang : 08.00 - 13:00  NoteÃ‚Â :  hubungi terlebih dahulu sebelum kelokasi </t>
  </si>
  <si>
    <t>ODP-KLX-FG/013 FG/D03/013.01</t>
  </si>
  <si>
    <t>WO064293200</t>
  </si>
  <si>
    <t>|MN00943|MYIA-044179539183/POI/REVI SANDI NEGORO SH /08170448888/revisandi@gmail.com</t>
  </si>
  <si>
    <t>AFFILIATE ONLINE TIK TOK</t>
  </si>
  <si>
    <t>ODP-KTO-FAG/083 FAG/D03/083.01</t>
  </si>
  <si>
    <t>WO064046695</t>
  </si>
  <si>
    <t>|MC80054|MYIA-035239990533/POI/FELIK SETIYAWAN/085655551820/feliksetiyawan1@gmail.com</t>
  </si>
  <si>
    <t>ODP-KTO-FAF/009</t>
  </si>
  <si>
    <t>WO064228893</t>
  </si>
  <si>
    <t>AMRBS;960218/Candra Evita Tryariestya/TREG4SOLO/Winarno/08981609320/085188136634/anekadsgit@gmail.com /PSB HSI BISNIS WB1 1S INET 50MBPS 405K/PT ANEKA ANDALAN ASIA</t>
  </si>
  <si>
    <t>2026-09-15 11:00:00|Tanggal pemasangan: 15 /09/2026 Jam pemasangan : pagi / siang Info Tambahan : Hubungi pelanggan dulu sebelum ke lokasi. terima kasih|40951377|MYDITA</t>
  </si>
  <si>
    <t>CV. SUKSES MANLY ABADI</t>
  </si>
  <si>
    <t>ODP-SLO-FJ/036 FJ/D04/036.01</t>
  </si>
  <si>
    <t>WO064322113</t>
  </si>
  <si>
    <t>|MN00951|MYIA-057571054737/POI/Muh. Sofyan Al Amin/082226371884/cv.suksesmanly@gmail.com</t>
  </si>
  <si>
    <t>2026-09-16 15:00:00 | Waktu pemasnagan : 16 september 2026 Jam pemasangan : 08.00 - 12.00 Mohon hubungi pelanggan sebelum ke lokasi  Terima kasih</t>
  </si>
  <si>
    <t>PT KEBAKKRAMAT ELANG PERKASA (RUMAH DINAS AN. HANDOKO TEDJA)</t>
  </si>
  <si>
    <t>WO064366189</t>
  </si>
  <si>
    <t>2026-09-17 08:00:00|Tanggal pemasangan : 17 Sept 2026 Jam pemasangan : pagi Info Tambahan : Hubungi pelanggan dulu sebelum ke lokasi terima kasih.|40941148|MYDITA</t>
  </si>
  <si>
    <t>KEDAI GREEN</t>
  </si>
  <si>
    <t>ODP-BLO-FA/046 FA/D06/046.01</t>
  </si>
  <si>
    <t>WO064124317</t>
  </si>
  <si>
    <t>|MC60133|MYIA-026084251491/POI/SITI INDAH ASTUTIK/081227357922/indahbeeuty@gmail.com</t>
  </si>
  <si>
    <t>2026-09-13 11:00:00 | Nama : BAPA RASMIN No HP : 081227357922 No Alternatif : M Janji : 13/09/2026 Jam Pasang : Pagi NoteÃ‚Â :  Hubungi terlebih dahulu sebelum ke lokas</t>
  </si>
  <si>
    <t>LASKAR BUAH CEPU</t>
  </si>
  <si>
    <t>ODP-CEP-FE/112 FE/D11/112.01</t>
  </si>
  <si>
    <t>WO064225612</t>
  </si>
  <si>
    <t>|MN00799|MYIA-053638350144/POI/LAELATUL AFIATUN NISAK/085733668576/kantorhrdlaskarbuah@gmail.com</t>
  </si>
  <si>
    <t>SPBU SAMBONG</t>
  </si>
  <si>
    <t>ODP-CEP-FG/025 FG/D03/025.01</t>
  </si>
  <si>
    <t>WO064204862</t>
  </si>
  <si>
    <t>|MC60134|MYIA-045807787298/POI/ANGGA MARDIAN/085225778014/spbu_sbg20@yahoo.com</t>
  </si>
  <si>
    <t>SPPG BOYOLALI JUWANGI PILANGREJO 1</t>
  </si>
  <si>
    <t>ODP-GDO-FH/052 FH/D01/052.01</t>
  </si>
  <si>
    <t>WO064102402</t>
  </si>
  <si>
    <t>|MN00410|MYIA-042370531424/POI/RIRIS RAHMA NINGRUM/085740214227/sppgjuwangipilangrejo.2@gamil.com</t>
  </si>
  <si>
    <t>2026-09-13 11:00:00 | Nama : IBU RIRIS No HP : 083836238657 No Alternatif : M Janji : 13/09/2026 Jam Pasang : Pagi NoteÃ‚Â :  Hubungi terlebih dahulu sebelum ke lokas</t>
  </si>
  <si>
    <t>SD ISLAM YATPI GODONG</t>
  </si>
  <si>
    <t>ODP-GDO-FCLB/03 FCLB/D01/01.01</t>
  </si>
  <si>
    <t>WO064303331</t>
  </si>
  <si>
    <t>|MN01047|MYIA-040876532953/POI/ALI MAKHSUN/081575670763/alimakhsun264@gmail.com</t>
  </si>
  <si>
    <t>2026-09-16 11:00:00 | Nama : BP ALI MAKHSUN No Hp : 081575670763 No Alt :  Tgl Pemasangan : 16 September 2026 Interval : PAGI  Note : Hubungi pelanggan terlebih dahulu</t>
  </si>
  <si>
    <t>CV ANAGATA HEMA SATYALABHA</t>
  </si>
  <si>
    <t>ODP-GBU-FB/040 FB/D02/040.01</t>
  </si>
  <si>
    <t>WO064038822</t>
  </si>
  <si>
    <t>|MN02756|MYIA-037814625859/POI/nur hidayati/082214678112/nurhidayati.2911@gmail.com</t>
  </si>
  <si>
    <t>SMPN 2 TEGOWANU</t>
  </si>
  <si>
    <t>ODP-GBU-FB/023 FB/D02/023.01</t>
  </si>
  <si>
    <t>WO064293683</t>
  </si>
  <si>
    <t>|MN01996|MYIA-018511914432/POI/Aji Nugroho /085735875535/fathan.hendy@gmail.com</t>
  </si>
  <si>
    <t>SPPG TEMON</t>
  </si>
  <si>
    <t>ODP-PWB-FK/009 FK/D02/009.01</t>
  </si>
  <si>
    <t>WO064211445</t>
  </si>
  <si>
    <t>|MN00410|MYIA-059949040960/POI/Nelli Marliyanti/085713541873/nellimarliyanti@gmail.com</t>
  </si>
  <si>
    <t xml:space="preserve">2026-09-15 08:00:00 | Nama : NELLI No HP : 085713541873 No Alternatif : M Janji : 15/09/2026 Jam Pasang : Pagi NoteÃ‚Â :  Hubungi terlebih dahulu sebelum ke lokasi </t>
  </si>
  <si>
    <t>PT BPR BANK DJOKO TINGKIR (Perseroda) Kantor Kas MPP</t>
  </si>
  <si>
    <t>ODP-SRG-FAL/040</t>
  </si>
  <si>
    <t>WO064152708</t>
  </si>
  <si>
    <t>|MC60143|/Henoch Sukma Pandadar /082142534758/info@bprdjokotingkir.com/ PSB  1S INET BASIC REG 50mbps ABODEMEN 387K BLM PPN/ TITIPAN HOTD</t>
  </si>
  <si>
    <t>2026-09-14 08:00:00|Tanggal: 14/9/2026 Jam Pasang: 08.00 - 12.00 Note: Hubungi sebelum ke lokasi, terimakasih. |40951377|MYDITA</t>
  </si>
  <si>
    <t>Provisioning Failed|WFM|INF009382901|TKJ_-7.452134,111.03165249999999_cek lok, masih mencari solusi rute istalasi, rute kabel</t>
  </si>
  <si>
    <t>TWM</t>
  </si>
  <si>
    <t>PUSKESMAS NGARGOYOSO</t>
  </si>
  <si>
    <t>ODP-TWM-FA/050 FA/D04/04-05</t>
  </si>
  <si>
    <t>WO064114616</t>
  </si>
  <si>
    <t>|MN01857|MYIA-077107721966/POI/SRI WAHYUNINGSIH/081335322216/puskesmasngargoyoso@gmail.com</t>
  </si>
  <si>
    <t>KOST PUTRI 3G</t>
  </si>
  <si>
    <t>ODP-GLD-FR/074 FR/D08/07.74</t>
  </si>
  <si>
    <t>WO064037791</t>
  </si>
  <si>
    <t>|MN00396|MYIA-085538092330/POI/Fatma Nur Insyah/081320002370/nur.fatma2370@gmail.com</t>
  </si>
  <si>
    <t>Moment Coffee</t>
  </si>
  <si>
    <t>ODP-GLD-FAH/074 FAH/D05/074.01</t>
  </si>
  <si>
    <t>WO064116801</t>
  </si>
  <si>
    <t>|MC20057|MYIA-073543703973/POI/Edward Leeson/082241208640/edleeson05@gmail.com</t>
  </si>
  <si>
    <t xml:space="preserve">2026-09-13 11:00:00 | Nama PIC:  bp edward No HP: 082241208640 Alt: Tanggal: 13/9/2026 Jam Pasang: Siang Note: Hubungi sebelum ke lokasi, terimakasih. </t>
  </si>
  <si>
    <t>SD Muhammadiyah 6 Kampung sewu</t>
  </si>
  <si>
    <t>ODP-GLD-FAJ/091 FAJ/D09/3A.91</t>
  </si>
  <si>
    <t>WO064319252</t>
  </si>
  <si>
    <t>|MN00440|MYIA-052280907796/POI/Amin Amirudin /085726209910/sdmenang.hebat@gmail.com</t>
  </si>
  <si>
    <t xml:space="preserve">2026-09-16 15:00:00 | Nama PIC : Amin  No HP : 085726209910 Alt :  M Janji : 16/09/2026 Jam Pasang : 08.00 - 13:00  NoteÃ‚Â :  hubungi terlebih dahulu sebelum kelokasi </t>
  </si>
  <si>
    <t>Omi Kost</t>
  </si>
  <si>
    <t>ODP-KRT-FAQ/098 FAQ/D07/098.01</t>
  </si>
  <si>
    <t>WO064048733</t>
  </si>
  <si>
    <t>|MC50018|MYIA-043912750988/POI/Purwanto Adi Nugroho/081804488649/bagasnugroho2610@gmail.com</t>
  </si>
  <si>
    <t xml:space="preserve">2026-09-12 08:00:00 | Tanggal pemasangan : 12 SEPT 2026 Jam pemasangan : PAGI/SIANG Info Tambahan : Hubungi pelanggan dulu sebelum ke lokasi </t>
  </si>
  <si>
    <t>KOST PUTRI NUR ARIEF</t>
  </si>
  <si>
    <t>ODP-KRT-FBY/001</t>
  </si>
  <si>
    <t>WO064101973</t>
  </si>
  <si>
    <t>|MN01857|MYIA-086794206729/POI/MARYATI HJ/085229066833/ihsansidik25@gmail.com</t>
  </si>
  <si>
    <t xml:space="preserve">2026-09-13 08:00:00 | telp :085229066833 Tanggal: 13/9/2026 Jam Pasang: 08.00 - 12.00 Note: Hubungi sebelum ke lokasi, terimakasih.  </t>
  </si>
  <si>
    <t>Dahayu Coffe</t>
  </si>
  <si>
    <t>ODP-KRT-FBA/001 FBA/D01/001.01</t>
  </si>
  <si>
    <t>WO064288932</t>
  </si>
  <si>
    <t>|MN00951|MYIA-001236558332/POI/Subekti Wulandari/082221242648/dahayucoffeespace@gmail.com</t>
  </si>
  <si>
    <t>Dahayu Coffee &amp; Space</t>
  </si>
  <si>
    <t>WO064290658</t>
  </si>
  <si>
    <t>|MN00951|MYIA-060355361978/POI/Subekti Wulandari/082221242648/dahayucoffeespace@gmail.com</t>
  </si>
  <si>
    <t>2026-09-16 11:00:00 | Tanggal: 16/9/2026 Jam Pasang : 08.00 Note : Mohon hubungi pelanggan dulu sebelum ke lokasi, terima kasih.</t>
  </si>
  <si>
    <t>ODP-KRT-FZ/006</t>
  </si>
  <si>
    <t>WO064271844</t>
  </si>
  <si>
    <t>2026-09-16 08:00:00|Nama PIC : bapak niko No HP : 0882008520002 Alt :  M Janji : (RABU/16/SEPTEMBER/2026) jam Pasang : 09:00 Note : hubungi pelanggan jika ingin kelokasi|40961371|MYDITA</t>
  </si>
  <si>
    <t>Provisioning Failed|WFM|INF009322604|cancel</t>
  </si>
  <si>
    <t>Provisioning Failed|WFM|INF009323943|TOJ_-7.5418757,110.8341743_AREA BELUM TERKAFER JARINGAN INDIHOME ODP TERDEKAT MSO-FCD/02</t>
  </si>
  <si>
    <t>Global Jet Express / SRN02 Gemolong</t>
  </si>
  <si>
    <t>ODP-MSO-FCD/018</t>
  </si>
  <si>
    <t>WO064213212</t>
  </si>
  <si>
    <t>|MC80228|/Global Jet Express SRN02 Gemolong/Paket HSI Bisnis Promo HUT Kemerdekaan 1:1 100Mbps/Rahmawati Tianingrum/081127008226 085878800775/purchasepilarprima@gmail.com</t>
  </si>
  <si>
    <t>DECLINE : Decline - Batal Order Benita Lailani 40951377|MYDITA</t>
  </si>
  <si>
    <t>BRN</t>
  </si>
  <si>
    <t>AULA SMPN 2 GIRIWOYO</t>
  </si>
  <si>
    <t>ODP-BRN-FB/042</t>
  </si>
  <si>
    <t>WO064222395</t>
  </si>
  <si>
    <t>|MN02255|MYIA-048164958918/POI/APRILIA RAHMAWATI/081336527766/liaarielya34@gmail.com</t>
  </si>
  <si>
    <t>JSO</t>
  </si>
  <si>
    <t>LB SIDOHARJO WONOGIRI</t>
  </si>
  <si>
    <t>ODP-JSO-FG/041 FG/D03/041.01</t>
  </si>
  <si>
    <t>WO064194313</t>
  </si>
  <si>
    <t>|MN00799|MYIA-089731746510/POI/LAELATUL AFIATUN NISAK/085733668576/kantorhrdlaskarbuah@gmail.com</t>
  </si>
  <si>
    <t>KANTOR KELURAHAN KALIANCAR</t>
  </si>
  <si>
    <t>ODP-WNG-F06/001 FCL/F06/001.01</t>
  </si>
  <si>
    <t>WO064253778</t>
  </si>
  <si>
    <t>|MN02255|MYIA-045466486294/POI/JUMBADI/081226114466/sijumjayaabadi@gmail.com</t>
  </si>
  <si>
    <t xml:space="preserve">2026-09-15 15:00:00 | M Janji : 15/09/2026 Jam Pasang : 12:00  NoteÃ‚Â :  hubungi terlebih dahulu sebelum kelokasi </t>
  </si>
  <si>
    <t>14-09-2026 18:25:16</t>
  </si>
  <si>
    <t>toko padhy</t>
  </si>
  <si>
    <t>ODP-BPG-FD/20 FD/D03/20.01</t>
  </si>
  <si>
    <t>WO064174953</t>
  </si>
  <si>
    <t>MD|MYDB-20260913268622|DN00001/MN00018|toko padhy|085755765303</t>
  </si>
  <si>
    <t xml:space="preserve">2026-09-14 15:00:00 | Jam Pemasangan : 08:00 - 12.00 Tanggal Pemasangan : SENIN 14 SEPTEMBER 2025 Info Tambahan : Hubungi pelanggan sebelum datang ke lokasi </t>
  </si>
  <si>
    <t>Follow Up Revoke Completed, New Order ID : SC1002590692</t>
  </si>
  <si>
    <t>STARSCO</t>
  </si>
  <si>
    <t>ODP-JOM-FY/48</t>
  </si>
  <si>
    <t>WO064181478</t>
  </si>
  <si>
    <t>|MN02084|/STARSCO/WINBACK HSI B2B + NETMONK (1:1) 150MBPS 761,1RB PSB DISC 70%//gendoneldy2525@gmail.com/ELDY PRASETYA /85188663462</t>
  </si>
  <si>
    <t>2026-09-14 15:00:00|Nama PIC:  bp eldy No HP: 085188663462 Alt: Tanggal: 14/9/2026 Jam Pasang: Sore Note: Hubungi sebelum ke lokasi, terimakasih.  |40931149|MYDITA</t>
  </si>
  <si>
    <t>SMP NEGERI 1 JOMBANG</t>
  </si>
  <si>
    <t>ODP-JOM-FG/04 FG/D01/01.05</t>
  </si>
  <si>
    <t>WO064212018</t>
  </si>
  <si>
    <t>MD|MYDB-20260914268663|DN00001/MN01463|SMP NEGERI 1 JOMBANG|085748398783</t>
  </si>
  <si>
    <t>2026-09-15 08:00:00 | M Janji : 15/09/2026 Jam Pasang : 08.00 - 13:00  NoteÃ‚Â :  hubungi terlebih dahulu sebelum kelokasi</t>
  </si>
  <si>
    <t>WARKOP TERAS</t>
  </si>
  <si>
    <t>ODP-JOM-FB/85</t>
  </si>
  <si>
    <t>|MN01222|/WARKOP TERAS/WINBACK 2.0 HSI B2B (1:1) 50MBPS 355RB PSB DISC 70%/81252459102  0856-5588-0821/kheceng46@gmail.com/ARIF SUDARMANTO/-7.539986, 112.218655</t>
  </si>
  <si>
    <t>QC MIA - INVALID QUALITY CONTROL MIA - Foto Dokumen Usaha Tidak Valid - Lampirkan dokumen NIB/SIUP/IUMK/SKU atas nama usaha t</t>
  </si>
  <si>
    <t>MA DARUSSALAM NGORO</t>
  </si>
  <si>
    <t>ODP-NRJ-FD/42</t>
  </si>
  <si>
    <t>WO064243719</t>
  </si>
  <si>
    <t>MD|MYDB-20260914268739|DN00001/MN01463|MA DARUSSALAM NGORO|082144893370</t>
  </si>
  <si>
    <t>2026-09-15 15:00:00 | Tanggal pemasangan : 15 SEPTEMBER JULI 2026 Jam pemasangan : pagi/siang Info Tambahan : Hubungi pelanggan dulu sebelum ke lokasi terima kasih</t>
  </si>
  <si>
    <t>HNM KIDS</t>
  </si>
  <si>
    <t>ODP-POS-FC/03</t>
  </si>
  <si>
    <t>WO064143080</t>
  </si>
  <si>
    <t>MD|MYDB-20260912268608|DN00001/MN01463|HNM KIDS|085855422306</t>
  </si>
  <si>
    <t>SAKA OUTDOOR</t>
  </si>
  <si>
    <t>ODP-POS-FG/12</t>
  </si>
  <si>
    <t>WO064155521</t>
  </si>
  <si>
    <t>MD|MYDB-20260913268626|DN00001/MN01463|SAKA OUTDOOR|085732428648</t>
  </si>
  <si>
    <t>2026-09-14 08:00:00 | Nama Pic : bp adi  No Hp Pic : 085732428648 No alt : - Jam Pemasangan : pagi  Tanggal Pemasangan : 14 September 2026</t>
  </si>
  <si>
    <t>TOKO PLASTIK FAREZA</t>
  </si>
  <si>
    <t>ODP-POS-FL/29</t>
  </si>
  <si>
    <t>WO064047483</t>
  </si>
  <si>
    <t>|MN01575|/TOKO PLASTIK FAREZA/WINBACK 2.0 HSI B2B (1:2) 50MBPS 320RB PSB DISC 70%//Rezaotonkzz@gmail.com/FAREZA ANDREAS YANUAR/81237718560</t>
  </si>
  <si>
    <t>NICESO SERIREJO</t>
  </si>
  <si>
    <t>ODP-MJS-FE/02 FE/D01/02.01</t>
  </si>
  <si>
    <t>WO064216438</t>
  </si>
  <si>
    <t>|MN00613|MYIA-038904981271/POI/Jemi Kisroh /082310510505/jemilestari85@gmail.com</t>
  </si>
  <si>
    <t>2026-09-15 11:00:00 | Tanggal pemasangan: 15 /09/2026 Jam pemasangan : pagi / siang Info Tambahan : Hubungi pelanggan dulu sebelum ke lokasi. terima kasih</t>
  </si>
  <si>
    <t>WO064040861</t>
  </si>
  <si>
    <t>2026-09-12 08:00:00|Nama PIC : Ibu Atik No Hp : 085815986819 Alt : - Manja : 12 Sept 2026 Jam : Pagi / Siang Note : Hubungi pelanggan terlebih dahulu|40951378|MYDITA</t>
  </si>
  <si>
    <t>MIE - INVALID SURVEY - ODP Jauh</t>
  </si>
  <si>
    <t>SDI KREATIF MUTIARA ANAK SHOLEH 2 MOJOKERTO</t>
  </si>
  <si>
    <t>ODP-MRT-FAD/15 FAD/D02/15.01</t>
  </si>
  <si>
    <t>WO064131030</t>
  </si>
  <si>
    <t>MD|MYDB-20260911268477|DN00001/MN01572|SDI KREATIF MUTIARA ANAK SHOLEH 2 MOJOKERTO|085812391350</t>
  </si>
  <si>
    <t xml:space="preserve">2026-09-13 15:00:00 | Nama PIC : Bp Fauzi No Hp : 085812391350 No Alt : - Tgl Pemasangan : 13 Sept 2026 Interval : Pagi / Siang Note : Hubungi pelanggan terlebih dahulu, terima  </t>
  </si>
  <si>
    <t>PT. Sunvone Communication Network</t>
  </si>
  <si>
    <t>ODP-MRT-FAV/013 FAV/D01/013.01</t>
  </si>
  <si>
    <t>WO064071990</t>
  </si>
  <si>
    <t>|MN00829|MYIA-032217180225/POI/Tagor Muda/085886936695/jessica@optinet.id</t>
  </si>
  <si>
    <t xml:space="preserve">2026-09-12 15:00:00 | Tanggal : 12 September 2026 Jam : siang Hubungi pelanggan sebelum ke lokasi </t>
  </si>
  <si>
    <t>WARKOP AMANDA</t>
  </si>
  <si>
    <t>ODP-KRN-FB/26</t>
  </si>
  <si>
    <t>WO064138301</t>
  </si>
  <si>
    <t>|MC30245|/NURIL LAILATUL MAGHFIROH /85852283412/kentunggendut919@gmail.com</t>
  </si>
  <si>
    <t>2026-09-13 15:00:00|Jam Pemasangan : 08:00 - 12.00 Tanggal Pemasangan : MINGGU  13  SEPTEMBER 2026 Info Tambahan : Hubungi pelanggan sebelum datang ke lokasi|40951378|MYDITA</t>
  </si>
  <si>
    <t>SABLON KAOS ALDI</t>
  </si>
  <si>
    <t>ODP-KRN-FM/05</t>
  </si>
  <si>
    <t>WO064287810</t>
  </si>
  <si>
    <t>MD|MYDB-20260914268777|DN00001/MN00501|SABLON KAOS ALDI|089666050014</t>
  </si>
  <si>
    <t>A21 CLOTH</t>
  </si>
  <si>
    <t>ODP-KRN-FA/14</t>
  </si>
  <si>
    <t>|MN02271|/A21 CLOTH/WINBACK 2.0 HSI B2B (1:1) 75MBPS 415RB PSB DISC 70%//a21cloth@gmail.com/ALDITA BUDI SUSANTO/89666050014</t>
  </si>
  <si>
    <t>QC MIA - INVALID QUALITY CONTROL MIA - Tanda Tangan Berbeda - Sesuaikan tanda tangan digital dengan KTP, dokumen usaha dan lo</t>
  </si>
  <si>
    <t>UD. BERSAUDARA</t>
  </si>
  <si>
    <t>ODP-KRN-FAF/49 FAF/D04/49.01</t>
  </si>
  <si>
    <t>WO064048261</t>
  </si>
  <si>
    <t>|MC20002|MYIA-012182925051/POI/FAKHRUDDIN &amp; 39;AINI/085151984505/muzakki1985@tmails.ws</t>
  </si>
  <si>
    <t>2026-09-12 08:00:00 | telp : 085151984505 M Janji : (12/09/2026) jam Pasang : 09:00 Note : hubungi pelanggan jika ingin kelokasi</t>
  </si>
  <si>
    <t>ODP-SDN-FA/23</t>
  </si>
  <si>
    <t>WO064034220</t>
  </si>
  <si>
    <t>2026-09-11 15:00:00 | Tanggal Pemasangan : 11 September 2026  Jam Pemasangan : 08:00 15:00  Info Tambahan : Hubungi pelanggan dulu sebelum ke lokasi terimakasih</t>
  </si>
  <si>
    <t>GUDANG METE F15</t>
  </si>
  <si>
    <t>ODP-SDA-FF/14</t>
  </si>
  <si>
    <t>WO064043797</t>
  </si>
  <si>
    <t>|MN02580|/GUDANG METE F15/WINBACK 2.0 HSI B2B (1:1) 50MBPS 355RB PSB DISC 70%//indiho.mek.r.ian@gmail.com/ERWIN RUDOLF PONGOH/81554133843</t>
  </si>
  <si>
    <t>2026-09-12 08:00:00|Nama PIC:  bp erwin No HP: 081554133843 Alt: Tanggal: 12/9/2026 Jam Pasang: Pagi Note: Hubungi sebelum ke lokasi, terimakasih. |40931149|MYDITA</t>
  </si>
  <si>
    <t>ODP-SDA-FP/115 FP/D10/115.01</t>
  </si>
  <si>
    <t>WO064123375</t>
  </si>
  <si>
    <t>MD|MYDB-20260911268548|DN00001/MN02271|TAMAN KOPI|081234101032</t>
  </si>
  <si>
    <t xml:space="preserve">2026-09-13 11:00:00 | telp :081234101032 Tanggal: 13/9/2026 Jam Pasang: 08.00 - 12.00 Note: Hubungi sebelum ke lokasi, terimakasih. </t>
  </si>
  <si>
    <t>SMK NEGERI 1 SIDOARJO</t>
  </si>
  <si>
    <t>ODP-SDA-FDA/16</t>
  </si>
  <si>
    <t>WO064175676</t>
  </si>
  <si>
    <t>AMRBS/405529/YULYAN MAHARTA SAVIAR/R3/JATIM TIMUR/WINBACK HSI B2B + NETMONK (1:1) 150MBPS 761,1RB PSB DISC 70%/AGUNG ISTANTO /roromendut26@gmail.com</t>
  </si>
  <si>
    <t>2026-09-14 15:00:00|Jam pemasangan : 12.00 Info Tambahan : Hubungi pelanggan dulu |40951381|MYDITA</t>
  </si>
  <si>
    <t>13-09-2026 15:25:16</t>
  </si>
  <si>
    <t>CV.KARYA BERSAMA</t>
  </si>
  <si>
    <t>ODP-SDA-FHP/23</t>
  </si>
  <si>
    <t>WO064222170</t>
  </si>
  <si>
    <t>|MN02446|/CV.KARYA BERSAMA/81330023781/Kijangcn@gmail.com/HSI Bisnis + OCA Breach Checker Promo 2026 100 Mbps (Rp 565.500) PSB 150.000/R.endro slamet/Raya cemengkalan no 12 sidoarjo</t>
  </si>
  <si>
    <t>2026-09-13 08:00:00|Nama : BP R ENDRO SLAMET APRILLISTAM  No Hp : 081330023781  No Alt :   Tgl Pemasangan : 12 September 2026  Interval : PAGI   Note : Hubungi pelanggan terlebih dahulu|40971402|MYDITA</t>
  </si>
  <si>
    <t>WO064324378</t>
  </si>
  <si>
    <t>2026-09-14 08:00:00|telp : 081336130766  M Janji : (14/09/2026)  jam Pasang : 09:00  Note : hubungi pelanggan jika ingin kelokasi  |40000802|MYDITA</t>
  </si>
  <si>
    <t>TOKO SANDAL SAUDARA</t>
  </si>
  <si>
    <t>ODP-SDA-FDR/14 FDR/D02/14.01</t>
  </si>
  <si>
    <t>WO064278064</t>
  </si>
  <si>
    <t>MD|MYDB-20260914268778|DN00001/MN00501|TOKO SANDAL SAUDARA|085645546805</t>
  </si>
  <si>
    <t xml:space="preserve">2026-09-16 08:00:00 | Nama PIC:  bp moh efendi No HP: 085645546805 Alt: Tanggal: 16/9/2026 Jam Pasang: Pagi Note: Hubungi sebelum ke lokasi, terimakasih. </t>
  </si>
  <si>
    <t>Follow Up Revoke Completed, New Order ID : SC1002589889</t>
  </si>
  <si>
    <t>WO064090691</t>
  </si>
  <si>
    <t>2026-09-13 08:00:00|Nama : BP R ENDRO SLAMET APRILLISTAM No Hp : 081330023781 No Alt :  Tgl Pemasangan : 12 September 2026 Interval : PAGI  Note : Hubungi pelanggan terlebih dahulu|40971402|MYDITA</t>
  </si>
  <si>
    <t>Follow Up Revoke Completed, New Order ID : SC1002586348</t>
  </si>
  <si>
    <t>FOLLOW UP : Follow Up RANGGA WISNU EKAPAKSI 40951381|MYDITA</t>
  </si>
  <si>
    <t>Danz Computer</t>
  </si>
  <si>
    <t>ODP-BEJ-FD/06 FD/D01/08</t>
  </si>
  <si>
    <t>WO064031382</t>
  </si>
  <si>
    <t>|MN02303|MYIA-018132699665/POI/Septamia silvia/085540733331/saayaasendiri@gmail.com</t>
  </si>
  <si>
    <t xml:space="preserve">2026-09-12 08:00:00 | Nama PIC:  bp irkholis No HP: 085540733331 Alt: Tanggal: 12/9/2026 Jam Pasang: Pagi Note: Hubungi sebelum ke lokasi, terimakasih.  </t>
  </si>
  <si>
    <t>Order dicancel oleh EVI NUR CAHYANTI remark : Hold witel jatim timur indikasi reseller ........... response : transactionID :</t>
  </si>
  <si>
    <t>CV PIGO FOOD INDONESIA</t>
  </si>
  <si>
    <t>ODP-GEM-FAQ/012</t>
  </si>
  <si>
    <t>WO064241160</t>
  </si>
  <si>
    <t>|MC30038|/ENDHY CHRISTIAN RUMPUIN/82141001994/Endhyrumpuin@yahoo.com</t>
  </si>
  <si>
    <t>2026-09-15 15:00:00|Nama Pic : BP ENDY No Hp Pic : 082141001994 Jam Pemasangan : 08:00 - 12.00 Tanggal Pemasangan : SELASA 15 SEPTEMBER 2025 Info Tambahan : Hubungi pelanggan sebelum datang ke lokasi|40000798|MYDITA</t>
  </si>
  <si>
    <t>TOKONE MBAK MU</t>
  </si>
  <si>
    <t>ODP-GDW-FC/23</t>
  </si>
  <si>
    <t>WO064118601</t>
  </si>
  <si>
    <t>|MN00025|/TOKONE MBAK MU/WINBACK 2.0 HSI B2B (1:1) 75MBPS 415RB PSB DISC 70%/085640376800/pemudangepoh922@gmail.vom/MUHAMMAD NUR HASAN/-7.768726,112.882494</t>
  </si>
  <si>
    <t>2026-09-13 11:00:00|Nama : BAPAK HASAN No HP : 085640376800 No Alternatif : M Janji : 13/09/2026 Jam Pasang : Pagi NoteÃ‚Â :  Hubungi terlebih dahulu sebelum ke lokas|40951377|MYDITA</t>
  </si>
  <si>
    <t>MOMOYO WONOREJO PASURUAN</t>
  </si>
  <si>
    <t>ODP-PWS-FA/18</t>
  </si>
  <si>
    <t>WO064354985</t>
  </si>
  <si>
    <t>|MN02680|/MOMOYO WONOREJO PASURUAN/WINBACK 2.0 HSI B2B (1:1) 50MBPS 355RB PSB DISC 70%//arismunai30@gmail.com/FATIMAH FEBIARTI/85604380793</t>
  </si>
  <si>
    <t>2026-09-17 08:00:00|Nama Pic : BP DZIKRI No Hp Pic : 085604380793 Jam Pemasangan : 08:00 - 12.00 Tanggal Pemasangan : KAMIS 17 SEPTEMBER 2025 Info Tambahan : Hubungi pelanggan sebelum datang ke lokasi|40000798|MYDITA</t>
  </si>
  <si>
    <t>SMP WAHIDIYAH PASURUAN</t>
  </si>
  <si>
    <t>ODP-PWS-FL/43</t>
  </si>
  <si>
    <t>WO064334393</t>
  </si>
  <si>
    <t>MD|MYDB-20260915268853|DC20010/MC20002|SMP WAHIDIYAH PASURUAN|082339707081</t>
  </si>
  <si>
    <t>2026-09-16 15:00:00 | Nama : BP ARIK (KEPSEK) No Hp : 082339707081 No Alt :  Tgl Pemasangan : 16 September 2026 Interval : PAGI  Note : Hubungi pelanggan terlebih dahulu</t>
  </si>
  <si>
    <t>PT. SFU (EMAAL OFFICE)</t>
  </si>
  <si>
    <t>ODP-PSN-F02/11</t>
  </si>
  <si>
    <t>WO064251103</t>
  </si>
  <si>
    <t>|MN02680|/PT. SFU (EMAAL OFFICE)/WINBACK 2.0 HSI B2B (1:1) 100MBPS 535RB PSB DISC 70%//mastung1924@gmail.com/MUHAMMAD ALI MASRUR/85748341691</t>
  </si>
  <si>
    <t>2026-09-15 15:00:00|M Janji : 15/09/2026 Jam Pasang : 08.00 - 13:00  NoteÃ‚Â :  hubungi terlebih dahulu sebelum kelokasi |40981182|MYDITA</t>
  </si>
  <si>
    <t>14-09-2026 16:54:47</t>
  </si>
  <si>
    <t>TOKO KHOLIS</t>
  </si>
  <si>
    <t>ODP-PSN-FAK/04</t>
  </si>
  <si>
    <t>WO064283000</t>
  </si>
  <si>
    <t>|MN01982|/TOKO KHOLIS/WINBACK 2.0 HSI B2B (1:1) 75MBPS 415RB PSB DISC 70%/PSN/nurcholis01101999@gmail.com/AQUANIS KARYONO/83192814569</t>
  </si>
  <si>
    <t>2026-09-16 08:00:00|Tanggal Pemasangan : 16 September 2026 Jam Pemasangan : 08:00 15:00 Info Tambahan : Hubungi pelanggan dulu sebelum ke lokasi terimakasih|40931149|MYDITA</t>
  </si>
  <si>
    <t>ALFAMIDI KEMANTREN</t>
  </si>
  <si>
    <t>ODP-TUN-FA/19</t>
  </si>
  <si>
    <t>WO064191735</t>
  </si>
  <si>
    <t>|MN00843|MYIA-025406364044/POI/Bayu Arfiyan/081113705508/bayu.arfiyan@jwi.id</t>
  </si>
  <si>
    <t>Praktik Dokter Gigi Siska Puji Ristanti</t>
  </si>
  <si>
    <t>ODP-GDA-FAL/53 FAL/D05/53.01</t>
  </si>
  <si>
    <t>WO064040492</t>
  </si>
  <si>
    <t>MD|MYDB-20260911268478|DN00001/MN01572|Praktik Dokter Gigi Siska Puji Ristanti|081252092044</t>
  </si>
  <si>
    <t>2026-09-12 08:00:00 | telp : 081252092044 M Janji : (12/09/2026) jam Pasang : 09:00 Note : hubungi pelanggan jika ingin kelokasi</t>
  </si>
  <si>
    <t>PT SUPERIOR PORCELAIN SUKSES</t>
  </si>
  <si>
    <t>ODP-GDA-FB/09</t>
  </si>
  <si>
    <t>WO064213423</t>
  </si>
  <si>
    <t>|MN01401|MYIA-014894371096/POI/Andrias/08385912697/edp@superior.co.id</t>
  </si>
  <si>
    <t xml:space="preserve">2026-09-13 11:00:00 | Jam pemasangan : 12.00  Info Tambahan : Hubungi pelanggan dulu sebelum ke lokasi  terimakasih   </t>
  </si>
  <si>
    <t>ODP-GDA-FB/09 FB/D03/01.09</t>
  </si>
  <si>
    <t>WO064114720</t>
  </si>
  <si>
    <t>Follow Up Revoke Completed, New Order ID : SC1002586168</t>
  </si>
  <si>
    <t>KOST SEJAHTERA</t>
  </si>
  <si>
    <t>ODP-GDA-FD/24</t>
  </si>
  <si>
    <t>WO064362589</t>
  </si>
  <si>
    <t>|MN02620|/KOST SEJAHTERA/WINBACK 2.0 HSI B2B (1:1) 50MBPS 355RB PSB DISC 70%//sugiek1968@gmail.com/SUGIANTO/81331689757</t>
  </si>
  <si>
    <t>2026-09-17 08:00:00|Nama Pic : BP SUGIANTO No Hp Pic : 081331689757 Jam Pemasangan : 08:00 - 12.00 Tanggal Pemasangan : KAMIS 17 SEPTEMBER 2025 Info Tambahan : Hubungi pelanggan sebelum datang ke lokasi|40000798|MYDITA</t>
  </si>
  <si>
    <t>Follow Up Revoke Completed, New Order ID : SC1002581926</t>
  </si>
  <si>
    <t>PT SULTAN ASIA MANDIRI</t>
  </si>
  <si>
    <t>ODP-WR1-FHW/72</t>
  </si>
  <si>
    <t>WO064223450</t>
  </si>
  <si>
    <t>AMRBS;400664;AMEX;ASANDHYASARI;RBS-3;SURAMADU;PT SULTAN ASIA MANDIRI;081234893609/Devi/081297924138/Jelia/jelia@awsindo.com/HSI Bisnis (1:1) 50 Mbps (Rp 439.000) PSB Rp 150.000</t>
  </si>
  <si>
    <t>2026-09-18 11:00:00|Tanggal pemasangan: 18 /09/2026 Jam pemasangan : pagi / siang Info Tambahan : Hubungi pelanggan dulu sebelum ke lokasi. terima kasih|40951377|MYDITA</t>
  </si>
  <si>
    <t>ODP-DMA-FDA/011</t>
  </si>
  <si>
    <t>WO064245783</t>
  </si>
  <si>
    <t>2026-09-10 08:00:00 | M Janji : (10/09/2026)  jam Pasang : 09:00  Note : hubungi pelanggan jika ingin kelokasi</t>
  </si>
  <si>
    <t>14-09-2026 16:39:44</t>
  </si>
  <si>
    <t>Follow Up Revoke Completed, New Order ID : SC1002587357</t>
  </si>
  <si>
    <t>MI KETANGGEN</t>
  </si>
  <si>
    <t>ODP-SLI-FAS/014 FAS/D02/014.01</t>
  </si>
  <si>
    <t>WO064045285</t>
  </si>
  <si>
    <t>|MC80054|MYIA-075445973178/POI/MUHAMMAD SYAIFUDIN ZUMRI/085640108566/syaifudinu380@gmail.com</t>
  </si>
  <si>
    <t>PT TEKNOLOGI KARTU INDONESIA</t>
  </si>
  <si>
    <t>ODP-SLI-FD/011 FD/D05.A/04.11</t>
  </si>
  <si>
    <t>WO064210047</t>
  </si>
  <si>
    <t>|MN00238|MYIA-060377619447/POI/ARIF ARINTO/081902866366/oganoktavianto@gmail.com</t>
  </si>
  <si>
    <t xml:space="preserve">2026-09-15 08:00:00 | M Janji : 15/09/2026 Jam Pasang : 08.00 - 13:00  NoteÃ‚Â :  hubungi terlebih dahulu sebelum kelokasi  </t>
  </si>
  <si>
    <t>SOKA MAJU TEKNIK</t>
  </si>
  <si>
    <t>ODP-SLI-FM/086</t>
  </si>
  <si>
    <t>WO064220756</t>
  </si>
  <si>
    <t>|MN00481|MYIA-044951022001/POI/gangga widya saraswati/085740712116/sokmatek22@gmail.com</t>
  </si>
  <si>
    <t>2026-09-15 11:00:00 | Nama Pic :  No Hp Pic :  Jam Pemasangan : 08:00 - 12.00 Tanggal Pemasangan : SELASA 15 SEPTEMBER 2025 Info Tambahan : Hubungi pelanggan sebelum datang ke lokasi</t>
  </si>
  <si>
    <t>Kost Putri Sus</t>
  </si>
  <si>
    <t>ODP-SLI-FAA/001 FAA/D01/001.01</t>
  </si>
  <si>
    <t>WO064264692</t>
  </si>
  <si>
    <t>|MN00426|MYIA-021862307026/POI/Susmono Adi/085726879605/susmad728@gmail.com</t>
  </si>
  <si>
    <t>15-09-2026 07:39:53</t>
  </si>
  <si>
    <t>Inprogress Alpro, SC Lama : SC1002578516</t>
  </si>
  <si>
    <t>Inprogress Alpro, SC Lama : SC1002576474</t>
  </si>
  <si>
    <t>ODP-SLI-FW/067</t>
  </si>
  <si>
    <t>WO064331204</t>
  </si>
  <si>
    <t>|MN00238|MYIA-066589144782/POI/ARIF/081902866366/oganoktavianto@gmail.com</t>
  </si>
  <si>
    <t>15-09-2026 17:54:53</t>
  </si>
  <si>
    <t>TEBAH ANUGERAH NUSANTARA</t>
  </si>
  <si>
    <t>ODP-SLI-FAW/009 FAW/D01/009.01</t>
  </si>
  <si>
    <t>WO064334738</t>
  </si>
  <si>
    <t>|MN00426|MYIA-083041166360/POI/Purwanto/083822924473/purwantogrtasan@gmail.com</t>
  </si>
  <si>
    <t>2026-09-16 15:00:00 | Nama : BP PURWANTO  No Hp : 083822924473 No Alt : 083154994800 Tgl Pemasangan : 16 September 2026 Interval : PAGI  Note : Hubungi pelanggan terlebih dahulu</t>
  </si>
  <si>
    <t>MTs Terpadu Al Hikmah Karangede</t>
  </si>
  <si>
    <t>ODP-SLI-FAQ/010 FAQ/D02/010.01</t>
  </si>
  <si>
    <t>WO064231274</t>
  </si>
  <si>
    <t>|MN00426|MYIA-097984309989/POI/Yassica Dwi Wijayanti/081475505703/mtsterpadualhikmah@gmail.com</t>
  </si>
  <si>
    <t>2026-09-19 15:00:00 | Nama Pic : bp andi  No Hp Pic : 081475505703 No alt : - Jam Pemasangan : pagi  Tanggal Pemasangan : 19 September 2026</t>
  </si>
  <si>
    <t>Order dicancel oleh SELLYNA DWI ANISTYA| reason cancel : Data anomali remark : -7.356112627906894, 110.71102112270019 respons</t>
  </si>
  <si>
    <t>DGreypro</t>
  </si>
  <si>
    <t>ODP-ABR-FE/139 FE/D10/139.01</t>
  </si>
  <si>
    <t>WO064123144</t>
  </si>
  <si>
    <t>|MN02374|MYIA-099001299594/POI/Miftakhul Huda/0895604735169/rizkiakbar535@gmail.com</t>
  </si>
  <si>
    <t>2026-09-13 11:00:00 | Nama PIC : bapak huda No HP : 0895604735169 Alt :  M Janji : (MINGGU/13/SEPTEMBER/2026) jam Pasang : 09:00 Note : hubungi pelanggan jika ingin kelokasi</t>
  </si>
  <si>
    <t>PT BPR KUSUMA SUMBING AMBARAWA</t>
  </si>
  <si>
    <t>ODP-ABR-FE/149</t>
  </si>
  <si>
    <t>WO064369583</t>
  </si>
  <si>
    <t>|MC80122|/ PT BPR KUSUMA SUMBING AMBARAWA/ 083123408274/ksbpusat.tsi@gmail.com/2S PHONE HSI BISNIS 1:1 PROMO 50Mbps / NISA AULIA SUNDARI / HGN</t>
  </si>
  <si>
    <t>2026-09-17 08:00:00|telp :083123408274 M Janji : (17/09/2026) jam Pasang : 09:00 Note : hubungi pelanggan jika ingin kelokasi|40000802|MYDITA</t>
  </si>
  <si>
    <t>PINK.STORE</t>
  </si>
  <si>
    <t>ODP-ABR-FF/091</t>
  </si>
  <si>
    <t>WO064326919</t>
  </si>
  <si>
    <t>|MN02532|/Muhammad Aqil Fatoni/085725988559/aqilfatz@gmail.com</t>
  </si>
  <si>
    <t>2026-09-16 15:00:00|Tanggal pemasangan : 16 SEPTEMBER JULI 2026 Jam pemasangan : pagi/siang Info Tambahan : Hubungi pelanggan dulu sebelum ke lokasi terima kasih|40010577|MYDITA</t>
  </si>
  <si>
    <t>ODP-ABR-FF/047</t>
  </si>
  <si>
    <t>|MN02532|/muhammad aqil fatoni/081329076600 ALT 0857257988559/aqilfatz@gmail.com</t>
  </si>
  <si>
    <t>Taman Pendidikan Al-Quran Miftakhul Ulum</t>
  </si>
  <si>
    <t>ODP-BDN-FD/001 FD/D01/001.01</t>
  </si>
  <si>
    <t>WO064067760</t>
  </si>
  <si>
    <t>MD|MYDB-20260911268510|DN00001/MN00663|Taman Pendidikan Al-Quran Miftakhul Ulum|085624829647</t>
  </si>
  <si>
    <t xml:space="preserve">2026-09-11 12:32:00 | </t>
  </si>
  <si>
    <t>PUSKESMAS BAWEN</t>
  </si>
  <si>
    <t>ODP-BWE-FB/075</t>
  </si>
  <si>
    <t>WO064275596</t>
  </si>
  <si>
    <t>|MN00238|MYIA-079823714635/POI/VITA LESTARI/081904925113/puskesmasbawen.keu@gmail.com</t>
  </si>
  <si>
    <t>2026-09-12 15:00:00 | Nama PIC : Ibu Vita  No Hp : 081904925113  Alt : -  Manja : 12 Sept 2026  Jam : Pagi / Siang  Note : Hubungi pelanggan terlebih dahulu</t>
  </si>
  <si>
    <t>ODP-BWE-FB/020 FB/D03/11</t>
  </si>
  <si>
    <t>WO064081476</t>
  </si>
  <si>
    <t>2026-09-12 15:00:00 | Nama PIC : Ibu Vita No Hp : 081904925113 Alt : - Manja : 12 Sept 2026 Jam : Pagi / Siang Note : Hubungi pelanggan terlebih dahulu</t>
  </si>
  <si>
    <t>Follow Up Revoke Completed, New Order ID : SC1002588175</t>
  </si>
  <si>
    <t>Ganglaut Speedboat Rent</t>
  </si>
  <si>
    <t>ODP-JPR-FR/021</t>
  </si>
  <si>
    <t>WO064276620</t>
  </si>
  <si>
    <t>MD|MYDB-20260914268688|EC60002/MC60029|Ganglaut Speedboat Rent|082341928289</t>
  </si>
  <si>
    <t>MANDIRI BANGUN NUSANTARA OFFICE 2</t>
  </si>
  <si>
    <t>ODP-JPR-FM/109</t>
  </si>
  <si>
    <t>AMRBS;406329/Afiq Adzana/TREG4SOLO/WIBOWO WAHYU SAPUTRO/08112795558/wahyumandiri1@gmail.com/PSB Winback 2.0 Bisnis 100 Mbps Rp 535.000</t>
  </si>
  <si>
    <t>UNCONTACTED : Line Busy Benita Lailani 40951377|MYDITA</t>
  </si>
  <si>
    <t>MANDIRI BANGUN NUSANTARA OFFICE  3</t>
  </si>
  <si>
    <t>UNCONTACTED : Line Busy NENG PUTRI MEILINDA PERMATASARI 40981184|MYDITA</t>
  </si>
  <si>
    <t>KMJ</t>
  </si>
  <si>
    <t>Pusat Oleh Oleh Karimunjawa</t>
  </si>
  <si>
    <t>ODP-KMJ-FA/032</t>
  </si>
  <si>
    <t>WO064315580</t>
  </si>
  <si>
    <t>MD|MYDB-20260914268678|DN00001/MN00300|Pusat Oleh Oleh Karimunjawa|08135955359</t>
  </si>
  <si>
    <t>2026-09-16 15:00:00 | Nama Pic : IBU MIRA No Hp Pic :  Jam Pemasangan : 08:00 - 12.00 Tanggal Pemasangan : RABU 16 SEPTEMBER 2025 Info Tambahan : Hubungi pelanggan sebelum datang ke lokasi</t>
  </si>
  <si>
    <t>LABORATORIUM MA AL FALAH</t>
  </si>
  <si>
    <t>ODP-PEC-FD/134 FD/D08/134.01</t>
  </si>
  <si>
    <t>WO064083845</t>
  </si>
  <si>
    <t>|MC60141|MYIA-006167205875/POI/IFFA AYU WULANDARI/089669266977/alfalahma83@gmail.com</t>
  </si>
  <si>
    <t>2026-09-12 15:00:00 | telp : 089669266977 M Janji : (12/09/2026) jam Pasang : 09:00 Note : hubungi pelanggan jika ingin kelokasi</t>
  </si>
  <si>
    <t>BANK BKK KC MAYONG</t>
  </si>
  <si>
    <t>ODP-PEC-FJ/067 FJ/D02/067.01</t>
  </si>
  <si>
    <t>WO064213887</t>
  </si>
  <si>
    <t>|MC60028|MYIA-038787643102/POI/Iva Yusdiana/081329504142/gbaru486@gmail.com</t>
  </si>
  <si>
    <t xml:space="preserve">2026-09-15 08:00:00 | Tanggal : 15 September 2026 Jam : pagi  Hubungi pelanggan sebelum ke lokasi  </t>
  </si>
  <si>
    <t>14-09-2026 12:09:50</t>
  </si>
  <si>
    <t>PT Yayasan Mosya Selalu Berkah</t>
  </si>
  <si>
    <t>ODP-JWN-FB/131 FB/D03/131.01</t>
  </si>
  <si>
    <t>WO064290083</t>
  </si>
  <si>
    <t>|MN02621|MYIA-029400989302/POI/Krismon Riski Tri Nugroho/081225916575/sppgketitangwetan01@gmail.com</t>
  </si>
  <si>
    <t>2026-09-16 08:00:00 | Tanggal pemasangan : 16 September 2026 Jam pemasangan : pagi/siang Info Tambahan : Hubungi pelanggan dulu sebelum ke lokasi terima kasih</t>
  </si>
  <si>
    <t>SMA NEGERI 1 BATANGAN</t>
  </si>
  <si>
    <t>ODP-JWN-FB/011</t>
  </si>
  <si>
    <t>|MC60053|/SURAJI/081325673039/smabasarpras@gmail.com/ PSB HSI BISNIS WINBACK 2.0 300Mbps ABONEMEN 1.130.000 PLUS PPN</t>
  </si>
  <si>
    <t>MAJU MAKMUR ANANTA</t>
  </si>
  <si>
    <t>ODP-PAT-FX/022</t>
  </si>
  <si>
    <t>WO064313216</t>
  </si>
  <si>
    <t>|MC60053|/SAPUTRO IRAWAN/082313360043 /ervanazulianto346@gmail.com /Permintaan PSB HSI BISNIS WB2 50MBPS/MAJU MAKMUR ANANTA</t>
  </si>
  <si>
    <t>2026-09-16 15:00:00|Nama PIC : Bp Erfana No Hp : 082313360043 No Alt : - Tgl Pemasangan : 16 Sept 2026 Interval : Pagi / Siang Note : Hubungi pelanggan terlebih dahulu, terima  |40951378|MYDITA</t>
  </si>
  <si>
    <t>TAY</t>
  </si>
  <si>
    <t>BANANA KING</t>
  </si>
  <si>
    <t>ODP-TAY-FC/092 FC/D06/092.01</t>
  </si>
  <si>
    <t>WO064226459</t>
  </si>
  <si>
    <t>|MN01722|MYIA-093013882421/POI/TITIK MURDHIYANINGSIH/089628919948/titik863@gmail.com</t>
  </si>
  <si>
    <t>2026-09-15 11:00:00 | Nama Pic : BP UGAL No Hp Pic : 089628919948 Jam Pemasangan : 08:00 - 12.00 Tanggal Pemasangan : SELASA 15 SEPTEMBER 2025 Info Tambahan : Hubungi pelanggan sebelum datang ke lokasi</t>
  </si>
  <si>
    <t>ODP-KDL-FT/029</t>
  </si>
  <si>
    <t>WO064222360</t>
  </si>
  <si>
    <t>2026-09-10 08:00:00 | Nama Pic : BP ARIF  No Hp Pic : 085283300362  Jam Pemasangan : 08:00 - 12.00  Tanggal Pemasangan : KAMIS 10 SEPTEMBER 2026  Info Tambahan : Hubungi pelanggan sebelum datang ke lokasi</t>
  </si>
  <si>
    <t>Follow Up Revoke Completed, New Order ID : SC1002586323</t>
  </si>
  <si>
    <t>ODP-SKR-FG/017</t>
  </si>
  <si>
    <t>WO064071132</t>
  </si>
  <si>
    <t>SP DECORATION SUKOREJO</t>
  </si>
  <si>
    <t>ODP-SKR-FA/038 FA/D03/038.01</t>
  </si>
  <si>
    <t>WO064199243</t>
  </si>
  <si>
    <t>|MN01684|MYIA-068965055801/POI/Ahmad baharudin/08386825173/bahar.tikus@gmail.com</t>
  </si>
  <si>
    <t>ODP-SKR-FE/004</t>
  </si>
  <si>
    <t>WO064234125</t>
  </si>
  <si>
    <t>Follow Up Revoke Completed, New Order ID : SC1002586867</t>
  </si>
  <si>
    <t>Follow Up Revoke Completed, New Order ID : SC1002583100</t>
  </si>
  <si>
    <t>TOKO CITY CELL</t>
  </si>
  <si>
    <t>ODP-SKR-FF/010 FF/D02/010.01</t>
  </si>
  <si>
    <t>WO064331904</t>
  </si>
  <si>
    <t>|MN01684|MYIA-080029718147/POI/Ahmad sobirin/087831143104/asobirin1987@gmail.com</t>
  </si>
  <si>
    <t xml:space="preserve">2026-09-16 15:00:00 | M Janji : (16/09/2026) jam Pasang : 09:00 Note : hubungi pelanggan jika ingin kelokasi </t>
  </si>
  <si>
    <t>15-09-2026 18:25:33</t>
  </si>
  <si>
    <t>WLR</t>
  </si>
  <si>
    <t>PT BPR KUSUMA SUMBING WELERI</t>
  </si>
  <si>
    <t>ODP-WLR-FD/013</t>
  </si>
  <si>
    <t>WO064335638</t>
  </si>
  <si>
    <t>|MC80122|/ PT BPR KUSUMA SUMBING WELERI/ 083123408274/ksbpusat.tsi@gmail.com/2S PHONE HSI BISNIS 1:1 PROMO 75Mbps / NISA AULIA SUNDARI / HGN</t>
  </si>
  <si>
    <t>2026-09-17 08:00:00|Nama : BP YOGI PRASTIYANTA No Hp : 083123408274 No Alt :  Tgl Pemasangan : 16 September 2026 Interval : PAGI  Note : Hubungi pelanggan terlebih dahulu|40971402|MYDITA</t>
  </si>
  <si>
    <t>WELERI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</si>
  <si>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</si>
  <si>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SD IT CAHAYA BANGSA</t>
  </si>
  <si>
    <t>ODP-MJE-FH/012</t>
  </si>
  <si>
    <t>WO064088089</t>
  </si>
  <si>
    <t>MD|MYDB-20260911268534|DC50007/MC50033|SD IT CAHAYA BANGSA|081578031646</t>
  </si>
  <si>
    <t>2026-09-14 08:00:00 | SD IT CAHAYA BANGSA 081578031646</t>
  </si>
  <si>
    <t>PT Pacific Furniture</t>
  </si>
  <si>
    <t>ODP-MJE-FC/045</t>
  </si>
  <si>
    <t>WO064129765</t>
  </si>
  <si>
    <t>MD|MYDB-20260818266073|DN00001/MN00299|PT Pacific Furniture|082314477793</t>
  </si>
  <si>
    <t xml:space="preserve">2026-08-22 08:00:00 | Nama PIC : bapa indra  No HP : 087898118877  No Alternatif :   M Janji : 22/08/2026  Jam Pasang : Pagi  NoteÃ‚Â :  Hubungi terlebih dahulu sebelum ke lokasi   </t>
  </si>
  <si>
    <t>CV. Jasa Abadi Plasindo</t>
  </si>
  <si>
    <t>ODP-SMT-FAN/010 FAN/D01/010.01</t>
  </si>
  <si>
    <t>WO064040945</t>
  </si>
  <si>
    <t>|MC50018|MYIA-087668514979/POI/Hariman loewarso/085741202210/jasaabadiplasindo@gmail.com</t>
  </si>
  <si>
    <t>2026-09-12 08:00:00 | telp : 085741202210 M Janji : (12/09/2026) jam Pasang : 09:00 Note : hubungi pelanggan jika ingin kelokasi</t>
  </si>
  <si>
    <t>PT INDAH MULIA LOGISTIK</t>
  </si>
  <si>
    <t>ODP-SMT-FBK/129 FBK/D09/129.01</t>
  </si>
  <si>
    <t>WO064086120</t>
  </si>
  <si>
    <t>|MN00966|MYIA-013477866112/POI/AHMAD ZAKI MUZAYIN/087784620660/cs.smg@imllogistik.com</t>
  </si>
  <si>
    <t>2026-09-12 15:00:00 | Nama : BP AHMAD ZAKI MUZAYIN  No Hp : 087784620660 No Alt :  Tgl Pemasangan : 12 September 2026 Interval : PAGI  Note : Hubungi pelanggan terlebih dahulu</t>
  </si>
  <si>
    <t>GILTBITE</t>
  </si>
  <si>
    <t>ODP-SMT-FW/075</t>
  </si>
  <si>
    <t>WO064214984</t>
  </si>
  <si>
    <t>AMRBS;403538;REG3;RACHMAT;081391599400;HSI 1S 50MB;355k;PIC 081227092362;giltbite2024@yahoo.com</t>
  </si>
  <si>
    <t>2026-08-25 15:00:00|M Janji : (Selasa, 25/AGUSTUS/2026)  jam Pasang : 13.00  Note : hubungi pelanggan jika ingin ke lokasi, terima kasih.|40941148|MYDITA</t>
  </si>
  <si>
    <t>PT TUNAS BAJA NINDIA PERKASA</t>
  </si>
  <si>
    <t>ODP-SMT-FAB/016</t>
  </si>
  <si>
    <t>WO064277953</t>
  </si>
  <si>
    <t>2026-09-16 08:00:00|Tanggal pemasangan : 16 SEPTEMBER JULI 2026 Jam pemasangan : pagi/siang Info Tambahan : Hubungi pelanggan dulu sebelum ke lokasi terima kasih|40010577|MYDITA</t>
  </si>
  <si>
    <t>15-09-2026 09:10:07</t>
  </si>
  <si>
    <t>WO064064163</t>
  </si>
  <si>
    <t>2026-09-12 11:00:00|telp : 085711857000 M Janji : (12/09/2026) jam Pasang : 09:00 Note : hubungi pelanggan jika ingin kelokasi|40000802|MYDITA</t>
  </si>
  <si>
    <t>PT. GLOBAL YIMI CARGO</t>
  </si>
  <si>
    <t>ODP-SMT-FCZ/025</t>
  </si>
  <si>
    <t>WO064297101</t>
  </si>
  <si>
    <t>AMRBS;403099;REG3;MUHAMMAD MASTUR;081226139781;CP SETIYAWAN ADITYA DARMA PUTRA;087831993602;PAKET 1S INET 300 MBPS (1.499.000);input by tito</t>
  </si>
  <si>
    <t>2026-09-16 11:00:00|Nama PIC:  bp setyawan No HP: 087831993602 Alt: Tanggal: 16/9/2026 Jam Pasang: Siang Note: Hubungi sebelum ke lokasi, terimakasih|40931149|MYDITA</t>
  </si>
  <si>
    <t>PT Mulia Inti Pangan</t>
  </si>
  <si>
    <t>ODP-SMT-FA/020</t>
  </si>
  <si>
    <t>WO064331070</t>
  </si>
  <si>
    <t>AMRBS;950225;REG3;PRAMUDIASTUTI AGENG N;081225561924;PIC 089666941991;HSI 50MB DAN TLP;PT MULIA INTI PANGAN; it@muliaintipangan.co.id</t>
  </si>
  <si>
    <t>13-09-2026 11:54:50</t>
  </si>
  <si>
    <t>Dimsum FoodKu</t>
  </si>
  <si>
    <t>ODP-BMK-FL/077</t>
  </si>
  <si>
    <t>WO064201058</t>
  </si>
  <si>
    <t>MD|MYDB-20260911268547|DN00001/MN00299|Dimsum FoodKu|082138601959</t>
  </si>
  <si>
    <t>2026-09-15 08:00:00 | Nama : bapa ihda No HP : 082138601959 No Alternatif : M Janji : 15/09/2026 Jam Pasang : Pagi NoteÃ‚Â :  Hubungi terlebih dahulu sebelum ke lokasi</t>
  </si>
  <si>
    <t>Kost Putra Bingah Residence</t>
  </si>
  <si>
    <t>ODP-BMK-FAC/009</t>
  </si>
  <si>
    <t>WO064236716</t>
  </si>
  <si>
    <t>|MC50147|MYIA-029529231441/POI/aldi baedillah/082297316663/ubae1302@gmail.com</t>
  </si>
  <si>
    <t>SMC</t>
  </si>
  <si>
    <t>Yeokjeon Grandma Beer</t>
  </si>
  <si>
    <t>ODP-SMC-FA/099 FA/D10/099.01</t>
  </si>
  <si>
    <t>WO064245018</t>
  </si>
  <si>
    <t>|MB00503|MYIA-063672385970/POI/bapak/085710739440/yeokjeongrandmabeer@gmail.com</t>
  </si>
  <si>
    <t>2026-09-15 15:00:00 | Nama : BU FITRI BULANG KENENG  No Hp : 085710739440 No Alt :  Tgl Pemasangan : 15 September 2026 Interval : SIANG Note : Hubungi pelanggan terlebih dahulu</t>
  </si>
  <si>
    <t>BENGKEL MOTOR BCM</t>
  </si>
  <si>
    <t>ODP-GNK-FL/005 FL/D01/005.01</t>
  </si>
  <si>
    <t>WO064142283</t>
  </si>
  <si>
    <t>|MN02374|MYIA-072798070115/POI/Ilham Mulia Ahmad/08132758081/fullw.ashrobusta@gmail.com</t>
  </si>
  <si>
    <t>CV SANTOSO PUTRA JAYA</t>
  </si>
  <si>
    <t>ODP-JHR-FAR/016</t>
  </si>
  <si>
    <t>WO064106838</t>
  </si>
  <si>
    <t>|MN00966|MYIA-031560708409/POI/IMAM PUJIANTO SANTOSO/081803110003/imamsantoso@ymail.com</t>
  </si>
  <si>
    <t xml:space="preserve">2026-09-13 08:00:00 | Nama PIC:  bp imam No HP: 081803110003 Alt: Tanggal: 13/9/2026 Jam Pasang: Siang Note: Hubungi sebelum ke lokasi, terimakasih.   </t>
  </si>
  <si>
    <t>HSI Bisnis Bundling Phone Promo 2026 Dual Band PSB 70% - Free 800 Menit Promo - 100 Mbps</t>
  </si>
  <si>
    <t>wisma kost</t>
  </si>
  <si>
    <t>ODP-MJP-FFK/061 FFK/D01/061.01</t>
  </si>
  <si>
    <t>WO064209878</t>
  </si>
  <si>
    <t>|MN02374|MYIA-033714049932/POI/jumarno/089654776668/jumarno100285@gmail.com</t>
  </si>
  <si>
    <t>PT POHON BIRU JAYA</t>
  </si>
  <si>
    <t>ODP-SSL-FAF/005 FAF/D01/005.01</t>
  </si>
  <si>
    <t>WO064216023</t>
  </si>
  <si>
    <t>|MN02672|MYIA-035646313708/POI/REZA/08170904091/fina.finance@sozoskinclinic.com</t>
  </si>
  <si>
    <t>PT.JELAJAH SMART TEKNOLOGI CC PT MSC MEDITERRANEAN SHIPPING INDONESIA</t>
  </si>
  <si>
    <t>ODP-SSL-F13/06 FCL/F13/09.06</t>
  </si>
  <si>
    <t>WO064274134</t>
  </si>
  <si>
    <t>|MB00450|MYIA-057432506483/POI/Muhammad Fadhlan/085157955964/admin@artha.net.id</t>
  </si>
  <si>
    <t>Follow Up Revoke Completed, New Order ID : SC1002591334</t>
  </si>
  <si>
    <t>SD NEGERI 3 CANDINEGARA</t>
  </si>
  <si>
    <t>ODP-AJB-FQ/032</t>
  </si>
  <si>
    <t>WO064220269</t>
  </si>
  <si>
    <t>|MC00213|MYIA-011858621895/POI/EKA KHAHARUDIN/08977517099/eka.kaharudin93@gmail.com</t>
  </si>
  <si>
    <t>2026-09-12 15:00:00 | Tanggal pemasangan: 12/09/2026  Jam pemasangan : pagi/siang  Info Tambahan : Hubungi pelanggan dulu sebelum ke lokasi.  terima kasih</t>
  </si>
  <si>
    <t>ODP-AJB-FQ/032 FQ/D03/032.01</t>
  </si>
  <si>
    <t>WO064079143</t>
  </si>
  <si>
    <t>Follow Up Revoke Completed, New Order ID : SC1002586307</t>
  </si>
  <si>
    <t>Provisioning Failed|WFM|INF009374063|Bangunan belum jadi</t>
  </si>
  <si>
    <t>SD NEGERI 1 KARANGTENGAH CILONGOK</t>
  </si>
  <si>
    <t>ODP-CLO-FL/008</t>
  </si>
  <si>
    <t>WO064206667</t>
  </si>
  <si>
    <t>|MC00213|MYIA-001646655643/POI/TRIYONO/0895357504032/wiwitsasmita39@gmail.com</t>
  </si>
  <si>
    <t>2026-09-12 15:00:00 | M Janji : (12/09/2026)  jam Pasang : 09:00  Note : hubungi pelanggan jika ingin kelokasi</t>
  </si>
  <si>
    <t>ODP-CLO-FL/008 FL/D01/008.01</t>
  </si>
  <si>
    <t>WO064082913</t>
  </si>
  <si>
    <t>Follow Up Revoke Completed, New Order ID : SC1002585917</t>
  </si>
  <si>
    <t>ERABLUE CILONGOK</t>
  </si>
  <si>
    <t>ODP-CLO-FC/009 FC/D01/009.01</t>
  </si>
  <si>
    <t>WO064324482</t>
  </si>
  <si>
    <t>|MN02713|MYIA-094061337412/POI/HASBIBINTARO SHIDDIQ/081249549394/nextperdanaone@gmail.com</t>
  </si>
  <si>
    <t>WO064322238</t>
  </si>
  <si>
    <t>|MN02713|MYIA-043383994851/POI/HASBIBINTARO SHIDDIQ/081249549394/nextperdanaone@gmail.com</t>
  </si>
  <si>
    <t>WANAHA INTI MAS</t>
  </si>
  <si>
    <t>ODP-PWT-FR/038</t>
  </si>
  <si>
    <t>WO064232699</t>
  </si>
  <si>
    <t>|MC00213|MYIA-086492503382/POI/SLAMET YUNIARTO/081297250235/it.support@wahanaintimas.co.id</t>
  </si>
  <si>
    <t>2026-09-13 08:00:00 | Nama Pic : bp ramdan   No Hp Pic : 081297250235  No alt : -  Jam Pemasangan : pagi   Tanggal Pemasangan : 13 September 2026</t>
  </si>
  <si>
    <t>SEDIA ES</t>
  </si>
  <si>
    <t>ODP-PWT-FBC/015 FBC/D05/015.01</t>
  </si>
  <si>
    <t>WO064257933</t>
  </si>
  <si>
    <t>|MC80042|MYIA-096146008733/POI/Paduana Sitompul /085290202009/papaauspurwokerto@gmail.com</t>
  </si>
  <si>
    <t>RUMAH KOST ARR</t>
  </si>
  <si>
    <t>ODP-PWT-FP/062</t>
  </si>
  <si>
    <t>WO064255483</t>
  </si>
  <si>
    <t>PSB;MN02713;RUMAAH KOST ARR;089692667779;PSB HSI BISNIS 200MBPS PROMO;sripertiwi36@gmail.com;SRI PERTIWI;-7.445094647061469, 109.25069115397294</t>
  </si>
  <si>
    <t>2026-09-15 15:00:00|M Janji : 15/09/2026 Jam Pasang : 08.00 - 13:00  NoteÃ‚Â :  hubungi terlebih dahulu sebelum kelokasi  |40951378|MYDITA</t>
  </si>
  <si>
    <t>WO064105906</t>
  </si>
  <si>
    <t>2026-09-13 08:00:00 | Nama Pic : bp ramdan  No Hp Pic : 081297250235 No alt : - Jam Pemasangan : pagi  Tanggal Pemasangan : 13 September 2026</t>
  </si>
  <si>
    <t>Follow Up Revoke Completed, New Order ID : SC1002586820</t>
  </si>
  <si>
    <t>RUMAAH KOST ARR</t>
  </si>
  <si>
    <t>ODP-PWT-FP/001</t>
  </si>
  <si>
    <t>PSB;MC80052;RUMAH KOST ARR;089692667779;PSB HSI BISNIS 200MBPS PROMO;sripertiwi36@gmail.com;SRI PERTIWI;-7.445094647061469, 109.25069115397294</t>
  </si>
  <si>
    <t>TOKO DOWNLOADDUID</t>
  </si>
  <si>
    <t>ODP-SUK-FA/014 FA/D01/014.01</t>
  </si>
  <si>
    <t>WO064311690</t>
  </si>
  <si>
    <t>|MC00213|MYIA-046183337473/POI/RIZKA NIKA SAMSUDIN ARIZAL/08112822218/downloadduid@gmail.com</t>
  </si>
  <si>
    <t xml:space="preserve">2026-09-16 11:00:00 | Nama PIC : Nika  No HP : 08112822218 Alt :  M Janji : 16/09/2026 Jam Pasang : 08.00 - 13:00  NoteÃ‚Â :  hubungi terlebih dahulu sebelum kelokasi </t>
  </si>
  <si>
    <t>WO064064315</t>
  </si>
  <si>
    <t>2026-09-12 11:00:00|Tanggal: 12/9/2026 Jam Pasang: 13.00 Note: Hubungi sebelum ke lokasi, terima kasih. |40941148|MYDITA</t>
  </si>
  <si>
    <t>LEMBIMJAR NEUTRON YOGYAKARTA</t>
  </si>
  <si>
    <t>ODP-CLC-FB/046</t>
  </si>
  <si>
    <t>WO064325582</t>
  </si>
  <si>
    <t>PSB;MN02713;LEMBIMJAR NEUTRON YOGYAKARTA;085721261099;PSB HSIE BISNIS 100MBPS BUNDLING TELEPON PROMO HUT TELKOM;clcp.ny@gmail.com;AWAN DHIRGANTARA;-7.7153061877707545, 109.00582257116423</t>
  </si>
  <si>
    <t>2026-09-19 15:00:00|Jam pemasangan : 08.00 - 12.00 Waktu pemasangan : 15 September 2026 Info Tambahan : Hubungi pelanggan dulu sebelum ke lokasi terimakasih |40951377|MYDITA</t>
  </si>
  <si>
    <t>MILI DISTRIBUSI CILACAP</t>
  </si>
  <si>
    <t>ODP-GML-FAE/010 FAE/D01/010.01</t>
  </si>
  <si>
    <t>WO064036004</t>
  </si>
  <si>
    <t>|MC00213|MYIA-094224810997/POI/ADI DARINO PUTRA/085877798970/masdarnols0927@gmail.com</t>
  </si>
  <si>
    <t xml:space="preserve">2026-09-14 08:00:00 | Tanggal : 14 September 2026 Jam : pagi  Hubungi pelanggan sebelum ke lokasi </t>
  </si>
  <si>
    <t>MAN</t>
  </si>
  <si>
    <t>WARUNG SEMBAKO RENJI</t>
  </si>
  <si>
    <t>ODP-MAN-FS/004 FS/D01/004.01</t>
  </si>
  <si>
    <t>WO064320299</t>
  </si>
  <si>
    <t>|MC00213|MYIA-011643969276/POI/SUSI/085217008269/richialyasin@gmail.com</t>
  </si>
  <si>
    <t>MAJENANG</t>
  </si>
  <si>
    <t>EIGER MAJENANG</t>
  </si>
  <si>
    <t>ODP-MAN-FC/021</t>
  </si>
  <si>
    <t>WO064366969</t>
  </si>
  <si>
    <t>PSB;MN02713;EIGER MAJENANG;082318185719;PSB HSI BISNIS 50MBPS PROMO;maulvimf@gmail.com;MAULVI MUHAMMAD FARUQI;-7.298812571514877, 108.7710833</t>
  </si>
  <si>
    <t>2026-09-18 11:00:00|Tanggal pemasangan : 17/09/2026 Jam pemasangan : pagi/siang Info Tambahan : Hubungi pelanggan dulu sebelum ke lokasi, terima kasih|40951377|MYDITA</t>
  </si>
  <si>
    <t>PT ZAHERBA INDONESIA BAHAGIA</t>
  </si>
  <si>
    <t>ODP-MAO-FE/023 FE/D01/023.01</t>
  </si>
  <si>
    <t>WO064284477</t>
  </si>
  <si>
    <t>|MC80042|MYIA-043759490518/POI/Erni Nur Hamidah /081215778885/re.gin.di.home199@gmail.com</t>
  </si>
  <si>
    <t>H&amp;I Digital Marketing</t>
  </si>
  <si>
    <t>ODP-MAO-FE/162</t>
  </si>
  <si>
    <t>WO064324972</t>
  </si>
  <si>
    <t>|MC00213|MYIA-013714393296/POI/INDRA AMARUDIN SETIANA/085647905585/amarudinindra@gmail.com</t>
  </si>
  <si>
    <t>TOKO HAMID</t>
  </si>
  <si>
    <t>ODP-BJR-FAC/049 FAC/D04/049.01</t>
  </si>
  <si>
    <t>WO064027622</t>
  </si>
  <si>
    <t>|MN00909|MYIA-028522145469/POI/hamid/082225162878/rafadarul6@gmail.com</t>
  </si>
  <si>
    <t xml:space="preserve">2026-09-13 11:00:00 | Nama PIC:  bp hamid  No HP: 082225162878 Alt: Tanggal: 13/9/2026 Jam Pasang: Siang Note: Hubungi sebelum ke lokasi, terimakasih. </t>
  </si>
  <si>
    <t>Griya Tirta</t>
  </si>
  <si>
    <t>ODP-BJR-FW/053</t>
  </si>
  <si>
    <t>WO064232754</t>
  </si>
  <si>
    <t>|MN00649|MYIA-001743150939/POI/Sunarto/082323801651/griyatirta2001@gmail.com</t>
  </si>
  <si>
    <t>2026-09-16 11:00:00 | Tanggal Pemasangan : 16 September 2026 Jam Pemasangan : 08:00 15:00 Info Tambahan : Hubungi pelanggan dulu sebelum ke lokasi terimakasih</t>
  </si>
  <si>
    <t>Mess Griya Narto</t>
  </si>
  <si>
    <t>ODP-BJR-FU/012</t>
  </si>
  <si>
    <t>WO064223479</t>
  </si>
  <si>
    <t>|MN00649|MYIA-045881653599/POI/Sunarto/6285865426767/sunarto.griyatirtasari01@gmail.com</t>
  </si>
  <si>
    <t>2026-09-14 11:00:00 | M Janji : (12/09/2026)  jam Pasang : 09:00  Note : hubungi pelanggan jika ingin kelokasi</t>
  </si>
  <si>
    <t>ODP-BJR-FU/011 FU/D02/011.01</t>
  </si>
  <si>
    <t>WO064056508</t>
  </si>
  <si>
    <t>2026-09-14 11:00:00 | M Janji : (12/09/2026) jam Pasang : 09:00 Note : hubungi pelanggan jika ingin kelokasi</t>
  </si>
  <si>
    <t>Follow Up Revoke Completed, New Order ID : SC1002586391</t>
  </si>
  <si>
    <t>TOKO MBA INUNG</t>
  </si>
  <si>
    <t>ODP-WOS-FAZ/027 FAZ/D04/027.01</t>
  </si>
  <si>
    <t>WO064089735</t>
  </si>
  <si>
    <t>|MC80016|MYIA-090141047013/POI/Sigit Pramono Jati K/089666004171/novimeme20@gmail.com</t>
  </si>
  <si>
    <t>2026-09-13 08:00:00 | Nama : BP SIGIT PREMONO JATIK No Hp : 089666004171 No Alt :  Tgl Pemasangan : 12 September 2026 Interval : SIANG Note : Hubungi pelanggan terlebih dahulu</t>
  </si>
  <si>
    <t>NSP CELL</t>
  </si>
  <si>
    <t>ODP-WOS-FAY/058</t>
  </si>
  <si>
    <t>WO064217063</t>
  </si>
  <si>
    <t>|MN00909|MYIA-016193381300/POI/hafid wahyu sudrajad/08385570515/hafidz.wahyuz097@gmail.com</t>
  </si>
  <si>
    <t>2026-09-15 11:00:00 | Nama Pic : bp hafid  No Hp Pic : 08385570515 No alt : - Jam Pemasangan : pagi  Tanggal Pemasangan : 15 September 2026</t>
  </si>
  <si>
    <t>SMA Maarif wadaslintang</t>
  </si>
  <si>
    <t>ODP-WOS-FH/009 FH/D01/009.01</t>
  </si>
  <si>
    <t>WO064218777</t>
  </si>
  <si>
    <t>|MC80008|MYIA-072029760152/POI/iwan setiawan/085185022022/iwansetiawanppqsn@gmail.com</t>
  </si>
  <si>
    <t>HSI Bisnis Basic Khusus Winback PSB 70% - 150 Mbps</t>
  </si>
  <si>
    <t>DRAVIDA KARYA</t>
  </si>
  <si>
    <t>ODP-WOS-FK/005 FK/D05/005.01</t>
  </si>
  <si>
    <t>WO064321837</t>
  </si>
  <si>
    <t>|MC80080|MYIA-059259347618/POI/HARDIYANSAH SUKMANDARU/082224402121/hardiansyahs19@gmail.com</t>
  </si>
  <si>
    <t>Kost jaya kusuma</t>
  </si>
  <si>
    <t>ODP-BDY-FK/052 FK/D04/052.01</t>
  </si>
  <si>
    <t>WO064264475</t>
  </si>
  <si>
    <t>|MC50018|MYIA-055028617727/POI/sani/085713601543/sawaliy.adireg@gmail.com</t>
  </si>
  <si>
    <t>2026-09-16 08:00:00 | Nama PIC : IBU LINDA No HP : 085713601543 Alt :  M Janji : (RABU/16/SEPTEMBER/2026) jam Pasang : 09:00 Note : hubungi pelanggan jika ingin kelokasi</t>
  </si>
  <si>
    <t>ODP-BTG-FD/013</t>
  </si>
  <si>
    <t>WO064130456</t>
  </si>
  <si>
    <t>2026-09-10 08:00:00 | Tanggal pemasangan : 10 SEPTEMBER JULI 2026  Jam pemasangan : pagi/siang  Info Tambahan : Hubungi pelanggan dulu sebelum ke lokasi  terima kasih</t>
  </si>
  <si>
    <t>Follow Up Revoke Completed, New Order ID : SC1002584283</t>
  </si>
  <si>
    <t>QIXIN MAOYI INDONESIA</t>
  </si>
  <si>
    <t>ODP-PKL-FAW/034</t>
  </si>
  <si>
    <t>WO064151901</t>
  </si>
  <si>
    <t>|MN00925|MYIA-058805104297/POI/Nabila dwy aditya pramesti/085600815884/ptqixinmaoyiindonesia@gmail.com</t>
  </si>
  <si>
    <t xml:space="preserve">2026-09-14 15:00:00 | Tanggal: 14/9/2026 Jam Pasang: 14.00 Note: Hubungi sebelum ke lokasi, terimakasih. </t>
  </si>
  <si>
    <t>13-09-2026 08:39:56</t>
  </si>
  <si>
    <t>QIXIN MAOYI INDONESIA 1</t>
  </si>
  <si>
    <t>WO064151979</t>
  </si>
  <si>
    <t>|MN00925|MYIA-081492846010/POI/Nabila dwy aditya pramesti/085600815884/ptqixinmaoyiindonesia@gmail.com</t>
  </si>
  <si>
    <t>Tsa label 2</t>
  </si>
  <si>
    <t>ODP-PKL-FAJ/082</t>
  </si>
  <si>
    <t>WO064194379</t>
  </si>
  <si>
    <t>|MN00925|MYIA-058551103710/POI/Tsabita mafadhila/0882005075081/tsabitamafadhila92@gmail.com</t>
  </si>
  <si>
    <t>2026-09-12 08:00:00 | Tanggal Pemasangan : 12 September 2026  Jam Pemasangan : 08:00 15:00  Info Tambahan : Hubungi pelanggan dulu sebelum ke lokasi terimakasih</t>
  </si>
  <si>
    <t>ODP-PKL-FAJ/043 FAJ/D03/043.01</t>
  </si>
  <si>
    <t>WO064038162</t>
  </si>
  <si>
    <t>Follow Up Revoke Completed, New Order ID : SC1002585368</t>
  </si>
  <si>
    <t>Arei pekalongan store</t>
  </si>
  <si>
    <t>ODP-PKL-FCX/087 FCX/D03/087.01</t>
  </si>
  <si>
    <t>WO064293783</t>
  </si>
  <si>
    <t>|MN01881|MYIA-029536455553/POI/muhammad mulatif/089659322767/mukhamadmulatif@gmail.com</t>
  </si>
  <si>
    <t>2026-09-16 11:00:00 | Nama : BP MUKHAMAD MULATIF  No Hp : 089659322767 No Alt :  Tgl Pemasangan : 16 September 2026 Interval : PAGI  Note : Hubungi pelanggan terlebih dahulu</t>
  </si>
  <si>
    <t>Provisioning Failed|WFM|INF009394226|TOJ_-6.9062674,109.663156_PELURUSAN ODP [ODP-PKL-FCX/040]</t>
  </si>
  <si>
    <t>ODP-KDW-FK/136</t>
  </si>
  <si>
    <t>WO064236827</t>
  </si>
  <si>
    <t>Follow Up Revoke Completed, New Order ID : SC1002587028</t>
  </si>
  <si>
    <t>Mezzy jeans</t>
  </si>
  <si>
    <t>ODP-KDW-FAB/002 FAB/D03/002.01</t>
  </si>
  <si>
    <t>WO064327818</t>
  </si>
  <si>
    <t>|MN00925|MYIA-015296728248/POI/muhammad tamrin/085643336505/shakilasuzi505@gmail.com</t>
  </si>
  <si>
    <t xml:space="preserve">2026-09-16 15:00:00 | Nama PIC:  bp thamrin No HP: 085643336505 Alt: Tanggal: 16/9/2026 Jam Pasang: Sore Note: Hubungi sebelum ke lokasi, terimakasih. </t>
  </si>
  <si>
    <t>15-09-2026 17:10:20</t>
  </si>
  <si>
    <t>insert.shop</t>
  </si>
  <si>
    <t>ODP-KDW-FAD/050 FAD/D02/050.01</t>
  </si>
  <si>
    <t>WO064069093</t>
  </si>
  <si>
    <t>|MN00925|MYIA-046111618699/POI/nasrul hayat/085113282237/idinsert65@gmail.com</t>
  </si>
  <si>
    <t>2026-09-12 15:00:00 | telp : 085113282237 M Janji : (12/09/2026) jam Pasang : 09:00 Note : hubungi pelanggan jika ingin kelokasi</t>
  </si>
  <si>
    <t>TOKO RAFANDA</t>
  </si>
  <si>
    <t>ODP-RDD-FJ/002</t>
  </si>
  <si>
    <t>WO064037646</t>
  </si>
  <si>
    <t>|MN00966|MYIA-003485184675/POI/MUHAMAD ABDUL KHOLID/082225666548/ask.kabar360@gmail.com</t>
  </si>
  <si>
    <t>DRP Racing Muffler</t>
  </si>
  <si>
    <t>ODP-BBT-FB/069 FB/D04/069.01</t>
  </si>
  <si>
    <t>WO064038886</t>
  </si>
  <si>
    <t>|MN02834|MYIA-055950923857/POI/Heri Setyawan/083869710389/hengkiysetyawan@gmail.com</t>
  </si>
  <si>
    <t>2026-09-12 11:00:00 | Nama PIC : Bp Heri No Hp : 083869710389 Alt : - Manja : 12 Sept 2026 Jam : Pagi / Siang Note : Hubungi pelanggan terlebih dahulu</t>
  </si>
  <si>
    <t>TOKO GARDA</t>
  </si>
  <si>
    <t>ODP-PBG-FQ/101 FQ/D09/101.01</t>
  </si>
  <si>
    <t>WO064251590</t>
  </si>
  <si>
    <t>|MN02834|MYIA-035955236947/POI/TEDDY GAGAH SAPUTRA/085198620202/teddygagahs7@gmail.com</t>
  </si>
  <si>
    <t>14-09-2026 17:54:42</t>
  </si>
  <si>
    <t>CANCEL ORDER INVALID SURVEY remark : Pelanggan Batal info sales response : OK</t>
  </si>
  <si>
    <t>SMK PGRI BREBES</t>
  </si>
  <si>
    <t>ODP-BRB-FG/035</t>
  </si>
  <si>
    <t>WO064212463</t>
  </si>
  <si>
    <t>AMRBS;404469;REG3;ALI;085100284847;HSI 75MB;415k;PIC  081477063532;smkspgribrebes@gmail.com</t>
  </si>
  <si>
    <t>WO064085970</t>
  </si>
  <si>
    <t>Follow Up Revoke Completed, New Order ID : SC1002586129</t>
  </si>
  <si>
    <t>SD Islam Ta&amp; 39;allumul Huda Bumiayu</t>
  </si>
  <si>
    <t>ODP-BMU-FCL/40</t>
  </si>
  <si>
    <t>WO064365191</t>
  </si>
  <si>
    <t>AMRBS;403095;REG3;BAYU PUTRO;085100296564;PIC  0852-3679-9637;HSI 100MB 669k;sdislam.taallumulhuda@gmail.com</t>
  </si>
  <si>
    <t>2026-09-17 08:00:00|Tanggal pemasangan: 17/09/2026 Jam pemasangan : pagi/siang Info Tambahan : Hubungi pelanggan dulu sebelum ke lokasi. terima kasih|40951377|MYDITA</t>
  </si>
  <si>
    <t>ERABLUE KO SAWAH</t>
  </si>
  <si>
    <t>ODP-KTM-FH/009 FH/D01/009.01</t>
  </si>
  <si>
    <t>WO064313368</t>
  </si>
  <si>
    <t>|MN02713|MYIA-049941774109/POI/HASBIBINTARO SHIDDIQ/081249549394/nextperdanaone@gmail.com</t>
  </si>
  <si>
    <t xml:space="preserve">2026-09-16 15:00:00 | Nama PIC : Hasbi No HP : 081249549394 Alt :  M Janji : 16/09/2026 Jam Pasang : 08.00 - 13:00  NoteÃ‚Â :  hubungi terlebih dahulu sebelum kelokasi </t>
  </si>
  <si>
    <t>Warung Sembako Dijah</t>
  </si>
  <si>
    <t>ODP-TTL-FD/017 FD/D02/017.01</t>
  </si>
  <si>
    <t>WO064136977</t>
  </si>
  <si>
    <t>MD|MYDB-20260912268578|EC50002/MC50042|Warung Sembako Dijah|0882000059959</t>
  </si>
  <si>
    <t>2026-09-13 15:00:00 | Tanggal: 13/9/2026 Jam Pasang: 13.00 Note: Hubungi sebelum ke lokasi, terima kasih.</t>
  </si>
  <si>
    <t>TK MNU AL-MUTTAQIEN SIDAHARJA</t>
  </si>
  <si>
    <t>ODP-TEG-FAK/055</t>
  </si>
  <si>
    <t>WO064210717</t>
  </si>
  <si>
    <t>MD|MYDB-20260914268679|EC50002/MC50089|TK MNU AL-MUTTAQIEN SIDAHARJA|081902428228</t>
  </si>
  <si>
    <t xml:space="preserve">2026-09-16 08:00:00 | Nama Pic : bu any  No Hp Pic : 081902428228 No alt : - Jam Pemasangan : pagi   Tanggal Pemasangan : 16 September 2026  </t>
  </si>
  <si>
    <t>PT NUSANTARA EXPRESS KILAT</t>
  </si>
  <si>
    <t>ODP-TEG-FAV/067</t>
  </si>
  <si>
    <t>WO064219363</t>
  </si>
  <si>
    <t>MD|MYDB-20260910268470|DN00001/MN00347|PT NUSANTARA EXPRESS KILAT|085882078737</t>
  </si>
  <si>
    <t>2026-09-12 08:00:00 | Jam Pemasangan : pagi siang   Tanggal Pemasangan : 12 September 2026  hubungi pelanggan sebelum datang</t>
  </si>
  <si>
    <t>Vita online shop</t>
  </si>
  <si>
    <t>ODP-TEG-FAV/128 FAV/D05/128.01</t>
  </si>
  <si>
    <t>WO064194835</t>
  </si>
  <si>
    <t>|MN00377|MYIA-086743072122/POI/vita/081337419287/restivita10@gmail.com</t>
  </si>
  <si>
    <t>SDN CANGKRING 02</t>
  </si>
  <si>
    <t>ODP-TEG-FG/041 FG/D01/041.01</t>
  </si>
  <si>
    <t>WO064267692</t>
  </si>
  <si>
    <t>|MN00292|MYIA-003929656205/POI/Ahmad Firmanto/085540132041/imenk080@gmail.com</t>
  </si>
  <si>
    <t xml:space="preserve">2026-09-16 08:00:00 | Nama PIC : Bp Firman No Hp : 085540132041 No Alt : - Tgl Pemasangan : 16 Sept 2026 Interval : Pagi / Siang Note : Hubungi pelanggan terlebih dahulu, terima  </t>
  </si>
  <si>
    <t>ERABLUE SUGIONO KOLONEL</t>
  </si>
  <si>
    <t>ODP-TEG-FD/125</t>
  </si>
  <si>
    <t>WO064268810</t>
  </si>
  <si>
    <t>|MN02713|MYIA-071144901731/POI/HASBIBINTARO SHIDDIQ/081249549394/nextperdanaone@gmail.com</t>
  </si>
  <si>
    <t xml:space="preserve">2026-09-16 08:00:00 | Nama PIC : Bp Hasbi No Hp : 081249549394 No Alt : - Tgl Pemasangan : 16 Sept 2026 Interval : Pagi Note : Hubungi pelanggan terlebih dahulu, terima  </t>
  </si>
  <si>
    <t>15-09-2026 08:54:46</t>
  </si>
  <si>
    <t>ERABLUE PALA RAYA KRAMAT</t>
  </si>
  <si>
    <t>ODP-TEG-FH/019</t>
  </si>
  <si>
    <t>WO064278217</t>
  </si>
  <si>
    <t>|MN02713|MYIA-099430274838/POI/HASBIBINTARO SHIDDIQ/081249549394/nextperdanaone@gmail.com</t>
  </si>
  <si>
    <t>ODP-TEG-FK/012 FK/D05/012.01</t>
  </si>
  <si>
    <t>WO064278582</t>
  </si>
  <si>
    <t>|MN02713|MYIA-024927337843/POI/HASBIBINTARO SHIDDIQ/081249549394/nextperdanaone@gmail.com</t>
  </si>
  <si>
    <t>ODP-TEG-FAV/005 FAV/D01/005.01</t>
  </si>
  <si>
    <t>WO064027611</t>
  </si>
  <si>
    <t>Follow Up Revoke Completed, New Order ID : SC1002586293</t>
  </si>
  <si>
    <t>WO064315230</t>
  </si>
  <si>
    <t>|MN02713|MYIA-002177118817/POI/HASBIBINTARO SHIDDIQ/081249549394/nextperdanaone@gmail.com</t>
  </si>
  <si>
    <t xml:space="preserve">2026-09-17 11:00:00 | Nama PIC : Hasbi No HP : 081249549394 Alt :  M Janji : 16/09/2026 Jam Pasang : 08.00 - 13:00  NoteÃ‚Â :  hubungi terlebih dahulu sebelum kelokasi </t>
  </si>
  <si>
    <t>ODP-ADW-FS/045</t>
  </si>
  <si>
    <t>PT NUSANTARA EXPRESS</t>
  </si>
  <si>
    <t>ODP-ADW-FT/024</t>
  </si>
  <si>
    <t>WO064162971</t>
  </si>
  <si>
    <t>MD|MYDB-20260910268471|DN00001/MN00347|PT NUSANTARA EXPRESS|085141147827</t>
  </si>
  <si>
    <t xml:space="preserve">2026-09-12 11:00:00 | Nama PIC : Ibu Dini  No Hp : 085141147827  Alt : -  Manja : 12 Sept 2026  Jam : Pagi / Siang  Note : Hubungi pelanggan terlebih dahulu  </t>
  </si>
  <si>
    <t>ODP-ADW-FT/024 FT/D01/024.01</t>
  </si>
  <si>
    <t>WO064049302</t>
  </si>
  <si>
    <t xml:space="preserve">2026-09-12 11:00:00 | Nama PIC : Ibu Dini No Hp : 085141147827 Alt : - Manja : 12 Sept 2026 Jam : Pagi / Siang Note : Hubungi pelanggan terlebih dahulu </t>
  </si>
  <si>
    <t>Follow Up Revoke Completed, New Order ID : SC1002584814</t>
  </si>
  <si>
    <t>ODP-BLU-FP/026</t>
  </si>
  <si>
    <t>WO064081556</t>
  </si>
  <si>
    <t>2026-09-11 08:00:00 | Tanggal pemasangan: 11/09/2026  Jam pemasangan : pagi/siang  Info Tambahan : Hubungi pelanggan dulu sebelum ke lokasi.  terima kasih</t>
  </si>
  <si>
    <t>Majlis Tajdid Tegal</t>
  </si>
  <si>
    <t>ODP-BLU-FG/006</t>
  </si>
  <si>
    <t>WO064236029</t>
  </si>
  <si>
    <t>|MC50013|MYIA-083318034338/POI/Hernawa Adi Mahdika/081391803188/maznawas@gmail.com</t>
  </si>
  <si>
    <t xml:space="preserve">2026-09-14 15:00:00 | Nama PIC:  bp hernawa  No HP: 081391803188  Alt:  Tanggal: 14/9/2026  Jam Pasang: Sore  Note: Hubungi sebelum ke lokasi, terimakasih.   </t>
  </si>
  <si>
    <t>Follow Up Revoke Completed, New Order ID : SC1002583525</t>
  </si>
  <si>
    <t>WO064121755</t>
  </si>
  <si>
    <t xml:space="preserve">2026-09-14 15:00:00 | Nama PIC:  bp hernawa No HP: 081391803188 Alt: Tanggal: 14/9/2026 Jam Pasang: Sore Note: Hubungi sebelum ke lokasi, terimakasih.  </t>
  </si>
  <si>
    <t>Follow Up Revoke Completed, New Order ID : SC1002586993</t>
  </si>
  <si>
    <t>WO064069395</t>
  </si>
  <si>
    <t>Follow Up Revoke Completed, New Order ID : SC1002583064</t>
  </si>
  <si>
    <t>PT CATUR SEKAWAN SENTOSA</t>
  </si>
  <si>
    <t>ODP-BBE-FFA/20</t>
  </si>
  <si>
    <t>WO064295988</t>
  </si>
  <si>
    <t>MD|MYDB-20260915268793|DN00001/MN00086|PT CATUR SEKAWAN SENTOSA|08121715828</t>
  </si>
  <si>
    <t>2026-09-16 11:00:00 | Nama PIC:  bp jhohan No HP: 08121715828 Alt: Tanggal: 16/9/2026 Jam Pasang: Siang Note: Hubungi sebelum ke lokasi, terimakasih</t>
  </si>
  <si>
    <t>Warkop Semampir</t>
  </si>
  <si>
    <t>ODP-CRM-FK/25</t>
  </si>
  <si>
    <t>WO064194542</t>
  </si>
  <si>
    <t>MD|MYDB-20260912268585|DN00001/MN01273|Warkop Semampir|089637655126</t>
  </si>
  <si>
    <t>2026-09-15 08:00:00 | M Janji : (15/09/2026) jam Pasang : 09:00 Note : hubungi pelanggan jika ingin kelokasi</t>
  </si>
  <si>
    <t>MI MIFTAHUL ULUM RUANG GURU</t>
  </si>
  <si>
    <t>ODP-CRM-FE/138 FE/D12/138.01</t>
  </si>
  <si>
    <t>WO064286077</t>
  </si>
  <si>
    <t>MD|MYDB-20260915268816|DN00001/MN02100|MI MIFTAHUL ULUM RUANG GURU|085727011922</t>
  </si>
  <si>
    <t xml:space="preserve">2026-09-16 08:00:00 | M Janji : 16/09/2026 Jam Pasang : 08.00 - 13:00  NoteÃ‚Â :  hubungi terlebih dahulu sebelum kelokasi </t>
  </si>
  <si>
    <t>WARKOP PAK LEH</t>
  </si>
  <si>
    <t>ODP-CRM-FZ/134 FZ/D08/134.01</t>
  </si>
  <si>
    <t>WO064087449</t>
  </si>
  <si>
    <t>MD|MYDB-20260911268532|DN00001/MN01273|WARKOP PAK LEH|089630619234</t>
  </si>
  <si>
    <t>2026-09-12 15:00:00 | Nama PIC : Bp Andi No Hp : 089630619234 Alt : - Manja : 12 Sept 2026 Jam : Pagi / Siang Note : Hubungi pelanggan terlebih dahulu</t>
  </si>
  <si>
    <t>Provisioning Failed|WFM|INF009393799|PP_-7.22901,112.5652767_Pelanggan minta hari kamis tanggal 17 2026 karna warkop masih da</t>
  </si>
  <si>
    <t>Kedai Permata</t>
  </si>
  <si>
    <t>ODP-KDE-FAN/54 FAN/D05/54.01</t>
  </si>
  <si>
    <t>WO064258218</t>
  </si>
  <si>
    <t>MD|MYDB-20260914268761|DN00001/MN02093|Kedai Permata|08819008120</t>
  </si>
  <si>
    <t xml:space="preserve">2026-09-16 08:00:00 | M Janji : 16/09/2026 Jam Pasang : 08.00 - 13:00  NoteÃ‚Â :  hubungi terlebih dahulu sebelum kelokasi  </t>
  </si>
  <si>
    <t>14-09-2026 19:54:42</t>
  </si>
  <si>
    <t>WO064337663</t>
  </si>
  <si>
    <t>MD|MYDB-20260914268755|DN00001/MN02093|Kedai Permata|08819008120</t>
  </si>
  <si>
    <t>15-09-2026 19:54:54</t>
  </si>
  <si>
    <t>toko barokah</t>
  </si>
  <si>
    <t>ODP-GSK-FAE/05</t>
  </si>
  <si>
    <t>WO064033153</t>
  </si>
  <si>
    <t>|MN02366|MYIA-090587182397/POI/alerio Reyhan Widi kusdianto/082230410212/alerioreyhan127@gmail.com</t>
  </si>
  <si>
    <t>2026-09-14 11:00:00 | Tanggal pemasangan : 14 SEPTEMBER JULI 2026 Jam pemasangan : pagi/siang Info Tambahan : Hubungi pelanggan dulu sebelum ke lokasi terima kasih</t>
  </si>
  <si>
    <t>TOKO PUTRA SEMAR</t>
  </si>
  <si>
    <t>ODP-GSK-FBY/10</t>
  </si>
  <si>
    <t>WO064077654</t>
  </si>
  <si>
    <t>|MN02318|/TOKO PUTRA SEMAR/081330452963/sayfarudin2018@gmail.com/HSI Basic Promo HUT Telkom (1:2) 50 Mbps (Rp 320.000) PSB Rp 150.000/Bintarti Sri Utami/-7.158979,112.621975</t>
  </si>
  <si>
    <t>2026-09-14 08:00:00|Nama PIC : Sri No HP : 081330452963 Alt : 081331982162 M Janji : 12/09/2026 Jam Pasang : 08.00 - 13:00  NoteÃ‚Â :  hubungi terlebih dahulu sebelum kelokasi|40981184|MYDITA</t>
  </si>
  <si>
    <t>WARPOM</t>
  </si>
  <si>
    <t>ODP-GSK-FM/85 FM/D10/85.01</t>
  </si>
  <si>
    <t>WO064326824</t>
  </si>
  <si>
    <t>MD|MYDB-20260915268835|DN00001/MN00018|WARPOM|082132509462</t>
  </si>
  <si>
    <t xml:space="preserve">2026-09-16 15:00:00 | Nama PIC:  bp slamet No HP: 082132509462 Alt: Tanggal: 16/9/2026 Jam Pasang: Sore Note: Hubungi sebelum ke lokasi, terimakasih. </t>
  </si>
  <si>
    <t>PT TRIO MAHA JAYA</t>
  </si>
  <si>
    <t>ODP-KDE-FAA/25</t>
  </si>
  <si>
    <t>WO064249111</t>
  </si>
  <si>
    <t>AMRBS;400664;AMEX;ASANDHYASARI;RBS-3;SURAMADU;PSB;PT TRIO MAHA JAYA;085731952477;089526511668;triomahajaya@yahoo.co.id;HSI Bisnis (1:1) 50 Mbps (Rp 439.000) PSB Rp 150.000;Wiji Antini;Jl. Raya Kedamean No 28 A Kec. Kedamean Kab. Gresik</t>
  </si>
  <si>
    <t>2026-09-16 08:00:00|M Janji : 16/09/2026 Jam Pasang : 08.00 - 13:00  NoteÃ‚Â :  hubungi terlebih dahulu sebelum kelokasi |40981182|MYDITA</t>
  </si>
  <si>
    <t>ODP-BWN-FAA/08 FAA/D01/08.01</t>
  </si>
  <si>
    <t>WO064084883</t>
  </si>
  <si>
    <t>|MB00503|MYIA-044100580308/POI/ibu/087835316536/zazauliar@gmail.com</t>
  </si>
  <si>
    <t>2026-09-12 15:00:00 | Nama PIC : Eriza No HP : 087835316536 Alt :  M Janji : 12/09/2026 Jam Pasang : 08.00 - 13:00  NoteÃ‚Â :  hubungi terlebih dahulu sebelum kelokasi</t>
  </si>
  <si>
    <t>Caffe Teras Senja Pantura</t>
  </si>
  <si>
    <t>ODP-SDY-FAD/14 FAD/D01/14.01</t>
  </si>
  <si>
    <t>WO064222418</t>
  </si>
  <si>
    <t>MD|MYDB-20260913268637|DN00001/MN00018|Caffe Teras Senja Pantura|081336025409</t>
  </si>
  <si>
    <t xml:space="preserve">2026-09-15 11:00:00 | Nama : IBU YUNIAH No HP : 081336025409 No Alternatif : M Janji : 15/09/2026 Jam Pasang : Pagi NoteÃ‚Â :  Hubungi terlebih dahulu sebelum ke lokasi </t>
  </si>
  <si>
    <t>UPT SMP NEGERI 13 GRESIK</t>
  </si>
  <si>
    <t>ODP-SDY-FS/14 FS/D01/14.01</t>
  </si>
  <si>
    <t>WO064285416</t>
  </si>
  <si>
    <t>MD|MYDB-20260914268741|DN00001/MN02100|UPT SMP NEGERI 13 GRESIK|6289664884949</t>
  </si>
  <si>
    <t>2026-09-16 08:00:00 | Nama PIC:  bp shobirin  No HP: 089664884949 Alt: Tanggal: 16/9/2026 Jam Pasang: Pagi Note: Hubungi sebelum ke lokasi, terimakasih.</t>
  </si>
  <si>
    <t>WAHYU REDJO BUNGAH</t>
  </si>
  <si>
    <t>ODP-SDY-FC/04</t>
  </si>
  <si>
    <t>WO064204662</t>
  </si>
  <si>
    <t>|MN01401|MYIA-046608123807/POI/sani/081513999957/eslilin8788@gmail.com</t>
  </si>
  <si>
    <t>SMA NEGERI 1 BABAT</t>
  </si>
  <si>
    <t>ODP-BBA-FAJ/50 FAJ/D06/50.01</t>
  </si>
  <si>
    <t>WO064286833</t>
  </si>
  <si>
    <t>|MN02646|MYIA-063759295926/POI/sutam bayu arirahmanto/081391743292/sutambayu@gmail.com</t>
  </si>
  <si>
    <t>2026-09-16 10:00:00 | Nama PIC:  bp bayu  No HP: 081391743292 Alt: Tanggal: 16/9/2026 Jam Pasang: Pagi Note: Hubungi sebelum ke lokasi, terimakasih.</t>
  </si>
  <si>
    <t>WARUNG ANILA</t>
  </si>
  <si>
    <t>ODP-BBA-FAK/15 FAK/D03/15.01</t>
  </si>
  <si>
    <t>WO064313604</t>
  </si>
  <si>
    <t>|MN02646|MYIA-076265184174/POI/adi santoso/085113155980/adimodo5203@gmail.com</t>
  </si>
  <si>
    <t>2026-09-16 15:00:00 | Waktu pemasnagan : 16 september 2026 Jam pemasangan : 15.00 Mohon hubungi pelanggan sebelum ke lokasi  Terima kasih</t>
  </si>
  <si>
    <t>NANDA COFFEE</t>
  </si>
  <si>
    <t>ODP-BDG-FH/35 FH/D03/35.01</t>
  </si>
  <si>
    <t>WO064280590</t>
  </si>
  <si>
    <t>|MN02646|MYIA-081108930387/POI/nanda putra pertama kurniawan/089502637508/nandaputrapertama49@gmail.com</t>
  </si>
  <si>
    <t>2026-09-16 10:00:00 | Tanggal pemasangan: 16/09/2026 Jam pemasangan : pagi / siang Info Tambahan : Hubungi pelanggan dulu sebelum ke lokasi. terima kasih</t>
  </si>
  <si>
    <t>Provisioning Failed|WFM|INF009393305|TOJ_-7.0924762999999995,112.3099087_odp jauh</t>
  </si>
  <si>
    <t>Sumber Berkah</t>
  </si>
  <si>
    <t>ODP-SDD-FAA/34 FAA/D01/34.01</t>
  </si>
  <si>
    <t>WO064238557</t>
  </si>
  <si>
    <t>MD|MYDB-20260914268732|DN00001/MN00882|Sumber Berkah|082244594456</t>
  </si>
  <si>
    <t>2026-09-15 15:00:00 | Nama Pic : BP ADI No Hp Pic : 082244594456 Jam Pemasangan : 08:00 - 12.00 Tanggal Pemasangan : SELASA 15 SEPTEMBER 2025 Info Tambahan : Hubungi pelanggan sebelum datang ke lokasi</t>
  </si>
  <si>
    <t>Nasaki Ona</t>
  </si>
  <si>
    <t>ODP-SDD-FAA/55</t>
  </si>
  <si>
    <t>WO064264810</t>
  </si>
  <si>
    <t>|MN00882|MYIA-007722069322/POI/nur andria/085745957525/andrianur80@gmail.com</t>
  </si>
  <si>
    <t xml:space="preserve">2026-09-16 10:00:00 | Nama PIC : Bp Riyon No Hp : 085745957525 No Alt : - Tgl Pemasangan : 16 Sept 2026 Interval : Pagi / Siang Note : Hubungi pelanggan terlebih dahulu, terima  </t>
  </si>
  <si>
    <t>15-09-2026 07:55:33</t>
  </si>
  <si>
    <t>HSI Bisnis Basic Bundling Netmonk Promo H2 2026 PSB 70% - 50 Mbps</t>
  </si>
  <si>
    <t>RAFI VISION</t>
  </si>
  <si>
    <t>ODP-BJN-FN/33 FN/D03/33.01</t>
  </si>
  <si>
    <t>WO064027732</t>
  </si>
  <si>
    <t>MD|MYDB-20260910268415|DN00001/MN01010|RAFI VISION|085856150848</t>
  </si>
  <si>
    <t>BALAI DESA MULYOAGUNG</t>
  </si>
  <si>
    <t>ODP-BJN-FC/17 FC/D01/17.01</t>
  </si>
  <si>
    <t>WO064286665</t>
  </si>
  <si>
    <t>|MN00799|MYIA-094725600547/POI/WAHYU SETIAWAN/085740675257/desamulyoagungbjn@gmail.com</t>
  </si>
  <si>
    <t>SMPN 1 PURWOSARI RUANG KEPALA SEKOLAH</t>
  </si>
  <si>
    <t>ODP-PAZ-F03/06 FCL-03-06</t>
  </si>
  <si>
    <t>WO064238163</t>
  </si>
  <si>
    <t>|MC20010|MYIA-079654422308/POI/Dwi Lestari SSOS SPD/081231622453/smpn1pwr@gmail.com</t>
  </si>
  <si>
    <t xml:space="preserve">2026-09-15 15:00:00 | M Janji : 15/09/2026 Jam Pasang : 08.00 - 13:00  NoteÃ‚Â :  hubungi terlebih dahulu sebelum kelokasi  </t>
  </si>
  <si>
    <t>SMAN 1 TAMBAKREJO</t>
  </si>
  <si>
    <t>ODP-PAZ-FT/21 FT/D04/21.01</t>
  </si>
  <si>
    <t>WO064172930</t>
  </si>
  <si>
    <t>|MC20010|MYIA-028170984602/POI/DYAH NUR AINI /082330100128/sman1tambakrejobjn@gmail.com</t>
  </si>
  <si>
    <t>2026-09-15 08:00:00 | Nama Pic : bp andi  No Hp Pic : 082330100128 No alt : - Jam Pemasangan : pagi  Tanggal Pemasangan : 15 September 2026</t>
  </si>
  <si>
    <t>KOPRASI TAM K4 KEDUNGADEM</t>
  </si>
  <si>
    <t>ODP-SMJ-FE/34</t>
  </si>
  <si>
    <t>WO064287147</t>
  </si>
  <si>
    <t>|MN02619|MYIA-016138345854/POI/MUNARI/082244746822/tammenyala9@gmail.com</t>
  </si>
  <si>
    <t>2026-09-12 11:00:00 | M Janji : (12/09/2026)  jam Pasang : 09:00  Note : hubungi pelanggan jika ingin kelokasi</t>
  </si>
  <si>
    <t>ODP-SMJ-FE/21 FE/D03/21.01</t>
  </si>
  <si>
    <t>WO064061195</t>
  </si>
  <si>
    <t>2026-09-12 11:00:00 | M Janji : (12/09/2026) jam Pasang : 09:00 Note : hubungi pelanggan jika ingin kelokasi</t>
  </si>
  <si>
    <t>Follow Up Revoke Completed, New Order ID : SC1002588612</t>
  </si>
  <si>
    <t>DINU FARMA</t>
  </si>
  <si>
    <t>ODP-SMJ-FN/33 FN/D02/33.01</t>
  </si>
  <si>
    <t>WO064150076</t>
  </si>
  <si>
    <t>|MN02619|MYIA-070809758713/POI/FERDIAN/082132004868/azarineferdianfiryaal@gmail.com</t>
  </si>
  <si>
    <t>13-09-2026 08:10:04</t>
  </si>
  <si>
    <t>Follow Up Revoke Completed, New Order ID : SC1002590856</t>
  </si>
  <si>
    <t>WO064237887</t>
  </si>
  <si>
    <t>ODP-SMJ-FN/33</t>
  </si>
  <si>
    <t>WO064304336</t>
  </si>
  <si>
    <t xml:space="preserve">2026-09-14 11:00:00 | M Janji : 14/09/2026  Jam Pasang : 08.00 - 13:00   NoteÃ‚Â :  hubungi terlebih dahulu sebelum kelokasi </t>
  </si>
  <si>
    <t>toko berkah</t>
  </si>
  <si>
    <t>ODP-RGL-FAH/20</t>
  </si>
  <si>
    <t>WO064246072</t>
  </si>
  <si>
    <t>|MN02366|MYIA-003776753909/POI/Dedi irawan/085780004449/tomyguevara77@gmail.com</t>
  </si>
  <si>
    <t>2026-09-13 11:00:00 | Nama PIC : bapak dedi  No HP :  085780004449  Alt :   M Janji : (MINGGU/13/SEPTEMBER/2026)  jam Pasang : 09:00  Note : hubungi pelanggan jika ingin kelokasi</t>
  </si>
  <si>
    <t>ODP-RGL-FAH/20 FAH/D04/20.01</t>
  </si>
  <si>
    <t>WO064111909</t>
  </si>
  <si>
    <t>2026-09-13 11:00:00 | Nama PIC : bapak dedi No HP : 085780004449 Alt :  M Janji : (MINGGU/13/SEPTEMBER/2026) jam Pasang : 09:00 Note : hubungi pelanggan jika ingin kelokasi</t>
  </si>
  <si>
    <t>Follow Up Revoke Completed, New Order ID : SC1002587366</t>
  </si>
  <si>
    <t>Provisioning Failed|WFM|INF009383932|TOF_-9.105312874972222,124.89858442469445_odp full</t>
  </si>
  <si>
    <t>Provisioning Failed|WFM|INF009383949|TOF_-9.105287504916665,124.89858799916668_odp full</t>
  </si>
  <si>
    <t>ROCKET CHICKEN OESAPA</t>
  </si>
  <si>
    <t>ODP-OSP-FP/31 FP/D03/31.01</t>
  </si>
  <si>
    <t>WO064271169</t>
  </si>
  <si>
    <t>|MN01740|MYIA-033322139700/POI/SARIFATUL AMNI/082325417045/rocketchickenoesapa@gmail.com</t>
  </si>
  <si>
    <t>2026-09-16 08:00:00 | Nama PIC : IBU SARIFATUL  No HP : 082325417045 Alt :  M Janji : (RABU/16/SEPTEMBER/2026) jam Pasang : 09:00 Note : hubungi pelanggan jika ingin kelokasi</t>
  </si>
  <si>
    <t>Provisioning Failed|WFM|INF009382594|ODP FULL</t>
  </si>
  <si>
    <t>Ruang Perpustakaan SDK STA.MARIA ASSUMPTA</t>
  </si>
  <si>
    <t>ODP-KPN-FQC/30</t>
  </si>
  <si>
    <t>WO064047544</t>
  </si>
  <si>
    <t>|MN00365|MYIA-040845693702/POI/Fransiska Takene/081236748515/fransiska.takene40@admin.sd.belajar.id</t>
  </si>
  <si>
    <t xml:space="preserve">2026-09-12 08:00:00 | Jam pemasangan : 12.00 Info Tambahan : Hubungi pelanggan dulu sebelum ke lokasi terimakasih  </t>
  </si>
  <si>
    <t>SMP Negeri 17 Kupang</t>
  </si>
  <si>
    <t>ODP-KPN-FEF/46 FEF/D03/46.01</t>
  </si>
  <si>
    <t>WO064270588</t>
  </si>
  <si>
    <t>|MC40288|MYIA-049568272276/POI/Ryksyam Sefaca Sandy /085239062706/smp17kupang26@gmail.com</t>
  </si>
  <si>
    <t>SMPN 18 KUPANG</t>
  </si>
  <si>
    <t>ODP-KPN-FEB/130 FEB/D06/130.01</t>
  </si>
  <si>
    <t>WO064285711</t>
  </si>
  <si>
    <t>|MN01740|MYIA-075048418168/POI/MARGARITH GILI/082112268663/rithagili14@gmail.com</t>
  </si>
  <si>
    <t>SMPN 12 KUPANG</t>
  </si>
  <si>
    <t>ODP-KPN-FEB/32 FEB/D02/32.01</t>
  </si>
  <si>
    <t>WO064275492</t>
  </si>
  <si>
    <t>|MN01740|MYIA-056738958196/POI/ELISABETH LENSI,SPD/082266266210/smpnegeri12kupang@gmail.com</t>
  </si>
  <si>
    <t>WO064271581</t>
  </si>
  <si>
    <t>QC MIA - INVALID QUALITY CONTROL MIA - Tidak Mengunggah Foto Lokasi Instalasi Tampak Depan Menyeluruh - upload lokasi pemasan</t>
  </si>
  <si>
    <t>Casa Kandara</t>
  </si>
  <si>
    <t>ODP-WGP-FJ/21 FJ/D03/21.01</t>
  </si>
  <si>
    <t>WO064307870</t>
  </si>
  <si>
    <t>|MN00122|MYIA-046646822900/POI/Ery H. Agung Radixa/082266919742/elenmaupandji96@gmail.com</t>
  </si>
  <si>
    <t>2026-09-16 11:00:00 | Tanggal pemasangan : 16 SEPTEMBER JULI 2026 Jam pemasangan : pagi/siang Info Tambahan : Hubungi pelanggan dulu sebelum ke lokasi terima kasih</t>
  </si>
  <si>
    <t>Cv. humba Creative</t>
  </si>
  <si>
    <t>ODP-WGP-FR/09</t>
  </si>
  <si>
    <t>WO064155508</t>
  </si>
  <si>
    <t>|MN00122|MYIA-046450979275/POI/Marcelinus Afrisge Novian Hunga Meha/085239295677/marcel.hunga.meha@gmail.com</t>
  </si>
  <si>
    <t>Provisioning Failed|WFM|INF009392578|batal</t>
  </si>
  <si>
    <t>HUMBA CREATIVE</t>
  </si>
  <si>
    <t>ODP-WGP-FH/11 FH/D01/11.01</t>
  </si>
  <si>
    <t>WO064324055</t>
  </si>
  <si>
    <t>|MN00122|MYIA-010220568669/POI/Marcelinus Afrisge Novian Hunga Meha/085239295677/marcel.hunga.meha@gmail.com</t>
  </si>
  <si>
    <t>Provisioning Failed|ACTIVATION|INF009393366|FAIL:device operation failed (ONT no response.). Rollback Succeeded.</t>
  </si>
  <si>
    <t>BARES GROSIR SATU</t>
  </si>
  <si>
    <t>ODP-BWG-FQ/37</t>
  </si>
  <si>
    <t>WO064228002</t>
  </si>
  <si>
    <t>MD|MYDB-20260914268712|DC30004/MC30050|BARES GROSIR SATU|081336122662</t>
  </si>
  <si>
    <t xml:space="preserve">2026-09-15 11:00:00 | Nama : BAPA BAMBANG No HP : 081336122662 No Alternatif : M Janji : 15/09/2026 Jam Pasang : Pagi NoteÃ‚Â :  Hubungi terlebih dahulu sebelum ke lokasi </t>
  </si>
  <si>
    <t>DRG JAYA</t>
  </si>
  <si>
    <t>ODP-BWG-FCJ/32</t>
  </si>
  <si>
    <t>WO064220411</t>
  </si>
  <si>
    <t>MD|MYDB-20260913268660|DN00001/MN00580|DRG JAYA|082144946633</t>
  </si>
  <si>
    <t>OPTIK NASIONAL CANGAAN</t>
  </si>
  <si>
    <t>ODP-GEN-FF/44 FF/D03/44.01</t>
  </si>
  <si>
    <t>WO064063982</t>
  </si>
  <si>
    <t>MD|MYDB-20260911268522|DC30004/MC30050|OPTIK NASIONAL CANGAAN|082339715685</t>
  </si>
  <si>
    <t>2026-09-12 11:00:00 | Nama Pic : BP SAIFUDDIN No Hp Pic : 082339715685 Jam Pemasangan : 08:00 - 12.00 Tanggal Pemasangan : SABTU 12  SEPTEMBER 2026 Info Tambahan : Hubungi pelanggan sebelum datang ke lokasi</t>
  </si>
  <si>
    <t>OPTIK NASIONAL YOSOMULYO</t>
  </si>
  <si>
    <t>ODP-GEN-FN/12 FN/D02/12.01</t>
  </si>
  <si>
    <t>WO064138242</t>
  </si>
  <si>
    <t>MD|MYDB-20260912268599|DC30004/MC30050|OPTIK NASIONAL YOSOMULYO|085864215096</t>
  </si>
  <si>
    <t xml:space="preserve">2026-09-13 15:00:00 | telp :085864215096 Tanggal: 13/9/2026 Jam Pasang: 08.00 - 12.00 Note: Hubungi sebelum ke lokasi, terimakasih. </t>
  </si>
  <si>
    <t>DIGITAL PRINTING TEGALPARE</t>
  </si>
  <si>
    <t>ODP-MCR-FC/53 FC/D05/53.01</t>
  </si>
  <si>
    <t>WO064129855</t>
  </si>
  <si>
    <t>|MC30042|MYIA-034710548946/POI/ISMA FAZA MAWARDI /085333838452/pratamakaton61@gmail.com</t>
  </si>
  <si>
    <t>BARRA GARAGE</t>
  </si>
  <si>
    <t>ODP-PSG-FB/43 FB/D03/43.01</t>
  </si>
  <si>
    <t>WO064121225</t>
  </si>
  <si>
    <t>MD|MYDB-20260912268570|DC30004/MC30053|BARRA GARAGE|081332989541</t>
  </si>
  <si>
    <t>toko anugrah sumberbeming</t>
  </si>
  <si>
    <t>ODP-PSG-FC/36 FC/D03/36.01</t>
  </si>
  <si>
    <t>WO064275171</t>
  </si>
  <si>
    <t>MD|MYDB-20260915268787|DC30004/MC30053|toko anugrah sumberbeming|085236943831</t>
  </si>
  <si>
    <t>toko Sampoerna sambirejo</t>
  </si>
  <si>
    <t>ODP-PSG-FF/10 FF/D01/10.01</t>
  </si>
  <si>
    <t>WO064320254</t>
  </si>
  <si>
    <t>MD|MYDB-20260915268783|DC30004/MC30053|toko Sampoerna sambirejo|081392128797</t>
  </si>
  <si>
    <t xml:space="preserve">2026-09-16 15:00:00 | Nama PIC : Bp Andri No Hp : 081392128797 No Alt : - Tgl Pemasangan : 16 Sept 2026 Interval : Pagi / Siang Note : Hubungi pelanggan terlebih dahulu, terima  </t>
  </si>
  <si>
    <t>YAYASAN PONDOK PESANTREN DARUL ANWAR</t>
  </si>
  <si>
    <t>ODP-RGJ-FQ/05 FQ/D03/05.01</t>
  </si>
  <si>
    <t>WO064141604</t>
  </si>
  <si>
    <t>MD|MYDB-20260912268598|DN00001/MN01010|YAYASAN PONDOK PESANTREN DARUL ANWAR|081239586915</t>
  </si>
  <si>
    <t>HSI Bisnis Bundling Phone Promo 2026 PSB 70% - Free 800 Menit Promo - 300 Mbps</t>
  </si>
  <si>
    <t>ODP-RGJ-FF/07 FF/D02/07.01</t>
  </si>
  <si>
    <t>WO064125919</t>
  </si>
  <si>
    <t>MD|MYDB-20260912268582|DN00001/MN01010|PONDOK PESANTREN NURUL HUDA|08135750050</t>
  </si>
  <si>
    <t xml:space="preserve">2026-09-13 11:00:00 | telp :08135750050 Tanggal: 13/9/2026 Jam Pasang: 08.00 - 12.00 Note: Hubungi sebelum ke lokasi, terimakasih. </t>
  </si>
  <si>
    <t>GARUS KLONTANG</t>
  </si>
  <si>
    <t>ODP-RGJ-FE/31 FE/D01/31.01</t>
  </si>
  <si>
    <t>WO064282074</t>
  </si>
  <si>
    <t>MD|MYDB-20260915268808|DC30004/MC30050|GARUS KLONTANG|082360444809</t>
  </si>
  <si>
    <t>WO064315668</t>
  </si>
  <si>
    <t>MD|MYDB-20260915268832|DC30004/MC30050|GARUS KLONTANG|082360444809</t>
  </si>
  <si>
    <t xml:space="preserve">2026-09-16 15:00:00 | Nama PIC : Bp Sutikno No Hp : 082360444809 No Alt : - Tgl Pemasangan : 16 Sept 2026 Interval : Pagi / Siang Note : Hubungi pelanggan terlebih dahulu, terima  </t>
  </si>
  <si>
    <t>TK HARAPAN INDAH</t>
  </si>
  <si>
    <t>ODP-BOW-F07/09 GCL/F07/09.01</t>
  </si>
  <si>
    <t>WO064104609</t>
  </si>
  <si>
    <t>|MN02331|MYIA-038751763590/POI/CAHYONO/085727346527/tkharapanindah155@gmail.com</t>
  </si>
  <si>
    <t xml:space="preserve">2026-09-13 08:00:00 | Nama PIC:  bp cahyono No HP: 085727346527 Alt: Tanggal: 13/9/2026 Jam Pasang: Pagi Note: Hubungi sebelum ke lokasi, terimakasih.   </t>
  </si>
  <si>
    <t>HSI Bisnis Bundling OCA Breach Checker PSB 70% Promo - 300 Mbps</t>
  </si>
  <si>
    <t>PUDIK PART CELLULER</t>
  </si>
  <si>
    <t>WO064109793</t>
  </si>
  <si>
    <t>|MN02331|MYIA-023294603912/POI/HELMI AENOR ROPIK/085806072092/pudikcell456@gmail.com</t>
  </si>
  <si>
    <t>2026-09-13 08:00:00 | Nama Pic : bp HELMI  No Hp Pic : 085806072092 No alt : - Jam Pemasangan : pagi  Tanggal Pemasangan : 13 September 2026</t>
  </si>
  <si>
    <t>YAYASAN AR RAHMAN</t>
  </si>
  <si>
    <t>ODP-BOW-FJ/48</t>
  </si>
  <si>
    <t>WO064200114</t>
  </si>
  <si>
    <t>|MN02331|MYIA-054073068225/POI/SAMSUL ARIFIN/081249485438/eloklq0701@gmail.com</t>
  </si>
  <si>
    <t>KOST BERKAH</t>
  </si>
  <si>
    <t>ODP-BOW-FAB/29 FAB/D02/29.01</t>
  </si>
  <si>
    <t>WO064207346</t>
  </si>
  <si>
    <t>|MN02617|MYIA-046333500773/POI/MOH. NAWAWI/085111356117/anitadawuhan@gmail.com</t>
  </si>
  <si>
    <t>TOKO RISKI PAKEM</t>
  </si>
  <si>
    <t>ODP-BOW-FY/62 FY/D04/62.01</t>
  </si>
  <si>
    <t>WO064286284</t>
  </si>
  <si>
    <t>|MN02331|MYIA-024053720323/POI/IWAN WINDARTO/085600450276/riskijaya8890@gmail.com</t>
  </si>
  <si>
    <t>2026-09-16 08:00:00 | Nama PIC:  bp iwan No HP: 085600450276 Alt: Tanggal: 16/9/2026 Jam Pasang: Pagi Note: Hubungi sebelum ke lokasi, terimakasih.</t>
  </si>
  <si>
    <t>RUMAH KOST TARJO</t>
  </si>
  <si>
    <t>ODP-BOW-FAB/05 FAB/D01/05.01</t>
  </si>
  <si>
    <t>WO064336023</t>
  </si>
  <si>
    <t>|MN02617|MYIA-095554671143/POI/SUTARJO/085791061169/ezarm001@gmail.com</t>
  </si>
  <si>
    <t>15-09-2026 19:25:12</t>
  </si>
  <si>
    <t>PT MITRA NUANSA UTAMA</t>
  </si>
  <si>
    <t>ODP-KET-FE/04</t>
  </si>
  <si>
    <t>WO064245825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</si>
  <si>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</si>
  <si>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2026-09-15 15:00:00|Nama PIC : Stephen No HP : 082244293461 Alt :  M Janji : 15/08/2026 Jam Pasang : 08.00 - 13:00  NoteÃ‚Â :  hubungi terlebih dahulu sebelum kelokasi|40981184|MYDITA</t>
  </si>
  <si>
    <t>TOKO HUSNUL</t>
  </si>
  <si>
    <t>ODP-KET-FC/09</t>
  </si>
  <si>
    <t>WO064201270</t>
  </si>
  <si>
    <t>MD|MYDB-20260913268653|DN00001/MN01010|TOKO HUSNUL|0881036741059</t>
  </si>
  <si>
    <t>RASIO KOPI</t>
  </si>
  <si>
    <t>ODP-SIT-FK/50 FK/D01/50.01</t>
  </si>
  <si>
    <t>WO064055101</t>
  </si>
  <si>
    <t>|MN02617|MYIA-084790733249/POI/SHYIOFI DHANUARTA/082139893231/danuartakerja@gmail.com</t>
  </si>
  <si>
    <t>CINDY KARAOKE</t>
  </si>
  <si>
    <t>ODP-SIT-FAA/59 FAA/D05/59.01</t>
  </si>
  <si>
    <t>WO064205850</t>
  </si>
  <si>
    <t>|MN00099|MYIA-036494981782/POI/ANDIKA PRASETYO/081338805382/bos.arsyaa@gmail.com</t>
  </si>
  <si>
    <t xml:space="preserve">2026-09-15 08:00:00 | M Janji : 15/09/2026 Jam Pasang : 08.00 - 13:00  NoteÃ‚Â :  hubungi terlebih dahulu sebelum kelokasi </t>
  </si>
  <si>
    <t>SMA PANCASILA 02</t>
  </si>
  <si>
    <t>ODP-ABL-F04/05 FCL/F04/05.01</t>
  </si>
  <si>
    <t>WO064106813</t>
  </si>
  <si>
    <t>MD|MYDB-20260911268553|DN00001/MN00906|SMA PANCASILA 02|08124980416</t>
  </si>
  <si>
    <t>2026-09-14 08:00:00 | Nama Pic : bp thoriq  No Hp Pic : 08124980416 No alt : - Jam Pemasangan : pagi  Tanggal Pemasangan : 14 September 2026</t>
  </si>
  <si>
    <t>Toko SRC Tiyas</t>
  </si>
  <si>
    <t>ODP-BUG-FB/19 FB/D01/19.01</t>
  </si>
  <si>
    <t>WO064235225</t>
  </si>
  <si>
    <t>MD|MYDB-20260913268642|DN00001/MN02301|Toko SRC Tiyas|085196615504</t>
  </si>
  <si>
    <t>2026-09-15 15:00:00 | Tanggal pemasangan: 15/09/2026 Jam pemasangan : pagi / siang Info Tambahan : Hubungi pelanggan dulu sebelum ke lokasi terima kasih.</t>
  </si>
  <si>
    <t>CV. JEMBER ROXY SQUARE</t>
  </si>
  <si>
    <t>ODP-JER-FX/19</t>
  </si>
  <si>
    <t>WO064245899</t>
  </si>
  <si>
    <t>AMRBS/403154/MAZFIAR AMRI ARRIZA/R3/JATIM TIMUR/WINBACK 3.0 HSI B2B (1:1) 50MBPS 310RB PSB DISC 70%/I AGUS WIANTARA /foodrepublicjrs@gmail.com</t>
  </si>
  <si>
    <t>Fotocopy Talita</t>
  </si>
  <si>
    <t>ODP-JER-FAL/12 FAL/D02/12.01</t>
  </si>
  <si>
    <t>WO064236148</t>
  </si>
  <si>
    <t>|MN02280|MYIA-079324834494/POI/SOFIATUL HIMAH/085196605714/sofiatulhimah93@gmail.com</t>
  </si>
  <si>
    <t>2026-09-15 15:00:00 | Tanggal Pemasangan : 15 September 2026 Jam Pemasangan : 08:00 15:00 Info Tambahan : Hubungi pelanggan dulu sebelum ke lokasi terimakasih</t>
  </si>
  <si>
    <t>Provisioning Failed|WFM|INF009392532|BATAL, RESELLER</t>
  </si>
  <si>
    <t>SMP ISLAM WALI SONGO</t>
  </si>
  <si>
    <t>ODP-KLT-FG/14 FG/D01/14.01</t>
  </si>
  <si>
    <t>WO064040530</t>
  </si>
  <si>
    <t>|MN02331|MYIA-058107647403/POI/RIYANTO/083137855174/muzabohay1@gmail.com</t>
  </si>
  <si>
    <t>2026-09-12 08:00:00 | Nama PIC : Bp Riyanto No Hp : 083159708166 Alt : - Manja : 12 Sept 2026 Jam : Pagi / Siang Note : Hubungi pelanggan terlebih dahulu</t>
  </si>
  <si>
    <t>Kost Sumatra Pavillion</t>
  </si>
  <si>
    <t>ODP-KBS-FX/44 FX/D03/44.01</t>
  </si>
  <si>
    <t>WO064078585</t>
  </si>
  <si>
    <t>MD|MYDB-20260911268514|DN00001/MN00906|Kost Sumatra Pavillion|085257512773</t>
  </si>
  <si>
    <t>Faza Store</t>
  </si>
  <si>
    <t>ODP-PUG-FG/02</t>
  </si>
  <si>
    <t>WO064300062</t>
  </si>
  <si>
    <t>MD|MYDB-20260913268619|DN00001/MN02301|Faza Store|085878087855</t>
  </si>
  <si>
    <t>2026-09-14 11:00:00 | telp :085878087855  alt ;  manja : pagi / siang 14/09/2026  hub sebelum ke lokasi</t>
  </si>
  <si>
    <t>15-09-2026 13:25:30</t>
  </si>
  <si>
    <t>ODP-PUG-FG/02 FG/D01/02.01</t>
  </si>
  <si>
    <t>WO064161332</t>
  </si>
  <si>
    <t>2026-09-14 11:00:00 | telp :085878087855 alt ; manja : pagi / siang 14/09/2026 hub sebelum ke lokasi</t>
  </si>
  <si>
    <t>Follow Up Revoke Completed, New Order ID : SC1002588944</t>
  </si>
  <si>
    <t>Provisioning Failed|WFM|INF009382715|RESELLER</t>
  </si>
  <si>
    <t>SDN JENGGRONG 01</t>
  </si>
  <si>
    <t>ODP-KKH-FE/03 FE/D02/03.01</t>
  </si>
  <si>
    <t>WO064169339</t>
  </si>
  <si>
    <t>MD|MYDB-20260913268639|DN00001/MN02178|SDN JENGGRONG 01|6285178938098</t>
  </si>
  <si>
    <t>13-09-2026 14:39:53</t>
  </si>
  <si>
    <t>fanda store</t>
  </si>
  <si>
    <t>ODP-KKH-FB/21</t>
  </si>
  <si>
    <t>WO064170009</t>
  </si>
  <si>
    <t>|MC30211|MYIA-027276093070/POI/jumaati/085331668883/mar75sanda@gmail.com</t>
  </si>
  <si>
    <t>2026-09-14 08:00:00 | Nama : BP NIWAN   No Hp : 085331668883  No Alt :   Tgl Pemasangan : 14 September 2026  Interval : PAGI   Note : Hubungi pelanggan terlebih dahulu</t>
  </si>
  <si>
    <t>ODP-KKH-FH/01 FH/D01/01.01</t>
  </si>
  <si>
    <t>WO064155399</t>
  </si>
  <si>
    <t>2026-09-14 08:00:00 | Nama : BP NIWAN  No Hp : 085331668883 No Alt :  Tgl Pemasangan : 14 September 2026 Interval : PAGI  Note : Hubungi pelanggan terlebih dahulu</t>
  </si>
  <si>
    <t>Follow Up Revoke Completed, New Order ID : SC1002584911</t>
  </si>
  <si>
    <t>WO064292799</t>
  </si>
  <si>
    <t>|MN00613|MYIA-082500367647/POI/Jemi Kisroh /082310510505/jemilestari85@gmail.com</t>
  </si>
  <si>
    <t>Warung Mislawati</t>
  </si>
  <si>
    <t>ODP-KRZ-FAD/18 FAD/D03/18.01</t>
  </si>
  <si>
    <t>WO064072855</t>
  </si>
  <si>
    <t>|MN01759|MYIA-047707718443/POI/Mislawati/083178601433/dhew.ayy540@gmail.com</t>
  </si>
  <si>
    <t>BMT UGT CABANG LECES</t>
  </si>
  <si>
    <t>ODP-LCE-FC/89</t>
  </si>
  <si>
    <t>WO064282402</t>
  </si>
  <si>
    <t>AMRBS/403164/DIMAS ARFIANSYAH /R3/JATIM TIMUR/WINBACK 2.0 HSI B2B (1:1) 50MBPS 355RB PSB DISC 70%/FATHUL MUNIR 0/BMTUGT@GMAIL.COM</t>
  </si>
  <si>
    <t>2026-09-16 08:00:00|Nama PIC:  bp munir No HP: 085234388726 Alt: 085236602002 / bp zainum Tanggal: 16/9/2026 Jam Pasang: Pagi Note: Hubungi sebelum ke lokasi, terimakasih.  |40931149|MYDITA</t>
  </si>
  <si>
    <t>Provisioning Failed|WFM|INF009381400|TOF_-7.6516782,112.91818520000001_2 ODP FULL TIDAK ADA ALTERNATIF</t>
  </si>
  <si>
    <t>HOTEL CEMARA INDAH</t>
  </si>
  <si>
    <t>ODP-SKP-FC/02 FC/D01/02.01</t>
  </si>
  <si>
    <t>WO064080801</t>
  </si>
  <si>
    <t>MD|MYDB-20260911268533|DN00001/MN01316|HOTEL CEMARA INDAH|081336338844</t>
  </si>
  <si>
    <t>2026-09-12 15:00:00 | telp : 081336338844 M Janji : (12/09/2026) jam Pasang : 09:00 Note : hubungi pelanggan jika ingin kelokasi</t>
  </si>
  <si>
    <t>BMT UGT CABANG BAYEMAN</t>
  </si>
  <si>
    <t>ODP-TGS-FA/10</t>
  </si>
  <si>
    <t>WO064209015</t>
  </si>
  <si>
    <t>AMRBS/403164/DIMAS ARFIANSYAH /R3/JATIM TIMUR/WINBACK 2.0 HSI B2B (1:1) 50MBPS 355RB PSB DISC 70%/NURUL HUDA HARIRI  0/223.ugt.bayeman@gmail.com</t>
  </si>
  <si>
    <t>2026-09-15 08:00:00|Nama : BP NURUL HUDA HARIRI No Hp : 085258755000 No Alt :  Tgl Pemasangan : 15 September 2026 Interval : PAGI  Note : Hubungi pelanggan terlebih dahulu|40971402|MYDITA</t>
  </si>
  <si>
    <t>DRP TOKO TERANGJAYA</t>
  </si>
  <si>
    <t>ODP-PBL-FBK/09</t>
  </si>
  <si>
    <t>WO064061152</t>
  </si>
  <si>
    <t>|MN01068|/DRP TOKO TERANGJAYA/WINBACK HSI B2B + OCA BREACH CHECKER  (1:1) 150MBPS 735,5RB PSB DISC 70%//Indrajun088@gmail.com/INDRA/87779413023</t>
  </si>
  <si>
    <t>2026-09-12 11:00:00|Tanggal pemasangan: 12/09/2026 Jam pemasangan : pagi/siang Info Tambahan : Hubungi pelanggan dulu sebelum ke lokasi. terima kasih|40000802|MYDITA</t>
  </si>
  <si>
    <t>TOKO SRC SINAR TIMUR</t>
  </si>
  <si>
    <t>ODP-PBL-FG/61 FG/D06/61.01</t>
  </si>
  <si>
    <t>WO064047147</t>
  </si>
  <si>
    <t>MD|MYDB-20260911268499|DN00001/MN01316|TOKO SRC SINAR TIMUR|081214651615</t>
  </si>
  <si>
    <t>2026-09-12 08:00:00 | Nama PIC:  bp salam No HP: 081214651615 Alt: Tanggal: 12/9/2026 Jam Pasang: pagi Note: Hubungi sebelum ke lokasi, terimakasih.</t>
  </si>
  <si>
    <t>TOKO ANNUR</t>
  </si>
  <si>
    <t>ODP-PBL-FAX/20 FAX/D01/20.01</t>
  </si>
  <si>
    <t>WO064111211</t>
  </si>
  <si>
    <t>MD|MYDB-20260912268567|DN00001/MN01316|TOKO ANNUR|081252126497</t>
  </si>
  <si>
    <t>Provisioning Failed|WFM|INF009381352|PELANGGAN BATAL</t>
  </si>
  <si>
    <t>UPTD TK NEGERI MENTARI KALABAHI</t>
  </si>
  <si>
    <t>ODP-KLH-FA/97 FA/D08/97.01</t>
  </si>
  <si>
    <t>WO064337771</t>
  </si>
  <si>
    <t>MD|MYDB-20260915268813|DN00001/MN00116|UPTD TK NEGERI MENTARI KALABAHI|082241521733</t>
  </si>
  <si>
    <t>2026-09-17 08:00:00 | Nama : BU SRI YUSUF BUANAMA No Hp : 082241521733 No Alt :  Tgl Pemasangan : 16 September 2026 Interval : PAGI  Note : Hubungi pelanggan terlebih dahulu</t>
  </si>
  <si>
    <t>VILLA NANGAWITU</t>
  </si>
  <si>
    <t>ODP-END-FF/75 FF/D07/75.01</t>
  </si>
  <si>
    <t>WO064032218</t>
  </si>
  <si>
    <t>|MC40144|MYIA-054110095615/POI/ ABDUL. KADIR HMB/081339449449/adeirma70707070@gmail.com</t>
  </si>
  <si>
    <t>KOPDIT FAMILIA</t>
  </si>
  <si>
    <t>ODP-WWR-FB/04 FB/D01/04.01</t>
  </si>
  <si>
    <t>WO064235092</t>
  </si>
  <si>
    <t>|MC40144|MYIA-083246516278/POI/MARSELINA BONEFASIA NGGAI/082237845252/merlynnggai@gmail.com</t>
  </si>
  <si>
    <t>ESTEVANIA LODGE</t>
  </si>
  <si>
    <t>ODP-WWR-FB/02 FB/D01/02.01</t>
  </si>
  <si>
    <t>WO064027135</t>
  </si>
  <si>
    <t>|MC40144|MYIA-019004791413/POI/YOHANES MARKUS MUDE/082147995023/estevanialodge@gmail.com</t>
  </si>
  <si>
    <t xml:space="preserve">2026-09-12 11:00:00 | Nama PIC:  bp yohanes  No HP: 082147995023 Alt: Tanggal: 12/9/2026 Jam Pasang: Siang Note: Hubungi sebelum ke lokasi, terimakasih. </t>
  </si>
  <si>
    <t>CV ANUGERAH</t>
  </si>
  <si>
    <t>ODP-WWR-FB/11 FB/D01/10.01</t>
  </si>
  <si>
    <t>WO064149749</t>
  </si>
  <si>
    <t>|MC40144|MYIA-047974546750/POI/CELLYNE GABRIELLA/081217456937/cellynegabriella@yahoo.co.id</t>
  </si>
  <si>
    <t>RESTAURANT KELIMUTU</t>
  </si>
  <si>
    <t>ODP-WWR-FB/09 FB/D01/09.01</t>
  </si>
  <si>
    <t>WO064188733</t>
  </si>
  <si>
    <t>|MC40144|MYIA-082942164362/POI/AULIA MELA/087779661608/melaul76@gmail.com</t>
  </si>
  <si>
    <t>SANTIAGO LODGE</t>
  </si>
  <si>
    <t>WO064144856</t>
  </si>
  <si>
    <t>|MC40144|MYIA-058141789924/POI/MIN HARJAN TOYA/081353775320/hardjantoya2@gmail.com</t>
  </si>
  <si>
    <t>GOOD MONI CAFFE &amp; RESTO</t>
  </si>
  <si>
    <t>WO064175391</t>
  </si>
  <si>
    <t>|MC40144|MYIA-038247390695/POI/MIN HARJAN TOYA/081353775320/hardjantoya2@gmail.com</t>
  </si>
  <si>
    <t>TOKO SUMBER REJEKI</t>
  </si>
  <si>
    <t>ODP-LRT-FC/45</t>
  </si>
  <si>
    <t>WO064116748</t>
  </si>
  <si>
    <t>|IBCARE-PI|MC40287|081339452606|andri@gmail.com|-8.341836,122.989008</t>
  </si>
  <si>
    <t>2026-09-14 15:00:00|081339452606TOKO SUMBER REJEKI|40931150|MYDITA</t>
  </si>
  <si>
    <t>Gudang Chrisbow&amp; 39;s Azure</t>
  </si>
  <si>
    <t>ODP-LBO-FY/15 FY/D02/15.01</t>
  </si>
  <si>
    <t>WO064064369</t>
  </si>
  <si>
    <t>|MN00118|MYIA-047238840685/POI/Pak Donny/081325992272/christopherbobbywinarto@gmail.com</t>
  </si>
  <si>
    <t>2026-09-12 11:00:00 | Nama Pic : BP DONNY No Hp Pic : 081325992272 Jam Pemasangan : 08:00 - 12.00 Tanggal Pemasangan : SABTU 12  SEPTEMBER 2026 Info Tambahan : Hubungi pelanggan sebelum datang ke lokasi</t>
  </si>
  <si>
    <t>VIRMIYANT</t>
  </si>
  <si>
    <t>ODP-LBO-FA/13 FA/D04/13.01</t>
  </si>
  <si>
    <t>WO064316053</t>
  </si>
  <si>
    <t>MD|MYDB-20260915268795|SC00001/MC00103|VIRMIYANT|081353533009</t>
  </si>
  <si>
    <t>Toko Sahabat Borong</t>
  </si>
  <si>
    <t>ODP-RTE-FE/15 FE/D02/15.01</t>
  </si>
  <si>
    <t>WO064169869</t>
  </si>
  <si>
    <t>|MN00118|MYIA-074355944187/POI/Pak Paskaris/081282720033/wisata_flores@yahoo.com</t>
  </si>
  <si>
    <t>Kos Kosan Pak Yansen</t>
  </si>
  <si>
    <t>ODP-RTE-FD/28 FD/D04/28.01</t>
  </si>
  <si>
    <t>WO064209702</t>
  </si>
  <si>
    <t>|MN00118|MYIA-016589554267/POI/Pak Yansen/081398709692/natimkoceng@gmail.com</t>
  </si>
  <si>
    <t>2026-09-15 08:00:00 | Nama Pic : BP YANSEN No Hp Pic : 081398709692 Jam Pemasangan : 08:00 - 12.00 Tanggal Pemasangan : SELASA 15 SEPTEMBER 2025 Info Tambahan : Hubungi pelanggan sebelum datang ke lokasi</t>
  </si>
  <si>
    <t>Kos Kosan Ibu Maria</t>
  </si>
  <si>
    <t>ODP-RTE-FP/50 FP/D02/50.01</t>
  </si>
  <si>
    <t>WO064272286</t>
  </si>
  <si>
    <t>|MN00118|MYIA-024899693297/POI/Ibu Maria/082145654252/mariachristianih@gmail.com</t>
  </si>
  <si>
    <t xml:space="preserve">2026-09-16 08:00:00 | Nama PIC : Ibu Maria No Hp : 082145654252 No Alt : - Tgl Pemasangan : 16 Sept 2026 Interval : Pagi / Siang Note : Hubungi pelanggan terlebih dahulu, terima  </t>
  </si>
  <si>
    <t>Follow Up Revoke Completed, New Order ID : SC1002591171</t>
  </si>
  <si>
    <t>Mojito Beach Villa</t>
  </si>
  <si>
    <t>ODP-SGR-FDW/05</t>
  </si>
  <si>
    <t>WO064056530</t>
  </si>
  <si>
    <t>MN00087/Mojito Beach Villa/PIC I KETUT SUJANA/087863899625/adhityaabdipratama@gmail.com</t>
  </si>
  <si>
    <t>2026-09-12 11:00:00|telp : 087863899625 M Janji : (12/09/2026) jam Pasang : 09:00 Note : hubungi pelanggan jika ingin kelokasi|40000802|MYDITA</t>
  </si>
  <si>
    <t>UD Perangbakat Tiga / SPBU 5482104</t>
  </si>
  <si>
    <t>ODP-TBN-FBA/51</t>
  </si>
  <si>
    <t>WO064036368</t>
  </si>
  <si>
    <t>MN02658/UD Perangbakat Tiga / SPBU 5482104/PIC Ni Komang Ratnadewi/081936269217/Spbu.bali.5482104@gmail.com</t>
  </si>
  <si>
    <t>2026-09-12 08:00:00|Nama Pic : IBU KOMANG No Hp Pic : 081936269217 Jam Pemasangan : 08:00 - 12.00 Tanggal Pemasangan : SABTU 12  SEPTEMBER 2026 Info Tambahan : Hubungi pelanggan sebelum datang ke lokasi|40000798|MYDITA</t>
  </si>
  <si>
    <t>PT BAYU JAYA KUSUMA BALI</t>
  </si>
  <si>
    <t>ODP-TBN-FBL/49</t>
  </si>
  <si>
    <t>WO064077266</t>
  </si>
  <si>
    <t>MN02658/PT BAYU JAYA KUSUMA BALI/PIC IDA AYU SUARTINI/087861524833/spbu.bali.5482116@gmail.com</t>
  </si>
  <si>
    <t>2026-09-15 08:00:00|Nama PIC : Kadek Sri No HP : 087861524833 Alt :  M Janji : 15/09/2026 Jam Pasang : 08.00 - 13:00  NoteÃ‚Â :  hubungi terlebih dahulu sebelum kelokasi|40981184|MYDITA</t>
  </si>
  <si>
    <t>GUESTHOUSE GEDE</t>
  </si>
  <si>
    <t>ODP-TBN-FAE/17</t>
  </si>
  <si>
    <t>WO064248645</t>
  </si>
  <si>
    <t>|MN02677|/CP I GEDE PUTU AGUS TRISNA JULIARTA  /082236402105/eka.jeje@gmail.com</t>
  </si>
  <si>
    <t>Penyosohan Beras Abdi Merta</t>
  </si>
  <si>
    <t>ODP-TBN-FCQ/39</t>
  </si>
  <si>
    <t>MN02844/Penyosohan Beras Abdi Merta/PIC I Ketut Juli Pitana Putra/082144141104/jeklinnovia26@gmail.com</t>
  </si>
  <si>
    <t>14-09-2026 09:55:24</t>
  </si>
  <si>
    <t>QC MIA - INVALID QUALITY CONTROL MIA - Indikasi Foto Diambil dari Google Maps - Mohon upload foto bangunan secara langsung bu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</si>
  <si>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</si>
  <si>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Warung SKB</t>
  </si>
  <si>
    <t>ODP-TBN-FU/21</t>
  </si>
  <si>
    <t>|MN02856|/PIC I Wayan Sudiarma/085738140051-085858239050/cindraasih725@gmail.com</t>
  </si>
  <si>
    <t>QC MIA - INVALID QUALITY CONTROL MIA - Masa Berlaku Identitas Sudah Habis - masa berlaku SIM habis ganti dengan KTP &amp;amp; fot</t>
  </si>
  <si>
    <t>WO064318008</t>
  </si>
  <si>
    <t xml:space="preserve">|MN02856|/PIC Ni Ketut Candra Asih/085738140051-085858239050/cindraasih725@gmail.com  </t>
  </si>
  <si>
    <t>2026-09-16 15:00:00|Nama PIC : ibu ketut No HP : 085738140051 Alt :  M Janji : (RABU/16/SEPTEMBER/2026) jam Pasang : 09:00 Note : hubungi pelanggan jika ingin kelokasi|40961371|MYDITA</t>
  </si>
  <si>
    <t>- SP_NOSS;SP_NOSS ~ Internet NOSS Multispeed Network[0]  - SP_NOSS;SP_NOSS ~ Internet NOSS Multispeed Network[0]  - E25061;E25061 ~ ES25 - Paket HSI Basic (HSIEF) Khusus Winback 2.0[0]  - E25061~null~E25061_UNL;UNL ~ Internet-Link Unlimited Internet Usage</t>
  </si>
  <si>
    <t xml:space="preserve">Error invoking service 'wsReceiveSWIOrder_PortType_1', method 'receiveSWIOrder' at step 'Submit Order WS'.(SBL-BPR-00162) -- </t>
  </si>
  <si>
    <t>WO064062513</t>
  </si>
  <si>
    <t>ODP-SMY-FJ/02</t>
  </si>
  <si>
    <t>WO064282745</t>
  </si>
  <si>
    <t>Follow Up Revoke Completed, New Order ID : SC1002588500</t>
  </si>
  <si>
    <t>iCase accessories</t>
  </si>
  <si>
    <t>ODP-UBN-FF/68 FF/D01/68.01</t>
  </si>
  <si>
    <t>WO064327939</t>
  </si>
  <si>
    <t>|MN02806|MYIA-023538587238/POI/Jefri / Ferry/085930000456/ngferry1793@gmail.com</t>
  </si>
  <si>
    <t>PT Bangun Abadi Teknologi Indonesia</t>
  </si>
  <si>
    <t>ODP-MMN-FT/41 FT/D05/41.01</t>
  </si>
  <si>
    <t>WO064057227</t>
  </si>
  <si>
    <t>|MB00503|MYIA-023614711467/POI/bapak/08111632312/billing@mybati.co.id</t>
  </si>
  <si>
    <t>WO064088400</t>
  </si>
  <si>
    <t>2026-09-10 08:00:00|Nama PIC : Bp Shandy  No HP : 085774230471  No Alt : -  M Janji : 10 Sept 2026  Jam Pasang : Pagi / Siang  Note : hubungi pelanggan jika ingin kelokasi|40951378|MYDITA</t>
  </si>
  <si>
    <t>Follow Up Revoke Completed, New Order ID : SC1002583662</t>
  </si>
  <si>
    <t>PT.SINERGI INSANI PRIMALINK</t>
  </si>
  <si>
    <t>ODP-KUT-FV/72 FV/D02/72.01</t>
  </si>
  <si>
    <t>WO064273600</t>
  </si>
  <si>
    <t>MD|MYDB-20260915268782|SB00003/MB00385|PT.SINERGI INSANI PRIMALINK|08952290033500</t>
  </si>
  <si>
    <t xml:space="preserve">2026-09-16 08:00:00 | Nama PIC:  bp haikal No HP: 08952290033500 Alt: Tanggal: 16/9/2026 Jam Pasang: Pagi Note: Hubungi sebelum ke lokasi, terimakasih.  </t>
  </si>
  <si>
    <t>PT Tribuana Kontraktor</t>
  </si>
  <si>
    <t>ODP-BNO-FP/14</t>
  </si>
  <si>
    <t>WO064104202</t>
  </si>
  <si>
    <t>|MN02364|/PIC RUSTANIA NUR MAIZA/087855227793-072145565577/taniamaiza@yahoo.co.id</t>
  </si>
  <si>
    <t>2026-09-13 08:00:00|Tanggal : 13 September 2026 Jam : pagi  Hubungi pelanggan sebelum ke lokasi |40900827|MYDITA</t>
  </si>
  <si>
    <t>Order direvoke oleh CHRISTOPHORUS DRYANTORO remark : tidak ada alpro terdekat response : transactionID : SC1002582894| Accoun</t>
  </si>
  <si>
    <t>Follow Up Revoke Completed, New Order ID : SC1002588366</t>
  </si>
  <si>
    <t>WO064279240</t>
  </si>
  <si>
    <t>2026-09-10 11:00:00|Nama : bapa noval  No HP : 085743667402  No Alternatif : 081138107772  M Janji : 10/09/2026  Jam Pasang : Pagi  NoteÃ‚Â :  Hubungi terlebih dahulu sebelum ke lokasi  |40951377|MYDITA</t>
  </si>
  <si>
    <t>KLOP COFEE</t>
  </si>
  <si>
    <t>ODP-KLM-FAS/94</t>
  </si>
  <si>
    <t>WO064248523</t>
  </si>
  <si>
    <t>|MN02631|/CP IBU NUNING/081353663158/nuningonly@yahoo.com</t>
  </si>
  <si>
    <t>2026-09-15 15:00:00|Nama : BU NUNING KURNIAWATI No Hp : 081353663158 No Alt :  Tgl Pemasangan : 15 September 2026 Interval : PAGI  Note : Hubungi pelanggan terlebih dahulu|40971402|MYDITA</t>
  </si>
  <si>
    <t>Provisioning Failed|WFM|INF009394067|PP_-8.7029917,115.225155_Perlu buatkan jalur dc</t>
  </si>
  <si>
    <t>Kantor Perbekel Medahan</t>
  </si>
  <si>
    <t>ODP-GIN-FC/24</t>
  </si>
  <si>
    <t>WO064076625</t>
  </si>
  <si>
    <t>|MN02658|/PIC IDA AYU AGUNG LISTYA DEWI/087723985147/desamedahanbersinar@gmail.com</t>
  </si>
  <si>
    <t>2026-09-14 08:00:00|telp : 087723985147 M Janji : (14/09/2026) jam Pasang : 09:00 Note : hubungi pelanggan jika ingin kelokasi|40000802|MYDITA</t>
  </si>
  <si>
    <t>PT. Nusantara Selaras</t>
  </si>
  <si>
    <t>ODP-GIN-FQ/138</t>
  </si>
  <si>
    <t>WO064199852</t>
  </si>
  <si>
    <t>|MN02658|/PIC IBU DINDA LARASSAHANTI/081805578976/spbu.bali.5580530@gmail.com</t>
  </si>
  <si>
    <t>2026-09-15 08:00:00|Tanggal Pemasangan : 15 September 2026 Jam Pemasangan : 08:00 15:00 Info Tambahan : Hubungi pelanggan dulu sebelum ke lokasi terimakasih|40931149|MYDITA</t>
  </si>
  <si>
    <t>Kantor Perbekel Desa Buruan</t>
  </si>
  <si>
    <t>ODP-GIN-FAN/20</t>
  </si>
  <si>
    <t>WO064247759</t>
  </si>
  <si>
    <t>|MN02658|/PIC I KETUT SUMARDA/081338463540/desaburuan.kknt2025@gmail.com</t>
  </si>
  <si>
    <t>2026-09-16 08:00:00|M Janji : 16/09/2026 Jam Pasang : 09.00 - 13:00  NoteÃ‚Â :  hubungi terlebih dahulu sebelum kelokasi |40981182|MYDITA</t>
  </si>
  <si>
    <t>VILLA NADIANA</t>
  </si>
  <si>
    <t>ODP-UBU-FQ/65</t>
  </si>
  <si>
    <t>WO064233543</t>
  </si>
  <si>
    <t>|MN02677|/CP I GUSTI MADE KARI/08123600870/villanadiana@gmail.com</t>
  </si>
  <si>
    <t>2026-09-15 11:00:00|Nama : bapa gusti No HP : 08123600870 No Alternatif : M Janji : 15/09/2026 Jam Pasang : Pagi NoteÃ‚Â :  Hubungi terlebih dahulu sebelum ke lokasi |40900827|MYDITA</t>
  </si>
  <si>
    <t>Provisioning Failed|WFM|INF009387670|PP_-6.214722500000001,106.8450008_masih ada acara akan di hubungi kemudian</t>
  </si>
  <si>
    <t>PT. Solusi Surya Deswata</t>
  </si>
  <si>
    <t>ODP-SMA-FAM/59</t>
  </si>
  <si>
    <t>WO064088701</t>
  </si>
  <si>
    <t xml:space="preserve">AMEX/406561/RAMADHANI TIARA ASTIKA/R3/BALI/2S HSI BISNIS  BUNDLING NETMONK 50MBPS/PIC TRIANTO KUSWANTORO/087862477911/antokuswantoro@gmail.com  </t>
  </si>
  <si>
    <t>2026-09-13 08:00:00|M Janji : (12/09/2026) jam Pasang : 09:00 Note : hubungi pelanggan jika ingin kelokasi|40900827|MYDITA</t>
  </si>
  <si>
    <t>NIRARTA CENTRE</t>
  </si>
  <si>
    <t>ODP-SMA-FM/42</t>
  </si>
  <si>
    <t>WO064287537</t>
  </si>
  <si>
    <t>|MN02750|/PIC IDA AYU PUTRI MAYUNI/08124652123/dayu1@awareness-bali.com</t>
  </si>
  <si>
    <t>2026-09-16 08:00:00|Nama PIC:  bu ida  No HP: 08124652123 Alt: Tanggal: 16/9/2026 Jam Pasang: Pagi Note: Hubungi sebelum ke lokasi, terimakasih.|40931149|MYDITA</t>
  </si>
  <si>
    <t>WO064287506</t>
  </si>
  <si>
    <t>OSS - TESTING SERVICE</t>
  </si>
  <si>
    <t>Testing Service</t>
  </si>
  <si>
    <t>WO064195450</t>
  </si>
  <si>
    <t>2026-09-15 08:00:00|M Janji : (15/09/2026) jam Pasang : 09:00 Note : hubungi pelanggan jika ingin kelokasi|40900827|MYDITA</t>
  </si>
  <si>
    <t>Follow Up Revoke Completed, New Order ID : SC1002591157</t>
  </si>
  <si>
    <t>SD NEGERI 2 SEMARAPURA KLOD KANGIN</t>
  </si>
  <si>
    <t>ODP-SMA-FAP/11</t>
  </si>
  <si>
    <t>WO064109188</t>
  </si>
  <si>
    <t>|MN02750|/PIC I GEDE AGUS PURWANTO/082247734232/sdnduasemarapuraklodkangin@gmail.com</t>
  </si>
  <si>
    <t>2026-09-19 08:00:00|Nama PIC:  bp agus No HP: 082247734232 Alt: Tanggal: 19/9/2026 Jam Pasang: Pagi Note: Hubungi sebelum ke lokasi, terimakasih.   |40931149|MYDITA</t>
  </si>
  <si>
    <t>Warung Dony</t>
  </si>
  <si>
    <t>ODP-SMA-FAG/08</t>
  </si>
  <si>
    <t>WO064363395</t>
  </si>
  <si>
    <t>|MN02750|/PIC I KADEK DONY/081339551606/diatmikapandegar@gmail.com</t>
  </si>
  <si>
    <t> BALI</t>
  </si>
  <si>
    <t> JATIM BARAT</t>
  </si>
  <si>
    <t> JATIM TIMUR</t>
  </si>
  <si>
    <t> NUSA TENGGARA</t>
  </si>
  <si>
    <t> SEMARANG JATENG UTARA</t>
  </si>
  <si>
    <t> SOLO JATENG TIMUR</t>
  </si>
  <si>
    <t> SURAMADU</t>
  </si>
  <si>
    <t> YOGYA JATENG SELATAN</t>
  </si>
  <si>
    <t> JEMBRANA</t>
  </si>
  <si>
    <t> JIMBARAN</t>
  </si>
  <si>
    <t> KLUNGKUNG</t>
  </si>
  <si>
    <t> SANUR</t>
  </si>
  <si>
    <t> SINGARAJA</t>
  </si>
  <si>
    <t> TABANAN</t>
  </si>
  <si>
    <t> UBUNG</t>
  </si>
  <si>
    <t> BATU</t>
  </si>
  <si>
    <t> BLITAR</t>
  </si>
  <si>
    <t> BOJONEGORO</t>
  </si>
  <si>
    <t> KEDIRI</t>
  </si>
  <si>
    <t> KEPANJEN</t>
  </si>
  <si>
    <t> MADIUN</t>
  </si>
  <si>
    <t> NGANJUK</t>
  </si>
  <si>
    <t> NGAWI</t>
  </si>
  <si>
    <t> PONOROGO</t>
  </si>
  <si>
    <t> TRENGGALEK</t>
  </si>
  <si>
    <t> TUBAN</t>
  </si>
  <si>
    <t> TULUNGAGUNG</t>
  </si>
  <si>
    <t> BANYUWANGI</t>
  </si>
  <si>
    <t> BONDOWOSO</t>
  </si>
  <si>
    <t> INNER - JATIM TIMUR</t>
  </si>
  <si>
    <t> JEMBER</t>
  </si>
  <si>
    <t> JOMBANG</t>
  </si>
  <si>
    <t> LUMAJANG</t>
  </si>
  <si>
    <t> MOJOKERTO</t>
  </si>
  <si>
    <t> PASURUAN</t>
  </si>
  <si>
    <t> PROBOLINGGO</t>
  </si>
  <si>
    <t> SITUBONDO</t>
  </si>
  <si>
    <t> ATAMBUA</t>
  </si>
  <si>
    <t> BIMA</t>
  </si>
  <si>
    <t> ENDE</t>
  </si>
  <si>
    <t> INNER - NUSA TENGGARA</t>
  </si>
  <si>
    <t> KUPANG</t>
  </si>
  <si>
    <t> LABOAN BAJO</t>
  </si>
  <si>
    <t> LOMBOK BARAT TENGAH</t>
  </si>
  <si>
    <t> LOMBOK TIMUR UTARA</t>
  </si>
  <si>
    <t> MAUMERE</t>
  </si>
  <si>
    <t> SUMBAWA</t>
  </si>
  <si>
    <t> WAIKABUBAK</t>
  </si>
  <si>
    <t> WAINGAPU</t>
  </si>
  <si>
    <t> BANGKALAN</t>
  </si>
  <si>
    <t> GRESIK</t>
  </si>
  <si>
    <t> KENJERAN</t>
  </si>
  <si>
    <t> KETINTANG</t>
  </si>
  <si>
    <t> LAMONGAN</t>
  </si>
  <si>
    <t> MANYAR</t>
  </si>
  <si>
    <t> PAMEKASAN</t>
  </si>
  <si>
    <t> TANDES</t>
  </si>
  <si>
    <t>Last update proses : 16-09-2026 12:19:06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</si>
</sst>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3" fillId="5" borderId="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9" borderId="13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4" fillId="0" borderId="0" xfId="0" applyFont="1" applyAlignment="1">
      <alignment horizontal="left"/>
    </xf>
    <xf numFmtId="0" fontId="12" fillId="11" borderId="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1" fillId="7" borderId="0" xfId="0" applyFont="1" applyFill="1" applyAlignment="1">
      <alignment horizontal="center" vertical="top"/>
    </xf>
    <xf numFmtId="0" fontId="12" fillId="9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0.13492063492063491</c:v>
                </c:pt>
                <c:pt idx="1">
                  <c:v>7.6086956521739135E-2</c:v>
                </c:pt>
                <c:pt idx="2">
                  <c:v>5.3097345132743362E-2</c:v>
                </c:pt>
                <c:pt idx="3">
                  <c:v>0.18900343642611683</c:v>
                </c:pt>
                <c:pt idx="4">
                  <c:v>0.18005540166204986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0.68888888888888888</c:v>
                </c:pt>
                <c:pt idx="1">
                  <c:v>0.86234817813765186</c:v>
                </c:pt>
                <c:pt idx="2">
                  <c:v>0.80392156862745101</c:v>
                </c:pt>
                <c:pt idx="3">
                  <c:v>0.68859649122807021</c:v>
                </c:pt>
                <c:pt idx="4">
                  <c:v>0.77419354838709675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126</c:v>
                      </c:pt>
                      <c:pt idx="1">
                        <c:v>276</c:v>
                      </c:pt>
                      <c:pt idx="2">
                        <c:v>226</c:v>
                      </c:pt>
                      <c:pt idx="3">
                        <c:v>291</c:v>
                      </c:pt>
                      <c:pt idx="4">
                        <c:v>361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17</c:v>
                      </c:pt>
                      <c:pt idx="1">
                        <c:v>21</c:v>
                      </c:pt>
                      <c:pt idx="2">
                        <c:v>12</c:v>
                      </c:pt>
                      <c:pt idx="3">
                        <c:v>55</c:v>
                      </c:pt>
                      <c:pt idx="4">
                        <c:v>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62</c:v>
                      </c:pt>
                      <c:pt idx="1">
                        <c:v>213</c:v>
                      </c:pt>
                      <c:pt idx="2">
                        <c:v>164</c:v>
                      </c:pt>
                      <c:pt idx="3">
                        <c:v>157</c:v>
                      </c:pt>
                      <c:pt idx="4">
                        <c:v>216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0.81578947368421051</c:v>
                      </c:pt>
                      <c:pt idx="1">
                        <c:v>0.9726027397260274</c:v>
                      </c:pt>
                      <c:pt idx="2">
                        <c:v>0.94797687861271673</c:v>
                      </c:pt>
                      <c:pt idx="3">
                        <c:v>0.75845410628019327</c:v>
                      </c:pt>
                      <c:pt idx="4">
                        <c:v>0.94323144104803491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0.95454545454545459</c:v>
                      </c:pt>
                      <c:pt idx="1">
                        <c:v>0.96363636363636362</c:v>
                      </c:pt>
                      <c:pt idx="2">
                        <c:v>0.98203592814371254</c:v>
                      </c:pt>
                      <c:pt idx="3">
                        <c:v>0.80838323353293418</c:v>
                      </c:pt>
                      <c:pt idx="4">
                        <c:v>0.9955357142857143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0.13492063492063491</c:v>
                </c:pt>
                <c:pt idx="1">
                  <c:v>7.6086956521739135E-2</c:v>
                </c:pt>
                <c:pt idx="2">
                  <c:v>5.3097345132743362E-2</c:v>
                </c:pt>
                <c:pt idx="3">
                  <c:v>0.18900343642611683</c:v>
                </c:pt>
                <c:pt idx="4">
                  <c:v>0.18005540166204986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0.81578947368421051</c:v>
                </c:pt>
                <c:pt idx="1">
                  <c:v>0.9726027397260274</c:v>
                </c:pt>
                <c:pt idx="2">
                  <c:v>0.94797687861271673</c:v>
                </c:pt>
                <c:pt idx="3">
                  <c:v>0.75845410628019327</c:v>
                </c:pt>
                <c:pt idx="4">
                  <c:v>0.94323144104803491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126</c:v>
                      </c:pt>
                      <c:pt idx="1">
                        <c:v>276</c:v>
                      </c:pt>
                      <c:pt idx="2">
                        <c:v>226</c:v>
                      </c:pt>
                      <c:pt idx="3">
                        <c:v>291</c:v>
                      </c:pt>
                      <c:pt idx="4">
                        <c:v>361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17</c:v>
                      </c:pt>
                      <c:pt idx="1">
                        <c:v>21</c:v>
                      </c:pt>
                      <c:pt idx="2">
                        <c:v>12</c:v>
                      </c:pt>
                      <c:pt idx="3">
                        <c:v>55</c:v>
                      </c:pt>
                      <c:pt idx="4">
                        <c:v>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62</c:v>
                      </c:pt>
                      <c:pt idx="1">
                        <c:v>213</c:v>
                      </c:pt>
                      <c:pt idx="2">
                        <c:v>164</c:v>
                      </c:pt>
                      <c:pt idx="3">
                        <c:v>157</c:v>
                      </c:pt>
                      <c:pt idx="4">
                        <c:v>216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0.68888888888888888</c:v>
                      </c:pt>
                      <c:pt idx="1">
                        <c:v>0.86234817813765186</c:v>
                      </c:pt>
                      <c:pt idx="2">
                        <c:v>0.80392156862745101</c:v>
                      </c:pt>
                      <c:pt idx="3">
                        <c:v>0.68859649122807021</c:v>
                      </c:pt>
                      <c:pt idx="4">
                        <c:v>0.77419354838709675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0.95454545454545459</c:v>
                      </c:pt>
                      <c:pt idx="1">
                        <c:v>0.96363636363636362</c:v>
                      </c:pt>
                      <c:pt idx="2">
                        <c:v>0.98203592814371254</c:v>
                      </c:pt>
                      <c:pt idx="3">
                        <c:v>0.80838323353293418</c:v>
                      </c:pt>
                      <c:pt idx="4">
                        <c:v>0.9955357142857143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0.13492063492063491</c:v>
                </c:pt>
                <c:pt idx="1">
                  <c:v>7.6086956521739135E-2</c:v>
                </c:pt>
                <c:pt idx="2">
                  <c:v>5.3097345132743362E-2</c:v>
                </c:pt>
                <c:pt idx="3">
                  <c:v>0.18900343642611683</c:v>
                </c:pt>
                <c:pt idx="4">
                  <c:v>0.18005540166204986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0.95454545454545459</c:v>
                </c:pt>
                <c:pt idx="1">
                  <c:v>0.96363636363636362</c:v>
                </c:pt>
                <c:pt idx="2">
                  <c:v>0.98203592814371254</c:v>
                </c:pt>
                <c:pt idx="3">
                  <c:v>0.80838323353293418</c:v>
                </c:pt>
                <c:pt idx="4">
                  <c:v>0.9955357142857143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126</c:v>
                      </c:pt>
                      <c:pt idx="1">
                        <c:v>276</c:v>
                      </c:pt>
                      <c:pt idx="2">
                        <c:v>226</c:v>
                      </c:pt>
                      <c:pt idx="3">
                        <c:v>291</c:v>
                      </c:pt>
                      <c:pt idx="4">
                        <c:v>361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17</c:v>
                      </c:pt>
                      <c:pt idx="1">
                        <c:v>21</c:v>
                      </c:pt>
                      <c:pt idx="2">
                        <c:v>12</c:v>
                      </c:pt>
                      <c:pt idx="3">
                        <c:v>55</c:v>
                      </c:pt>
                      <c:pt idx="4">
                        <c:v>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62</c:v>
                      </c:pt>
                      <c:pt idx="1">
                        <c:v>213</c:v>
                      </c:pt>
                      <c:pt idx="2">
                        <c:v>164</c:v>
                      </c:pt>
                      <c:pt idx="3">
                        <c:v>157</c:v>
                      </c:pt>
                      <c:pt idx="4">
                        <c:v>216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0.68888888888888888</c:v>
                      </c:pt>
                      <c:pt idx="1">
                        <c:v>0.86234817813765186</c:v>
                      </c:pt>
                      <c:pt idx="2">
                        <c:v>0.80392156862745101</c:v>
                      </c:pt>
                      <c:pt idx="3">
                        <c:v>0.68859649122807021</c:v>
                      </c:pt>
                      <c:pt idx="4">
                        <c:v>0.77419354838709675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0.81578947368421051</c:v>
                      </c:pt>
                      <c:pt idx="1">
                        <c:v>0.9726027397260274</c:v>
                      </c:pt>
                      <c:pt idx="2">
                        <c:v>0.94797687861271673</c:v>
                      </c:pt>
                      <c:pt idx="3">
                        <c:v>0.75845410628019327</c:v>
                      </c:pt>
                      <c:pt idx="4">
                        <c:v>0.94323144104803491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1.529063657406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896"/>
    </cacheField>
    <cacheField name="ORDER_ID" numFmtId="0">
      <sharedItems containsString="0" containsBlank="1" containsNumber="1" containsInteger="1" minValue="1002564024" maxValue="1002590213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15T19:53:54"/>
    </cacheField>
    <cacheField name="LAST_UPDATED_DATE" numFmtId="0">
      <sharedItems containsNonDate="0" containsDate="1" containsString="0" containsBlank="1" minDate="2026-09-01T10:54:59" maxDate="2026-09-16T12:24:16"/>
    </cacheField>
    <cacheField name="NCLI" numFmtId="0">
      <sharedItems containsString="0" containsBlank="1" containsNumber="1" containsInteger="1" minValue="18307703" maxValue="69391131"/>
    </cacheField>
    <cacheField name="POTS" numFmtId="0">
      <sharedItems containsBlank="1" containsMixedTypes="1" containsNumber="1" containsInteger="1" minValue="2435314167" maxValue="3763531167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5.8487555329387799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2026-08-12T00:00:00" maxDate="2026-09-19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16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19T15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16"/>
    </cacheField>
    <cacheField name="PS 1" numFmtId="0">
      <sharedItems containsNonDate="0" containsDate="1" containsBlank="1" containsMixedTypes="1" minDate="2026-09-01T00:00:00" maxDate="2026-09-17T00:00:00"/>
    </cacheField>
    <cacheField name="CEK" numFmtId="0">
      <sharedItems containsBlank="1" containsMixedTypes="1" containsNumber="1" minValue="-7.3333333333357587" maxValue="46276"/>
    </cacheField>
    <cacheField name="HASIL" numFmtId="0">
      <sharedItems containsBlank="1" count="4">
        <s v="COMPLY"/>
        <s v="NOT COMPLY"/>
        <e v="#NUM!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1.529066898147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896"/>
    </cacheField>
    <cacheField name="ORDER_ID" numFmtId="0">
      <sharedItems containsString="0" containsBlank="1" containsNumber="1" containsInteger="1" minValue="1002564024" maxValue="1002590213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15T19:53:54"/>
    </cacheField>
    <cacheField name="LAST_UPDATED_DATE" numFmtId="0">
      <sharedItems containsNonDate="0" containsDate="1" containsString="0" containsBlank="1" minDate="2026-09-01T10:54:59" maxDate="2026-09-16T12:24:16"/>
    </cacheField>
    <cacheField name="NCLI" numFmtId="0">
      <sharedItems containsString="0" containsBlank="1" containsNumber="1" containsInteger="1" minValue="18307703" maxValue="69391131"/>
    </cacheField>
    <cacheField name="POTS" numFmtId="0">
      <sharedItems containsBlank="1" containsMixedTypes="1" containsNumber="1" containsInteger="1" minValue="2435314167" maxValue="3763531167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5.8487555329387799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2026-08-12T00:00:00" maxDate="2026-09-19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16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19T15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16"/>
    </cacheField>
    <cacheField name="PS 1" numFmtId="0">
      <sharedItems containsNonDate="0" containsDate="1" containsBlank="1" containsMixedTypes="1" minDate="2026-09-01T00:00:00" maxDate="2026-09-17T00:00:00"/>
    </cacheField>
    <cacheField name="CEK" numFmtId="0">
      <sharedItems containsBlank="1" containsMixedTypes="1" containsNumber="1" minValue="-7.3333333333357587" maxValue="46276"/>
    </cacheField>
    <cacheField name="HASIL" numFmtId="0">
      <sharedItems containsBlank="1" count="4">
        <s v="COMPLY"/>
        <s v="NOT COMPLY"/>
        <e v="#NUM!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6415"/>
    <n v="3"/>
    <x v="0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0"/>
    <x v="0"/>
  </r>
  <r>
    <n v="2"/>
    <n v="1002565594"/>
    <n v="3"/>
    <x v="0"/>
    <n v="5"/>
    <s v="MATARAM"/>
    <s v="LOMBOK BARAT TENGAH"/>
    <s v="GER"/>
    <s v="REG"/>
    <s v="AO"/>
    <s v="NEW SALES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0"/>
    <x v="0"/>
  </r>
  <r>
    <n v="3"/>
    <n v="1002564895"/>
    <n v="3"/>
    <x v="0"/>
    <n v="5"/>
    <s v="MATARAM"/>
    <s v="LOMBOK BARAT TENGAH"/>
    <s v="GER"/>
    <s v="REG"/>
    <s v="AO"/>
    <s v="NEW SALES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0"/>
    <x v="0"/>
  </r>
  <r>
    <n v="4"/>
    <n v="1002568520"/>
    <n v="3"/>
    <x v="0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0"/>
    <x v="0"/>
  </r>
  <r>
    <n v="5"/>
    <n v="1002573383"/>
    <n v="3"/>
    <x v="0"/>
    <n v="5"/>
    <s v="MATARAM"/>
    <s v="LOMBOK BARAT TENGAH"/>
    <s v="GER"/>
    <s v="REG"/>
    <s v="AO"/>
    <s v="NEW SALES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1"/>
    <x v="0"/>
  </r>
  <r>
    <n v="6"/>
    <n v="1002573313"/>
    <n v="3"/>
    <x v="0"/>
    <n v="5"/>
    <s v="MATARAM"/>
    <s v="LOMBOK BARAT TENGAH"/>
    <s v="GER"/>
    <s v="REG"/>
    <s v="AO"/>
    <s v="NEW SALES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0"/>
    <x v="0"/>
  </r>
  <r>
    <n v="7"/>
    <n v="1002573697"/>
    <n v="3"/>
    <x v="0"/>
    <n v="5"/>
    <s v="MATARAM"/>
    <s v="LOMBOK BARAT TENGAH"/>
    <s v="GER"/>
    <s v="REG"/>
    <s v="AO"/>
    <s v="NEW SALES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0"/>
    <x v="0"/>
  </r>
  <r>
    <n v="8"/>
    <n v="1002575705"/>
    <n v="3"/>
    <x v="0"/>
    <n v="5"/>
    <s v="MATARAM"/>
    <s v="LOMBOK BARAT TENGAH"/>
    <s v="GER"/>
    <s v="REG"/>
    <s v="AO"/>
    <s v="NEW SALES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0"/>
    <x v="0"/>
  </r>
  <r>
    <n v="9"/>
    <n v="1002588625"/>
    <n v="3"/>
    <x v="0"/>
    <n v="5"/>
    <s v="MATARAM"/>
    <s v="LOMBOK BARAT TENGAH"/>
    <s v="GER"/>
    <s v="REG"/>
    <s v="AO"/>
    <s v="NEW SALES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0"/>
    <x v="0"/>
  </r>
  <r>
    <n v="10"/>
    <n v="1002564240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2"/>
    <x v="0"/>
  </r>
  <r>
    <n v="11"/>
    <n v="1002572226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2"/>
    <x v="0"/>
  </r>
  <r>
    <n v="12"/>
    <n v="100257337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2"/>
    <x v="0"/>
  </r>
  <r>
    <n v="13"/>
    <n v="100258403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2"/>
    <x v="0"/>
  </r>
  <r>
    <n v="14"/>
    <n v="1002588116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  <x v="0"/>
  </r>
  <r>
    <n v="15"/>
    <n v="1002587134"/>
    <n v="3"/>
    <x v="0"/>
    <n v="5"/>
    <s v="MATARAM"/>
    <s v="LOMBOK BARAT TENGAH"/>
    <s v="GER"/>
    <s v="REG"/>
    <s v="AO"/>
    <s v="NEW SALES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2"/>
    <x v="0"/>
  </r>
  <r>
    <n v="16"/>
    <n v="1002590090"/>
    <n v="3"/>
    <x v="0"/>
    <n v="5"/>
    <s v="MATARAM"/>
    <s v="LOMBOK BARAT TENGAH"/>
    <s v="GER"/>
    <s v="REG"/>
    <s v="AO"/>
    <s v="NEW SALES"/>
    <s v="1P INET"/>
    <s v="MIE - SEND SURVEY"/>
    <s v="RBS-Regional 3"/>
    <d v="2026-09-15T17:39:00"/>
    <d v="2026-09-15T17:42:01"/>
    <n v="69391055"/>
    <m/>
    <n v="172602203400"/>
    <s v="TOKO NESYA"/>
    <s v="ODP-GER-FAD/60 FAD/D07/60.01"/>
    <s v="WO064330538"/>
    <m/>
    <m/>
    <m/>
    <n v="116.10564328730101"/>
    <n v="-8.7023229178673596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SURVEY_NEW_MANJA"/>
    <s v="LOMBOK TENGAH"/>
    <s v="NO ADDON"/>
    <m/>
    <s v="MIE - SEND SURVEY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  <x v="0"/>
  </r>
  <r>
    <n v="17"/>
    <n v="1002564921"/>
    <n v="3"/>
    <x v="0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0"/>
    <x v="1"/>
  </r>
  <r>
    <n v="18"/>
    <n v="1002565668"/>
    <n v="3"/>
    <x v="0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0"/>
    <x v="1"/>
  </r>
  <r>
    <n v="19"/>
    <n v="1002567513"/>
    <n v="3"/>
    <x v="0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0"/>
    <x v="1"/>
  </r>
  <r>
    <n v="20"/>
    <n v="1002568848"/>
    <n v="3"/>
    <x v="0"/>
    <n v="5"/>
    <s v="MATARAM"/>
    <s v="INNER - NUSA TENGGARA"/>
    <s v="SWE"/>
    <s v="REG"/>
    <s v="AO"/>
    <s v="NEW SALES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1"/>
    <x v="1"/>
  </r>
  <r>
    <n v="21"/>
    <n v="1002572734"/>
    <n v="3"/>
    <x v="0"/>
    <n v="5"/>
    <s v="MATARAM"/>
    <s v="INNER - NUSA TENGGARA"/>
    <s v="SWE"/>
    <s v="REG"/>
    <s v="AO"/>
    <s v="NEW SALES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0"/>
    <x v="1"/>
  </r>
  <r>
    <n v="22"/>
    <n v="1002574639"/>
    <n v="3"/>
    <x v="0"/>
    <n v="5"/>
    <s v="MATARAM"/>
    <s v="INNER - NUSA TENGGARA"/>
    <s v="SWE"/>
    <s v="REG"/>
    <s v="AO"/>
    <s v="NEW SALES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0"/>
    <x v="1"/>
  </r>
  <r>
    <n v="23"/>
    <n v="1002575354"/>
    <n v="3"/>
    <x v="0"/>
    <n v="5"/>
    <s v="MATARAM"/>
    <s v="INNER - NUSA TENGGARA"/>
    <s v="SWE"/>
    <s v="REG"/>
    <s v="AO"/>
    <s v="NEW SALES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0"/>
    <x v="1"/>
  </r>
  <r>
    <n v="24"/>
    <n v="1002578035"/>
    <n v="3"/>
    <x v="0"/>
    <n v="5"/>
    <s v="MATARAM"/>
    <s v="INNER - NUSA TENGGARA"/>
    <s v="SWE"/>
    <s v="REG"/>
    <s v="AO"/>
    <s v="NEW SALES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0"/>
    <x v="1"/>
  </r>
  <r>
    <n v="25"/>
    <n v="1002578013"/>
    <n v="3"/>
    <x v="0"/>
    <n v="5"/>
    <s v="MATARAM"/>
    <s v="INNER - NUSA TENGGARA"/>
    <s v="SWE"/>
    <s v="REG"/>
    <s v="AO"/>
    <s v="NEW SALES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  <x v="1"/>
  </r>
  <r>
    <n v="26"/>
    <n v="1002582327"/>
    <n v="3"/>
    <x v="0"/>
    <n v="5"/>
    <s v="MATARAM"/>
    <s v="INNER - NUSA TENGGARA"/>
    <s v="SWE"/>
    <s v="REG"/>
    <s v="AO"/>
    <s v="NEW SALES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0"/>
    <x v="1"/>
  </r>
  <r>
    <n v="27"/>
    <n v="1002588723"/>
    <n v="3"/>
    <x v="0"/>
    <n v="5"/>
    <s v="MATARAM"/>
    <s v="INNER - NUSA TENGGARA"/>
    <s v="SWE"/>
    <s v="REG"/>
    <s v="AO"/>
    <s v="NEW SALES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0"/>
    <x v="1"/>
  </r>
  <r>
    <n v="28"/>
    <n v="1002570051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2"/>
    <x v="1"/>
  </r>
  <r>
    <n v="29"/>
    <n v="1002572616"/>
    <n v="3"/>
    <x v="0"/>
    <n v="5"/>
    <s v="MATARAM"/>
    <s v="INNER - NUSA TENGGARA"/>
    <s v="SWE"/>
    <s v="REG"/>
    <s v="AO"/>
    <s v="NEW SALES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2"/>
    <x v="1"/>
  </r>
  <r>
    <n v="30"/>
    <n v="1002584669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2"/>
    <x v="1"/>
  </r>
  <r>
    <n v="31"/>
    <n v="1002583442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9-11T16:38:57"/>
    <d v="2026-09-12T15:21:16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m/>
    <s v="PI"/>
    <s v="X"/>
    <s v="NO ADDON"/>
    <m/>
    <s v="Provisioning Issu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2"/>
    <x v="1"/>
  </r>
  <r>
    <n v="32"/>
    <n v="1002577930"/>
    <n v="3"/>
    <x v="0"/>
    <n v="5"/>
    <s v="MATARAM"/>
    <s v="INNER - NUSA TENGGARA"/>
    <s v="SWE"/>
    <s v="REG"/>
    <s v="AO"/>
    <s v="NEW SALES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2"/>
    <x v="1"/>
  </r>
  <r>
    <n v="33"/>
    <n v="1002564550"/>
    <n v="3"/>
    <x v="0"/>
    <n v="5"/>
    <s v="MATARAM"/>
    <s v="INNER - NUSA TENGGARA"/>
    <s v="SWE"/>
    <s v="REG"/>
    <s v="AO"/>
    <s v="NEW SALES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2"/>
    <x v="1"/>
  </r>
  <r>
    <n v="34"/>
    <n v="1002565180"/>
    <n v="3"/>
    <x v="0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0"/>
    <x v="0"/>
  </r>
  <r>
    <n v="35"/>
    <n v="1002566867"/>
    <n v="3"/>
    <x v="0"/>
    <n v="5"/>
    <s v="MATARAM"/>
    <s v="LOMBOK BARAT TENGAH"/>
    <s v="PRY"/>
    <s v="REG"/>
    <s v="AO"/>
    <s v="NEW SALES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0"/>
    <x v="0"/>
  </r>
  <r>
    <n v="36"/>
    <n v="1002569581"/>
    <n v="3"/>
    <x v="0"/>
    <n v="5"/>
    <s v="MATARAM"/>
    <s v="LOMBOK BARAT TENGAH"/>
    <s v="PRY"/>
    <s v="REG"/>
    <s v="AO"/>
    <s v="NEW SALES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0"/>
    <x v="0"/>
  </r>
  <r>
    <n v="37"/>
    <n v="1002571475"/>
    <n v="3"/>
    <x v="0"/>
    <n v="5"/>
    <s v="MATARAM"/>
    <s v="LOMBOK BARAT TENGAH"/>
    <s v="PRY"/>
    <s v="REG"/>
    <s v="AO"/>
    <s v="NEW SALES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0"/>
    <x v="0"/>
  </r>
  <r>
    <n v="38"/>
    <n v="1002571484"/>
    <n v="3"/>
    <x v="0"/>
    <n v="5"/>
    <s v="MATARAM"/>
    <s v="LOMBOK BARAT TENGAH"/>
    <s v="PRY"/>
    <s v="REG"/>
    <s v="AO"/>
    <s v="NEW SALES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0"/>
    <x v="0"/>
  </r>
  <r>
    <n v="39"/>
    <n v="1002570954"/>
    <n v="3"/>
    <x v="0"/>
    <n v="5"/>
    <s v="MATARAM"/>
    <s v="LOMBOK BARAT TENGAH"/>
    <s v="PRY"/>
    <s v="REG"/>
    <s v="AO"/>
    <s v="NEW SALES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0"/>
    <x v="0"/>
  </r>
  <r>
    <n v="40"/>
    <n v="1002573071"/>
    <n v="3"/>
    <x v="0"/>
    <n v="5"/>
    <s v="MATARAM"/>
    <s v="LOMBOK BARAT TENGAH"/>
    <s v="PRY"/>
    <s v="REG"/>
    <s v="AO"/>
    <s v="NEW SALES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0"/>
    <x v="0"/>
  </r>
  <r>
    <n v="41"/>
    <n v="1002573026"/>
    <n v="3"/>
    <x v="0"/>
    <n v="5"/>
    <s v="MATARAM"/>
    <s v="LOMBOK BARAT TENGAH"/>
    <s v="PRY"/>
    <s v="REG"/>
    <s v="AO"/>
    <s v="NEW SALES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0"/>
    <x v="0"/>
  </r>
  <r>
    <n v="42"/>
    <n v="1002573488"/>
    <n v="3"/>
    <x v="0"/>
    <n v="5"/>
    <s v="MATARAM"/>
    <s v="LOMBOK BARAT TENGAH"/>
    <s v="PRY"/>
    <s v="REG"/>
    <s v="AO"/>
    <s v="NEW SALES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0"/>
    <x v="0"/>
  </r>
  <r>
    <n v="43"/>
    <n v="1002573692"/>
    <n v="3"/>
    <x v="0"/>
    <n v="5"/>
    <s v="MATARAM"/>
    <s v="LOMBOK BARAT TENGAH"/>
    <s v="PRY"/>
    <s v="REG"/>
    <s v="AO"/>
    <s v="NEW SALES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0"/>
    <x v="0"/>
  </r>
  <r>
    <n v="44"/>
    <n v="1002577558"/>
    <n v="3"/>
    <x v="0"/>
    <n v="5"/>
    <s v="MATARAM"/>
    <s v="LOMBOK BARAT TENGAH"/>
    <s v="PRY"/>
    <s v="REG"/>
    <s v="AO"/>
    <s v="NEW SALES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0"/>
    <x v="0"/>
  </r>
  <r>
    <n v="45"/>
    <n v="1002578629"/>
    <n v="3"/>
    <x v="0"/>
    <n v="5"/>
    <s v="MATARAM"/>
    <s v="LOMBOK BARAT TENGAH"/>
    <s v="PRY"/>
    <s v="REG"/>
    <s v="AO"/>
    <s v="NEW SALES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0"/>
    <x v="0"/>
  </r>
  <r>
    <n v="46"/>
    <n v="1002586426"/>
    <n v="3"/>
    <x v="0"/>
    <n v="5"/>
    <s v="MATARAM"/>
    <s v="LOMBOK BARAT TENGAH"/>
    <s v="PRY"/>
    <s v="REG"/>
    <s v="AO"/>
    <s v="NEW SALES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0"/>
    <x v="0"/>
  </r>
  <r>
    <n v="47"/>
    <n v="1002588577"/>
    <n v="3"/>
    <x v="0"/>
    <n v="5"/>
    <s v="MATARAM"/>
    <s v="LOMBOK BARAT TENGAH"/>
    <s v="PRY"/>
    <s v="REG"/>
    <s v="AO"/>
    <s v="NEW SALES"/>
    <s v="1P INET"/>
    <s v="Completed (PS)"/>
    <s v="RBS-Regional 3"/>
    <d v="2026-09-15T11:21:00"/>
    <d v="2026-09-16T08:06:02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m/>
    <s v="PS"/>
    <s v="LOMBOK TENGAH"/>
    <s v="NO ADDON"/>
    <n v="20260916"/>
    <s v="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n v="2026"/>
    <n v="9"/>
    <n v="16"/>
    <d v="2026-09-16T00:00:00"/>
    <n v="-0.33333333333575865"/>
    <x v="0"/>
    <x v="0"/>
  </r>
  <r>
    <n v="48"/>
    <n v="1002588335"/>
    <n v="3"/>
    <x v="0"/>
    <n v="5"/>
    <s v="MATARAM"/>
    <s v="LOMBOK BARAT TENGAH"/>
    <s v="PRY"/>
    <s v="REG"/>
    <s v="AO"/>
    <s v="NEW SALES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0"/>
    <x v="0"/>
  </r>
  <r>
    <n v="49"/>
    <n v="1002588098"/>
    <n v="3"/>
    <x v="0"/>
    <n v="5"/>
    <s v="MATARAM"/>
    <s v="LOMBOK BARAT TENGAH"/>
    <s v="PRY"/>
    <s v="REG"/>
    <s v="AO"/>
    <s v="NEW SALES"/>
    <s v="1P INET"/>
    <s v="Completed (PS)"/>
    <s v="RBS-Regional 3"/>
    <d v="2026-09-15T09:36:06"/>
    <d v="2026-09-16T08:06:04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PS"/>
    <s v="LOMBOK TENGAH"/>
    <s v="NO ADDON"/>
    <n v="20260916"/>
    <s v="Completed"/>
    <s v="HSI Bisnis PSB 70% - 150 Mbps"/>
    <s v="INDIBIZ"/>
    <m/>
    <m/>
    <d v="2026-09-16T08:00:00"/>
    <s v="2026-09-16 08:00:00 | M Janji : (16/09/2026) jam Pasang : 09:00 Note : hubungi pelanggan jika ingin kelokasi"/>
    <n v="2026"/>
    <n v="9"/>
    <n v="16"/>
    <d v="2026-09-16T00:00:00"/>
    <n v="-0.33333333333575865"/>
    <x v="0"/>
    <x v="0"/>
  </r>
  <r>
    <n v="50"/>
    <n v="1002588449"/>
    <n v="3"/>
    <x v="0"/>
    <n v="5"/>
    <s v="MATARAM"/>
    <s v="LOMBOK BARAT TENGAH"/>
    <s v="PRY"/>
    <s v="REG"/>
    <s v="AO"/>
    <s v="NEW SALES"/>
    <s v="1P INET"/>
    <s v="Completed (PS)"/>
    <s v="RBS-Regional 3"/>
    <d v="2026-09-15T10:45:00"/>
    <d v="2026-09-16T08:06:04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6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0"/>
    <x v="0"/>
  </r>
  <r>
    <n v="51"/>
    <n v="1002588994"/>
    <n v="3"/>
    <x v="0"/>
    <n v="5"/>
    <s v="MATARAM"/>
    <s v="LOMBOK BARAT TENGAH"/>
    <s v="PRY"/>
    <s v="REG"/>
    <s v="AO"/>
    <s v="NEW SALES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0"/>
    <x v="0"/>
  </r>
  <r>
    <n v="52"/>
    <n v="1002569031"/>
    <n v="3"/>
    <x v="0"/>
    <n v="5"/>
    <s v="MATARAM"/>
    <s v="LOMBOK BARAT TENGAH"/>
    <s v="PRY"/>
    <s v="REG"/>
    <s v="AO"/>
    <s v="NEW SALES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2"/>
    <x v="0"/>
  </r>
  <r>
    <n v="53"/>
    <n v="100257048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2"/>
    <x v="0"/>
  </r>
  <r>
    <n v="54"/>
    <n v="100257049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  <x v="0"/>
  </r>
  <r>
    <n v="55"/>
    <n v="100257542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2"/>
    <x v="0"/>
  </r>
  <r>
    <n v="56"/>
    <n v="1002584243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2"/>
    <x v="0"/>
  </r>
  <r>
    <n v="57"/>
    <n v="1002585905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09-14T10:50:55"/>
    <d v="2026-09-15T08:06:07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PI"/>
    <s v="LOMBOK TENGAH"/>
    <s v="NO ADDON"/>
    <m/>
    <s v="Provisioning Issued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2"/>
    <x v="0"/>
  </r>
  <r>
    <n v="58"/>
    <n v="1002586329"/>
    <n v="3"/>
    <x v="0"/>
    <n v="5"/>
    <s v="MATARAM"/>
    <s v="LOMBOK BARAT TENGAH"/>
    <s v="PRY"/>
    <s v="REG"/>
    <s v="AO"/>
    <s v="NEW SALES"/>
    <s v="1P INET"/>
    <s v="OSS - FALLOUT"/>
    <s v="RBS-Regional 3"/>
    <d v="2026-09-14T13:02:58"/>
    <d v="2026-09-15T11:21:36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FO_UIM"/>
    <s v="LOMBOK TENGAH"/>
    <s v="NO ADDON"/>
    <m/>
    <s v="Provisioning Failed|UIM|INF009384242|1029:Reservation not found for Broadband CFS with Reservation ID : 39611356553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2"/>
    <x v="0"/>
  </r>
  <r>
    <n v="59"/>
    <n v="1002564593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2"/>
    <x v="0"/>
  </r>
  <r>
    <n v="60"/>
    <n v="1002574867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2"/>
    <x v="0"/>
  </r>
  <r>
    <n v="61"/>
    <n v="1002587666"/>
    <n v="3"/>
    <x v="0"/>
    <n v="5"/>
    <s v="MATARAM"/>
    <s v="LOMBOK BARAT TENGAH"/>
    <s v="PRY"/>
    <s v="REG"/>
    <s v="AO"/>
    <s v="NEW SALES"/>
    <s v="1P INET"/>
    <s v="8 | OSS - PONR"/>
    <s v="RBS-Regional 3"/>
    <d v="2026-09-14T19:38:55"/>
    <d v="2026-09-16T12:05:36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ACT_COM"/>
    <s v="LOMBOK TENGAH"/>
    <s v="NETMONK"/>
    <m/>
    <s v="PONR"/>
    <s v="HSI Bisnis Bundling Netmonk Promo 2026 PSB 70% - 150 Mbps"/>
    <s v="INDIBIZ"/>
    <m/>
    <m/>
    <d v="2026-09-16T08:00:00"/>
    <s v="2026-09-16 08:00:00 | Tanggal : 16 September 2026 Jam : pagi  Hubungi pelanggan sebelum ke lokasi "/>
    <m/>
    <m/>
    <m/>
    <e v="#NUM!"/>
    <e v="#NUM!"/>
    <x v="2"/>
    <x v="0"/>
  </r>
  <r>
    <n v="62"/>
    <n v="1002586865"/>
    <n v="3"/>
    <x v="0"/>
    <n v="5"/>
    <s v="MATARAM"/>
    <s v="LOMBOK BARAT TENGAH"/>
    <s v="PRY"/>
    <s v="REG"/>
    <s v="AO"/>
    <s v="NEW SALES"/>
    <m/>
    <s v="QC MIA - INVALID QUALITY CONTROL MIA"/>
    <s v="RBS-Regional 3"/>
    <d v="2026-09-14T14:48:13"/>
    <d v="2026-09-15T17:13:28"/>
    <n v="69390000"/>
    <m/>
    <n v="172603791939"/>
    <s v="Villa Elliance"/>
    <s v="ODP-PYA-FAD/24"/>
    <m/>
    <m/>
    <m/>
    <m/>
    <n v="116.28048699999999"/>
    <n v="-8.7176360000000006"/>
    <s v="RBS|HSI|MC40002|Villa Elliance|81239879378|INDIBIZ 1S 100MBPS"/>
    <s v="Sales Profesional"/>
    <m/>
    <m/>
    <m/>
    <m/>
    <m/>
    <m/>
    <m/>
    <m/>
    <m/>
    <m/>
    <m/>
    <s v="14-09-2026 14:54:51"/>
    <m/>
    <m/>
    <s v="QC1"/>
    <s v="LOMBOK TENGAH"/>
    <s v="NO ADDON"/>
    <m/>
    <s v="QC MIA - INVALID QUALITY CONTROL MIA - Foto Lokasi Instalasi Tidak Valid - Mohon upload foto bangunan sesuai milik pelangga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0"/>
  </r>
  <r>
    <n v="63"/>
    <n v="1002586909"/>
    <n v="3"/>
    <x v="0"/>
    <n v="5"/>
    <s v="MATARAM"/>
    <s v="LOMBOK BARAT TENGAH"/>
    <s v="PRY"/>
    <s v="REG"/>
    <s v="AO"/>
    <s v="NEW SALES"/>
    <m/>
    <s v="QC MIA - INVALID QUALITY CONTROL MIA"/>
    <s v="RBS-Regional 3"/>
    <d v="2026-09-14T14:57:25"/>
    <d v="2026-09-15T17:12:56"/>
    <n v="69389979"/>
    <m/>
    <n v="172603791940"/>
    <s v="Villa Alora"/>
    <s v="ODP-PYA-FAD/21"/>
    <m/>
    <m/>
    <m/>
    <m/>
    <n v="116.28048699999999"/>
    <n v="-8.7176360000000006"/>
    <s v="RBS|HSI|MC40002|Villa Alora|81239879378|INDIBIZ 1S 100MBPS"/>
    <s v="Sales Profesional"/>
    <m/>
    <m/>
    <m/>
    <m/>
    <m/>
    <m/>
    <m/>
    <m/>
    <m/>
    <m/>
    <m/>
    <s v="14-09-2026 15:09:51"/>
    <m/>
    <m/>
    <s v="QC1"/>
    <s v="LOMBOK TENGAH"/>
    <s v="NO ADDON"/>
    <m/>
    <s v="QC MIA - INVALID QUALITY CONTROL MIA - Foto Lokasi Instalasi Tidak Valid - Upload foto lokasi sesuai nama usaha yg didaftark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  <x v="0"/>
  </r>
  <r>
    <n v="64"/>
    <n v="1002586789"/>
    <n v="3"/>
    <x v="0"/>
    <n v="5"/>
    <s v="MATARAM"/>
    <s v="LOMBOK BARAT TENGAH"/>
    <s v="PRY"/>
    <s v="REG"/>
    <s v="AO"/>
    <s v="NEW SALES"/>
    <m/>
    <s v="QC MIA - INVALID QUALITY CONTROL MIA"/>
    <s v="RBS-Regional 3"/>
    <d v="2026-09-14T14:35:19"/>
    <d v="2026-09-15T17:15:14"/>
    <n v="69389942"/>
    <m/>
    <n v="172603791938"/>
    <s v="Villa Terrakuta"/>
    <s v="ODP-PYA-FAD/21"/>
    <m/>
    <m/>
    <m/>
    <m/>
    <n v="116.28048699999999"/>
    <n v="-8.7176360000000006"/>
    <s v="RBS|HSI|MC40002|VILLA Terrakuta|81239879378|INDIBIZ 1S 100MBPS"/>
    <s v="Sales Profesional"/>
    <m/>
    <m/>
    <m/>
    <m/>
    <m/>
    <m/>
    <m/>
    <m/>
    <m/>
    <m/>
    <m/>
    <s v="14-09-2026 14:39:52"/>
    <m/>
    <m/>
    <s v="QC1"/>
    <s v="LOMBOK TENGAH"/>
    <s v="NO ADDON"/>
    <m/>
    <s v="QC MIA - INVALID QUALITY CONTROL MIA - Foto Lokasi Instalasi Tidak Valid - upload lokasi pemasangan tampak depan menyeluruh 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0"/>
  </r>
  <r>
    <n v="65"/>
    <n v="1002590160"/>
    <n v="3"/>
    <x v="0"/>
    <n v="5"/>
    <s v="MATARAM"/>
    <s v="LOMBOK BARAT TENGAH"/>
    <s v="PRY"/>
    <s v="REG"/>
    <s v="AO"/>
    <s v="NEW SALES"/>
    <s v="1P INET"/>
    <s v="MIE - SEND SURVEY"/>
    <s v="RBS-Regional 3"/>
    <d v="2026-09-15T18:54:00"/>
    <d v="2026-09-15T18:56:06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m/>
    <s v="SURVEY_NEW_MANJA"/>
    <s v="LOMBOK TENGAH"/>
    <s v="NO ADDON"/>
    <m/>
    <s v="MIE - SEND SURVEY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2"/>
    <x v="0"/>
  </r>
  <r>
    <n v="66"/>
    <n v="1002564602"/>
    <n v="3"/>
    <x v="0"/>
    <n v="5"/>
    <s v="MATARAM"/>
    <s v="LOMBOK BARAT TENGAH"/>
    <s v="PRY"/>
    <s v="REG"/>
    <s v="AO"/>
    <s v="NEW SALES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2"/>
    <x v="0"/>
  </r>
  <r>
    <n v="67"/>
    <n v="1002586514"/>
    <n v="3"/>
    <x v="0"/>
    <n v="5"/>
    <s v="MATARAM"/>
    <s v="LOMBOK BARAT TENGAH"/>
    <s v="PRY"/>
    <s v="REG"/>
    <s v="AO"/>
    <s v="NEW SALES"/>
    <m/>
    <s v="CC - HD1A - INPROGRESS UNCONTACTED"/>
    <s v="RBS-Regional 3"/>
    <d v="2026-09-14T13:47:25"/>
    <d v="2026-09-16T12:17:47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FCC"/>
    <s v="LOMBOK TENGAH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0"/>
  </r>
  <r>
    <n v="68"/>
    <n v="1002570449"/>
    <n v="3"/>
    <x v="0"/>
    <n v="5"/>
    <s v="MATARAM"/>
    <s v="LOMBOK TIMUR UTARA"/>
    <s v="MBG"/>
    <s v="REG"/>
    <s v="AO"/>
    <s v="NEW SALES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0"/>
    <x v="0"/>
  </r>
  <r>
    <n v="69"/>
    <n v="1002577234"/>
    <n v="3"/>
    <x v="0"/>
    <n v="5"/>
    <s v="MATARAM"/>
    <s v="LOMBOK TIMUR UTARA"/>
    <s v="MBG"/>
    <s v="REG"/>
    <s v="AO"/>
    <s v="NEW SALES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0"/>
    <x v="0"/>
  </r>
  <r>
    <n v="70"/>
    <n v="100257300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2"/>
    <x v="0"/>
  </r>
  <r>
    <n v="71"/>
    <n v="1002569348"/>
    <n v="3"/>
    <x v="0"/>
    <n v="5"/>
    <s v="MATARAM"/>
    <s v="LOMBOK TIMUR UTARA"/>
    <s v="SEL"/>
    <s v="REG"/>
    <s v="AO"/>
    <s v="NEW SALES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0"/>
    <x v="0"/>
  </r>
  <r>
    <n v="72"/>
    <n v="1002571671"/>
    <n v="3"/>
    <x v="0"/>
    <n v="5"/>
    <s v="MATARAM"/>
    <s v="LOMBOK TIMUR UTARA"/>
    <s v="SEL"/>
    <s v="REG"/>
    <s v="AO"/>
    <s v="NEW SALES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0"/>
    <x v="0"/>
  </r>
  <r>
    <n v="73"/>
    <n v="1002575982"/>
    <n v="3"/>
    <x v="0"/>
    <n v="5"/>
    <s v="MATARAM"/>
    <s v="LOMBOK TIMUR UTARA"/>
    <s v="SEL"/>
    <s v="REG"/>
    <s v="AO"/>
    <s v="NEW SALES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1"/>
    <x v="0"/>
  </r>
  <r>
    <n v="74"/>
    <n v="1002580228"/>
    <n v="3"/>
    <x v="0"/>
    <n v="5"/>
    <s v="MATARAM"/>
    <s v="LOMBOK TIMUR UTARA"/>
    <s v="SEL"/>
    <s v="REG"/>
    <s v="AO"/>
    <s v="NEW SALES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0"/>
    <x v="0"/>
  </r>
  <r>
    <n v="75"/>
    <n v="1002581640"/>
    <n v="3"/>
    <x v="0"/>
    <n v="5"/>
    <s v="MATARAM"/>
    <s v="LOMBOK TIMUR UTARA"/>
    <s v="SEL"/>
    <s v="REG"/>
    <s v="AO"/>
    <s v="NEW SALES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0"/>
    <x v="0"/>
  </r>
  <r>
    <n v="76"/>
    <n v="1002583523"/>
    <n v="3"/>
    <x v="0"/>
    <n v="5"/>
    <s v="MATARAM"/>
    <s v="LOMBOK TIMUR UTARA"/>
    <s v="SEL"/>
    <s v="REG"/>
    <s v="AO"/>
    <s v="NEW SALES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0"/>
    <x v="0"/>
  </r>
  <r>
    <n v="77"/>
    <n v="1002587257"/>
    <n v="3"/>
    <x v="0"/>
    <n v="5"/>
    <s v="MATARAM"/>
    <s v="LOMBOK TIMUR UTARA"/>
    <s v="SEL"/>
    <s v="REG"/>
    <s v="AO"/>
    <s v="NEW SALES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0"/>
    <x v="0"/>
  </r>
  <r>
    <n v="78"/>
    <n v="1002576243"/>
    <n v="3"/>
    <x v="0"/>
    <n v="5"/>
    <s v="MATARAM"/>
    <s v="LOMBOK TIMUR UTARA"/>
    <s v="SEL"/>
    <s v="REG"/>
    <s v="AO"/>
    <s v="NEW SALES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2"/>
    <x v="0"/>
  </r>
  <r>
    <n v="79"/>
    <n v="1002579322"/>
    <n v="3"/>
    <x v="0"/>
    <n v="5"/>
    <s v="MATARAM"/>
    <s v="LOMBOK TIMUR UTARA"/>
    <s v="SEL"/>
    <s v="REG"/>
    <s v="AO"/>
    <s v="NEW SALES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2"/>
    <x v="0"/>
  </r>
  <r>
    <n v="80"/>
    <n v="1002568578"/>
    <n v="3"/>
    <x v="0"/>
    <n v="5"/>
    <s v="MATARAM"/>
    <s v="LOMBOK TIMUR UTARA"/>
    <s v="SEL"/>
    <s v="REG"/>
    <s v="AO"/>
    <s v="NEW SALES"/>
    <s v="1P INET"/>
    <s v="OSS - FALLOUT"/>
    <s v="RBS-Regional 3"/>
    <d v="2026-09-02T19:03:56"/>
    <d v="2026-09-16T10:30:44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FO_WFM"/>
    <s v="LOMBOK TIMUR"/>
    <s v="NO ADDON"/>
    <m/>
    <s v="Provisioning Failed|WFM|INF009393134|PDI_-8.652255,116.540175_cancel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2"/>
    <x v="0"/>
  </r>
  <r>
    <n v="81"/>
    <n v="1002587146"/>
    <n v="3"/>
    <x v="0"/>
    <n v="5"/>
    <s v="MATARAM"/>
    <s v="LOMBOK TIMUR UTARA"/>
    <s v="SEL"/>
    <s v="REG"/>
    <s v="AO"/>
    <s v="NEW SALES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2"/>
    <x v="0"/>
  </r>
  <r>
    <n v="82"/>
    <n v="1002566447"/>
    <n v="3"/>
    <x v="0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0"/>
    <x v="0"/>
  </r>
  <r>
    <n v="83"/>
    <n v="1002565555"/>
    <n v="3"/>
    <x v="0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0"/>
    <x v="0"/>
  </r>
  <r>
    <n v="84"/>
    <n v="1002565062"/>
    <n v="3"/>
    <x v="0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0"/>
    <x v="0"/>
  </r>
  <r>
    <n v="85"/>
    <n v="1002564783"/>
    <n v="3"/>
    <x v="0"/>
    <n v="5"/>
    <s v="MATARAM"/>
    <s v="LOMBOK TIMUR UTARA"/>
    <s v="SGG"/>
    <s v="REG"/>
    <s v="AO"/>
    <s v="NEW SALES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0"/>
    <x v="0"/>
  </r>
  <r>
    <n v="86"/>
    <n v="1002568118"/>
    <n v="3"/>
    <x v="0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0"/>
    <x v="0"/>
  </r>
  <r>
    <n v="87"/>
    <n v="1002569112"/>
    <n v="3"/>
    <x v="0"/>
    <n v="5"/>
    <s v="MATARAM"/>
    <s v="LOMBOK TIMUR UTARA"/>
    <s v="SGG"/>
    <s v="REG"/>
    <s v="AO"/>
    <s v="NEW SALES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0"/>
    <x v="0"/>
  </r>
  <r>
    <n v="88"/>
    <n v="1002570507"/>
    <n v="3"/>
    <x v="0"/>
    <n v="5"/>
    <s v="MATARAM"/>
    <s v="LOMBOK TIMUR UTARA"/>
    <s v="SGG"/>
    <s v="REG"/>
    <s v="AO"/>
    <s v="NEW SALES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0"/>
    <x v="0"/>
  </r>
  <r>
    <n v="89"/>
    <n v="1002572112"/>
    <n v="3"/>
    <x v="0"/>
    <n v="5"/>
    <s v="MATARAM"/>
    <s v="LOMBOK TIMUR UTARA"/>
    <s v="SGG"/>
    <s v="REG"/>
    <s v="AO"/>
    <s v="NEW SALES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0"/>
    <x v="0"/>
  </r>
  <r>
    <n v="90"/>
    <n v="1002570878"/>
    <n v="3"/>
    <x v="0"/>
    <n v="5"/>
    <s v="MATARAM"/>
    <s v="LOMBOK TIMUR UTARA"/>
    <s v="SGG"/>
    <s v="REG"/>
    <s v="AO"/>
    <s v="NEW SALES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0"/>
    <x v="0"/>
  </r>
  <r>
    <n v="91"/>
    <n v="1002572019"/>
    <n v="3"/>
    <x v="0"/>
    <n v="5"/>
    <s v="MATARAM"/>
    <s v="LOMBOK TIMUR UTARA"/>
    <s v="SGG"/>
    <s v="REG"/>
    <s v="AO"/>
    <s v="NEW SALES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0"/>
    <x v="0"/>
  </r>
  <r>
    <n v="92"/>
    <n v="1002573509"/>
    <n v="3"/>
    <x v="0"/>
    <n v="5"/>
    <s v="MATARAM"/>
    <s v="LOMBOK TIMUR UTARA"/>
    <s v="SGG"/>
    <s v="REG"/>
    <s v="AO"/>
    <s v="NEW SALES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0"/>
    <x v="0"/>
  </r>
  <r>
    <n v="93"/>
    <n v="1002577696"/>
    <n v="3"/>
    <x v="0"/>
    <n v="5"/>
    <s v="MATARAM"/>
    <s v="LOMBOK TIMUR UTARA"/>
    <s v="SGG"/>
    <s v="REG"/>
    <s v="AO"/>
    <s v="NEW SALES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0"/>
    <x v="0"/>
  </r>
  <r>
    <n v="94"/>
    <n v="1002580664"/>
    <n v="3"/>
    <x v="0"/>
    <n v="5"/>
    <s v="MATARAM"/>
    <s v="LOMBOK TIMUR UTARA"/>
    <s v="SGG"/>
    <s v="REG"/>
    <s v="AO"/>
    <s v="NEW SALES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0"/>
    <x v="0"/>
  </r>
  <r>
    <n v="95"/>
    <n v="1002579867"/>
    <n v="3"/>
    <x v="0"/>
    <n v="5"/>
    <s v="MATARAM"/>
    <s v="LOMBOK TIMUR UTARA"/>
    <s v="SGG"/>
    <s v="REG"/>
    <s v="AO"/>
    <s v="NEW SALES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0"/>
    <x v="0"/>
  </r>
  <r>
    <n v="96"/>
    <n v="1002580541"/>
    <n v="3"/>
    <x v="0"/>
    <n v="5"/>
    <s v="MATARAM"/>
    <s v="LOMBOK TIMUR UTARA"/>
    <s v="SGG"/>
    <s v="REG"/>
    <s v="AO"/>
    <s v="NEW SALES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0"/>
    <x v="0"/>
  </r>
  <r>
    <n v="97"/>
    <n v="1002580093"/>
    <n v="3"/>
    <x v="0"/>
    <n v="5"/>
    <s v="MATARAM"/>
    <s v="LOMBOK TIMUR UTARA"/>
    <s v="SGG"/>
    <s v="REG"/>
    <s v="AO"/>
    <s v="NEW SALES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0"/>
    <x v="0"/>
  </r>
  <r>
    <n v="98"/>
    <n v="1002584420"/>
    <n v="3"/>
    <x v="0"/>
    <n v="5"/>
    <s v="MATARAM"/>
    <s v="LOMBOK TIMUR UTARA"/>
    <s v="SGG"/>
    <s v="REG"/>
    <s v="AO"/>
    <s v="NEW SALES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1"/>
    <x v="0"/>
  </r>
  <r>
    <n v="99"/>
    <n v="1002584743"/>
    <n v="3"/>
    <x v="0"/>
    <n v="5"/>
    <s v="MATARAM"/>
    <s v="LOMBOK TIMUR UTARA"/>
    <s v="SGG"/>
    <s v="REG"/>
    <s v="AO"/>
    <s v="NEW SALES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0"/>
    <x v="0"/>
  </r>
  <r>
    <n v="100"/>
    <n v="1002584806"/>
    <n v="3"/>
    <x v="0"/>
    <n v="5"/>
    <s v="MATARAM"/>
    <s v="LOMBOK TIMUR UTARA"/>
    <s v="SGG"/>
    <s v="REG"/>
    <s v="AO"/>
    <s v="NEW SALES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1"/>
    <x v="0"/>
  </r>
  <r>
    <n v="101"/>
    <n v="1002564718"/>
    <n v="3"/>
    <x v="0"/>
    <n v="5"/>
    <s v="MATARAM"/>
    <s v="LOMBOK TIMUR UTARA"/>
    <s v="SGG"/>
    <s v="REG"/>
    <s v="AO"/>
    <s v="NEW SALES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2"/>
    <x v="0"/>
  </r>
  <r>
    <n v="102"/>
    <n v="100256752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2"/>
    <x v="0"/>
  </r>
  <r>
    <n v="103"/>
    <n v="1002566826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2"/>
    <x v="0"/>
  </r>
  <r>
    <n v="104"/>
    <n v="100256681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2"/>
    <x v="0"/>
  </r>
  <r>
    <n v="105"/>
    <n v="100257064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2"/>
    <x v="0"/>
  </r>
  <r>
    <n v="106"/>
    <n v="1002577549"/>
    <n v="3"/>
    <x v="0"/>
    <n v="5"/>
    <s v="MATARAM"/>
    <s v="LOMBOK TIMUR UTARA"/>
    <s v="SGG"/>
    <s v="REG"/>
    <s v="AO"/>
    <s v="NEW SALES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2"/>
    <x v="0"/>
  </r>
  <r>
    <n v="107"/>
    <n v="1002577527"/>
    <n v="3"/>
    <x v="0"/>
    <n v="5"/>
    <s v="MATARAM"/>
    <s v="LOMBOK TIMUR UTARA"/>
    <s v="SGG"/>
    <s v="REG"/>
    <s v="AO"/>
    <s v="NEW SALES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2"/>
    <x v="0"/>
  </r>
  <r>
    <n v="108"/>
    <n v="1002583227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2"/>
    <x v="0"/>
  </r>
  <r>
    <n v="109"/>
    <n v="1002577497"/>
    <n v="3"/>
    <x v="0"/>
    <n v="5"/>
    <s v="MATARAM"/>
    <s v="LOMBOK TIMUR UTARA"/>
    <s v="SGG"/>
    <s v="REG"/>
    <s v="AO"/>
    <s v="NEW SALES"/>
    <m/>
    <s v="7 | OSS - PROVISIONING ISSUED"/>
    <s v="RBS-Regional 3"/>
    <d v="2026-09-08T16:05:07"/>
    <d v="2026-09-15T15:24:33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2"/>
    <x v="0"/>
  </r>
  <r>
    <n v="110"/>
    <n v="1002579653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09-09T19:29:58"/>
    <d v="2026-09-11T08:05:30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m/>
    <s v="PI"/>
    <s v="LOMBOK UTARA"/>
    <s v="NO ADDON"/>
    <m/>
    <s v="Provisioning Issu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2"/>
    <x v="0"/>
  </r>
  <r>
    <n v="111"/>
    <n v="1002579854"/>
    <n v="3"/>
    <x v="0"/>
    <n v="5"/>
    <s v="MATARAM"/>
    <s v="LOMBOK TIMUR UTARA"/>
    <s v="SGG"/>
    <s v="REG"/>
    <s v="AO"/>
    <s v="NEW SALES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2"/>
    <x v="0"/>
  </r>
  <r>
    <n v="112"/>
    <n v="1002589729"/>
    <n v="3"/>
    <x v="0"/>
    <n v="5"/>
    <s v="MATARAM"/>
    <s v="LOMBOK TIMUR UTARA"/>
    <s v="SGG"/>
    <s v="REG"/>
    <s v="AO"/>
    <s v="NEW SALES"/>
    <m/>
    <s v="8 | OSS - PONR"/>
    <s v="RBS-Regional 3"/>
    <d v="2026-09-15T15:49:11"/>
    <d v="2026-09-15T16:14:57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m/>
    <m/>
    <m/>
    <e v="#NUM!"/>
    <e v="#NUM!"/>
    <x v="2"/>
    <x v="0"/>
  </r>
  <r>
    <n v="113"/>
    <n v="1002564167"/>
    <n v="3"/>
    <x v="0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0"/>
    <x v="1"/>
  </r>
  <r>
    <n v="114"/>
    <n v="1002565698"/>
    <n v="3"/>
    <x v="0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0"/>
    <x v="1"/>
  </r>
  <r>
    <n v="115"/>
    <n v="1002564406"/>
    <n v="3"/>
    <x v="0"/>
    <n v="5"/>
    <s v="MATARAM"/>
    <s v="INNER - NUSA TENGGARA"/>
    <s v="MTR"/>
    <s v="REG"/>
    <s v="AO"/>
    <s v="NEW SALES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0"/>
    <x v="1"/>
  </r>
  <r>
    <n v="116"/>
    <n v="1002566583"/>
    <n v="3"/>
    <x v="0"/>
    <n v="5"/>
    <s v="MATARAM"/>
    <s v="INNER - NUSA TENGGARA"/>
    <s v="MTR"/>
    <s v="REG"/>
    <s v="AO"/>
    <s v="NEW SALES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0"/>
    <x v="1"/>
  </r>
  <r>
    <n v="117"/>
    <n v="1002567874"/>
    <n v="3"/>
    <x v="0"/>
    <n v="5"/>
    <s v="MATARAM"/>
    <s v="INNER - NUSA TENGGARA"/>
    <s v="MTR"/>
    <s v="REG"/>
    <s v="AO"/>
    <s v="NEW SALES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0"/>
    <x v="1"/>
  </r>
  <r>
    <n v="118"/>
    <n v="1002572520"/>
    <n v="3"/>
    <x v="0"/>
    <n v="5"/>
    <s v="MATARAM"/>
    <s v="INNER - NUSA TENGGARA"/>
    <s v="MTR"/>
    <s v="REG"/>
    <s v="AO"/>
    <s v="NEW SALES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0"/>
    <x v="1"/>
  </r>
  <r>
    <n v="119"/>
    <n v="1002572924"/>
    <n v="3"/>
    <x v="0"/>
    <n v="5"/>
    <s v="MATARAM"/>
    <s v="INNER - NUSA TENGGARA"/>
    <s v="MTR"/>
    <s v="REG"/>
    <s v="AO"/>
    <s v="NEW SALES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1"/>
    <x v="1"/>
  </r>
  <r>
    <n v="120"/>
    <n v="1002572879"/>
    <n v="3"/>
    <x v="0"/>
    <n v="5"/>
    <s v="MATARAM"/>
    <s v="INNER - NUSA TENGGARA"/>
    <s v="MTR"/>
    <s v="REG"/>
    <s v="AO"/>
    <s v="NEW SALES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0"/>
    <x v="1"/>
  </r>
  <r>
    <n v="121"/>
    <n v="1002573346"/>
    <n v="3"/>
    <x v="0"/>
    <n v="5"/>
    <s v="MATARAM"/>
    <s v="INNER - NUSA TENGGARA"/>
    <s v="MTR"/>
    <s v="REG"/>
    <s v="AO"/>
    <s v="NEW SALES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0"/>
    <x v="1"/>
  </r>
  <r>
    <n v="122"/>
    <n v="1002584612"/>
    <n v="3"/>
    <x v="0"/>
    <n v="5"/>
    <s v="MATARAM"/>
    <s v="INNER - NUSA TENGGARA"/>
    <s v="MTR"/>
    <s v="REG"/>
    <s v="AO"/>
    <s v="NEW SALES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0"/>
    <x v="1"/>
  </r>
  <r>
    <n v="123"/>
    <n v="1002585972"/>
    <n v="3"/>
    <x v="0"/>
    <n v="5"/>
    <s v="MATARAM"/>
    <s v="INNER - NUSA TENGGARA"/>
    <s v="MTR"/>
    <s v="REG"/>
    <s v="AO"/>
    <s v="NEW SALES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0"/>
    <x v="1"/>
  </r>
  <r>
    <n v="124"/>
    <n v="1002587229"/>
    <n v="3"/>
    <x v="0"/>
    <n v="5"/>
    <s v="MATARAM"/>
    <s v="INNER - NUSA TENGGARA"/>
    <s v="MTR"/>
    <s v="REG"/>
    <s v="AO"/>
    <s v="NEW SALES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0"/>
    <x v="1"/>
  </r>
  <r>
    <n v="125"/>
    <n v="1002587208"/>
    <n v="3"/>
    <x v="0"/>
    <n v="5"/>
    <s v="MATARAM"/>
    <s v="INNER - NUSA TENGGARA"/>
    <s v="MTR"/>
    <s v="REG"/>
    <s v="AO"/>
    <s v="NEW SALES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0"/>
    <x v="1"/>
  </r>
  <r>
    <n v="126"/>
    <n v="1002568359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2"/>
    <x v="1"/>
  </r>
  <r>
    <n v="127"/>
    <n v="100256984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2"/>
    <x v="1"/>
  </r>
  <r>
    <n v="128"/>
    <n v="1002583173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2"/>
    <x v="1"/>
  </r>
  <r>
    <n v="129"/>
    <n v="1002567530"/>
    <n v="3"/>
    <x v="0"/>
    <n v="5"/>
    <s v="MATARAM"/>
    <s v="INNER - NUSA TENGGARA"/>
    <s v="MTR"/>
    <s v="REG"/>
    <s v="AO"/>
    <s v="NEW SALES"/>
    <s v="1P INET"/>
    <s v="OSS - FALLOUT"/>
    <s v="RBS-Regional 3"/>
    <d v="2026-09-02T12:57:58"/>
    <d v="2026-09-15T17:05:58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FO_WFM"/>
    <s v="X"/>
    <s v="NO ADDON"/>
    <m/>
    <s v="Provisioning Failed|WFM|INF009388592|lokasi di gili T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2"/>
    <x v="1"/>
  </r>
  <r>
    <n v="130"/>
    <n v="1002587050"/>
    <n v="3"/>
    <x v="0"/>
    <n v="5"/>
    <s v="MATARAM"/>
    <s v="INNER - NUSA TENGGARA"/>
    <s v="MTR"/>
    <s v="REG"/>
    <s v="AO"/>
    <s v="NEW SALES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2"/>
    <x v="1"/>
  </r>
  <r>
    <n v="131"/>
    <n v="1002570195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2"/>
    <x v="1"/>
  </r>
  <r>
    <n v="132"/>
    <n v="1002564112"/>
    <n v="3"/>
    <x v="0"/>
    <n v="5"/>
    <s v="MATARAM"/>
    <s v="BIMA"/>
    <s v="SAP"/>
    <s v="REG"/>
    <s v="AO"/>
    <s v="NEW SALES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1"/>
    <x v="2"/>
  </r>
  <r>
    <n v="133"/>
    <n v="1002570033"/>
    <n v="3"/>
    <x v="0"/>
    <n v="5"/>
    <s v="MATARAM"/>
    <s v="BIMA"/>
    <s v="SAP"/>
    <s v="REG"/>
    <s v="AO"/>
    <s v="NEW SALES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0"/>
    <x v="2"/>
  </r>
  <r>
    <n v="134"/>
    <n v="1002579739"/>
    <n v="3"/>
    <x v="0"/>
    <n v="5"/>
    <s v="MATARAM"/>
    <s v="BIMA"/>
    <s v="SAP"/>
    <s v="REG"/>
    <s v="AO"/>
    <s v="NEW SALES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0"/>
    <x v="2"/>
  </r>
  <r>
    <n v="135"/>
    <n v="1002564991"/>
    <n v="3"/>
    <x v="0"/>
    <n v="5"/>
    <s v="MATARAM"/>
    <s v="BIMA"/>
    <s v="SAP"/>
    <s v="REG"/>
    <s v="AO"/>
    <s v="NEW SALES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2"/>
    <x v="2"/>
  </r>
  <r>
    <n v="136"/>
    <n v="1002587068"/>
    <n v="3"/>
    <x v="0"/>
    <n v="5"/>
    <s v="MATARAM"/>
    <s v="BIMA"/>
    <s v="SAP"/>
    <s v="REG"/>
    <s v="AO"/>
    <s v="NEW SALES"/>
    <s v="1P INET"/>
    <s v="7 | OSS - PROVISIONING ISSUED"/>
    <s v="RBS-Regional 3"/>
    <d v="2026-09-14T15:26:55"/>
    <d v="2026-09-15T15:27:38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PI"/>
    <s v="BIMA BARAT"/>
    <s v="NETMONK"/>
    <m/>
    <s v="Provisioning Issued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2"/>
    <x v="2"/>
  </r>
  <r>
    <n v="137"/>
    <n v="1002586331"/>
    <n v="3"/>
    <x v="0"/>
    <n v="5"/>
    <s v="MATARAM"/>
    <s v="BIMA"/>
    <s v="SAP"/>
    <s v="REG"/>
    <s v="AO"/>
    <s v="NEW SALES"/>
    <s v="1P INET"/>
    <s v="7 | OSS - PROVISIONING ISSUED"/>
    <s v="RBS-Regional 3"/>
    <d v="2026-09-14T13:03:03"/>
    <d v="2026-09-15T11:21:47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PI"/>
    <s v="BIMA BARAT"/>
    <s v="NO ADDON"/>
    <m/>
    <s v="Provisioning Issued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2"/>
    <x v="2"/>
  </r>
  <r>
    <n v="138"/>
    <n v="1002573653"/>
    <n v="3"/>
    <x v="0"/>
    <n v="5"/>
    <s v="MATARAM"/>
    <s v="BIMA"/>
    <s v="SIL"/>
    <s v="REG"/>
    <s v="AO"/>
    <s v="NEW SALES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2"/>
    <x v="2"/>
  </r>
  <r>
    <n v="139"/>
    <n v="1002578005"/>
    <n v="3"/>
    <x v="0"/>
    <n v="5"/>
    <s v="MATARAM"/>
    <s v="BIMA"/>
    <s v="SIL"/>
    <s v="REG"/>
    <s v="AO"/>
    <s v="NEW SALES"/>
    <s v="1P INET"/>
    <s v="7 | OSS - PROVISIONING ISSUED"/>
    <s v="RBS-Regional 3"/>
    <d v="2026-09-09T09:02:57"/>
    <d v="2026-09-11T08:06:30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m/>
    <s v="PI"/>
    <s v="BIMA BARAT"/>
    <s v="NO ADDON"/>
    <m/>
    <s v="Provisioning Issued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2"/>
    <x v="2"/>
  </r>
  <r>
    <n v="140"/>
    <n v="1002573097"/>
    <n v="3"/>
    <x v="0"/>
    <n v="5"/>
    <s v="MATARAM"/>
    <s v="BIMA"/>
    <s v="TET"/>
    <s v="REG"/>
    <s v="AO"/>
    <s v="NEW SALES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0"/>
    <x v="2"/>
  </r>
  <r>
    <n v="141"/>
    <n v="1002573499"/>
    <n v="3"/>
    <x v="0"/>
    <n v="5"/>
    <s v="MATARAM"/>
    <s v="BIMA"/>
    <s v="TET"/>
    <s v="REG"/>
    <s v="AO"/>
    <s v="NEW SALES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0"/>
    <x v="2"/>
  </r>
  <r>
    <n v="142"/>
    <n v="1002569384"/>
    <n v="3"/>
    <x v="0"/>
    <n v="5"/>
    <s v="MATARAM"/>
    <s v="BIMA"/>
    <s v="TET"/>
    <s v="REG"/>
    <s v="AO"/>
    <s v="NEW SALES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  <x v="2"/>
  </r>
  <r>
    <n v="143"/>
    <n v="1002587545"/>
    <n v="3"/>
    <x v="0"/>
    <n v="5"/>
    <s v="MATARAM"/>
    <s v="BIMA"/>
    <s v="TET"/>
    <s v="REG"/>
    <s v="AO"/>
    <s v="NEW SALES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2"/>
    <x v="2"/>
  </r>
  <r>
    <n v="144"/>
    <n v="1002581590"/>
    <n v="3"/>
    <x v="0"/>
    <n v="5"/>
    <s v="MATARAM"/>
    <s v="BIMA"/>
    <s v="TET"/>
    <s v="REG"/>
    <s v="AO"/>
    <s v="NEW SALES"/>
    <s v="1P INET"/>
    <s v="OSS - FALLOUT"/>
    <s v="RBS-Regional 3"/>
    <d v="2026-09-10T17:44:56"/>
    <d v="2026-09-11T15:27:42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FO_UIM"/>
    <s v="BIMA BARAT"/>
    <s v="NETMONK"/>
    <m/>
    <s v="Provisioning Failed|UIM|INF009323077|1029:Reservation not found for Broadband CFS with Reservation ID : 39611304095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2"/>
    <x v="2"/>
  </r>
  <r>
    <n v="145"/>
    <n v="1002589608"/>
    <n v="3"/>
    <x v="0"/>
    <n v="5"/>
    <s v="MATARAM"/>
    <s v="BIMA"/>
    <s v="TET"/>
    <s v="REG"/>
    <s v="AO"/>
    <s v="NEW SALES"/>
    <s v="1P INET"/>
    <s v="MIE - SEND SURVEY"/>
    <s v="RBS-Regional 3"/>
    <d v="2026-09-15T15:17:56"/>
    <d v="2026-09-15T15:20:06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SURVEY_NEW_MANJA"/>
    <s v="BIMA BARAT"/>
    <s v="ANTAREZ"/>
    <m/>
    <s v="MIE - SEND SURVEY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m/>
    <m/>
    <m/>
    <e v="#NUM!"/>
    <e v="#NUM!"/>
    <x v="2"/>
    <x v="2"/>
  </r>
  <r>
    <n v="146"/>
    <n v="1002564794"/>
    <n v="3"/>
    <x v="0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0"/>
    <x v="2"/>
  </r>
  <r>
    <n v="147"/>
    <n v="1002588529"/>
    <n v="3"/>
    <x v="0"/>
    <n v="5"/>
    <s v="MATARAM"/>
    <s v="BIMA"/>
    <s v="DMP"/>
    <s v="REG"/>
    <s v="AO"/>
    <s v="NEW SALES"/>
    <s v="1P INET"/>
    <s v="Completed (PS)"/>
    <s v="RBS-Regional 3"/>
    <d v="2026-09-15T11:08:54"/>
    <d v="2026-09-16T08:05:27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m/>
    <s v="PS"/>
    <s v="DOMPU"/>
    <s v="NO ADDON"/>
    <n v="20260916"/>
    <s v="Completed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n v="2026"/>
    <n v="9"/>
    <n v="16"/>
    <d v="2026-09-16T00:00:00"/>
    <n v="-0.33333333333575865"/>
    <x v="0"/>
    <x v="2"/>
  </r>
  <r>
    <n v="148"/>
    <n v="1002583171"/>
    <n v="3"/>
    <x v="0"/>
    <n v="5"/>
    <s v="MATARAM"/>
    <s v="BIMA"/>
    <s v="DMP"/>
    <s v="REG"/>
    <s v="AO"/>
    <s v="NEW SALES"/>
    <s v="1P INET"/>
    <s v="102 | FOLLOW UP COMPLETED"/>
    <s v="RBS-Regional 3"/>
    <d v="2026-09-11T15:35:57"/>
    <d v="2026-09-14T11:03:49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85966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2"/>
    <x v="2"/>
  </r>
  <r>
    <n v="149"/>
    <n v="1002582538"/>
    <n v="3"/>
    <x v="0"/>
    <n v="5"/>
    <s v="MATARAM"/>
    <s v="BIMA"/>
    <s v="DMP"/>
    <s v="REG"/>
    <s v="AO"/>
    <s v="NEW SALES"/>
    <s v="1P INET"/>
    <s v="7 | OSS - PROVISIONING ISSUED"/>
    <s v="RBS-Regional 3"/>
    <d v="2026-09-11T13:08:57"/>
    <d v="2026-09-12T11:22:00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I"/>
    <s v="DOMPU"/>
    <s v="NO ADDON"/>
    <m/>
    <s v="Provisioning Issu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2"/>
    <x v="2"/>
  </r>
  <r>
    <n v="150"/>
    <n v="1002585937"/>
    <n v="3"/>
    <x v="0"/>
    <n v="5"/>
    <s v="MATARAM"/>
    <s v="BIMA"/>
    <s v="DMP"/>
    <s v="REG"/>
    <s v="AO"/>
    <s v="NEW SALES"/>
    <m/>
    <s v="OSS - FALLOUT"/>
    <s v="RBS-Regional 3"/>
    <d v="2026-09-14T10:58:13"/>
    <d v="2026-09-14T12:56:42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FO_WFM"/>
    <s v="DOMPU"/>
    <s v="NO ADDON"/>
    <m/>
    <s v="Provisioning Failed|WFM|INF009376156|ganti on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2"/>
    <x v="2"/>
  </r>
  <r>
    <n v="151"/>
    <n v="1002585966"/>
    <n v="3"/>
    <x v="0"/>
    <n v="5"/>
    <s v="MATARAM"/>
    <s v="BIMA"/>
    <s v="DMP"/>
    <s v="REG"/>
    <s v="AO"/>
    <s v="NEW SALES"/>
    <m/>
    <s v="OSS - FALLOUT"/>
    <s v="RBS-Regional 3"/>
    <d v="2026-09-14T11:03:50"/>
    <d v="2026-09-14T11:27:59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FO_WFM"/>
    <s v="DOMPU"/>
    <s v="NO ADDON"/>
    <m/>
    <s v="Provisioning Failed|WFM|INF009375222|pulurus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2"/>
    <x v="2"/>
  </r>
  <r>
    <n v="152"/>
    <n v="1002576215"/>
    <n v="3"/>
    <x v="0"/>
    <n v="5"/>
    <s v="MATARAM"/>
    <s v="BIMA"/>
    <s v="KMP"/>
    <s v="REG"/>
    <s v="AO"/>
    <s v="NEW SALES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0"/>
    <x v="2"/>
  </r>
  <r>
    <n v="153"/>
    <n v="1002573435"/>
    <n v="3"/>
    <x v="0"/>
    <n v="5"/>
    <s v="MATARAM"/>
    <s v="BIMA"/>
    <s v="KMP"/>
    <s v="REG"/>
    <s v="AO"/>
    <s v="NEW SALES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2"/>
    <x v="2"/>
  </r>
  <r>
    <n v="154"/>
    <n v="1002577496"/>
    <n v="3"/>
    <x v="0"/>
    <n v="5"/>
    <s v="MATARAM"/>
    <s v="BIMA"/>
    <s v="KMP"/>
    <s v="REG"/>
    <s v="AO"/>
    <s v="NEW SALES"/>
    <s v="1P INET"/>
    <s v="OSS - FALLOUT"/>
    <s v="RBS-Regional 3"/>
    <d v="2026-09-08T16:02:56"/>
    <d v="2026-09-09T15:37:1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FO_UIM"/>
    <s v="DOMPU"/>
    <s v="NO ADDON"/>
    <m/>
    <s v="Provisioning Failed|UIM|INF009276186|1029:Reservation not found for Broadband CFS with Reservation ID : 396111841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2"/>
    <x v="2"/>
  </r>
  <r>
    <n v="155"/>
    <n v="1002578287"/>
    <n v="3"/>
    <x v="0"/>
    <n v="5"/>
    <s v="MATARAM"/>
    <s v="BIMA"/>
    <s v="KMP"/>
    <s v="REG"/>
    <s v="AO"/>
    <s v="NEW SALES"/>
    <s v="1P INET"/>
    <s v="OSS - FALLOUT"/>
    <s v="RBS-Regional 3"/>
    <d v="2026-09-09T10:26:57"/>
    <d v="2026-09-10T08:05:18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FO_UIM"/>
    <s v="DOMPU"/>
    <s v="NO ADDON"/>
    <m/>
    <s v="Provisioning Failed|UIM|INF009309250|1029:Reservation not found for Broadband CFS with Reservation ID : 39611201207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2"/>
    <x v="2"/>
  </r>
  <r>
    <n v="156"/>
    <n v="1002569771"/>
    <n v="3"/>
    <x v="0"/>
    <n v="5"/>
    <s v="MATARAM"/>
    <s v="SUMBAWA"/>
    <s v="EMP"/>
    <s v="REG"/>
    <s v="AO"/>
    <s v="NEW SALES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0"/>
    <x v="3"/>
  </r>
  <r>
    <n v="157"/>
    <n v="1002588051"/>
    <n v="3"/>
    <x v="0"/>
    <n v="5"/>
    <s v="MATARAM"/>
    <s v="SUMBAWA"/>
    <s v="EMP"/>
    <s v="REG"/>
    <s v="AO"/>
    <s v="NEW SALES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0"/>
    <x v="3"/>
  </r>
  <r>
    <n v="158"/>
    <n v="1002570248"/>
    <n v="3"/>
    <x v="0"/>
    <n v="5"/>
    <s v="MATARAM"/>
    <s v="SUMBAWA"/>
    <s v="EMP"/>
    <s v="REG"/>
    <s v="AO"/>
    <s v="NEW SALES"/>
    <s v="1P INET"/>
    <s v="100 | REVOKE COMPLETED"/>
    <s v="RBS-Regional 3"/>
    <d v="2026-09-03T15:36:57"/>
    <d v="2026-09-14T15:30:36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Revoke Completed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2"/>
    <x v="3"/>
  </r>
  <r>
    <n v="159"/>
    <n v="1002564872"/>
    <n v="3"/>
    <x v="0"/>
    <n v="5"/>
    <s v="MATARAM"/>
    <s v="SUMBAWA"/>
    <s v="SBW"/>
    <s v="REG"/>
    <s v="AO"/>
    <s v="NEW SALES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0"/>
    <x v="3"/>
  </r>
  <r>
    <n v="160"/>
    <n v="1002564025"/>
    <n v="3"/>
    <x v="0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0"/>
    <x v="3"/>
  </r>
  <r>
    <n v="161"/>
    <n v="1002564394"/>
    <n v="3"/>
    <x v="0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0"/>
    <x v="3"/>
  </r>
  <r>
    <n v="162"/>
    <n v="1002567254"/>
    <n v="3"/>
    <x v="0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0"/>
    <x v="3"/>
  </r>
  <r>
    <n v="163"/>
    <n v="1002570546"/>
    <n v="3"/>
    <x v="0"/>
    <n v="5"/>
    <s v="MATARAM"/>
    <s v="SUMBAWA"/>
    <s v="SBW"/>
    <s v="REG"/>
    <s v="AO"/>
    <s v="NEW SALES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0"/>
    <x v="3"/>
  </r>
  <r>
    <n v="164"/>
    <n v="1002573067"/>
    <n v="3"/>
    <x v="0"/>
    <n v="5"/>
    <s v="MATARAM"/>
    <s v="SUMBAWA"/>
    <s v="SBW"/>
    <s v="REG"/>
    <s v="AO"/>
    <s v="NEW SALES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0"/>
    <x v="3"/>
  </r>
  <r>
    <n v="165"/>
    <n v="1002572737"/>
    <n v="3"/>
    <x v="0"/>
    <n v="5"/>
    <s v="MATARAM"/>
    <s v="SUMBAWA"/>
    <s v="SBW"/>
    <s v="REG"/>
    <s v="AO"/>
    <s v="NEW SALES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0"/>
    <x v="3"/>
  </r>
  <r>
    <n v="166"/>
    <n v="1002573481"/>
    <n v="3"/>
    <x v="0"/>
    <n v="5"/>
    <s v="MATARAM"/>
    <s v="SUMBAWA"/>
    <s v="SBW"/>
    <s v="REG"/>
    <s v="AO"/>
    <s v="NEW SALES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0"/>
    <x v="3"/>
  </r>
  <r>
    <n v="167"/>
    <n v="1002577711"/>
    <n v="3"/>
    <x v="0"/>
    <n v="5"/>
    <s v="MATARAM"/>
    <s v="SUMBAWA"/>
    <s v="SBW"/>
    <s v="REG"/>
    <s v="AO"/>
    <s v="NEW SALES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0"/>
    <x v="3"/>
  </r>
  <r>
    <n v="168"/>
    <n v="1002580080"/>
    <n v="3"/>
    <x v="0"/>
    <n v="5"/>
    <s v="MATARAM"/>
    <s v="SUMBAWA"/>
    <s v="SBW"/>
    <s v="REG"/>
    <s v="AO"/>
    <s v="NEW SALES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0"/>
    <x v="3"/>
  </r>
  <r>
    <n v="169"/>
    <n v="1002582134"/>
    <n v="3"/>
    <x v="0"/>
    <n v="5"/>
    <s v="MATARAM"/>
    <s v="SUMBAWA"/>
    <s v="SBW"/>
    <s v="REG"/>
    <s v="AO"/>
    <s v="NEW SALES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0"/>
    <x v="3"/>
  </r>
  <r>
    <n v="170"/>
    <n v="1002582232"/>
    <n v="3"/>
    <x v="0"/>
    <n v="5"/>
    <s v="MATARAM"/>
    <s v="SUMBAWA"/>
    <s v="SBW"/>
    <s v="REG"/>
    <s v="AO"/>
    <s v="NEW SALES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0"/>
    <x v="3"/>
  </r>
  <r>
    <n v="171"/>
    <n v="1002582030"/>
    <n v="3"/>
    <x v="0"/>
    <n v="5"/>
    <s v="MATARAM"/>
    <s v="SUMBAWA"/>
    <s v="SBW"/>
    <s v="REG"/>
    <s v="AO"/>
    <s v="NEW SALES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0"/>
    <x v="3"/>
  </r>
  <r>
    <n v="172"/>
    <n v="1002573757"/>
    <n v="3"/>
    <x v="0"/>
    <n v="5"/>
    <s v="MATARAM"/>
    <s v="SUMBAWA"/>
    <s v="SBW"/>
    <s v="REG"/>
    <s v="AO"/>
    <s v="NEW SALES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2"/>
    <x v="3"/>
  </r>
  <r>
    <n v="173"/>
    <n v="1002574592"/>
    <n v="3"/>
    <x v="0"/>
    <n v="5"/>
    <s v="MATARAM"/>
    <s v="SUMBAWA"/>
    <s v="SBW"/>
    <s v="REG"/>
    <s v="AO"/>
    <s v="NEW SALES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2"/>
    <x v="3"/>
  </r>
  <r>
    <n v="174"/>
    <n v="1002576319"/>
    <n v="3"/>
    <x v="0"/>
    <n v="5"/>
    <s v="MATARAM"/>
    <s v="SUMBAWA"/>
    <s v="SBW"/>
    <s v="REG"/>
    <s v="AO"/>
    <s v="NEW SALES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2"/>
    <x v="3"/>
  </r>
  <r>
    <n v="175"/>
    <n v="1002583409"/>
    <n v="3"/>
    <x v="0"/>
    <n v="5"/>
    <s v="MATARAM"/>
    <s v="SUMBAWA"/>
    <s v="SBW"/>
    <s v="REG"/>
    <s v="AO"/>
    <s v="NEW SALES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2"/>
    <x v="3"/>
  </r>
  <r>
    <n v="176"/>
    <n v="1002575954"/>
    <n v="3"/>
    <x v="0"/>
    <n v="5"/>
    <s v="MATARAM"/>
    <s v="SUMBAWA"/>
    <s v="SBW"/>
    <s v="REG"/>
    <s v="AO"/>
    <s v="NEW SALES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2"/>
    <x v="3"/>
  </r>
  <r>
    <n v="177"/>
    <n v="1002588878"/>
    <n v="3"/>
    <x v="0"/>
    <n v="5"/>
    <s v="MATARAM"/>
    <s v="SUMBAWA"/>
    <s v="SBW"/>
    <s v="REG"/>
    <s v="AO"/>
    <s v="NEW SALES"/>
    <s v="1P INET"/>
    <s v="7 | OSS - PROVISIONING ISSUED"/>
    <s v="RBS-Regional 3"/>
    <d v="2026-09-15T12:56:54"/>
    <d v="2026-09-16T11:27:40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I"/>
    <s v="X"/>
    <s v="NETMONK"/>
    <m/>
    <s v="Provisioning Issu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m/>
    <m/>
    <m/>
    <e v="#NUM!"/>
    <e v="#NUM!"/>
    <x v="2"/>
    <x v="3"/>
  </r>
  <r>
    <n v="178"/>
    <n v="1002569808"/>
    <n v="3"/>
    <x v="0"/>
    <n v="5"/>
    <s v="MATARAM"/>
    <s v="SUMBAWA"/>
    <s v="SBW"/>
    <s v="REG"/>
    <s v="AO"/>
    <s v="NEW SALES"/>
    <m/>
    <s v="OSS - FALLOUT"/>
    <s v="RBS-Regional 3"/>
    <d v="2026-09-03T13:43:17"/>
    <d v="2026-09-09T19:07:22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FO_WFM"/>
    <s v="X"/>
    <s v="NO ADDON"/>
    <m/>
    <s v="Provisioning Failed|WFM|INF009278580|TOJ_-8.4975685,117.4257073_odp jauh by fbsolusee 359m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2"/>
    <x v="3"/>
  </r>
  <r>
    <n v="179"/>
    <n v="1002587178"/>
    <n v="3"/>
    <x v="0"/>
    <n v="5"/>
    <s v="MATARAM"/>
    <s v="SUMBAWA"/>
    <s v="SBW"/>
    <s v="REG"/>
    <s v="AO"/>
    <s v="NEW SALES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2"/>
    <x v="3"/>
  </r>
  <r>
    <n v="180"/>
    <n v="1002570225"/>
    <n v="3"/>
    <x v="0"/>
    <n v="5"/>
    <s v="MATARAM"/>
    <s v="SUMBAWA"/>
    <s v="ALA"/>
    <s v="REG"/>
    <s v="AO"/>
    <s v="NEW SALES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0"/>
    <x v="3"/>
  </r>
  <r>
    <n v="181"/>
    <n v="1002571206"/>
    <n v="3"/>
    <x v="0"/>
    <n v="5"/>
    <s v="MATARAM"/>
    <s v="SUMBAWA"/>
    <s v="ALA"/>
    <s v="REG"/>
    <s v="AO"/>
    <s v="NEW SALES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0"/>
    <x v="3"/>
  </r>
  <r>
    <n v="182"/>
    <n v="1002564858"/>
    <n v="3"/>
    <x v="0"/>
    <n v="5"/>
    <s v="MATARAM"/>
    <s v="SUMBAWA"/>
    <s v="ALA"/>
    <s v="REG"/>
    <s v="AO"/>
    <s v="NEW SALES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2"/>
    <x v="3"/>
  </r>
  <r>
    <n v="183"/>
    <n v="1002575998"/>
    <n v="3"/>
    <x v="0"/>
    <n v="5"/>
    <s v="MATARAM"/>
    <s v="SUMBAWA"/>
    <s v="MLK"/>
    <s v="REG"/>
    <s v="AO"/>
    <s v="NEW SALES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  <x v="3"/>
  </r>
  <r>
    <n v="184"/>
    <n v="1002580569"/>
    <n v="3"/>
    <x v="0"/>
    <n v="5"/>
    <s v="MATARAM"/>
    <s v="SUMBAWA"/>
    <s v="MLK"/>
    <s v="REG"/>
    <s v="AO"/>
    <s v="NEW SALES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0"/>
    <x v="3"/>
  </r>
  <r>
    <n v="185"/>
    <n v="1002585658"/>
    <n v="3"/>
    <x v="0"/>
    <n v="5"/>
    <s v="MATARAM"/>
    <s v="SUMBAWA"/>
    <s v="MLK"/>
    <s v="REG"/>
    <s v="AO"/>
    <s v="NEW SALES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0"/>
    <x v="3"/>
  </r>
  <r>
    <n v="186"/>
    <n v="1002586720"/>
    <n v="3"/>
    <x v="0"/>
    <n v="5"/>
    <s v="MATARAM"/>
    <s v="SUMBAWA"/>
    <s v="MLK"/>
    <s v="REG"/>
    <s v="AO"/>
    <s v="NEW SALES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0"/>
    <x v="3"/>
  </r>
  <r>
    <n v="187"/>
    <n v="1002576543"/>
    <n v="3"/>
    <x v="0"/>
    <n v="5"/>
    <s v="MATARAM"/>
    <s v="SUMBAWA"/>
    <s v="MLK"/>
    <s v="REG"/>
    <s v="AO"/>
    <s v="NEW SALES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2"/>
    <x v="3"/>
  </r>
  <r>
    <n v="188"/>
    <n v="1002578641"/>
    <n v="3"/>
    <x v="0"/>
    <n v="5"/>
    <s v="MATARAM"/>
    <s v="SUMBAWA"/>
    <s v="MLK"/>
    <s v="REG"/>
    <s v="AO"/>
    <s v="NEW SALES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2"/>
    <x v="3"/>
  </r>
  <r>
    <n v="189"/>
    <n v="1002578881"/>
    <n v="3"/>
    <x v="0"/>
    <n v="5"/>
    <s v="MATARAM"/>
    <s v="SUMBAWA"/>
    <s v="MLK"/>
    <s v="REG"/>
    <s v="AO"/>
    <s v="NEW SALES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2"/>
    <x v="3"/>
  </r>
  <r>
    <n v="190"/>
    <n v="1002574588"/>
    <n v="3"/>
    <x v="0"/>
    <n v="5"/>
    <s v="MATARAM"/>
    <s v="SUMBAWA"/>
    <s v="MLK"/>
    <s v="REG"/>
    <s v="AO"/>
    <s v="NEW SALES"/>
    <m/>
    <s v="7 | OSS - PROVISIONING ISSUED"/>
    <s v="RBS-Regional 3"/>
    <d v="2026-09-07T11:29:00"/>
    <d v="2026-09-11T08:06:13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PI"/>
    <s v="SUMBAWA BARAT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2"/>
    <x v="3"/>
  </r>
  <r>
    <n v="191"/>
    <n v="1002578500"/>
    <n v="3"/>
    <x v="0"/>
    <n v="5"/>
    <s v="MATARAM"/>
    <s v="SUMBAWA"/>
    <s v="MLK"/>
    <s v="REG"/>
    <s v="AO"/>
    <s v="NEW SALES"/>
    <s v="1P INET"/>
    <s v="OSS - FALLOUT"/>
    <s v="RBS-Regional 3"/>
    <d v="2026-09-09T11:29:56"/>
    <d v="2026-09-10T08:05:1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UIM"/>
    <s v="SUMBAWA BARAT"/>
    <s v="OCA"/>
    <m/>
    <s v="Provisioning Failed|UIM|INF009309262|1029:Reservation not found for Broadband CFS with Reservation ID : 39611192486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2"/>
    <x v="3"/>
  </r>
  <r>
    <n v="192"/>
    <n v="1002590154"/>
    <n v="3"/>
    <x v="0"/>
    <n v="5"/>
    <s v="MATARAM"/>
    <s v="SUMBAWA"/>
    <s v="MLK"/>
    <s v="REG"/>
    <s v="AO"/>
    <s v="NEW SALES"/>
    <s v="1P INET"/>
    <s v="MIE - SEND SURVEY"/>
    <s v="RBS-Regional 3"/>
    <d v="2026-09-15T18:47:55"/>
    <d v="2026-09-15T18:50:01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SURVEY_NEW_MANJA"/>
    <s v="SUMBAWA BARAT"/>
    <s v="OCA"/>
    <m/>
    <s v="MIE - SEND SURVEY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  <x v="3"/>
  </r>
  <r>
    <n v="193"/>
    <n v="1002570571"/>
    <n v="3"/>
    <x v="0"/>
    <n v="5"/>
    <s v="MATARAM"/>
    <s v="SUMBAWA"/>
    <s v="TLW"/>
    <s v="REG"/>
    <s v="AO"/>
    <s v="NEW SALES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0"/>
    <x v="3"/>
  </r>
  <r>
    <n v="194"/>
    <n v="1002570046"/>
    <n v="3"/>
    <x v="0"/>
    <n v="5"/>
    <s v="MATARAM"/>
    <s v="SUMBAWA"/>
    <s v="TLW"/>
    <s v="REG"/>
    <s v="AO"/>
    <s v="NEW SALES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0"/>
    <x v="3"/>
  </r>
  <r>
    <n v="195"/>
    <n v="1002580557"/>
    <n v="3"/>
    <x v="0"/>
    <n v="5"/>
    <s v="MATARAM"/>
    <s v="SUMBAWA"/>
    <s v="TLW"/>
    <s v="REG"/>
    <s v="AO"/>
    <s v="NEW SALES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0"/>
    <x v="3"/>
  </r>
  <r>
    <n v="196"/>
    <n v="1002565310"/>
    <n v="3"/>
    <x v="0"/>
    <n v="5"/>
    <s v="MATARAM"/>
    <s v="SUMBAWA"/>
    <s v="TLW"/>
    <s v="REG"/>
    <s v="AO"/>
    <s v="NEW SALES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2"/>
    <x v="3"/>
  </r>
  <r>
    <n v="197"/>
    <n v="1002571188"/>
    <n v="3"/>
    <x v="0"/>
    <n v="5"/>
    <s v="MATARAM"/>
    <s v="SUMBAWA"/>
    <s v="TLW"/>
    <s v="REG"/>
    <s v="AO"/>
    <s v="NEW SALES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2"/>
    <x v="3"/>
  </r>
  <r>
    <n v="198"/>
    <n v="1002580074"/>
    <n v="3"/>
    <x v="0"/>
    <n v="5"/>
    <s v="MATARAM"/>
    <s v="SUMBAWA"/>
    <s v="TLW"/>
    <s v="REG"/>
    <s v="AO"/>
    <s v="NEW SALES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2"/>
    <x v="3"/>
  </r>
  <r>
    <n v="199"/>
    <n v="1002584430"/>
    <n v="3"/>
    <x v="0"/>
    <n v="5"/>
    <s v="MATARAM"/>
    <s v="SUMBAWA"/>
    <s v="TLW"/>
    <s v="REG"/>
    <s v="AO"/>
    <s v="NEW SALES"/>
    <s v="1P INET"/>
    <s v="REVOKE ORDER"/>
    <s v="RBS-Regional 3"/>
    <d v="2026-09-12T17:26:59"/>
    <d v="2026-09-16T08:52:17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Order direvoke oleh ABDUL QADIR JAILANI remark : revoke order input ulang response : transactionID : SC1002584430| AccountID 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  <x v="3"/>
  </r>
  <r>
    <n v="200"/>
    <n v="1002568753"/>
    <n v="3"/>
    <x v="0"/>
    <n v="5"/>
    <s v="MATARAM"/>
    <s v="SUMBAWA"/>
    <s v="TLW"/>
    <s v="REG"/>
    <s v="AO"/>
    <s v="NEW SALES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  <x v="3"/>
  </r>
  <r>
    <n v="201"/>
    <n v="1002564319"/>
    <n v="3"/>
    <x v="0"/>
    <n v="5"/>
    <s v="MATARAM"/>
    <s v="BIMA"/>
    <s v="BIM"/>
    <s v="REG"/>
    <s v="AO"/>
    <s v="NEW SALES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1"/>
    <x v="2"/>
  </r>
  <r>
    <n v="202"/>
    <n v="1002564483"/>
    <n v="3"/>
    <x v="0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0"/>
    <x v="2"/>
  </r>
  <r>
    <n v="203"/>
    <n v="1002566034"/>
    <n v="3"/>
    <x v="0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0"/>
    <x v="2"/>
  </r>
  <r>
    <n v="204"/>
    <n v="1002574956"/>
    <n v="3"/>
    <x v="0"/>
    <n v="5"/>
    <s v="MATARAM"/>
    <s v="BIMA"/>
    <s v="BIM"/>
    <s v="REG"/>
    <s v="AO"/>
    <s v="NEW SALES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0"/>
    <x v="2"/>
  </r>
  <r>
    <n v="205"/>
    <n v="1002582505"/>
    <n v="3"/>
    <x v="0"/>
    <n v="5"/>
    <s v="MATARAM"/>
    <s v="BIMA"/>
    <s v="BIM"/>
    <s v="REG"/>
    <s v="AO"/>
    <s v="NEW SALES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0"/>
    <x v="2"/>
  </r>
  <r>
    <n v="206"/>
    <n v="1002586119"/>
    <n v="3"/>
    <x v="0"/>
    <n v="5"/>
    <s v="MATARAM"/>
    <s v="BIMA"/>
    <s v="BIM"/>
    <s v="REG"/>
    <s v="AO"/>
    <s v="NEW SALES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0"/>
    <x v="2"/>
  </r>
  <r>
    <n v="207"/>
    <n v="1002571419"/>
    <n v="3"/>
    <x v="0"/>
    <n v="5"/>
    <s v="MATARAM"/>
    <s v="BIMA"/>
    <s v="BIM"/>
    <s v="REG"/>
    <s v="AO"/>
    <s v="NEW SALES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  <x v="2"/>
  </r>
  <r>
    <n v="208"/>
    <n v="1002576308"/>
    <n v="3"/>
    <x v="0"/>
    <n v="5"/>
    <s v="MATARAM"/>
    <s v="BIMA"/>
    <s v="BIM"/>
    <s v="REG"/>
    <s v="AO"/>
    <s v="NEW SALES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2"/>
    <x v="2"/>
  </r>
  <r>
    <n v="209"/>
    <n v="1002581746"/>
    <n v="3"/>
    <x v="0"/>
    <n v="5"/>
    <s v="MATARAM"/>
    <s v="BIMA"/>
    <s v="BIM"/>
    <s v="REG"/>
    <s v="AO"/>
    <s v="NEW SALES"/>
    <s v="1P INET"/>
    <s v="102 | FOLLOW UP COMPLETED"/>
    <s v="RBS-Regional 3"/>
    <d v="2026-09-11T08:14:57"/>
    <d v="2026-09-15T09:15:43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88010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2"/>
    <x v="2"/>
  </r>
  <r>
    <n v="210"/>
    <n v="1002584290"/>
    <n v="3"/>
    <x v="0"/>
    <n v="5"/>
    <s v="MATARAM"/>
    <s v="BIMA"/>
    <s v="BIM"/>
    <s v="REG"/>
    <s v="AO"/>
    <s v="NEW SALES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2"/>
    <x v="2"/>
  </r>
  <r>
    <n v="211"/>
    <n v="1002580875"/>
    <n v="3"/>
    <x v="0"/>
    <n v="5"/>
    <s v="MATARAM"/>
    <s v="BIMA"/>
    <s v="BIM"/>
    <s v="REG"/>
    <s v="AO"/>
    <s v="NEW SALES"/>
    <m/>
    <s v="7 | OSS - PROVISIONING ISSUED"/>
    <s v="RBS-Regional 3"/>
    <d v="2026-09-10T13:53:11"/>
    <d v="2026-09-15T08:05:47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2"/>
    <x v="2"/>
  </r>
  <r>
    <n v="212"/>
    <n v="1002588010"/>
    <n v="3"/>
    <x v="0"/>
    <n v="5"/>
    <s v="MATARAM"/>
    <s v="BIMA"/>
    <s v="BIM"/>
    <s v="REG"/>
    <s v="AO"/>
    <s v="NEW SALES"/>
    <m/>
    <s v="REVOKE ORDER"/>
    <s v="RBS-Regional 3"/>
    <d v="2026-09-15T09:15:44"/>
    <d v="2026-09-16T10:34:37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Order direvoke oleh RYAN PRATAMA remark : REVOKE ORDER REVISI ODP response : transactionID : SC1002588010| AccountID CA :  |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2"/>
    <x v="2"/>
  </r>
  <r>
    <n v="213"/>
    <n v="1002589508"/>
    <n v="3"/>
    <x v="0"/>
    <n v="5"/>
    <s v="MATARAM"/>
    <s v="BIMA"/>
    <s v="BIM"/>
    <s v="REG"/>
    <s v="AO"/>
    <s v="NEW SALES"/>
    <s v="1P INET"/>
    <s v="8 | OSS - PONR"/>
    <s v="RBS-Regional 3"/>
    <d v="2026-09-15T14:59:54"/>
    <d v="2026-09-16T11:49:27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ACT_COM"/>
    <s v="X"/>
    <s v="NETMONK"/>
    <m/>
    <s v="PONR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m/>
    <m/>
    <m/>
    <e v="#NUM!"/>
    <e v="#NUM!"/>
    <x v="2"/>
    <x v="2"/>
  </r>
  <r>
    <n v="214"/>
    <n v="1002585244"/>
    <n v="3"/>
    <x v="1"/>
    <n v="5"/>
    <s v="MALANG"/>
    <s v="KEPANJEN"/>
    <s v="APG"/>
    <s v="REG"/>
    <s v="AO"/>
    <s v="NEW SALES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0"/>
    <x v="4"/>
  </r>
  <r>
    <n v="215"/>
    <n v="1002589250"/>
    <n v="3"/>
    <x v="1"/>
    <n v="5"/>
    <s v="MALANG"/>
    <s v="KEPANJEN"/>
    <s v="DPT"/>
    <s v="REG"/>
    <s v="AO"/>
    <s v="NEW SALES"/>
    <s v="1P INET"/>
    <s v="MIA - INVALID SURVEY"/>
    <s v="RBS-Regional 3"/>
    <d v="2026-09-15T14:11:59"/>
    <d v="2026-09-16T09:53:34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SURVEY_NEW_MANJA"/>
    <s v="TUREN"/>
    <s v="NETMONK"/>
    <m/>
    <s v="MIE - INVALID SURVEY - Kendala Jalur/Rute Tarikan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2"/>
    <x v="4"/>
  </r>
  <r>
    <n v="216"/>
    <n v="1002575331"/>
    <n v="3"/>
    <x v="1"/>
    <n v="5"/>
    <s v="MALANG"/>
    <s v="KEPANJEN"/>
    <s v="DNO"/>
    <s v="REG"/>
    <s v="AO"/>
    <s v="NEW SALES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0"/>
    <x v="4"/>
  </r>
  <r>
    <n v="217"/>
    <n v="1002566432"/>
    <n v="3"/>
    <x v="1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  <x v="4"/>
  </r>
  <r>
    <n v="218"/>
    <n v="1002566950"/>
    <n v="3"/>
    <x v="1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  <x v="4"/>
  </r>
  <r>
    <n v="219"/>
    <n v="1002569549"/>
    <n v="3"/>
    <x v="1"/>
    <n v="5"/>
    <s v="MALANG"/>
    <s v="KEPANJEN"/>
    <s v="GDI"/>
    <s v="REG"/>
    <s v="AO"/>
    <s v="NEW SALES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0"/>
    <x v="4"/>
  </r>
  <r>
    <n v="220"/>
    <n v="1002576132"/>
    <n v="3"/>
    <x v="1"/>
    <n v="5"/>
    <s v="MALANG"/>
    <s v="KEPANJEN"/>
    <s v="GDI"/>
    <s v="REG"/>
    <s v="AO"/>
    <s v="NEW SALES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  <x v="4"/>
  </r>
  <r>
    <n v="221"/>
    <n v="1002581259"/>
    <n v="3"/>
    <x v="1"/>
    <n v="5"/>
    <s v="MALANG"/>
    <s v="KEPANJEN"/>
    <s v="GDI"/>
    <s v="REG"/>
    <s v="AO"/>
    <s v="NEW SALES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0"/>
    <x v="4"/>
  </r>
  <r>
    <n v="222"/>
    <n v="1002588679"/>
    <n v="3"/>
    <x v="1"/>
    <n v="5"/>
    <s v="MALANG"/>
    <s v="KEPANJEN"/>
    <s v="GDI"/>
    <s v="REG"/>
    <s v="AO"/>
    <s v="NEW SALES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0"/>
    <x v="4"/>
  </r>
  <r>
    <n v="223"/>
    <n v="1002588690"/>
    <n v="3"/>
    <x v="1"/>
    <n v="5"/>
    <s v="MALANG"/>
    <s v="KEPANJEN"/>
    <s v="GDI"/>
    <s v="REG"/>
    <s v="AO"/>
    <s v="NEW SALES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0"/>
    <x v="4"/>
  </r>
  <r>
    <n v="224"/>
    <n v="1002568571"/>
    <n v="3"/>
    <x v="1"/>
    <n v="5"/>
    <s v="MALANG"/>
    <s v="KEPANJEN"/>
    <s v="PGK"/>
    <s v="REG"/>
    <s v="AO"/>
    <s v="NEW SALES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0"/>
    <x v="4"/>
  </r>
  <r>
    <n v="225"/>
    <n v="1002579833"/>
    <n v="3"/>
    <x v="1"/>
    <n v="5"/>
    <s v="MALANG"/>
    <s v="KEPANJEN"/>
    <s v="SBM"/>
    <s v="REG"/>
    <s v="AO"/>
    <s v="NEW SALES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1"/>
    <x v="4"/>
  </r>
  <r>
    <n v="226"/>
    <n v="1002567049"/>
    <n v="3"/>
    <x v="1"/>
    <n v="5"/>
    <s v="MALANG"/>
    <s v="KEPANJEN"/>
    <s v="TUR"/>
    <s v="REG"/>
    <s v="AO"/>
    <s v="NEW SALES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0"/>
    <x v="4"/>
  </r>
  <r>
    <n v="227"/>
    <n v="1002567022"/>
    <n v="3"/>
    <x v="1"/>
    <n v="5"/>
    <s v="MALANG"/>
    <s v="KEPANJEN"/>
    <s v="TUR"/>
    <s v="REG"/>
    <s v="AO"/>
    <s v="NEW SALES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0"/>
    <x v="4"/>
  </r>
  <r>
    <n v="228"/>
    <n v="1002566294"/>
    <n v="3"/>
    <x v="1"/>
    <n v="5"/>
    <s v="MALANG"/>
    <s v="KEPANJEN"/>
    <s v="BRG"/>
    <s v="REG"/>
    <s v="AO"/>
    <s v="NEW SALES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1"/>
    <x v="4"/>
  </r>
  <r>
    <n v="229"/>
    <n v="1002585470"/>
    <n v="3"/>
    <x v="1"/>
    <n v="5"/>
    <s v="MALANG"/>
    <s v="KEPANJEN"/>
    <s v="BRG"/>
    <s v="REG"/>
    <s v="AO"/>
    <s v="NEW SALES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0"/>
    <x v="4"/>
  </r>
  <r>
    <n v="230"/>
    <n v="1002581725"/>
    <n v="3"/>
    <x v="1"/>
    <n v="5"/>
    <s v="MALANG"/>
    <s v="KEPANJEN"/>
    <s v="BRG"/>
    <s v="REG"/>
    <s v="AO"/>
    <s v="NEW SALES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2"/>
    <x v="4"/>
  </r>
  <r>
    <n v="231"/>
    <n v="1002572290"/>
    <n v="3"/>
    <x v="1"/>
    <n v="5"/>
    <s v="MALANG"/>
    <s v="KEPANJEN"/>
    <s v="GDG"/>
    <s v="REG"/>
    <s v="AO"/>
    <s v="NEW SALES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0"/>
    <x v="4"/>
  </r>
  <r>
    <n v="232"/>
    <n v="1002583937"/>
    <n v="3"/>
    <x v="1"/>
    <n v="5"/>
    <s v="MALANG"/>
    <s v="KEPANJEN"/>
    <s v="GDG"/>
    <s v="REG"/>
    <s v="AO"/>
    <s v="NEW SALES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0"/>
    <x v="4"/>
  </r>
  <r>
    <n v="233"/>
    <n v="1002584786"/>
    <n v="3"/>
    <x v="1"/>
    <n v="5"/>
    <s v="MALANG"/>
    <s v="KEPANJEN"/>
    <s v="GDG"/>
    <s v="REG"/>
    <s v="AO"/>
    <s v="NEW SALES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0"/>
    <x v="4"/>
  </r>
  <r>
    <n v="234"/>
    <n v="1002588408"/>
    <n v="3"/>
    <x v="1"/>
    <n v="5"/>
    <s v="MALANG"/>
    <s v="KEPANJEN"/>
    <s v="GDG"/>
    <s v="REG"/>
    <s v="AO"/>
    <s v="NEW SALES"/>
    <s v="1P INET"/>
    <s v="7 | OSS - PROVISIONING ISSUED"/>
    <s v="RBS-Regional 3"/>
    <d v="2026-09-15T10:35:55"/>
    <d v="2026-09-16T12:05:01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I"/>
    <s v="KLOJEN"/>
    <s v="NO ADDON"/>
    <m/>
    <s v="Provisioning Issu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2"/>
    <x v="4"/>
  </r>
  <r>
    <n v="235"/>
    <n v="1002567058"/>
    <n v="3"/>
    <x v="1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0"/>
    <x v="4"/>
  </r>
  <r>
    <n v="236"/>
    <n v="1002568650"/>
    <n v="3"/>
    <x v="1"/>
    <n v="5"/>
    <s v="MALANG"/>
    <s v="KEPANJEN"/>
    <s v="KEP"/>
    <s v="REG"/>
    <s v="AO"/>
    <s v="NEW SALES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0"/>
    <x v="4"/>
  </r>
  <r>
    <n v="237"/>
    <n v="1002569272"/>
    <n v="3"/>
    <x v="1"/>
    <n v="5"/>
    <s v="MALANG"/>
    <s v="KEPANJEN"/>
    <s v="KEP"/>
    <s v="REG"/>
    <s v="AO"/>
    <s v="NEW SALES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0"/>
    <x v="4"/>
  </r>
  <r>
    <n v="238"/>
    <n v="1002568624"/>
    <n v="3"/>
    <x v="1"/>
    <n v="5"/>
    <s v="MALANG"/>
    <s v="KEPANJEN"/>
    <s v="KEP"/>
    <s v="REG"/>
    <s v="AO"/>
    <s v="NEW SALES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0"/>
    <x v="4"/>
  </r>
  <r>
    <n v="239"/>
    <n v="1002573564"/>
    <n v="3"/>
    <x v="1"/>
    <n v="5"/>
    <s v="MALANG"/>
    <s v="KEPANJEN"/>
    <s v="KEP"/>
    <s v="REG"/>
    <s v="AO"/>
    <s v="NEW SALES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0"/>
    <x v="4"/>
  </r>
  <r>
    <n v="240"/>
    <n v="1002578620"/>
    <n v="3"/>
    <x v="1"/>
    <n v="5"/>
    <s v="MALANG"/>
    <s v="KEPANJEN"/>
    <s v="KEP"/>
    <s v="REG"/>
    <s v="AO"/>
    <s v="NEW SALES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0"/>
    <x v="4"/>
  </r>
  <r>
    <n v="241"/>
    <n v="1002585235"/>
    <n v="3"/>
    <x v="1"/>
    <n v="5"/>
    <s v="MALANG"/>
    <s v="KEPANJEN"/>
    <s v="KEP"/>
    <s v="REG"/>
    <s v="AO"/>
    <s v="NEW SALES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0"/>
    <x v="4"/>
  </r>
  <r>
    <n v="242"/>
    <n v="1002587314"/>
    <n v="3"/>
    <x v="1"/>
    <n v="5"/>
    <s v="MALANG"/>
    <s v="KEPANJEN"/>
    <s v="KEP"/>
    <s v="REG"/>
    <s v="AO"/>
    <s v="NEW SALES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0"/>
    <x v="4"/>
  </r>
  <r>
    <n v="243"/>
    <n v="1002581642"/>
    <n v="3"/>
    <x v="1"/>
    <n v="5"/>
    <s v="MALANG"/>
    <s v="KEPANJEN"/>
    <s v="KEP"/>
    <s v="REG"/>
    <s v="AO"/>
    <s v="NEW SALES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2"/>
    <x v="4"/>
  </r>
  <r>
    <n v="244"/>
    <n v="1002582654"/>
    <n v="3"/>
    <x v="1"/>
    <n v="5"/>
    <s v="MALANG"/>
    <s v="KEPANJEN"/>
    <s v="KEP"/>
    <s v="REG"/>
    <s v="AO"/>
    <s v="NEW SALES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2"/>
    <x v="4"/>
  </r>
  <r>
    <n v="245"/>
    <n v="1002566137"/>
    <n v="3"/>
    <x v="1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0"/>
    <x v="4"/>
  </r>
  <r>
    <n v="246"/>
    <n v="1002566859"/>
    <n v="3"/>
    <x v="1"/>
    <n v="5"/>
    <s v="MALANG"/>
    <s v="KEPANJEN"/>
    <s v="KLJ"/>
    <s v="REG"/>
    <s v="AO"/>
    <s v="NEW SALES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0"/>
    <x v="4"/>
  </r>
  <r>
    <n v="247"/>
    <n v="1002569855"/>
    <n v="3"/>
    <x v="1"/>
    <n v="5"/>
    <s v="MALANG"/>
    <s v="KEPANJEN"/>
    <s v="KLJ"/>
    <s v="REG"/>
    <s v="AO"/>
    <s v="NEW SALES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0"/>
    <x v="4"/>
  </r>
  <r>
    <n v="248"/>
    <n v="1002570473"/>
    <n v="3"/>
    <x v="1"/>
    <n v="5"/>
    <s v="MALANG"/>
    <s v="KEPANJEN"/>
    <s v="KLJ"/>
    <s v="REG"/>
    <s v="AO"/>
    <s v="NEW SALES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0"/>
    <x v="4"/>
  </r>
  <r>
    <n v="249"/>
    <n v="1002572387"/>
    <n v="3"/>
    <x v="1"/>
    <n v="5"/>
    <s v="MALANG"/>
    <s v="KEPANJEN"/>
    <s v="KLJ"/>
    <s v="REG"/>
    <s v="AO"/>
    <s v="NEW SALES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0"/>
    <x v="4"/>
  </r>
  <r>
    <n v="250"/>
    <n v="1002574924"/>
    <n v="3"/>
    <x v="1"/>
    <n v="5"/>
    <s v="MALANG"/>
    <s v="KEPANJEN"/>
    <s v="KLJ"/>
    <s v="REG"/>
    <s v="AO"/>
    <s v="NEW SALES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0"/>
    <x v="4"/>
  </r>
  <r>
    <n v="251"/>
    <n v="1002578601"/>
    <n v="3"/>
    <x v="1"/>
    <n v="5"/>
    <s v="MALANG"/>
    <s v="KEPANJEN"/>
    <s v="KLJ"/>
    <s v="REG"/>
    <s v="AO"/>
    <s v="NEW SALES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0"/>
    <x v="4"/>
  </r>
  <r>
    <n v="252"/>
    <n v="1002580566"/>
    <n v="3"/>
    <x v="1"/>
    <n v="5"/>
    <s v="MALANG"/>
    <s v="KEPANJEN"/>
    <s v="KLJ"/>
    <s v="REG"/>
    <s v="AO"/>
    <s v="NEW SALES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0"/>
    <x v="4"/>
  </r>
  <r>
    <n v="253"/>
    <n v="1002566030"/>
    <n v="3"/>
    <x v="1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2"/>
    <x v="4"/>
  </r>
  <r>
    <n v="254"/>
    <n v="1002589871"/>
    <n v="3"/>
    <x v="1"/>
    <n v="5"/>
    <s v="MALANG"/>
    <s v="KEPANJEN"/>
    <s v="KLJ"/>
    <s v="REG"/>
    <s v="AO"/>
    <s v="NEW SALES"/>
    <m/>
    <s v="CC - HD1A - INPROGRESS UNCONTACTED"/>
    <s v="RBS-Regional 3"/>
    <d v="2026-09-15T16:23:16"/>
    <d v="2026-09-16T12:20:41"/>
    <n v="57095772"/>
    <m/>
    <n v="152703903843"/>
    <s v="SMKN 2 MALANG"/>
    <s v="ODP-KLJ-FCB/49"/>
    <m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m/>
    <m/>
    <m/>
    <s v="15-09-2026 16:39:51"/>
    <m/>
    <m/>
    <s v="FCC"/>
    <s v="KLOJEN"/>
    <s v="NETMONK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4"/>
  </r>
  <r>
    <n v="255"/>
    <n v="1002566283"/>
    <n v="3"/>
    <x v="1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0"/>
    <x v="4"/>
  </r>
  <r>
    <n v="256"/>
    <n v="1002568665"/>
    <n v="3"/>
    <x v="1"/>
    <n v="5"/>
    <s v="MALANG"/>
    <s v="KEPANJEN"/>
    <s v="MLG"/>
    <s v="REG"/>
    <s v="AO"/>
    <s v="NEW SALES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0"/>
    <x v="4"/>
  </r>
  <r>
    <n v="257"/>
    <n v="1002570166"/>
    <n v="3"/>
    <x v="1"/>
    <n v="5"/>
    <s v="MALANG"/>
    <s v="KEPANJEN"/>
    <s v="MLG"/>
    <s v="REG"/>
    <s v="AO"/>
    <s v="NEW SALES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0"/>
    <x v="4"/>
  </r>
  <r>
    <n v="258"/>
    <n v="1002578304"/>
    <n v="3"/>
    <x v="1"/>
    <n v="5"/>
    <s v="MALANG"/>
    <s v="KEPANJEN"/>
    <s v="MLG"/>
    <s v="REG"/>
    <s v="AO"/>
    <s v="NEW SALES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  <x v="4"/>
  </r>
  <r>
    <n v="259"/>
    <n v="1002586450"/>
    <n v="3"/>
    <x v="1"/>
    <n v="5"/>
    <s v="MALANG"/>
    <s v="KEPANJEN"/>
    <s v="MLG"/>
    <s v="REG"/>
    <s v="AO"/>
    <s v="NEW SALES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0"/>
    <x v="4"/>
  </r>
  <r>
    <n v="260"/>
    <n v="1002588410"/>
    <n v="3"/>
    <x v="1"/>
    <n v="5"/>
    <s v="MALANG"/>
    <s v="KEPANJEN"/>
    <s v="MLG"/>
    <s v="REG"/>
    <s v="AO"/>
    <s v="NEW SALES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0"/>
    <x v="4"/>
  </r>
  <r>
    <n v="261"/>
    <n v="1002588044"/>
    <n v="3"/>
    <x v="1"/>
    <n v="5"/>
    <s v="MALANG"/>
    <s v="KEPANJEN"/>
    <s v="MLG"/>
    <s v="REG"/>
    <s v="AO"/>
    <s v="NEW SALES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2"/>
    <x v="4"/>
  </r>
  <r>
    <n v="262"/>
    <n v="1002586877"/>
    <n v="3"/>
    <x v="1"/>
    <n v="5"/>
    <s v="MALANG"/>
    <s v="KEPANJEN"/>
    <s v="MLG"/>
    <s v="REG"/>
    <s v="AO"/>
    <s v="NEW SALES"/>
    <m/>
    <s v="MIE - SEND SURVEY"/>
    <s v="RBS-Regional 3"/>
    <d v="2026-09-14T14:49:56"/>
    <d v="2026-09-16T09:08:06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SURVEY_NEW_MANJA"/>
    <s v="MALANG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m/>
    <m/>
    <m/>
    <e v="#NUM!"/>
    <e v="#NUM!"/>
    <x v="2"/>
    <x v="4"/>
  </r>
  <r>
    <n v="263"/>
    <n v="1002571912"/>
    <n v="3"/>
    <x v="1"/>
    <n v="5"/>
    <s v="MALANG"/>
    <s v="KEPANJEN"/>
    <s v="SWJ"/>
    <s v="REG"/>
    <s v="AO"/>
    <s v="NEW SALES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0"/>
    <x v="4"/>
  </r>
  <r>
    <n v="264"/>
    <n v="1002570974"/>
    <n v="3"/>
    <x v="1"/>
    <n v="5"/>
    <s v="MALANG"/>
    <s v="BATU"/>
    <s v="KPO"/>
    <s v="REG"/>
    <s v="AO"/>
    <s v="NEW SALES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0"/>
    <x v="5"/>
  </r>
  <r>
    <n v="265"/>
    <n v="1002574955"/>
    <n v="3"/>
    <x v="1"/>
    <n v="5"/>
    <s v="MALANG"/>
    <s v="BATU"/>
    <s v="KPO"/>
    <s v="REG"/>
    <s v="AO"/>
    <s v="NEW SALES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0"/>
    <x v="5"/>
  </r>
  <r>
    <n v="266"/>
    <n v="1002574910"/>
    <n v="3"/>
    <x v="1"/>
    <n v="5"/>
    <s v="MALANG"/>
    <s v="BATU"/>
    <s v="KPO"/>
    <s v="REG"/>
    <s v="AO"/>
    <s v="NEW SALES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0"/>
    <x v="5"/>
  </r>
  <r>
    <n v="267"/>
    <n v="1002587598"/>
    <n v="3"/>
    <x v="1"/>
    <n v="5"/>
    <s v="MALANG"/>
    <s v="BATU"/>
    <s v="KPO"/>
    <s v="REG"/>
    <s v="AO"/>
    <s v="NEW SALES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0"/>
    <x v="5"/>
  </r>
  <r>
    <n v="268"/>
    <n v="1002572661"/>
    <n v="3"/>
    <x v="1"/>
    <n v="5"/>
    <s v="MALANG"/>
    <s v="BATU"/>
    <s v="KPO"/>
    <s v="REG"/>
    <s v="AO"/>
    <s v="NEW SALES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2"/>
    <x v="5"/>
  </r>
  <r>
    <n v="269"/>
    <n v="1002572453"/>
    <n v="3"/>
    <x v="1"/>
    <n v="5"/>
    <s v="MALANG"/>
    <s v="BATU"/>
    <s v="KPO"/>
    <s v="REG"/>
    <s v="AO"/>
    <s v="NEW SALES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2"/>
    <x v="5"/>
  </r>
  <r>
    <n v="270"/>
    <n v="1002581873"/>
    <n v="3"/>
    <x v="1"/>
    <n v="5"/>
    <s v="MALANG"/>
    <s v="BATU"/>
    <s v="KPO"/>
    <s v="REG"/>
    <s v="AO"/>
    <s v="NEW SALES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2"/>
    <x v="5"/>
  </r>
  <r>
    <n v="271"/>
    <n v="1002571006"/>
    <n v="3"/>
    <x v="1"/>
    <n v="5"/>
    <s v="MALANG"/>
    <s v="BATU"/>
    <s v="SGS"/>
    <s v="REG"/>
    <s v="AO"/>
    <s v="NEW SALES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0"/>
    <x v="5"/>
  </r>
  <r>
    <n v="272"/>
    <n v="1002565406"/>
    <n v="3"/>
    <x v="1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0"/>
    <x v="5"/>
  </r>
  <r>
    <n v="273"/>
    <n v="1002564914"/>
    <n v="3"/>
    <x v="1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0"/>
    <x v="5"/>
  </r>
  <r>
    <n v="274"/>
    <n v="1002582824"/>
    <n v="3"/>
    <x v="1"/>
    <n v="5"/>
    <s v="MALANG"/>
    <s v="BATU"/>
    <s v="BTU"/>
    <s v="REG"/>
    <s v="AO"/>
    <s v="NEW SALES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0"/>
    <x v="5"/>
  </r>
  <r>
    <n v="275"/>
    <n v="1002584808"/>
    <n v="3"/>
    <x v="1"/>
    <n v="5"/>
    <s v="MALANG"/>
    <s v="BATU"/>
    <s v="BTU"/>
    <s v="REG"/>
    <s v="AO"/>
    <s v="NEW SALES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0"/>
    <x v="5"/>
  </r>
  <r>
    <n v="276"/>
    <n v="1002585392"/>
    <n v="3"/>
    <x v="1"/>
    <n v="5"/>
    <s v="MALANG"/>
    <s v="BATU"/>
    <s v="BTU"/>
    <s v="REG"/>
    <s v="AO"/>
    <s v="NEW SALES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0"/>
    <x v="5"/>
  </r>
  <r>
    <n v="277"/>
    <n v="1002588873"/>
    <n v="3"/>
    <x v="1"/>
    <n v="5"/>
    <s v="MALANG"/>
    <s v="BATU"/>
    <s v="BTU"/>
    <s v="REG"/>
    <s v="AO"/>
    <s v="NEW SALES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0"/>
    <x v="5"/>
  </r>
  <r>
    <n v="278"/>
    <n v="1002584822"/>
    <n v="3"/>
    <x v="1"/>
    <n v="5"/>
    <s v="MALANG"/>
    <s v="BATU"/>
    <s v="BTU"/>
    <s v="REG"/>
    <s v="AO"/>
    <s v="NEW SALES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2"/>
    <x v="5"/>
  </r>
  <r>
    <n v="279"/>
    <n v="1002588805"/>
    <n v="3"/>
    <x v="1"/>
    <n v="5"/>
    <s v="MALANG"/>
    <s v="BATU"/>
    <s v="BTU"/>
    <s v="REG"/>
    <s v="AO"/>
    <s v="NEW SALES"/>
    <s v="1P INET"/>
    <s v="MIA - INVALID SURVEY"/>
    <s v="RBS-Regional 3"/>
    <d v="2026-09-15T12:27:00"/>
    <d v="2026-09-16T09:53:08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SURVEY_NEW_MANJA"/>
    <s v="BATU"/>
    <s v="OCA"/>
    <m/>
    <s v="MIE - INVALID SURVEY - Kendala Jalur/Rute Tarikan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2"/>
    <x v="5"/>
  </r>
  <r>
    <n v="280"/>
    <n v="1002572446"/>
    <n v="3"/>
    <x v="1"/>
    <n v="5"/>
    <s v="MALANG"/>
    <s v="BATU"/>
    <s v="BLB"/>
    <s v="REG"/>
    <s v="AO"/>
    <s v="NEW SALES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1"/>
    <x v="5"/>
  </r>
  <r>
    <n v="281"/>
    <n v="1002572635"/>
    <n v="3"/>
    <x v="1"/>
    <n v="5"/>
    <s v="MALANG"/>
    <s v="BATU"/>
    <s v="BLB"/>
    <s v="REG"/>
    <s v="AO"/>
    <s v="NEW SALES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0"/>
    <x v="5"/>
  </r>
  <r>
    <n v="282"/>
    <n v="1002576709"/>
    <n v="3"/>
    <x v="1"/>
    <n v="5"/>
    <s v="MALANG"/>
    <s v="BATU"/>
    <s v="BLB"/>
    <s v="REG"/>
    <s v="AO"/>
    <s v="NEW SALES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0"/>
    <x v="5"/>
  </r>
  <r>
    <n v="283"/>
    <n v="1002576036"/>
    <n v="3"/>
    <x v="1"/>
    <n v="5"/>
    <s v="MALANG"/>
    <s v="BATU"/>
    <s v="BLB"/>
    <s v="REG"/>
    <s v="AO"/>
    <s v="NEW SALES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0"/>
    <x v="5"/>
  </r>
  <r>
    <n v="284"/>
    <n v="1002578376"/>
    <n v="3"/>
    <x v="1"/>
    <n v="5"/>
    <s v="MALANG"/>
    <s v="BATU"/>
    <s v="BLB"/>
    <s v="REG"/>
    <s v="AO"/>
    <s v="NEW SALES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0"/>
    <x v="5"/>
  </r>
  <r>
    <n v="285"/>
    <n v="1002580479"/>
    <n v="3"/>
    <x v="1"/>
    <n v="5"/>
    <s v="MALANG"/>
    <s v="BATU"/>
    <s v="BLB"/>
    <s v="REG"/>
    <s v="AO"/>
    <s v="NEW SALES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1"/>
    <x v="5"/>
  </r>
  <r>
    <n v="286"/>
    <n v="1002586939"/>
    <n v="3"/>
    <x v="1"/>
    <n v="5"/>
    <s v="MALANG"/>
    <s v="BATU"/>
    <s v="BLB"/>
    <s v="REG"/>
    <s v="AO"/>
    <s v="NEW SALES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0"/>
    <x v="5"/>
  </r>
  <r>
    <n v="287"/>
    <n v="1002570635"/>
    <n v="3"/>
    <x v="1"/>
    <n v="5"/>
    <s v="MALANG"/>
    <s v="BATU"/>
    <s v="BLB"/>
    <s v="REG"/>
    <s v="AO"/>
    <s v="NEW SALES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  <x v="5"/>
  </r>
  <r>
    <n v="288"/>
    <n v="1002578826"/>
    <n v="3"/>
    <x v="1"/>
    <n v="5"/>
    <s v="MALANG"/>
    <s v="BATU"/>
    <s v="BLB"/>
    <s v="REG"/>
    <s v="AO"/>
    <s v="NEW SALES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2"/>
    <x v="5"/>
  </r>
  <r>
    <n v="289"/>
    <n v="1002582478"/>
    <n v="3"/>
    <x v="1"/>
    <n v="5"/>
    <s v="MALANG"/>
    <s v="BATU"/>
    <s v="BLB"/>
    <s v="REG"/>
    <s v="AO"/>
    <s v="NEW SALES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2"/>
    <x v="5"/>
  </r>
  <r>
    <n v="290"/>
    <n v="1002574578"/>
    <n v="3"/>
    <x v="1"/>
    <n v="5"/>
    <s v="MALANG"/>
    <s v="BATU"/>
    <s v="PKS"/>
    <s v="REG"/>
    <s v="AO"/>
    <s v="NEW SALES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0"/>
    <x v="5"/>
  </r>
  <r>
    <n v="291"/>
    <n v="1002574566"/>
    <n v="3"/>
    <x v="1"/>
    <n v="5"/>
    <s v="MALANG"/>
    <s v="BATU"/>
    <s v="PKS"/>
    <s v="REG"/>
    <s v="AO"/>
    <s v="NEW SALES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0"/>
    <x v="5"/>
  </r>
  <r>
    <n v="292"/>
    <n v="1002574027"/>
    <n v="3"/>
    <x v="1"/>
    <n v="5"/>
    <s v="MALANG"/>
    <s v="BATU"/>
    <s v="PKS"/>
    <s v="REG"/>
    <s v="AO"/>
    <s v="NEW SALES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0"/>
    <x v="5"/>
  </r>
  <r>
    <n v="293"/>
    <n v="1002578928"/>
    <n v="3"/>
    <x v="1"/>
    <n v="5"/>
    <s v="MALANG"/>
    <s v="BATU"/>
    <s v="PKS"/>
    <s v="REG"/>
    <s v="AO"/>
    <s v="NEW SALES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0"/>
    <x v="5"/>
  </r>
  <r>
    <n v="294"/>
    <n v="1002580098"/>
    <n v="3"/>
    <x v="1"/>
    <n v="5"/>
    <s v="MALANG"/>
    <s v="BATU"/>
    <s v="PKS"/>
    <s v="REG"/>
    <s v="AO"/>
    <s v="NEW SALES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0"/>
    <x v="5"/>
  </r>
  <r>
    <n v="295"/>
    <n v="1002579612"/>
    <n v="3"/>
    <x v="1"/>
    <n v="5"/>
    <s v="KEDIRI"/>
    <s v="BLITAR"/>
    <s v="PAN"/>
    <s v="REG"/>
    <s v="AO"/>
    <s v="NEW SALES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1"/>
    <x v="6"/>
  </r>
  <r>
    <n v="296"/>
    <n v="1002564623"/>
    <n v="3"/>
    <x v="1"/>
    <n v="5"/>
    <s v="KEDIRI"/>
    <s v="BLITAR"/>
    <s v="PAN"/>
    <s v="REG"/>
    <s v="AO"/>
    <s v="NEW SALES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2"/>
    <x v="6"/>
  </r>
  <r>
    <n v="297"/>
    <n v="1002571774"/>
    <n v="3"/>
    <x v="1"/>
    <n v="5"/>
    <s v="KEDIRI"/>
    <s v="BLITAR"/>
    <s v="PAN"/>
    <s v="REG"/>
    <s v="AO"/>
    <s v="NEW SALES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2"/>
    <x v="6"/>
  </r>
  <r>
    <n v="298"/>
    <n v="1002581998"/>
    <n v="3"/>
    <x v="1"/>
    <n v="5"/>
    <s v="KEDIRI"/>
    <s v="BLITAR"/>
    <s v="SNT"/>
    <s v="REG"/>
    <s v="AO"/>
    <s v="NEW SALES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0"/>
    <x v="6"/>
  </r>
  <r>
    <n v="299"/>
    <n v="1002568780"/>
    <n v="3"/>
    <x v="1"/>
    <n v="5"/>
    <s v="KEDIRI"/>
    <s v="BLITAR"/>
    <s v="WGI"/>
    <s v="REG"/>
    <s v="AO"/>
    <s v="NEW SALES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0"/>
    <x v="6"/>
  </r>
  <r>
    <n v="300"/>
    <n v="1002584000"/>
    <n v="3"/>
    <x v="1"/>
    <n v="5"/>
    <s v="KEDIRI"/>
    <s v="BLITAR"/>
    <s v="WGI"/>
    <s v="REG"/>
    <s v="AO"/>
    <s v="NEW SALES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0"/>
    <x v="6"/>
  </r>
  <r>
    <n v="301"/>
    <n v="1002587067"/>
    <n v="3"/>
    <x v="1"/>
    <n v="5"/>
    <s v="KEDIRI"/>
    <s v="BLITAR"/>
    <s v="WGI"/>
    <s v="REG"/>
    <s v="AO"/>
    <s v="NEW SALES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0"/>
    <x v="6"/>
  </r>
  <r>
    <n v="302"/>
    <n v="1002587332"/>
    <n v="3"/>
    <x v="1"/>
    <n v="5"/>
    <s v="KEDIRI"/>
    <s v="BLITAR"/>
    <s v="WGI"/>
    <s v="REG"/>
    <s v="AO"/>
    <s v="NEW SALES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0"/>
    <x v="6"/>
  </r>
  <r>
    <n v="303"/>
    <n v="1002567545"/>
    <n v="3"/>
    <x v="1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0"/>
    <x v="6"/>
  </r>
  <r>
    <n v="304"/>
    <n v="1002572946"/>
    <n v="3"/>
    <x v="1"/>
    <n v="5"/>
    <s v="KEDIRI"/>
    <s v="TULUNGAGUNG"/>
    <s v="CAT"/>
    <s v="REG"/>
    <s v="AO"/>
    <s v="NEW SALES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0"/>
    <x v="6"/>
  </r>
  <r>
    <n v="305"/>
    <n v="1002574806"/>
    <n v="3"/>
    <x v="1"/>
    <n v="5"/>
    <s v="KEDIRI"/>
    <s v="TULUNGAGUNG"/>
    <s v="KWR"/>
    <s v="REG"/>
    <s v="AO"/>
    <s v="NEW SALES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  <x v="6"/>
  </r>
  <r>
    <n v="306"/>
    <n v="1002573750"/>
    <n v="3"/>
    <x v="1"/>
    <n v="5"/>
    <s v="KEDIRI"/>
    <s v="TULUNGAGUNG"/>
    <s v="TUL"/>
    <s v="REG"/>
    <s v="AO"/>
    <s v="NEW SALES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0"/>
    <x v="6"/>
  </r>
  <r>
    <n v="307"/>
    <n v="1002576013"/>
    <n v="3"/>
    <x v="1"/>
    <n v="5"/>
    <s v="KEDIRI"/>
    <s v="TULUNGAGUNG"/>
    <s v="TUL"/>
    <s v="REG"/>
    <s v="AO"/>
    <s v="NEW SALES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  <x v="6"/>
  </r>
  <r>
    <n v="308"/>
    <n v="1002585896"/>
    <n v="3"/>
    <x v="1"/>
    <n v="5"/>
    <s v="KEDIRI"/>
    <s v="TULUNGAGUNG"/>
    <s v="TUL"/>
    <s v="REG"/>
    <s v="AO"/>
    <s v="NEW SALES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0"/>
    <x v="6"/>
  </r>
  <r>
    <n v="309"/>
    <n v="1002572000"/>
    <n v="3"/>
    <x v="1"/>
    <n v="5"/>
    <s v="KEDIRI"/>
    <s v="BLITAR"/>
    <s v="BLR"/>
    <s v="REG"/>
    <s v="AO"/>
    <s v="NEW SALES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0"/>
    <x v="6"/>
  </r>
  <r>
    <n v="310"/>
    <n v="1002574656"/>
    <n v="3"/>
    <x v="1"/>
    <n v="5"/>
    <s v="KEDIRI"/>
    <s v="BLITAR"/>
    <s v="BLR"/>
    <s v="REG"/>
    <s v="AO"/>
    <s v="NEW SALES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0"/>
    <x v="6"/>
  </r>
  <r>
    <n v="311"/>
    <n v="1002574276"/>
    <n v="3"/>
    <x v="1"/>
    <n v="5"/>
    <s v="KEDIRI"/>
    <s v="BLITAR"/>
    <s v="BLR"/>
    <s v="REG"/>
    <s v="AO"/>
    <s v="NEW SALES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0"/>
    <x v="6"/>
  </r>
  <r>
    <n v="312"/>
    <n v="1002569090"/>
    <n v="3"/>
    <x v="1"/>
    <n v="5"/>
    <s v="KEDIRI"/>
    <s v="BLITAR"/>
    <s v="BLR"/>
    <s v="REG"/>
    <s v="AO"/>
    <s v="NEW SALES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2"/>
    <x v="6"/>
  </r>
  <r>
    <n v="313"/>
    <n v="1002579442"/>
    <n v="3"/>
    <x v="2"/>
    <n v="4"/>
    <s v="MAGELANG"/>
    <s v="KEBUMEN"/>
    <s v="GOM"/>
    <s v="REG"/>
    <s v="AO"/>
    <s v="NEW SALES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0"/>
    <x v="7"/>
  </r>
  <r>
    <n v="314"/>
    <n v="1002580268"/>
    <n v="3"/>
    <x v="2"/>
    <n v="4"/>
    <s v="MAGELANG"/>
    <s v="KEBUMEN"/>
    <s v="GOM"/>
    <s v="REG"/>
    <s v="AO"/>
    <s v="NEW SALES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0"/>
    <x v="7"/>
  </r>
  <r>
    <n v="315"/>
    <n v="1002583901"/>
    <n v="3"/>
    <x v="2"/>
    <n v="4"/>
    <s v="MAGELANG"/>
    <s v="KEBUMEN"/>
    <s v="GOM"/>
    <s v="REG"/>
    <s v="AO"/>
    <s v="NEW SALES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1"/>
    <x v="7"/>
  </r>
  <r>
    <n v="316"/>
    <n v="1002579306"/>
    <n v="3"/>
    <x v="2"/>
    <n v="4"/>
    <s v="MAGELANG"/>
    <s v="KEBUMEN"/>
    <s v="KAK"/>
    <s v="REG"/>
    <s v="AO"/>
    <s v="NEW SALES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0"/>
    <x v="7"/>
  </r>
  <r>
    <n v="317"/>
    <n v="1002578577"/>
    <n v="3"/>
    <x v="2"/>
    <n v="4"/>
    <s v="MAGELANG"/>
    <s v="KEBUMEN"/>
    <s v="KAK"/>
    <s v="REG"/>
    <s v="AO"/>
    <s v="NEW SALES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0"/>
    <x v="7"/>
  </r>
  <r>
    <n v="318"/>
    <n v="1002586806"/>
    <n v="3"/>
    <x v="2"/>
    <n v="4"/>
    <s v="MAGELANG"/>
    <s v="KEBUMEN"/>
    <s v="KAK"/>
    <s v="REG"/>
    <s v="AO"/>
    <s v="NEW SALES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0"/>
    <x v="7"/>
  </r>
  <r>
    <n v="319"/>
    <n v="1002584797"/>
    <n v="3"/>
    <x v="2"/>
    <n v="4"/>
    <s v="MAGELANG"/>
    <s v="KEBUMEN"/>
    <s v="KAK"/>
    <s v="REG"/>
    <s v="AO"/>
    <s v="NEW SALES"/>
    <m/>
    <s v="MYCX - SEND OPEN PAPERLESS"/>
    <s v="RBS-Regional 3"/>
    <d v="2026-09-13T12:19:34"/>
    <d v="2026-09-13T12:22:05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INPROGRESS_SC"/>
    <s v="GOMBONG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  <x v="7"/>
  </r>
  <r>
    <n v="320"/>
    <n v="1002564818"/>
    <n v="3"/>
    <x v="2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0"/>
    <x v="7"/>
  </r>
  <r>
    <n v="321"/>
    <n v="1002588606"/>
    <n v="3"/>
    <x v="2"/>
    <n v="4"/>
    <s v="MAGELANG"/>
    <s v="KEBUMEN"/>
    <s v="KBM"/>
    <s v="REG"/>
    <s v="AO"/>
    <s v="NEW SALES"/>
    <s v="1P INET"/>
    <s v="Completed (PS)"/>
    <s v="RBS-Regional 3"/>
    <d v="2026-09-15T11:29:55"/>
    <d v="2026-09-16T08:05:56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  <x v="7"/>
  </r>
  <r>
    <n v="322"/>
    <n v="1002588813"/>
    <n v="3"/>
    <x v="2"/>
    <n v="4"/>
    <s v="MAGELANG"/>
    <s v="KEBUMEN"/>
    <s v="KBM"/>
    <s v="REG"/>
    <s v="AO"/>
    <s v="NEW SALES"/>
    <s v="1P INET"/>
    <s v="7 | OSS - PROVISIONING ISSUED"/>
    <s v="RBS-Regional 3"/>
    <d v="2026-09-15T12:29:59"/>
    <d v="2026-09-16T11:21:59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2"/>
    <x v="7"/>
  </r>
  <r>
    <n v="323"/>
    <n v="1002588888"/>
    <n v="3"/>
    <x v="2"/>
    <n v="4"/>
    <s v="MAGELANG"/>
    <s v="KEBUMEN"/>
    <s v="KBM"/>
    <s v="REG"/>
    <s v="AO"/>
    <s v="NEW SALES"/>
    <s v="1P INET"/>
    <s v="7 | OSS - PROVISIONING ISSUED"/>
    <s v="RBS-Regional 3"/>
    <d v="2026-09-15T13:02:57"/>
    <d v="2026-09-16T11:27:1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2"/>
    <x v="7"/>
  </r>
  <r>
    <n v="324"/>
    <n v="1002568518"/>
    <n v="3"/>
    <x v="2"/>
    <n v="4"/>
    <s v="MAGELANG"/>
    <s v="KEBUMEN"/>
    <s v="KTW"/>
    <s v="REG"/>
    <s v="AO"/>
    <s v="NEW SALES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0"/>
    <x v="7"/>
  </r>
  <r>
    <n v="325"/>
    <n v="1002572323"/>
    <n v="3"/>
    <x v="2"/>
    <n v="4"/>
    <s v="MAGELANG"/>
    <s v="KEBUMEN"/>
    <s v="KTW"/>
    <s v="REG"/>
    <s v="AO"/>
    <s v="NEW SALES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0"/>
    <x v="7"/>
  </r>
  <r>
    <n v="326"/>
    <n v="1002576339"/>
    <n v="3"/>
    <x v="2"/>
    <n v="4"/>
    <s v="MAGELANG"/>
    <s v="KEBUMEN"/>
    <s v="KTW"/>
    <s v="REG"/>
    <s v="AO"/>
    <s v="NEW SALES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  <x v="7"/>
  </r>
  <r>
    <n v="327"/>
    <n v="1002568195"/>
    <n v="3"/>
    <x v="2"/>
    <n v="4"/>
    <s v="MAGELANG"/>
    <s v="PURWOREJJO"/>
    <s v="PWJ"/>
    <s v="REG"/>
    <s v="AO"/>
    <s v="NEW SALES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0"/>
    <x v="7"/>
  </r>
  <r>
    <n v="328"/>
    <n v="1002589485"/>
    <n v="3"/>
    <x v="2"/>
    <n v="4"/>
    <s v="MAGELANG"/>
    <s v="PURWOREJJO"/>
    <s v="PWJ"/>
    <s v="REG"/>
    <s v="AO"/>
    <s v="NEW SALES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0"/>
    <x v="7"/>
  </r>
  <r>
    <n v="329"/>
    <n v="1002587548"/>
    <n v="3"/>
    <x v="2"/>
    <n v="4"/>
    <s v="MAGELANG"/>
    <s v="PURWOREJJO"/>
    <s v="PWJ"/>
    <s v="REG"/>
    <s v="AO"/>
    <s v="NEW SALES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2"/>
    <x v="7"/>
  </r>
  <r>
    <n v="330"/>
    <n v="1002566276"/>
    <n v="3"/>
    <x v="2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0"/>
    <x v="7"/>
  </r>
  <r>
    <n v="331"/>
    <n v="1002568233"/>
    <n v="3"/>
    <x v="2"/>
    <n v="4"/>
    <s v="MAGELANG"/>
    <s v="MAGELANG"/>
    <s v="MGE"/>
    <s v="REG"/>
    <s v="AO"/>
    <s v="NEW SALES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0"/>
    <x v="7"/>
  </r>
  <r>
    <n v="332"/>
    <n v="1002566618"/>
    <n v="3"/>
    <x v="2"/>
    <n v="4"/>
    <s v="MAGELANG"/>
    <s v="MAGELANG"/>
    <s v="MGE"/>
    <s v="REG"/>
    <s v="AO"/>
    <s v="NEW SALES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0"/>
    <x v="7"/>
  </r>
  <r>
    <n v="333"/>
    <n v="1002566804"/>
    <n v="3"/>
    <x v="2"/>
    <n v="4"/>
    <s v="MAGELANG"/>
    <s v="MAGELANG"/>
    <s v="MGE"/>
    <s v="REG"/>
    <s v="AO"/>
    <s v="NEW SALES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0"/>
    <x v="7"/>
  </r>
  <r>
    <n v="334"/>
    <n v="1002569556"/>
    <n v="3"/>
    <x v="2"/>
    <n v="4"/>
    <s v="MAGELANG"/>
    <s v="MAGELANG"/>
    <s v="MGE"/>
    <s v="REG"/>
    <s v="AO"/>
    <s v="NEW SALES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0"/>
    <x v="7"/>
  </r>
  <r>
    <n v="335"/>
    <n v="1002574664"/>
    <n v="3"/>
    <x v="2"/>
    <n v="4"/>
    <s v="MAGELANG"/>
    <s v="MAGELANG"/>
    <s v="MGE"/>
    <s v="REG"/>
    <s v="AO"/>
    <s v="NEW SALES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0"/>
    <x v="7"/>
  </r>
  <r>
    <n v="336"/>
    <n v="1002575809"/>
    <n v="3"/>
    <x v="2"/>
    <n v="4"/>
    <s v="MAGELANG"/>
    <s v="MAGELANG"/>
    <s v="MGE"/>
    <s v="REG"/>
    <s v="AO"/>
    <s v="NEW SALES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0"/>
    <x v="7"/>
  </r>
  <r>
    <n v="337"/>
    <n v="1002576234"/>
    <n v="3"/>
    <x v="2"/>
    <n v="4"/>
    <s v="MAGELANG"/>
    <s v="MAGELANG"/>
    <s v="MGE"/>
    <s v="REG"/>
    <s v="AO"/>
    <s v="NEW SALES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  <x v="7"/>
  </r>
  <r>
    <n v="338"/>
    <n v="1002578631"/>
    <n v="3"/>
    <x v="2"/>
    <n v="4"/>
    <s v="MAGELANG"/>
    <s v="MAGELANG"/>
    <s v="MGE"/>
    <s v="REG"/>
    <s v="AO"/>
    <s v="NEW SALES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0"/>
    <x v="7"/>
  </r>
  <r>
    <n v="339"/>
    <n v="1002578722"/>
    <n v="3"/>
    <x v="2"/>
    <n v="4"/>
    <s v="MAGELANG"/>
    <s v="MAGELANG"/>
    <s v="MGE"/>
    <s v="REG"/>
    <s v="AO"/>
    <s v="NEW SALES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0"/>
    <x v="7"/>
  </r>
  <r>
    <n v="340"/>
    <n v="1002578865"/>
    <n v="3"/>
    <x v="2"/>
    <n v="4"/>
    <s v="MAGELANG"/>
    <s v="MAGELANG"/>
    <s v="MGE"/>
    <s v="REG"/>
    <s v="AO"/>
    <s v="NEW SALES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0"/>
    <x v="7"/>
  </r>
  <r>
    <n v="341"/>
    <n v="1002581395"/>
    <n v="3"/>
    <x v="2"/>
    <n v="4"/>
    <s v="MAGELANG"/>
    <s v="MAGELANG"/>
    <s v="MGE"/>
    <s v="REG"/>
    <s v="AO"/>
    <s v="NEW SALES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0"/>
    <x v="7"/>
  </r>
  <r>
    <n v="342"/>
    <n v="1002579705"/>
    <n v="3"/>
    <x v="2"/>
    <n v="4"/>
    <s v="MAGELANG"/>
    <s v="MAGELANG"/>
    <s v="MGE"/>
    <s v="REG"/>
    <s v="AO"/>
    <s v="NEW SALES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0"/>
    <x v="7"/>
  </r>
  <r>
    <n v="343"/>
    <n v="1002580083"/>
    <n v="3"/>
    <x v="2"/>
    <n v="4"/>
    <s v="MAGELANG"/>
    <s v="MAGELANG"/>
    <s v="MGE"/>
    <s v="REG"/>
    <s v="AO"/>
    <s v="NEW SALES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0"/>
    <x v="7"/>
  </r>
  <r>
    <n v="344"/>
    <n v="1002581476"/>
    <n v="3"/>
    <x v="2"/>
    <n v="4"/>
    <s v="MAGELANG"/>
    <s v="MAGELANG"/>
    <s v="MGE"/>
    <s v="REG"/>
    <s v="AO"/>
    <s v="NEW SALES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0"/>
    <x v="7"/>
  </r>
  <r>
    <n v="345"/>
    <n v="1002579980"/>
    <n v="3"/>
    <x v="2"/>
    <n v="4"/>
    <s v="MAGELANG"/>
    <s v="MAGELANG"/>
    <s v="MGE"/>
    <s v="REG"/>
    <s v="AO"/>
    <s v="NEW SALES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0"/>
    <x v="7"/>
  </r>
  <r>
    <n v="346"/>
    <n v="1002580882"/>
    <n v="3"/>
    <x v="2"/>
    <n v="4"/>
    <s v="MAGELANG"/>
    <s v="MAGELANG"/>
    <s v="MGE"/>
    <s v="REG"/>
    <s v="AO"/>
    <s v="NEW SALES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0"/>
    <x v="7"/>
  </r>
  <r>
    <n v="347"/>
    <n v="1002589477"/>
    <n v="3"/>
    <x v="2"/>
    <n v="4"/>
    <s v="MAGELANG"/>
    <s v="MAGELANG"/>
    <s v="MGE"/>
    <s v="REG"/>
    <s v="AO"/>
    <s v="NEW SALES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0"/>
    <x v="7"/>
  </r>
  <r>
    <n v="348"/>
    <n v="1002589512"/>
    <n v="3"/>
    <x v="2"/>
    <n v="4"/>
    <s v="MAGELANG"/>
    <s v="MAGELANG"/>
    <s v="MGE"/>
    <s v="REG"/>
    <s v="AO"/>
    <s v="NEW SALES"/>
    <s v="1P INET"/>
    <s v="8 | OSS - PONR"/>
    <s v="RBS-Regional 3"/>
    <d v="2026-09-15T15:00:00"/>
    <d v="2026-09-16T11:51:43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ACT_COM"/>
    <s v="X"/>
    <s v="NO ADDON"/>
    <m/>
    <s v="PONR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m/>
    <m/>
    <m/>
    <e v="#NUM!"/>
    <e v="#NUM!"/>
    <x v="2"/>
    <x v="7"/>
  </r>
  <r>
    <n v="349"/>
    <n v="1002574645"/>
    <n v="3"/>
    <x v="2"/>
    <n v="4"/>
    <s v="MAGELANG"/>
    <s v="MAGELANG"/>
    <s v="MGE"/>
    <s v="REG"/>
    <s v="AO"/>
    <s v="NEW SALES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2"/>
    <x v="7"/>
  </r>
  <r>
    <n v="350"/>
    <n v="1002569900"/>
    <n v="3"/>
    <x v="2"/>
    <n v="4"/>
    <s v="MAGELANG"/>
    <s v="MAGELANG"/>
    <s v="MTY"/>
    <s v="REG"/>
    <s v="AO"/>
    <s v="NEW SALES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0"/>
    <x v="7"/>
  </r>
  <r>
    <n v="351"/>
    <n v="1002568925"/>
    <n v="3"/>
    <x v="2"/>
    <n v="4"/>
    <s v="MAGELANG"/>
    <s v="MAGELANG"/>
    <s v="MTY"/>
    <s v="REG"/>
    <s v="AO"/>
    <s v="NEW SALES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0"/>
    <x v="7"/>
  </r>
  <r>
    <n v="352"/>
    <n v="1002588046"/>
    <n v="3"/>
    <x v="2"/>
    <n v="4"/>
    <s v="MAGELANG"/>
    <s v="MAGELANG"/>
    <s v="MTY"/>
    <s v="REG"/>
    <s v="AO"/>
    <s v="NEW SALES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0"/>
    <x v="7"/>
  </r>
  <r>
    <n v="353"/>
    <n v="1002579026"/>
    <n v="3"/>
    <x v="2"/>
    <n v="4"/>
    <s v="MAGELANG"/>
    <s v="MAGELANG"/>
    <s v="MTY"/>
    <s v="REG"/>
    <s v="AO"/>
    <s v="NEW SALES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2"/>
    <x v="7"/>
  </r>
  <r>
    <n v="354"/>
    <n v="1002573759"/>
    <n v="3"/>
    <x v="2"/>
    <n v="4"/>
    <s v="MAGELANG"/>
    <s v="MUNTILAN"/>
    <s v="MUN"/>
    <s v="REG"/>
    <s v="AO"/>
    <s v="NEW SALES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2"/>
    <x v="7"/>
  </r>
  <r>
    <n v="355"/>
    <n v="1002570855"/>
    <n v="3"/>
    <x v="2"/>
    <n v="4"/>
    <s v="MAGELANG"/>
    <s v="MUNTILAN"/>
    <s v="SWT"/>
    <s v="REG"/>
    <s v="AO"/>
    <s v="NEW SALES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0"/>
    <x v="7"/>
  </r>
  <r>
    <n v="356"/>
    <n v="1002567273"/>
    <n v="3"/>
    <x v="2"/>
    <n v="4"/>
    <s v="MAGELANG"/>
    <s v="TEMANGGUNG"/>
    <s v="PRN"/>
    <s v="REG"/>
    <s v="AO"/>
    <s v="NEW SALES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  <x v="7"/>
  </r>
  <r>
    <n v="357"/>
    <n v="1002569762"/>
    <n v="3"/>
    <x v="2"/>
    <n v="4"/>
    <s v="MAGELANG"/>
    <s v="TEMANGGUNG"/>
    <s v="PRN"/>
    <s v="REG"/>
    <s v="AO"/>
    <s v="NEW SALES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0"/>
    <x v="7"/>
  </r>
  <r>
    <n v="358"/>
    <n v="1002572866"/>
    <n v="3"/>
    <x v="2"/>
    <n v="4"/>
    <s v="MAGELANG"/>
    <s v="TEMANGGUNG"/>
    <s v="PRN"/>
    <s v="REG"/>
    <s v="AO"/>
    <s v="NEW SALES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0"/>
    <x v="7"/>
  </r>
  <r>
    <n v="359"/>
    <n v="1002573181"/>
    <n v="3"/>
    <x v="2"/>
    <n v="4"/>
    <s v="MAGELANG"/>
    <s v="TEMANGGUNG"/>
    <s v="PRN"/>
    <s v="REG"/>
    <s v="AO"/>
    <s v="NEW SALES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0"/>
    <x v="7"/>
  </r>
  <r>
    <n v="360"/>
    <n v="1002577639"/>
    <n v="3"/>
    <x v="2"/>
    <n v="4"/>
    <s v="MAGELANG"/>
    <s v="TEMANGGUNG"/>
    <s v="PRN"/>
    <s v="REG"/>
    <s v="AO"/>
    <s v="NEW SALES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0"/>
    <x v="7"/>
  </r>
  <r>
    <n v="361"/>
    <n v="1002577745"/>
    <n v="3"/>
    <x v="2"/>
    <n v="4"/>
    <s v="MAGELANG"/>
    <s v="TEMANGGUNG"/>
    <s v="PRN"/>
    <s v="REG"/>
    <s v="AO"/>
    <s v="NEW SALES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0"/>
    <x v="7"/>
  </r>
  <r>
    <n v="362"/>
    <n v="1002576322"/>
    <n v="3"/>
    <x v="2"/>
    <n v="4"/>
    <s v="MAGELANG"/>
    <s v="TEMANGGUNG"/>
    <s v="PRN"/>
    <s v="REG"/>
    <s v="AO"/>
    <s v="NEW SALES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0"/>
    <x v="7"/>
  </r>
  <r>
    <n v="363"/>
    <n v="1002576335"/>
    <n v="3"/>
    <x v="2"/>
    <n v="4"/>
    <s v="MAGELANG"/>
    <s v="TEMANGGUNG"/>
    <s v="PRN"/>
    <s v="REG"/>
    <s v="AO"/>
    <s v="NEW SALES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0"/>
    <x v="7"/>
  </r>
  <r>
    <n v="364"/>
    <n v="1002577807"/>
    <n v="3"/>
    <x v="2"/>
    <n v="4"/>
    <s v="MAGELANG"/>
    <s v="TEMANGGUNG"/>
    <s v="PRN"/>
    <s v="REG"/>
    <s v="AO"/>
    <s v="NEW SALES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0"/>
    <x v="7"/>
  </r>
  <r>
    <n v="365"/>
    <n v="1002578420"/>
    <n v="3"/>
    <x v="2"/>
    <n v="4"/>
    <s v="MAGELANG"/>
    <s v="TEMANGGUNG"/>
    <s v="PRN"/>
    <s v="REG"/>
    <s v="AO"/>
    <s v="NEW SALES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0"/>
    <x v="7"/>
  </r>
  <r>
    <n v="366"/>
    <n v="1002584556"/>
    <n v="3"/>
    <x v="2"/>
    <n v="4"/>
    <s v="MAGELANG"/>
    <s v="TEMANGGUNG"/>
    <s v="PRN"/>
    <s v="REG"/>
    <s v="AO"/>
    <s v="NEW SALES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0"/>
    <x v="7"/>
  </r>
  <r>
    <n v="367"/>
    <n v="1002583838"/>
    <n v="3"/>
    <x v="2"/>
    <n v="4"/>
    <s v="MAGELANG"/>
    <s v="TEMANGGUNG"/>
    <s v="PRN"/>
    <s v="REG"/>
    <s v="AO"/>
    <s v="NEW SALES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0"/>
    <x v="7"/>
  </r>
  <r>
    <n v="368"/>
    <n v="1002584825"/>
    <n v="3"/>
    <x v="2"/>
    <n v="4"/>
    <s v="MAGELANG"/>
    <s v="TEMANGGUNG"/>
    <s v="PRN"/>
    <s v="REG"/>
    <s v="AO"/>
    <s v="NEW SALES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0"/>
    <x v="7"/>
  </r>
  <r>
    <n v="369"/>
    <n v="1002588581"/>
    <n v="3"/>
    <x v="2"/>
    <n v="4"/>
    <s v="MAGELANG"/>
    <s v="TEMANGGUNG"/>
    <s v="PRN"/>
    <s v="REG"/>
    <s v="AO"/>
    <s v="NEW SALES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0"/>
    <x v="7"/>
  </r>
  <r>
    <n v="370"/>
    <n v="1002564984"/>
    <n v="3"/>
    <x v="2"/>
    <n v="4"/>
    <s v="MAGELANG"/>
    <s v="TEMANGGUNG"/>
    <s v="PRN"/>
    <s v="REG"/>
    <s v="AO"/>
    <s v="NEW SALES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2"/>
    <x v="7"/>
  </r>
  <r>
    <n v="371"/>
    <n v="1002589050"/>
    <n v="3"/>
    <x v="2"/>
    <n v="4"/>
    <s v="MAGELANG"/>
    <s v="TEMANGGUNG"/>
    <s v="PRN"/>
    <s v="REG"/>
    <s v="AO"/>
    <s v="NEW SALES"/>
    <s v="1P INET"/>
    <s v="7 | OSS - PROVISIONING ISSUED"/>
    <s v="RBS-Regional 3"/>
    <d v="2026-09-15T13:38:55"/>
    <d v="2026-09-16T11:27:27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I"/>
    <s v="PARAKAN"/>
    <s v="NO ADDON"/>
    <m/>
    <s v="Provisioning Issu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m/>
    <m/>
    <m/>
    <e v="#NUM!"/>
    <e v="#NUM!"/>
    <x v="2"/>
    <x v="7"/>
  </r>
  <r>
    <n v="372"/>
    <n v="1002564906"/>
    <n v="3"/>
    <x v="2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0"/>
    <x v="7"/>
  </r>
  <r>
    <n v="373"/>
    <n v="1002570994"/>
    <n v="3"/>
    <x v="2"/>
    <n v="4"/>
    <s v="MAGELANG"/>
    <s v="TEMANGGUNG"/>
    <s v="TEM"/>
    <s v="REG"/>
    <s v="AO"/>
    <s v="NEW SALES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0"/>
    <x v="7"/>
  </r>
  <r>
    <n v="374"/>
    <n v="1002571328"/>
    <n v="3"/>
    <x v="2"/>
    <n v="4"/>
    <s v="MAGELANG"/>
    <s v="TEMANGGUNG"/>
    <s v="TEM"/>
    <s v="REG"/>
    <s v="AO"/>
    <s v="NEW SALES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0"/>
    <x v="7"/>
  </r>
  <r>
    <n v="375"/>
    <n v="1002578192"/>
    <n v="3"/>
    <x v="2"/>
    <n v="4"/>
    <s v="MAGELANG"/>
    <s v="TEMANGGUNG"/>
    <s v="TEM"/>
    <s v="REG"/>
    <s v="AO"/>
    <s v="NEW SALES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  <x v="7"/>
  </r>
  <r>
    <n v="376"/>
    <n v="1002577980"/>
    <n v="3"/>
    <x v="2"/>
    <n v="4"/>
    <s v="MAGELANG"/>
    <s v="TEMANGGUNG"/>
    <s v="TEM"/>
    <s v="REG"/>
    <s v="AO"/>
    <s v="NEW SALES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0"/>
    <x v="7"/>
  </r>
  <r>
    <n v="377"/>
    <n v="1002580302"/>
    <n v="3"/>
    <x v="2"/>
    <n v="4"/>
    <s v="MAGELANG"/>
    <s v="TEMANGGUNG"/>
    <s v="TEM"/>
    <s v="REG"/>
    <s v="AO"/>
    <s v="NEW SALES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0"/>
    <x v="7"/>
  </r>
  <r>
    <n v="378"/>
    <n v="1002579913"/>
    <n v="3"/>
    <x v="2"/>
    <n v="4"/>
    <s v="MAGELANG"/>
    <s v="TEMANGGUNG"/>
    <s v="TEM"/>
    <s v="REG"/>
    <s v="AO"/>
    <s v="NEW SALES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0"/>
    <x v="7"/>
  </r>
  <r>
    <n v="379"/>
    <n v="1002583885"/>
    <n v="3"/>
    <x v="2"/>
    <n v="4"/>
    <s v="MAGELANG"/>
    <s v="TEMANGGUNG"/>
    <s v="TEM"/>
    <s v="REG"/>
    <s v="AO"/>
    <s v="NEW SALES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0"/>
    <x v="7"/>
  </r>
  <r>
    <n v="380"/>
    <n v="1002575409"/>
    <n v="3"/>
    <x v="2"/>
    <n v="4"/>
    <s v="MAGELANG"/>
    <s v="TEMANGGUNG"/>
    <s v="TEM"/>
    <s v="REG"/>
    <s v="AO"/>
    <s v="NEW SALES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2"/>
    <x v="7"/>
  </r>
  <r>
    <n v="381"/>
    <n v="1002580455"/>
    <n v="3"/>
    <x v="2"/>
    <n v="4"/>
    <s v="MAGELANG"/>
    <s v="TEMANGGUNG"/>
    <s v="TEM"/>
    <s v="REG"/>
    <s v="AO"/>
    <s v="NEW SALES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2"/>
    <x v="7"/>
  </r>
  <r>
    <n v="382"/>
    <n v="1002568705"/>
    <n v="3"/>
    <x v="1"/>
    <n v="5"/>
    <s v="KEDIRI"/>
    <s v="KEDIRI"/>
    <s v="GUR"/>
    <s v="REG"/>
    <s v="AO"/>
    <s v="NEW SALES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0"/>
    <x v="8"/>
  </r>
  <r>
    <n v="383"/>
    <n v="1002575921"/>
    <n v="3"/>
    <x v="1"/>
    <n v="5"/>
    <s v="KEDIRI"/>
    <s v="KEDIRI"/>
    <s v="KAA"/>
    <s v="REG"/>
    <s v="AO"/>
    <s v="NEW SALES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0"/>
    <x v="8"/>
  </r>
  <r>
    <n v="384"/>
    <n v="1002578471"/>
    <n v="3"/>
    <x v="1"/>
    <n v="5"/>
    <s v="KEDIRI"/>
    <s v="KEDIRI"/>
    <s v="KAA"/>
    <s v="REG"/>
    <s v="AO"/>
    <s v="NEW SALES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0"/>
    <x v="8"/>
  </r>
  <r>
    <n v="385"/>
    <n v="1002571514"/>
    <n v="3"/>
    <x v="1"/>
    <n v="5"/>
    <s v="KEDIRI"/>
    <s v="KEDIRI"/>
    <s v="NDL"/>
    <s v="REG"/>
    <s v="AO"/>
    <s v="NEW SALES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0"/>
    <x v="8"/>
  </r>
  <r>
    <n v="386"/>
    <n v="1002573352"/>
    <n v="3"/>
    <x v="1"/>
    <n v="5"/>
    <s v="KEDIRI"/>
    <s v="KEDIRI"/>
    <s v="NDL"/>
    <s v="REG"/>
    <s v="AO"/>
    <s v="NEW SALES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0"/>
    <x v="8"/>
  </r>
  <r>
    <n v="387"/>
    <n v="1002577721"/>
    <n v="3"/>
    <x v="1"/>
    <n v="5"/>
    <s v="KEDIRI"/>
    <s v="KEDIRI"/>
    <s v="NDL"/>
    <s v="REG"/>
    <s v="AO"/>
    <s v="NEW SALES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0"/>
    <x v="8"/>
  </r>
  <r>
    <n v="388"/>
    <n v="1002586354"/>
    <n v="3"/>
    <x v="1"/>
    <n v="5"/>
    <s v="KEDIRI"/>
    <s v="KEDIRI"/>
    <s v="NDL"/>
    <s v="REG"/>
    <s v="AO"/>
    <s v="NEW SALES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0"/>
    <x v="8"/>
  </r>
  <r>
    <n v="389"/>
    <n v="1002566268"/>
    <n v="3"/>
    <x v="1"/>
    <n v="5"/>
    <s v="KEDIRI"/>
    <s v="KEDIRI"/>
    <s v="NDL"/>
    <s v="REG"/>
    <s v="AO"/>
    <s v="NEW SALES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2"/>
    <x v="8"/>
  </r>
  <r>
    <n v="390"/>
    <n v="1002565865"/>
    <n v="3"/>
    <x v="1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0"/>
    <x v="8"/>
  </r>
  <r>
    <n v="391"/>
    <n v="1002577973"/>
    <n v="3"/>
    <x v="1"/>
    <n v="5"/>
    <s v="KEDIRI"/>
    <s v="KEDIRI"/>
    <s v="PPR"/>
    <s v="REG"/>
    <s v="AO"/>
    <s v="NEW SALES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0"/>
    <x v="8"/>
  </r>
  <r>
    <n v="392"/>
    <n v="1002585472"/>
    <n v="3"/>
    <x v="1"/>
    <n v="5"/>
    <s v="KEDIRI"/>
    <s v="KEDIRI"/>
    <s v="PPR"/>
    <s v="REG"/>
    <s v="AO"/>
    <s v="NEW SALES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2"/>
    <x v="8"/>
  </r>
  <r>
    <n v="393"/>
    <n v="1002564446"/>
    <n v="3"/>
    <x v="1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0"/>
    <x v="8"/>
  </r>
  <r>
    <n v="394"/>
    <n v="1002567152"/>
    <n v="3"/>
    <x v="1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  <x v="8"/>
  </r>
  <r>
    <n v="395"/>
    <n v="1002567225"/>
    <n v="3"/>
    <x v="1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0"/>
    <x v="8"/>
  </r>
  <r>
    <n v="396"/>
    <n v="1002568697"/>
    <n v="3"/>
    <x v="1"/>
    <n v="5"/>
    <s v="KEDIRI"/>
    <s v="KEDIRI"/>
    <s v="PAE"/>
    <s v="REG"/>
    <s v="AO"/>
    <s v="NEW SALES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0"/>
    <x v="8"/>
  </r>
  <r>
    <n v="397"/>
    <n v="1002573446"/>
    <n v="3"/>
    <x v="1"/>
    <n v="5"/>
    <s v="KEDIRI"/>
    <s v="KEDIRI"/>
    <s v="PAE"/>
    <s v="REG"/>
    <s v="AO"/>
    <s v="NEW SALES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0"/>
    <x v="8"/>
  </r>
  <r>
    <n v="398"/>
    <n v="1002573543"/>
    <n v="3"/>
    <x v="1"/>
    <n v="5"/>
    <s v="KEDIRI"/>
    <s v="KEDIRI"/>
    <s v="PAE"/>
    <s v="REG"/>
    <s v="AO"/>
    <s v="NEW SALES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0"/>
    <x v="8"/>
  </r>
  <r>
    <n v="399"/>
    <n v="1002574438"/>
    <n v="3"/>
    <x v="1"/>
    <n v="5"/>
    <s v="KEDIRI"/>
    <s v="KEDIRI"/>
    <s v="PAE"/>
    <s v="REG"/>
    <s v="AO"/>
    <s v="NEW SALES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0"/>
    <x v="8"/>
  </r>
  <r>
    <n v="400"/>
    <n v="1002576880"/>
    <n v="3"/>
    <x v="1"/>
    <n v="5"/>
    <s v="KEDIRI"/>
    <s v="KEDIRI"/>
    <s v="PAE"/>
    <s v="REG"/>
    <s v="AO"/>
    <s v="NEW SALES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0"/>
    <x v="8"/>
  </r>
  <r>
    <n v="401"/>
    <n v="1002578816"/>
    <n v="3"/>
    <x v="1"/>
    <n v="5"/>
    <s v="KEDIRI"/>
    <s v="KEDIRI"/>
    <s v="PAE"/>
    <s v="REG"/>
    <s v="AO"/>
    <s v="NEW SALES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0"/>
    <x v="8"/>
  </r>
  <r>
    <n v="402"/>
    <n v="1002578956"/>
    <n v="3"/>
    <x v="1"/>
    <n v="5"/>
    <s v="KEDIRI"/>
    <s v="KEDIRI"/>
    <s v="PAE"/>
    <s v="REG"/>
    <s v="AO"/>
    <s v="NEW SALES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0"/>
    <x v="8"/>
  </r>
  <r>
    <n v="403"/>
    <n v="1002578954"/>
    <n v="3"/>
    <x v="1"/>
    <n v="5"/>
    <s v="KEDIRI"/>
    <s v="KEDIRI"/>
    <s v="PAE"/>
    <s v="REG"/>
    <s v="AO"/>
    <s v="NEW SALES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0"/>
    <x v="8"/>
  </r>
  <r>
    <n v="404"/>
    <n v="1002587821"/>
    <n v="3"/>
    <x v="1"/>
    <n v="5"/>
    <s v="KEDIRI"/>
    <s v="KEDIRI"/>
    <s v="PAE"/>
    <s v="REG"/>
    <s v="AO"/>
    <s v="NEW SALES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0"/>
    <x v="8"/>
  </r>
  <r>
    <n v="405"/>
    <n v="1002573673"/>
    <n v="3"/>
    <x v="1"/>
    <n v="5"/>
    <s v="KEDIRI"/>
    <s v="KEDIRI"/>
    <s v="SBI"/>
    <s v="REG"/>
    <s v="AO"/>
    <s v="NEW SALES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0"/>
    <x v="8"/>
  </r>
  <r>
    <n v="406"/>
    <n v="1002575222"/>
    <n v="3"/>
    <x v="1"/>
    <n v="5"/>
    <s v="KEDIRI"/>
    <s v="KEDIRI"/>
    <s v="WAT"/>
    <s v="REG"/>
    <s v="AO"/>
    <s v="NEW SALES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0"/>
    <x v="8"/>
  </r>
  <r>
    <n v="407"/>
    <n v="1002574820"/>
    <n v="3"/>
    <x v="1"/>
    <n v="5"/>
    <s v="KEDIRI"/>
    <s v="KEDIRI"/>
    <s v="WAT"/>
    <s v="REG"/>
    <s v="AO"/>
    <s v="NEW SALES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0"/>
    <x v="8"/>
  </r>
  <r>
    <n v="408"/>
    <n v="1002586258"/>
    <n v="3"/>
    <x v="1"/>
    <n v="5"/>
    <s v="KEDIRI"/>
    <s v="KEDIRI"/>
    <s v="WAT"/>
    <s v="REG"/>
    <s v="AO"/>
    <s v="NEW SALES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0"/>
    <x v="8"/>
  </r>
  <r>
    <n v="409"/>
    <n v="1002569798"/>
    <n v="3"/>
    <x v="1"/>
    <n v="5"/>
    <s v="KEDIRI"/>
    <s v="NGANJUK"/>
    <s v="GON"/>
    <s v="REG"/>
    <s v="AO"/>
    <s v="NEW SALES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0"/>
    <x v="9"/>
  </r>
  <r>
    <n v="410"/>
    <n v="1002588522"/>
    <n v="3"/>
    <x v="1"/>
    <n v="5"/>
    <s v="KEDIRI"/>
    <s v="NGANJUK"/>
    <s v="GON"/>
    <s v="REG"/>
    <s v="AO"/>
    <s v="NEW SALES"/>
    <s v="1P INET"/>
    <s v="Completed (PS)"/>
    <s v="RBS-Regional 3"/>
    <d v="2026-09-15T11:05:55"/>
    <d v="2026-09-16T08:05:54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m/>
    <s v="PS"/>
    <s v="KERTOSONO"/>
    <s v="NO ADDON"/>
    <n v="20260916"/>
    <s v="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  <x v="9"/>
  </r>
  <r>
    <n v="411"/>
    <n v="1002566886"/>
    <n v="3"/>
    <x v="1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0"/>
    <x v="9"/>
  </r>
  <r>
    <n v="412"/>
    <n v="1002570623"/>
    <n v="3"/>
    <x v="1"/>
    <n v="5"/>
    <s v="KEDIRI"/>
    <s v="NGANJUK"/>
    <s v="KTS"/>
    <s v="REG"/>
    <s v="AO"/>
    <s v="NEW SALES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0"/>
    <x v="9"/>
  </r>
  <r>
    <n v="413"/>
    <n v="1002570580"/>
    <n v="3"/>
    <x v="1"/>
    <n v="5"/>
    <s v="KEDIRI"/>
    <s v="NGANJUK"/>
    <s v="KTS"/>
    <s v="REG"/>
    <s v="AO"/>
    <s v="NEW SALES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0"/>
    <x v="9"/>
  </r>
  <r>
    <n v="414"/>
    <n v="1002570194"/>
    <n v="3"/>
    <x v="1"/>
    <n v="5"/>
    <s v="KEDIRI"/>
    <s v="NGANJUK"/>
    <s v="KTS"/>
    <s v="REG"/>
    <s v="AO"/>
    <s v="NEW SALES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0"/>
    <x v="9"/>
  </r>
  <r>
    <n v="415"/>
    <n v="1002573018"/>
    <n v="3"/>
    <x v="1"/>
    <n v="5"/>
    <s v="KEDIRI"/>
    <s v="NGANJUK"/>
    <s v="KTS"/>
    <s v="REG"/>
    <s v="AO"/>
    <s v="NEW SALES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0"/>
    <x v="9"/>
  </r>
  <r>
    <n v="416"/>
    <n v="1002575152"/>
    <n v="3"/>
    <x v="1"/>
    <n v="5"/>
    <s v="KEDIRI"/>
    <s v="NGANJUK"/>
    <s v="KTS"/>
    <s v="REG"/>
    <s v="AO"/>
    <s v="NEW SALES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  <x v="9"/>
  </r>
  <r>
    <n v="417"/>
    <n v="1002565896"/>
    <n v="3"/>
    <x v="1"/>
    <n v="5"/>
    <s v="KEDIRI"/>
    <s v="NGANJUK"/>
    <s v="NJK"/>
    <s v="REG"/>
    <s v="AO"/>
    <s v="NEW SALES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0"/>
    <x v="9"/>
  </r>
  <r>
    <n v="418"/>
    <n v="1002566710"/>
    <n v="3"/>
    <x v="1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0"/>
    <x v="9"/>
  </r>
  <r>
    <n v="419"/>
    <n v="1002576872"/>
    <n v="3"/>
    <x v="1"/>
    <n v="5"/>
    <s v="KEDIRI"/>
    <s v="NGANJUK"/>
    <s v="NJK"/>
    <s v="REG"/>
    <s v="AO"/>
    <s v="NEW SALES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0"/>
    <x v="9"/>
  </r>
  <r>
    <n v="420"/>
    <n v="1002581111"/>
    <n v="3"/>
    <x v="1"/>
    <n v="5"/>
    <s v="KEDIRI"/>
    <s v="NGANJUK"/>
    <s v="NJK"/>
    <s v="REG"/>
    <s v="AO"/>
    <s v="NEW SALES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0"/>
    <x v="9"/>
  </r>
  <r>
    <n v="421"/>
    <n v="1002581492"/>
    <n v="3"/>
    <x v="1"/>
    <n v="5"/>
    <s v="KEDIRI"/>
    <s v="NGANJUK"/>
    <s v="NJK"/>
    <s v="REG"/>
    <s v="AO"/>
    <s v="NEW SALES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0"/>
    <x v="9"/>
  </r>
  <r>
    <n v="422"/>
    <n v="1002580152"/>
    <n v="3"/>
    <x v="1"/>
    <n v="5"/>
    <s v="KEDIRI"/>
    <s v="NGANJUK"/>
    <s v="NJK"/>
    <s v="REG"/>
    <s v="AO"/>
    <s v="NEW SALES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0"/>
    <x v="9"/>
  </r>
  <r>
    <n v="423"/>
    <n v="1002582256"/>
    <n v="3"/>
    <x v="1"/>
    <n v="5"/>
    <s v="KEDIRI"/>
    <s v="NGANJUK"/>
    <s v="NJK"/>
    <s v="REG"/>
    <s v="AO"/>
    <s v="NEW SALES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0"/>
    <x v="9"/>
  </r>
  <r>
    <n v="424"/>
    <n v="1002583868"/>
    <n v="3"/>
    <x v="1"/>
    <n v="5"/>
    <s v="KEDIRI"/>
    <s v="NGANJUK"/>
    <s v="NJK"/>
    <s v="REG"/>
    <s v="AO"/>
    <s v="NEW SALES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0"/>
    <x v="9"/>
  </r>
  <r>
    <n v="425"/>
    <n v="1002583866"/>
    <n v="3"/>
    <x v="1"/>
    <n v="5"/>
    <s v="KEDIRI"/>
    <s v="NGANJUK"/>
    <s v="NJK"/>
    <s v="REG"/>
    <s v="AO"/>
    <s v="NEW SALES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0"/>
    <x v="9"/>
  </r>
  <r>
    <n v="426"/>
    <n v="1002589082"/>
    <n v="3"/>
    <x v="1"/>
    <n v="5"/>
    <s v="KEDIRI"/>
    <s v="NGANJUK"/>
    <s v="NJK"/>
    <s v="REG"/>
    <s v="AO"/>
    <s v="NEW SALES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0"/>
    <x v="9"/>
  </r>
  <r>
    <n v="427"/>
    <n v="1002580775"/>
    <n v="3"/>
    <x v="1"/>
    <n v="5"/>
    <s v="KEDIRI"/>
    <s v="NGANJUK"/>
    <s v="NJK"/>
    <s v="REG"/>
    <s v="AO"/>
    <s v="NEW SALES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9"/>
  </r>
  <r>
    <n v="428"/>
    <n v="1002572067"/>
    <n v="3"/>
    <x v="1"/>
    <n v="5"/>
    <s v="KEDIRI"/>
    <s v="NGANJUK"/>
    <s v="PRB"/>
    <s v="REG"/>
    <s v="AO"/>
    <s v="NEW SALES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1"/>
    <x v="9"/>
  </r>
  <r>
    <n v="429"/>
    <n v="1002579012"/>
    <n v="3"/>
    <x v="1"/>
    <n v="5"/>
    <s v="KEDIRI"/>
    <s v="NGANJUK"/>
    <s v="PRB"/>
    <s v="REG"/>
    <s v="AO"/>
    <s v="NEW SALES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0"/>
    <x v="9"/>
  </r>
  <r>
    <n v="430"/>
    <n v="1002583958"/>
    <n v="3"/>
    <x v="1"/>
    <n v="5"/>
    <s v="KEDIRI"/>
    <s v="NGANJUK"/>
    <s v="PRB"/>
    <s v="REG"/>
    <s v="AO"/>
    <s v="NEW SALES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0"/>
    <x v="9"/>
  </r>
  <r>
    <n v="431"/>
    <n v="1002566882"/>
    <n v="3"/>
    <x v="1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  <x v="9"/>
  </r>
  <r>
    <n v="432"/>
    <n v="1002579624"/>
    <n v="3"/>
    <x v="1"/>
    <n v="5"/>
    <s v="KEDIRI"/>
    <s v="NGANJUK"/>
    <s v="WRJ"/>
    <s v="REG"/>
    <s v="AO"/>
    <s v="NEW SALES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0"/>
    <x v="9"/>
  </r>
  <r>
    <n v="433"/>
    <n v="1002578048"/>
    <n v="3"/>
    <x v="1"/>
    <n v="5"/>
    <s v="KEDIRI"/>
    <s v="NGANJUK"/>
    <s v="WRJ"/>
    <s v="REG"/>
    <s v="AO"/>
    <s v="NEW SALES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0"/>
    <x v="9"/>
  </r>
  <r>
    <n v="434"/>
    <n v="1002583639"/>
    <n v="3"/>
    <x v="1"/>
    <n v="5"/>
    <s v="KEDIRI"/>
    <s v="NGANJUK"/>
    <s v="WRJ"/>
    <s v="REG"/>
    <s v="AO"/>
    <s v="NEW SALES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0"/>
    <x v="9"/>
  </r>
  <r>
    <n v="435"/>
    <n v="1002588181"/>
    <n v="3"/>
    <x v="1"/>
    <n v="5"/>
    <s v="KEDIRI"/>
    <s v="NGANJUK"/>
    <s v="WRJ"/>
    <s v="REG"/>
    <s v="AO"/>
    <s v="NEW SALES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0"/>
    <x v="9"/>
  </r>
  <r>
    <n v="436"/>
    <n v="1002567130"/>
    <n v="3"/>
    <x v="1"/>
    <n v="5"/>
    <s v="KEDIRI"/>
    <s v="KEDIRI"/>
    <s v="KDI"/>
    <s v="REG"/>
    <s v="AO"/>
    <s v="NEW SALES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0"/>
    <x v="8"/>
  </r>
  <r>
    <n v="437"/>
    <n v="1002570108"/>
    <n v="3"/>
    <x v="1"/>
    <n v="5"/>
    <s v="KEDIRI"/>
    <s v="KEDIRI"/>
    <s v="KDI"/>
    <s v="REG"/>
    <s v="AO"/>
    <s v="NEW SALES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0"/>
    <x v="8"/>
  </r>
  <r>
    <n v="438"/>
    <n v="1002571489"/>
    <n v="3"/>
    <x v="1"/>
    <n v="5"/>
    <s v="KEDIRI"/>
    <s v="KEDIRI"/>
    <s v="KDI"/>
    <s v="REG"/>
    <s v="AO"/>
    <s v="NEW SALES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0"/>
    <x v="8"/>
  </r>
  <r>
    <n v="439"/>
    <n v="1002571064"/>
    <n v="3"/>
    <x v="1"/>
    <n v="5"/>
    <s v="KEDIRI"/>
    <s v="KEDIRI"/>
    <s v="KDI"/>
    <s v="REG"/>
    <s v="AO"/>
    <s v="NEW SALES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0"/>
    <x v="8"/>
  </r>
  <r>
    <n v="440"/>
    <n v="1002573364"/>
    <n v="3"/>
    <x v="1"/>
    <n v="5"/>
    <s v="KEDIRI"/>
    <s v="KEDIRI"/>
    <s v="KDI"/>
    <s v="REG"/>
    <s v="AO"/>
    <s v="NEW SALES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0"/>
    <x v="8"/>
  </r>
  <r>
    <n v="441"/>
    <n v="1002574619"/>
    <n v="3"/>
    <x v="1"/>
    <n v="5"/>
    <s v="KEDIRI"/>
    <s v="KEDIRI"/>
    <s v="KDI"/>
    <s v="REG"/>
    <s v="AO"/>
    <s v="NEW SALES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0"/>
    <x v="8"/>
  </r>
  <r>
    <n v="442"/>
    <n v="1002577909"/>
    <n v="3"/>
    <x v="1"/>
    <n v="5"/>
    <s v="KEDIRI"/>
    <s v="KEDIRI"/>
    <s v="KDI"/>
    <s v="REG"/>
    <s v="AO"/>
    <s v="NEW SALES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0"/>
    <x v="8"/>
  </r>
  <r>
    <n v="443"/>
    <n v="1002581175"/>
    <n v="3"/>
    <x v="1"/>
    <n v="5"/>
    <s v="KEDIRI"/>
    <s v="KEDIRI"/>
    <s v="KDI"/>
    <s v="REG"/>
    <s v="AO"/>
    <s v="NEW SALES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0"/>
    <x v="8"/>
  </r>
  <r>
    <n v="444"/>
    <n v="1002586815"/>
    <n v="3"/>
    <x v="1"/>
    <n v="5"/>
    <s v="KEDIRI"/>
    <s v="KEDIRI"/>
    <s v="KDI"/>
    <s v="REG"/>
    <s v="AO"/>
    <s v="NEW SALES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0"/>
    <x v="8"/>
  </r>
  <r>
    <n v="445"/>
    <n v="1002588303"/>
    <n v="3"/>
    <x v="1"/>
    <n v="5"/>
    <s v="KEDIRI"/>
    <s v="KEDIRI"/>
    <s v="KDI"/>
    <s v="REG"/>
    <s v="AO"/>
    <s v="NEW SALES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  <x v="8"/>
  </r>
  <r>
    <n v="446"/>
    <n v="1002588363"/>
    <n v="3"/>
    <x v="1"/>
    <n v="5"/>
    <s v="KEDIRI"/>
    <s v="KEDIRI"/>
    <s v="KDI"/>
    <s v="REG"/>
    <s v="AO"/>
    <s v="NEW SALES"/>
    <s v="1P INET"/>
    <s v="OSS - PROVISIONING DESAIN"/>
    <s v="RBS-Regional 3"/>
    <d v="2026-09-15T10:27:00"/>
    <d v="2026-09-16T09:57:21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RE_PI"/>
    <s v="X"/>
    <s v="OCA"/>
    <m/>
    <s v="Provisioning Design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  <x v="8"/>
  </r>
  <r>
    <n v="447"/>
    <n v="1002574849"/>
    <n v="3"/>
    <x v="1"/>
    <n v="5"/>
    <s v="KEDIRI"/>
    <s v="KEDIRI"/>
    <s v="MJT"/>
    <s v="REG"/>
    <s v="AO"/>
    <s v="NEW SALES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  <x v="8"/>
  </r>
  <r>
    <n v="448"/>
    <n v="1002575860"/>
    <n v="3"/>
    <x v="1"/>
    <n v="5"/>
    <s v="KEDIRI"/>
    <s v="KEDIRI"/>
    <s v="MJT"/>
    <s v="REG"/>
    <s v="AO"/>
    <s v="NEW SALES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0"/>
    <x v="8"/>
  </r>
  <r>
    <n v="449"/>
    <n v="1002577793"/>
    <n v="3"/>
    <x v="1"/>
    <n v="5"/>
    <s v="KEDIRI"/>
    <s v="KEDIRI"/>
    <s v="MJT"/>
    <s v="REG"/>
    <s v="AO"/>
    <s v="NEW SALES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0"/>
    <x v="8"/>
  </r>
  <r>
    <n v="450"/>
    <n v="1002578892"/>
    <n v="3"/>
    <x v="1"/>
    <n v="5"/>
    <s v="KEDIRI"/>
    <s v="KEDIRI"/>
    <s v="MJT"/>
    <s v="REG"/>
    <s v="AO"/>
    <s v="NEW SALES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0"/>
    <x v="8"/>
  </r>
  <r>
    <n v="451"/>
    <n v="1002581273"/>
    <n v="3"/>
    <x v="1"/>
    <n v="5"/>
    <s v="KEDIRI"/>
    <s v="KEDIRI"/>
    <s v="MJT"/>
    <s v="REG"/>
    <s v="AO"/>
    <s v="NEW SALES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0"/>
    <x v="8"/>
  </r>
  <r>
    <n v="452"/>
    <n v="1002586940"/>
    <n v="3"/>
    <x v="1"/>
    <n v="5"/>
    <s v="KEDIRI"/>
    <s v="KEDIRI"/>
    <s v="MJT"/>
    <s v="REG"/>
    <s v="AO"/>
    <s v="NEW SALES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0"/>
    <x v="8"/>
  </r>
  <r>
    <n v="453"/>
    <n v="1002586550"/>
    <n v="3"/>
    <x v="1"/>
    <n v="5"/>
    <s v="KEDIRI"/>
    <s v="KEDIRI"/>
    <s v="MJT"/>
    <s v="REG"/>
    <s v="AO"/>
    <s v="NEW SALES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0"/>
    <x v="8"/>
  </r>
  <r>
    <n v="454"/>
    <n v="1002569164"/>
    <n v="3"/>
    <x v="1"/>
    <n v="5"/>
    <s v="MADIUN"/>
    <s v="MADIUN"/>
    <s v="CRB"/>
    <s v="REG"/>
    <s v="AO"/>
    <s v="NEW SALES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0"/>
    <x v="10"/>
  </r>
  <r>
    <n v="455"/>
    <n v="1002572917"/>
    <n v="3"/>
    <x v="1"/>
    <n v="5"/>
    <s v="MADIUN"/>
    <s v="MADIUN"/>
    <s v="CRB"/>
    <s v="REG"/>
    <s v="AO"/>
    <s v="NEW SALES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0"/>
    <x v="10"/>
  </r>
  <r>
    <n v="456"/>
    <n v="1002578893"/>
    <n v="3"/>
    <x v="1"/>
    <n v="5"/>
    <s v="MADIUN"/>
    <s v="MADIUN"/>
    <s v="MNZ"/>
    <s v="REG"/>
    <s v="AO"/>
    <s v="NEW SALES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0"/>
    <x v="10"/>
  </r>
  <r>
    <n v="457"/>
    <n v="1002579847"/>
    <n v="3"/>
    <x v="1"/>
    <n v="5"/>
    <s v="MADIUN"/>
    <s v="MADIUN"/>
    <s v="MNZ"/>
    <s v="REG"/>
    <s v="AO"/>
    <s v="NEW SALES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0"/>
    <x v="10"/>
  </r>
  <r>
    <n v="458"/>
    <n v="1002584383"/>
    <n v="3"/>
    <x v="1"/>
    <n v="5"/>
    <s v="MADIUN"/>
    <s v="MADIUN"/>
    <s v="MNZ"/>
    <s v="REG"/>
    <s v="AO"/>
    <s v="NEW SALES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0"/>
    <x v="10"/>
  </r>
  <r>
    <n v="459"/>
    <n v="1002584388"/>
    <n v="3"/>
    <x v="1"/>
    <n v="5"/>
    <s v="MADIUN"/>
    <s v="MADIUN"/>
    <s v="MNZ"/>
    <s v="REG"/>
    <s v="AO"/>
    <s v="NEW SALES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0"/>
    <x v="10"/>
  </r>
  <r>
    <n v="460"/>
    <n v="1002585714"/>
    <n v="3"/>
    <x v="1"/>
    <n v="5"/>
    <s v="MADIUN"/>
    <s v="MADIUN"/>
    <s v="MNZ"/>
    <s v="REG"/>
    <s v="AO"/>
    <s v="NEW SALES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0"/>
    <x v="10"/>
  </r>
  <r>
    <n v="461"/>
    <n v="1002588619"/>
    <n v="3"/>
    <x v="1"/>
    <n v="5"/>
    <s v="MADIUN"/>
    <s v="MADIUN"/>
    <s v="MNZ"/>
    <s v="REG"/>
    <s v="AO"/>
    <s v="NEW SALES"/>
    <s v="1P INET"/>
    <s v="Completed (PS)"/>
    <s v="RBS-Regional 3"/>
    <d v="2026-09-15T11:33:00"/>
    <d v="2026-09-16T08:05:42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0"/>
    <x v="10"/>
  </r>
  <r>
    <n v="462"/>
    <n v="1002588752"/>
    <n v="3"/>
    <x v="1"/>
    <n v="5"/>
    <s v="MADIUN"/>
    <s v="MADIUN"/>
    <s v="MNZ"/>
    <s v="REG"/>
    <s v="AO"/>
    <s v="NEW SALES"/>
    <s v="1P INET"/>
    <s v="Completed (PS)"/>
    <s v="RBS-Regional 3"/>
    <d v="2026-09-15T12:03:03"/>
    <d v="2026-09-16T08:07:24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  <x v="10"/>
  </r>
  <r>
    <n v="463"/>
    <n v="1002585285"/>
    <n v="3"/>
    <x v="1"/>
    <n v="5"/>
    <s v="MADIUN"/>
    <s v="MADIUN"/>
    <s v="MNZ"/>
    <s v="REG"/>
    <s v="AO"/>
    <s v="NEW SALES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2"/>
    <x v="10"/>
  </r>
  <r>
    <n v="464"/>
    <n v="1002582581"/>
    <n v="3"/>
    <x v="1"/>
    <n v="5"/>
    <s v="MADIUN"/>
    <s v="MADIUN"/>
    <s v="MNZ"/>
    <s v="REG"/>
    <s v="AO"/>
    <s v="NEW SALES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2"/>
    <x v="10"/>
  </r>
  <r>
    <n v="465"/>
    <n v="1002583494"/>
    <n v="3"/>
    <x v="1"/>
    <n v="5"/>
    <s v="MADIUN"/>
    <s v="MADIUN"/>
    <s v="MNZ"/>
    <s v="REG"/>
    <s v="AO"/>
    <s v="NEW SALES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2"/>
    <x v="10"/>
  </r>
  <r>
    <n v="466"/>
    <n v="1002583007"/>
    <n v="3"/>
    <x v="1"/>
    <n v="5"/>
    <s v="MADIUN"/>
    <s v="MADIUN"/>
    <s v="UTR"/>
    <s v="REG"/>
    <s v="AO"/>
    <s v="NEW SALES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0"/>
    <x v="10"/>
  </r>
  <r>
    <n v="467"/>
    <n v="1002578183"/>
    <n v="3"/>
    <x v="1"/>
    <n v="5"/>
    <s v="MADIUN"/>
    <s v="NGAWI"/>
    <s v="MGT"/>
    <s v="REG"/>
    <s v="AO"/>
    <s v="NEW SALES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0"/>
    <x v="10"/>
  </r>
  <r>
    <n v="468"/>
    <n v="1002578113"/>
    <n v="3"/>
    <x v="1"/>
    <n v="5"/>
    <s v="MADIUN"/>
    <s v="NGAWI"/>
    <s v="MGT"/>
    <s v="REG"/>
    <s v="AO"/>
    <s v="NEW SALES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0"/>
    <x v="10"/>
  </r>
  <r>
    <n v="469"/>
    <n v="1002590089"/>
    <n v="3"/>
    <x v="1"/>
    <n v="5"/>
    <s v="MADIUN"/>
    <s v="NGAWI"/>
    <s v="MGT"/>
    <s v="REG"/>
    <s v="AO"/>
    <s v="NEW SALES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0"/>
    <x v="10"/>
  </r>
  <r>
    <n v="470"/>
    <n v="1002568885"/>
    <n v="3"/>
    <x v="1"/>
    <n v="5"/>
    <s v="MADIUN"/>
    <s v="MADIUN"/>
    <s v="MSP"/>
    <s v="REG"/>
    <s v="AO"/>
    <s v="NEW SALES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0"/>
    <x v="10"/>
  </r>
  <r>
    <n v="471"/>
    <n v="1002580572"/>
    <n v="3"/>
    <x v="1"/>
    <n v="5"/>
    <s v="MADIUN"/>
    <s v="MADIUN"/>
    <s v="MSP"/>
    <s v="REG"/>
    <s v="AO"/>
    <s v="NEW SALES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0"/>
    <x v="10"/>
  </r>
  <r>
    <n v="472"/>
    <n v="1002581015"/>
    <n v="3"/>
    <x v="1"/>
    <n v="5"/>
    <s v="MADIUN"/>
    <s v="MADIUN"/>
    <s v="MSP"/>
    <s v="REG"/>
    <s v="AO"/>
    <s v="NEW SALES"/>
    <s v="1P INET"/>
    <s v="OSS - FALLOUT"/>
    <s v="RBS-Regional 3"/>
    <d v="2026-09-10T14:26:56"/>
    <d v="2026-09-11T13:52:38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FO_WFM"/>
    <s v="CARUBAN"/>
    <s v="NO ADDON"/>
    <m/>
    <s v="Provisioning Failed|WFM|INF009321674|PDI_-7.6301562,111.5133568_dobel input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2"/>
    <x v="10"/>
  </r>
  <r>
    <n v="473"/>
    <n v="1002570394"/>
    <n v="3"/>
    <x v="1"/>
    <n v="5"/>
    <s v="MADIUN"/>
    <s v="NGAWI"/>
    <s v="JGO"/>
    <s v="REG"/>
    <s v="AO"/>
    <s v="NEW SALES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0"/>
    <x v="10"/>
  </r>
  <r>
    <n v="474"/>
    <n v="1002569436"/>
    <n v="3"/>
    <x v="1"/>
    <n v="5"/>
    <s v="MADIUN"/>
    <s v="NGAWI"/>
    <s v="JGO"/>
    <s v="REG"/>
    <s v="AO"/>
    <s v="NEW SALES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1"/>
    <x v="10"/>
  </r>
  <r>
    <n v="475"/>
    <n v="1002569329"/>
    <n v="3"/>
    <x v="1"/>
    <n v="5"/>
    <s v="MADIUN"/>
    <s v="NGAWI"/>
    <s v="JGO"/>
    <s v="REG"/>
    <s v="AO"/>
    <s v="NEW SALES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0"/>
    <x v="10"/>
  </r>
  <r>
    <n v="476"/>
    <n v="1002576476"/>
    <n v="3"/>
    <x v="1"/>
    <n v="5"/>
    <s v="MADIUN"/>
    <s v="NGAWI"/>
    <s v="JGO"/>
    <s v="REG"/>
    <s v="AO"/>
    <s v="NEW SALES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1"/>
    <x v="10"/>
  </r>
  <r>
    <n v="477"/>
    <n v="1002573454"/>
    <n v="3"/>
    <x v="1"/>
    <n v="5"/>
    <s v="MADIUN"/>
    <s v="NGAWI"/>
    <s v="JGO"/>
    <s v="REG"/>
    <s v="AO"/>
    <s v="NEW SALES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2"/>
    <x v="10"/>
  </r>
  <r>
    <n v="478"/>
    <n v="1002567606"/>
    <n v="3"/>
    <x v="1"/>
    <n v="5"/>
    <s v="MADIUN"/>
    <s v="NGAWI"/>
    <s v="NWI"/>
    <s v="REG"/>
    <s v="AO"/>
    <s v="NEW SALES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0"/>
    <x v="10"/>
  </r>
  <r>
    <n v="479"/>
    <n v="1002567595"/>
    <n v="3"/>
    <x v="1"/>
    <n v="5"/>
    <s v="MADIUN"/>
    <s v="NGAWI"/>
    <s v="NWI"/>
    <s v="REG"/>
    <s v="AO"/>
    <s v="NEW SALES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0"/>
    <x v="10"/>
  </r>
  <r>
    <n v="480"/>
    <n v="1002569871"/>
    <n v="3"/>
    <x v="1"/>
    <n v="5"/>
    <s v="MADIUN"/>
    <s v="NGAWI"/>
    <s v="NWI"/>
    <s v="REG"/>
    <s v="AO"/>
    <s v="NEW SALES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0"/>
    <x v="10"/>
  </r>
  <r>
    <n v="481"/>
    <n v="1002576193"/>
    <n v="3"/>
    <x v="1"/>
    <n v="5"/>
    <s v="MADIUN"/>
    <s v="NGAWI"/>
    <s v="NWI"/>
    <s v="REG"/>
    <s v="AO"/>
    <s v="NEW SALES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0"/>
    <x v="10"/>
  </r>
  <r>
    <n v="482"/>
    <n v="1002578079"/>
    <n v="3"/>
    <x v="1"/>
    <n v="5"/>
    <s v="MADIUN"/>
    <s v="NGAWI"/>
    <s v="NWI"/>
    <s v="REG"/>
    <s v="AO"/>
    <s v="NEW SALES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0"/>
    <x v="10"/>
  </r>
  <r>
    <n v="483"/>
    <n v="1002579775"/>
    <n v="3"/>
    <x v="1"/>
    <n v="5"/>
    <s v="MADIUN"/>
    <s v="NGAWI"/>
    <s v="NWI"/>
    <s v="REG"/>
    <s v="AO"/>
    <s v="NEW SALES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0"/>
    <x v="10"/>
  </r>
  <r>
    <n v="484"/>
    <n v="1002570462"/>
    <n v="3"/>
    <x v="1"/>
    <n v="5"/>
    <s v="MADIUN"/>
    <s v="NGAWI"/>
    <s v="NWI"/>
    <s v="REG"/>
    <s v="AO"/>
    <s v="NEW SALES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2"/>
    <x v="10"/>
  </r>
  <r>
    <n v="485"/>
    <n v="1002566836"/>
    <n v="3"/>
    <x v="1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0"/>
    <x v="10"/>
  </r>
  <r>
    <n v="486"/>
    <n v="1002579036"/>
    <n v="3"/>
    <x v="1"/>
    <n v="5"/>
    <s v="MADIUN"/>
    <s v="NGAWI"/>
    <s v="WKU"/>
    <s v="REG"/>
    <s v="AO"/>
    <s v="NEW SALES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0"/>
    <x v="10"/>
  </r>
  <r>
    <n v="487"/>
    <n v="1002574744"/>
    <n v="3"/>
    <x v="1"/>
    <n v="5"/>
    <s v="MADIUN"/>
    <s v="PONOROGO"/>
    <s v="PNZ"/>
    <s v="REG"/>
    <s v="AO"/>
    <s v="NEW SALES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0"/>
    <x v="11"/>
  </r>
  <r>
    <n v="488"/>
    <n v="1002580662"/>
    <n v="3"/>
    <x v="1"/>
    <n v="5"/>
    <s v="MADIUN"/>
    <s v="PONOROGO"/>
    <s v="PNZ"/>
    <s v="REG"/>
    <s v="AO"/>
    <s v="NEW SALES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0"/>
    <x v="11"/>
  </r>
  <r>
    <n v="489"/>
    <n v="1002586852"/>
    <n v="3"/>
    <x v="1"/>
    <n v="5"/>
    <s v="MADIUN"/>
    <s v="PONOROGO"/>
    <s v="PNZ"/>
    <s v="REG"/>
    <s v="AO"/>
    <s v="NEW SALES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0"/>
    <x v="11"/>
  </r>
  <r>
    <n v="490"/>
    <n v="1002587258"/>
    <n v="3"/>
    <x v="1"/>
    <n v="5"/>
    <s v="MADIUN"/>
    <s v="PONOROGO"/>
    <s v="PNZ"/>
    <s v="REG"/>
    <s v="AO"/>
    <s v="NEW SALES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0"/>
    <x v="11"/>
  </r>
  <r>
    <n v="491"/>
    <n v="1002589406"/>
    <n v="3"/>
    <x v="1"/>
    <n v="5"/>
    <s v="MADIUN"/>
    <s v="PONOROGO"/>
    <s v="PNG"/>
    <s v="REG"/>
    <s v="AO"/>
    <s v="NEW SALES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0"/>
    <x v="11"/>
  </r>
  <r>
    <n v="492"/>
    <n v="1002569412"/>
    <n v="3"/>
    <x v="1"/>
    <n v="5"/>
    <s v="MADIUN"/>
    <s v="PONOROGO"/>
    <s v="PON"/>
    <s v="REG"/>
    <s v="AO"/>
    <s v="NEW SALES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0"/>
    <x v="11"/>
  </r>
  <r>
    <n v="493"/>
    <n v="1002573492"/>
    <n v="3"/>
    <x v="1"/>
    <n v="5"/>
    <s v="MADIUN"/>
    <s v="PONOROGO"/>
    <s v="PON"/>
    <s v="REG"/>
    <s v="AO"/>
    <s v="NEW SALES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0"/>
    <x v="11"/>
  </r>
  <r>
    <n v="494"/>
    <n v="1002575316"/>
    <n v="3"/>
    <x v="1"/>
    <n v="5"/>
    <s v="MADIUN"/>
    <s v="PONOROGO"/>
    <s v="PON"/>
    <s v="REG"/>
    <s v="AO"/>
    <s v="NEW SALES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0"/>
    <x v="11"/>
  </r>
  <r>
    <n v="495"/>
    <n v="1002582826"/>
    <n v="3"/>
    <x v="1"/>
    <n v="5"/>
    <s v="MADIUN"/>
    <s v="PONOROGO"/>
    <s v="PON"/>
    <s v="REG"/>
    <s v="AO"/>
    <s v="NEW SALES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0"/>
    <x v="11"/>
  </r>
  <r>
    <n v="496"/>
    <n v="1002584597"/>
    <n v="3"/>
    <x v="1"/>
    <n v="5"/>
    <s v="MADIUN"/>
    <s v="PONOROGO"/>
    <s v="PON"/>
    <s v="REG"/>
    <s v="AO"/>
    <s v="NEW SALES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0"/>
    <x v="11"/>
  </r>
  <r>
    <n v="497"/>
    <n v="1002583500"/>
    <n v="3"/>
    <x v="1"/>
    <n v="5"/>
    <s v="MADIUN"/>
    <s v="PONOROGO"/>
    <s v="PON"/>
    <s v="REG"/>
    <s v="AO"/>
    <s v="NEW SALES"/>
    <s v="1P INET"/>
    <s v="OSS - FALLOUT"/>
    <s v="RBS-Regional 3"/>
    <d v="2026-09-11T16:56:57"/>
    <d v="2026-09-14T11:22:27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FO_WFM"/>
    <s v="SAMBIT SUMOROTO"/>
    <s v="NO ADDON"/>
    <m/>
    <s v="Provisioning Failed|WFM|INF009375132|PP_-7.8637106999999995,111.4984278_Manja 21 September 2026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2"/>
    <x v="11"/>
  </r>
  <r>
    <n v="498"/>
    <n v="1002588084"/>
    <n v="3"/>
    <x v="1"/>
    <n v="5"/>
    <s v="MADIUN"/>
    <s v="PONOROGO"/>
    <s v="PON"/>
    <s v="REG"/>
    <s v="AO"/>
    <s v="NEW SALES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499"/>
    <n v="1002588108"/>
    <n v="3"/>
    <x v="1"/>
    <n v="5"/>
    <s v="MADIUN"/>
    <s v="PONOROGO"/>
    <s v="PON"/>
    <s v="REG"/>
    <s v="AO"/>
    <s v="NEW SALES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500"/>
    <n v="1002588099"/>
    <n v="3"/>
    <x v="1"/>
    <n v="5"/>
    <s v="MADIUN"/>
    <s v="PONOROGO"/>
    <s v="PON"/>
    <s v="REG"/>
    <s v="AO"/>
    <s v="NEW SALES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501"/>
    <n v="1002584852"/>
    <n v="3"/>
    <x v="1"/>
    <n v="5"/>
    <s v="MADIUN"/>
    <s v="PONOROGO"/>
    <s v="PON"/>
    <s v="REG"/>
    <s v="AO"/>
    <s v="NEW SALES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502"/>
    <n v="1002584854"/>
    <n v="3"/>
    <x v="1"/>
    <n v="5"/>
    <s v="MADIUN"/>
    <s v="PONOROGO"/>
    <s v="PON"/>
    <s v="REG"/>
    <s v="AO"/>
    <s v="NEW SALES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503"/>
    <n v="1002584859"/>
    <n v="3"/>
    <x v="1"/>
    <n v="5"/>
    <s v="MADIUN"/>
    <s v="PONOROGO"/>
    <s v="PON"/>
    <s v="REG"/>
    <s v="AO"/>
    <s v="NEW SALES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504"/>
    <n v="1002580904"/>
    <n v="3"/>
    <x v="1"/>
    <n v="5"/>
    <s v="MADIUN"/>
    <s v="PONOROGO"/>
    <s v="SLH"/>
    <s v="REG"/>
    <s v="AO"/>
    <s v="NEW SALES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0"/>
    <x v="11"/>
  </r>
  <r>
    <n v="505"/>
    <n v="1002588399"/>
    <n v="3"/>
    <x v="1"/>
    <n v="5"/>
    <s v="MADIUN"/>
    <s v="PONOROGO"/>
    <s v="SLH"/>
    <s v="REG"/>
    <s v="AO"/>
    <s v="NEW SALES"/>
    <s v="1P INET"/>
    <s v="8 | OSS - PONR"/>
    <s v="RBS-Regional 3"/>
    <d v="2026-09-15T10:32:59"/>
    <d v="2026-09-16T10:40:15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ACT_COM"/>
    <s v="SAMBIT SUMOROTO"/>
    <s v="OCA"/>
    <m/>
    <s v="PONR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2"/>
    <x v="11"/>
  </r>
  <r>
    <n v="506"/>
    <n v="1002576110"/>
    <n v="3"/>
    <x v="1"/>
    <n v="5"/>
    <s v="MADIUN"/>
    <s v="PONOROGO"/>
    <s v="SLH"/>
    <s v="REG"/>
    <s v="AO"/>
    <s v="NEW SALES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2"/>
    <x v="11"/>
  </r>
  <r>
    <n v="507"/>
    <n v="1002573090"/>
    <n v="3"/>
    <x v="1"/>
    <n v="5"/>
    <s v="MADIUN"/>
    <s v="PONOROGO"/>
    <s v="SLH"/>
    <s v="REG"/>
    <s v="AO"/>
    <s v="NEW SALES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2"/>
    <x v="11"/>
  </r>
  <r>
    <n v="508"/>
    <n v="1002569698"/>
    <n v="3"/>
    <x v="1"/>
    <n v="5"/>
    <s v="KEDIRI"/>
    <s v="TRENGGALEK"/>
    <s v="TRE"/>
    <s v="REG"/>
    <s v="AO"/>
    <s v="NEW SALES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0"/>
    <x v="11"/>
  </r>
  <r>
    <n v="509"/>
    <n v="1002572868"/>
    <n v="3"/>
    <x v="1"/>
    <n v="5"/>
    <s v="KEDIRI"/>
    <s v="TRENGGALEK"/>
    <s v="TRE"/>
    <s v="REG"/>
    <s v="AO"/>
    <s v="NEW SALES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0"/>
    <x v="11"/>
  </r>
  <r>
    <n v="510"/>
    <n v="1002573657"/>
    <n v="3"/>
    <x v="1"/>
    <n v="5"/>
    <s v="KEDIRI"/>
    <s v="TRENGGALEK"/>
    <s v="TRE"/>
    <s v="REG"/>
    <s v="AO"/>
    <s v="NEW SALES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0"/>
    <x v="11"/>
  </r>
  <r>
    <n v="511"/>
    <n v="1002576669"/>
    <n v="3"/>
    <x v="1"/>
    <n v="5"/>
    <s v="KEDIRI"/>
    <s v="TRENGGALEK"/>
    <s v="TRE"/>
    <s v="REG"/>
    <s v="AO"/>
    <s v="NEW SALES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0"/>
    <x v="11"/>
  </r>
  <r>
    <n v="512"/>
    <n v="1002576773"/>
    <n v="3"/>
    <x v="1"/>
    <n v="5"/>
    <s v="KEDIRI"/>
    <s v="TRENGGALEK"/>
    <s v="TRE"/>
    <s v="REG"/>
    <s v="AO"/>
    <s v="NEW SALES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0"/>
    <x v="11"/>
  </r>
  <r>
    <n v="513"/>
    <n v="1002578428"/>
    <n v="3"/>
    <x v="1"/>
    <n v="5"/>
    <s v="KEDIRI"/>
    <s v="TRENGGALEK"/>
    <s v="TRE"/>
    <s v="REG"/>
    <s v="AO"/>
    <s v="NEW SALES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0"/>
    <x v="11"/>
  </r>
  <r>
    <n v="514"/>
    <n v="1002582017"/>
    <n v="3"/>
    <x v="1"/>
    <n v="5"/>
    <s v="KEDIRI"/>
    <s v="TRENGGALEK"/>
    <s v="TRE"/>
    <s v="REG"/>
    <s v="AO"/>
    <s v="NEW SALES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0"/>
    <x v="11"/>
  </r>
  <r>
    <n v="515"/>
    <n v="1002584043"/>
    <n v="3"/>
    <x v="1"/>
    <n v="5"/>
    <s v="KEDIRI"/>
    <s v="TRENGGALEK"/>
    <s v="TRE"/>
    <s v="REG"/>
    <s v="AO"/>
    <s v="NEW SALES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0"/>
    <x v="11"/>
  </r>
  <r>
    <n v="516"/>
    <n v="1002584075"/>
    <n v="3"/>
    <x v="1"/>
    <n v="5"/>
    <s v="KEDIRI"/>
    <s v="TRENGGALEK"/>
    <s v="TRE"/>
    <s v="REG"/>
    <s v="AO"/>
    <s v="NEW SALES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0"/>
    <x v="11"/>
  </r>
  <r>
    <n v="517"/>
    <n v="1002586289"/>
    <n v="3"/>
    <x v="1"/>
    <n v="5"/>
    <s v="KEDIRI"/>
    <s v="TRENGGALEK"/>
    <s v="TRE"/>
    <s v="REG"/>
    <s v="AO"/>
    <s v="NEW SALES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0"/>
    <x v="11"/>
  </r>
  <r>
    <n v="518"/>
    <n v="1002589249"/>
    <n v="3"/>
    <x v="1"/>
    <n v="5"/>
    <s v="KEDIRI"/>
    <s v="TRENGGALEK"/>
    <s v="TRE"/>
    <s v="REG"/>
    <s v="AO"/>
    <s v="NEW SALES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0"/>
    <x v="11"/>
  </r>
  <r>
    <n v="519"/>
    <n v="1002577574"/>
    <n v="3"/>
    <x v="1"/>
    <n v="5"/>
    <s v="KEDIRI"/>
    <s v="TRENGGALEK"/>
    <s v="TRE"/>
    <s v="REG"/>
    <s v="AO"/>
    <s v="NEW SALES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2"/>
    <x v="11"/>
  </r>
  <r>
    <n v="520"/>
    <n v="1002588555"/>
    <n v="3"/>
    <x v="1"/>
    <n v="5"/>
    <s v="KEDIRI"/>
    <s v="TRENGGALEK"/>
    <s v="TRE"/>
    <s v="REG"/>
    <s v="AO"/>
    <s v="NEW SALES"/>
    <m/>
    <s v="OSS - FALLOUT"/>
    <s v="RBS-Regional 3"/>
    <d v="2026-09-15T11:16:46"/>
    <d v="2026-09-15T16:21:42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FO_WFM"/>
    <s v="TRENGGALEK"/>
    <s v="NO ADDON"/>
    <m/>
    <s v="Provisioning Failed|WFM|INF009388054|PP_-8.1230613,111.7267266_PELANGGAN MINTA PEMASANGAN BES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m/>
    <m/>
    <m/>
    <e v="#NUM!"/>
    <e v="#NUM!"/>
    <x v="2"/>
    <x v="11"/>
  </r>
  <r>
    <n v="521"/>
    <n v="1002588711"/>
    <n v="3"/>
    <x v="1"/>
    <n v="5"/>
    <s v="KEDIRI"/>
    <s v="TRENGGALEK"/>
    <s v="TRE"/>
    <s v="REG"/>
    <s v="AO"/>
    <s v="NEW SALES"/>
    <s v="1P INET"/>
    <s v="MIE - SEND SURVEY"/>
    <s v="RBS-Regional 3"/>
    <d v="2026-09-15T11:53:55"/>
    <d v="2026-09-15T11:56:01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m/>
    <s v="SURVEY_NEW_MANJA"/>
    <s v="TRENGGALEK"/>
    <s v="NO ADDON"/>
    <m/>
    <s v="MIE - SEND SURVEY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2"/>
    <x v="11"/>
  </r>
  <r>
    <n v="522"/>
    <n v="1002588700"/>
    <n v="3"/>
    <x v="1"/>
    <n v="5"/>
    <s v="KEDIRI"/>
    <s v="TRENGGALEK"/>
    <s v="TRE"/>
    <s v="REG"/>
    <s v="AO"/>
    <s v="NEW SALES"/>
    <s v="1P INET"/>
    <s v="SIBEL - CREATE ORDER"/>
    <s v="RBS-Regional 3"/>
    <d v="2026-09-15T11:50:54"/>
    <d v="2026-09-16T08:06:23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INPROGRESS_SC"/>
    <s v="TRENGGALEK"/>
    <s v="OCA"/>
    <m/>
    <s v="SIEBEL_INFO=3-389749861673|Successfully Order Creation 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m/>
    <m/>
    <m/>
    <e v="#NUM!"/>
    <e v="#NUM!"/>
    <x v="2"/>
    <x v="11"/>
  </r>
  <r>
    <n v="523"/>
    <n v="1002568555"/>
    <n v="3"/>
    <x v="2"/>
    <n v="4"/>
    <s v="YOGYAKARTA"/>
    <s v="BANTUL"/>
    <s v="WTS"/>
    <s v="REG"/>
    <s v="AO"/>
    <s v="NEW SALES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0"/>
    <x v="7"/>
  </r>
  <r>
    <n v="524"/>
    <n v="1002575744"/>
    <n v="3"/>
    <x v="2"/>
    <n v="4"/>
    <s v="YOGYAKARTA"/>
    <s v="BANTUL"/>
    <s v="WTS"/>
    <s v="REG"/>
    <s v="AO"/>
    <s v="NEW SALES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0"/>
    <x v="7"/>
  </r>
  <r>
    <n v="525"/>
    <n v="1002568730"/>
    <n v="3"/>
    <x v="2"/>
    <n v="4"/>
    <s v="YOGYAKARTA"/>
    <s v="GUNUNG KIDUL"/>
    <s v="WNS"/>
    <s v="REG"/>
    <s v="AO"/>
    <s v="NEW SALES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0"/>
    <x v="7"/>
  </r>
  <r>
    <n v="526"/>
    <n v="1002576487"/>
    <n v="3"/>
    <x v="2"/>
    <n v="4"/>
    <s v="YOGYAKARTA"/>
    <s v="GUNUNG KIDUL"/>
    <s v="WNS"/>
    <s v="REG"/>
    <s v="AO"/>
    <s v="NEW SALES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0"/>
    <x v="7"/>
  </r>
  <r>
    <n v="527"/>
    <n v="1002577539"/>
    <n v="3"/>
    <x v="2"/>
    <n v="4"/>
    <s v="YOGYAKARTA"/>
    <s v="GUNUNG KIDUL"/>
    <s v="WNS"/>
    <s v="REG"/>
    <s v="AO"/>
    <s v="NEW SALES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0"/>
    <x v="7"/>
  </r>
  <r>
    <n v="528"/>
    <n v="1002580992"/>
    <n v="3"/>
    <x v="2"/>
    <n v="4"/>
    <s v="YOGYAKARTA"/>
    <s v="GUNUNG KIDUL"/>
    <s v="WNS"/>
    <s v="REG"/>
    <s v="AO"/>
    <s v="NEW SALES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0"/>
    <x v="7"/>
  </r>
  <r>
    <n v="529"/>
    <n v="1002578564"/>
    <n v="3"/>
    <x v="2"/>
    <n v="4"/>
    <s v="YOGYAKARTA"/>
    <s v="GUNUNG KIDUL"/>
    <s v="WNS"/>
    <s v="REG"/>
    <s v="AO"/>
    <s v="NEW SALES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2"/>
    <x v="7"/>
  </r>
  <r>
    <n v="530"/>
    <n v="1002588202"/>
    <n v="3"/>
    <x v="2"/>
    <n v="4"/>
    <s v="YOGYAKARTA"/>
    <s v="GUNUNG KIDUL"/>
    <s v="WNS"/>
    <s v="REG"/>
    <s v="AO"/>
    <s v="NEW SALES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  <x v="7"/>
  </r>
  <r>
    <n v="531"/>
    <n v="1002566333"/>
    <n v="3"/>
    <x v="2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2"/>
    <x v="7"/>
  </r>
  <r>
    <n v="532"/>
    <n v="1002584205"/>
    <n v="3"/>
    <x v="2"/>
    <n v="4"/>
    <s v="YOGYAKARTA"/>
    <s v="GUNUNG KIDUL"/>
    <s v="WNS"/>
    <s v="REG"/>
    <s v="AO"/>
    <s v="NEW SALES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  <x v="7"/>
  </r>
  <r>
    <n v="533"/>
    <n v="1002567446"/>
    <n v="3"/>
    <x v="2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0"/>
    <x v="7"/>
  </r>
  <r>
    <n v="534"/>
    <n v="1002569007"/>
    <n v="3"/>
    <x v="2"/>
    <n v="4"/>
    <s v="YOGYAKARTA"/>
    <s v="SLEMAN"/>
    <s v="PKM"/>
    <s v="REG"/>
    <s v="AO"/>
    <s v="NEW SALES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0"/>
    <x v="7"/>
  </r>
  <r>
    <n v="535"/>
    <n v="1002571044"/>
    <n v="3"/>
    <x v="2"/>
    <n v="4"/>
    <s v="YOGYAKARTA"/>
    <s v="SLEMAN"/>
    <s v="PKM"/>
    <s v="REG"/>
    <s v="AO"/>
    <s v="NEW SALES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0"/>
    <x v="7"/>
  </r>
  <r>
    <n v="536"/>
    <n v="1002573003"/>
    <n v="3"/>
    <x v="2"/>
    <n v="4"/>
    <s v="YOGYAKARTA"/>
    <s v="SLEMAN"/>
    <s v="PKM"/>
    <s v="REG"/>
    <s v="AO"/>
    <s v="NEW SALES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0"/>
    <x v="7"/>
  </r>
  <r>
    <n v="537"/>
    <n v="1002573496"/>
    <n v="3"/>
    <x v="2"/>
    <n v="4"/>
    <s v="YOGYAKARTA"/>
    <s v="SLEMAN"/>
    <s v="PKM"/>
    <s v="REG"/>
    <s v="AO"/>
    <s v="NEW SALES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0"/>
    <x v="7"/>
  </r>
  <r>
    <n v="538"/>
    <n v="1002577385"/>
    <n v="3"/>
    <x v="2"/>
    <n v="4"/>
    <s v="YOGYAKARTA"/>
    <s v="SLEMAN"/>
    <s v="PKM"/>
    <s v="REG"/>
    <s v="AO"/>
    <s v="NEW SALES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0"/>
    <x v="7"/>
  </r>
  <r>
    <n v="539"/>
    <n v="1002570651"/>
    <n v="3"/>
    <x v="2"/>
    <n v="4"/>
    <s v="YOGYAKARTA"/>
    <s v="SLEMAN"/>
    <s v="PKM"/>
    <s v="REG"/>
    <s v="AO"/>
    <s v="NEW SALES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  <x v="7"/>
  </r>
  <r>
    <n v="540"/>
    <n v="1002569528"/>
    <n v="3"/>
    <x v="2"/>
    <n v="4"/>
    <s v="YOGYAKARTA"/>
    <s v="SLEMAN"/>
    <s v="PKM"/>
    <s v="REG"/>
    <s v="AO"/>
    <s v="NEW SALES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  <x v="7"/>
  </r>
  <r>
    <n v="541"/>
    <n v="1002589809"/>
    <n v="3"/>
    <x v="2"/>
    <n v="4"/>
    <s v="YOGYAKARTA"/>
    <s v="SLEMAN"/>
    <s v="PKM"/>
    <s v="REG"/>
    <s v="AO"/>
    <s v="NEW SALES"/>
    <s v="1P INET"/>
    <s v="MIE - SEND SURVEY"/>
    <s v="RBS-Regional 3"/>
    <d v="2026-09-15T16:03:02"/>
    <d v="2026-09-15T16:06:01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SURVEY_NEW_MANJA"/>
    <s v="X"/>
    <s v="NO ADDON"/>
    <m/>
    <s v="MIE - SEND SURVEY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  <x v="7"/>
  </r>
  <r>
    <n v="542"/>
    <n v="1002570848"/>
    <n v="3"/>
    <x v="2"/>
    <n v="4"/>
    <s v="YOGYAKARTA"/>
    <s v="SLEMAN"/>
    <s v="SMN"/>
    <s v="REG"/>
    <s v="AO"/>
    <s v="NEW SALES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0"/>
    <x v="7"/>
  </r>
  <r>
    <n v="543"/>
    <n v="1002573337"/>
    <n v="3"/>
    <x v="2"/>
    <n v="4"/>
    <s v="YOGYAKARTA"/>
    <s v="SLEMAN"/>
    <s v="SMN"/>
    <s v="REG"/>
    <s v="AO"/>
    <s v="NEW SALES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0"/>
    <x v="7"/>
  </r>
  <r>
    <n v="544"/>
    <n v="1002573212"/>
    <n v="3"/>
    <x v="2"/>
    <n v="4"/>
    <s v="YOGYAKARTA"/>
    <s v="SLEMAN"/>
    <s v="SMN"/>
    <s v="REG"/>
    <s v="AO"/>
    <s v="NEW SALES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0"/>
    <x v="7"/>
  </r>
  <r>
    <n v="545"/>
    <n v="1002577397"/>
    <n v="3"/>
    <x v="2"/>
    <n v="4"/>
    <s v="YOGYAKARTA"/>
    <s v="SLEMAN"/>
    <s v="SMN"/>
    <s v="REG"/>
    <s v="AO"/>
    <s v="NEW SALES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0"/>
    <x v="7"/>
  </r>
  <r>
    <n v="546"/>
    <n v="1002577771"/>
    <n v="3"/>
    <x v="2"/>
    <n v="4"/>
    <s v="YOGYAKARTA"/>
    <s v="SLEMAN"/>
    <s v="SMN"/>
    <s v="REG"/>
    <s v="AO"/>
    <s v="NEW SALES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0"/>
    <x v="7"/>
  </r>
  <r>
    <n v="547"/>
    <n v="1002578080"/>
    <n v="3"/>
    <x v="2"/>
    <n v="4"/>
    <s v="YOGYAKARTA"/>
    <s v="SLEMAN"/>
    <s v="SMN"/>
    <s v="REG"/>
    <s v="AO"/>
    <s v="NEW SALES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0"/>
    <x v="7"/>
  </r>
  <r>
    <n v="548"/>
    <n v="1002578994"/>
    <n v="3"/>
    <x v="2"/>
    <n v="4"/>
    <s v="YOGYAKARTA"/>
    <s v="SLEMAN"/>
    <s v="SMN"/>
    <s v="REG"/>
    <s v="AO"/>
    <s v="NEW SALES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0"/>
    <x v="7"/>
  </r>
  <r>
    <n v="549"/>
    <n v="1002584869"/>
    <n v="3"/>
    <x v="2"/>
    <n v="4"/>
    <s v="YOGYAKARTA"/>
    <s v="SLEMAN"/>
    <s v="SMN"/>
    <s v="REG"/>
    <s v="AO"/>
    <s v="NEW SALES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0"/>
    <x v="7"/>
  </r>
  <r>
    <n v="550"/>
    <n v="1002582832"/>
    <n v="3"/>
    <x v="2"/>
    <n v="4"/>
    <s v="YOGYAKARTA"/>
    <s v="SLEMAN"/>
    <s v="SMN"/>
    <s v="REG"/>
    <s v="AO"/>
    <s v="NEW SALES"/>
    <m/>
    <s v="9 | WFM - UN-SCS"/>
    <s v="RBS-Regional 3"/>
    <d v="2026-09-11T14:25:21"/>
    <d v="2026-09-11T14:25:22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UNSC"/>
    <s v="X"/>
    <s v="NO ADDON"/>
    <m/>
    <s v="Inprogress Alpro, SC Lama : SC10025792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2"/>
    <x v="7"/>
  </r>
  <r>
    <n v="551"/>
    <n v="1002579277"/>
    <n v="3"/>
    <x v="2"/>
    <n v="4"/>
    <s v="YOGYAKARTA"/>
    <s v="SLEMAN"/>
    <s v="SMN"/>
    <s v="REG"/>
    <s v="AO"/>
    <s v="NEW SALES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2"/>
    <x v="7"/>
  </r>
  <r>
    <n v="552"/>
    <n v="1002564469"/>
    <n v="3"/>
    <x v="2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0"/>
    <x v="7"/>
  </r>
  <r>
    <n v="553"/>
    <n v="1002569432"/>
    <n v="3"/>
    <x v="2"/>
    <n v="4"/>
    <s v="YOGYAKARTA"/>
    <s v="INNER - YOGYA JATENG SELATAN"/>
    <s v="BBS"/>
    <s v="REG"/>
    <s v="AO"/>
    <s v="NEW SALES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0"/>
    <x v="7"/>
  </r>
  <r>
    <n v="554"/>
    <n v="1002583360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0"/>
    <x v="7"/>
  </r>
  <r>
    <n v="555"/>
    <n v="1002568437"/>
    <n v="3"/>
    <x v="2"/>
    <n v="4"/>
    <s v="YOGYAKARTA"/>
    <s v="INNER - YOGYA JATENG SELATAN"/>
    <s v="BBS"/>
    <s v="REG"/>
    <s v="AO"/>
    <s v="NEW SALES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2"/>
    <x v="7"/>
  </r>
  <r>
    <n v="556"/>
    <n v="1002584981"/>
    <n v="3"/>
    <x v="2"/>
    <n v="4"/>
    <s v="YOGYAKARTA"/>
    <s v="INNER - YOGYA JATENG SELATAN"/>
    <s v="KEN"/>
    <s v="REG"/>
    <s v="AO"/>
    <s v="NEW SALES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0"/>
    <x v="7"/>
  </r>
  <r>
    <n v="557"/>
    <n v="1002583334"/>
    <n v="3"/>
    <x v="2"/>
    <n v="4"/>
    <s v="YOGYAKARTA"/>
    <s v="INNER - YOGYA JATENG SELATAN"/>
    <s v="KEN"/>
    <s v="REG"/>
    <s v="AO"/>
    <s v="NEW SALES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2"/>
    <x v="7"/>
  </r>
  <r>
    <n v="558"/>
    <n v="1002566538"/>
    <n v="3"/>
    <x v="2"/>
    <n v="4"/>
    <s v="YOGYAKARTA"/>
    <s v="INNER - YOGYA JATENG SELATAN"/>
    <s v="KEN"/>
    <s v="REG"/>
    <s v="AO"/>
    <s v="NEW SALES"/>
    <m/>
    <s v="QC MIA - INVALID QUALITY CONTROL MIA"/>
    <s v="RBS-Regional 3"/>
    <d v="2026-09-01T23:10:21"/>
    <d v="2026-09-15T16:52:46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QC1"/>
    <s v="KENTUNGAN"/>
    <s v="NO ADDON"/>
    <m/>
    <s v="QC MIA - INVALID QUALITY CONTROL MIA - Indikasi Foto Diambil dari Google Maps - mohon upload lokasi secara langsung tidak go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559"/>
    <n v="100257191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  <x v="7"/>
  </r>
  <r>
    <n v="560"/>
    <n v="100257193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561"/>
    <n v="1002582919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9:39"/>
    <d v="2026-09-11T14:41:03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  <x v="7"/>
  </r>
  <r>
    <n v="562"/>
    <n v="100258290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563"/>
    <n v="100258286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  <x v="7"/>
  </r>
  <r>
    <n v="564"/>
    <n v="1002582882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  <x v="7"/>
  </r>
  <r>
    <n v="565"/>
    <n v="1002564711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0"/>
    <x v="7"/>
  </r>
  <r>
    <n v="566"/>
    <n v="1002567346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0"/>
    <x v="7"/>
  </r>
  <r>
    <n v="567"/>
    <n v="1002567556"/>
    <n v="3"/>
    <x v="2"/>
    <n v="4"/>
    <s v="YOGYAKARTA"/>
    <s v="INNER - YOGYA JATENG SELATAN"/>
    <s v="KBU"/>
    <s v="REG"/>
    <s v="AO"/>
    <s v="NEW SALES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0"/>
    <x v="7"/>
  </r>
  <r>
    <n v="568"/>
    <n v="100256855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0"/>
    <x v="7"/>
  </r>
  <r>
    <n v="569"/>
    <n v="1002569811"/>
    <n v="3"/>
    <x v="2"/>
    <n v="4"/>
    <s v="YOGYAKARTA"/>
    <s v="INNER - YOGYA JATENG SELATAN"/>
    <s v="KBU"/>
    <s v="REG"/>
    <s v="AO"/>
    <s v="NEW SALES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0"/>
    <x v="7"/>
  </r>
  <r>
    <n v="570"/>
    <n v="1002572115"/>
    <n v="3"/>
    <x v="2"/>
    <n v="4"/>
    <s v="YOGYAKARTA"/>
    <s v="INNER - YOGYA JATENG SELATAN"/>
    <s v="KBU"/>
    <s v="REG"/>
    <s v="AO"/>
    <s v="NEW SALES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0"/>
    <x v="7"/>
  </r>
  <r>
    <n v="571"/>
    <n v="1002572833"/>
    <n v="3"/>
    <x v="2"/>
    <n v="4"/>
    <s v="YOGYAKARTA"/>
    <s v="INNER - YOGYA JATENG SELATAN"/>
    <s v="KBU"/>
    <s v="REG"/>
    <s v="AO"/>
    <s v="NEW SALES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0"/>
    <x v="7"/>
  </r>
  <r>
    <n v="572"/>
    <n v="1002576815"/>
    <n v="3"/>
    <x v="2"/>
    <n v="4"/>
    <s v="YOGYAKARTA"/>
    <s v="INNER - YOGYA JATENG SELATAN"/>
    <s v="KBU"/>
    <s v="REG"/>
    <s v="AO"/>
    <s v="NEW SALES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0"/>
    <x v="7"/>
  </r>
  <r>
    <n v="573"/>
    <n v="1002564380"/>
    <n v="3"/>
    <x v="2"/>
    <n v="4"/>
    <s v="YOGYAKARTA"/>
    <s v="INNER - YOGYA JATENG SELATAN"/>
    <s v="KBU"/>
    <s v="REG"/>
    <s v="AO"/>
    <s v="NEW SALES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2"/>
    <x v="7"/>
  </r>
  <r>
    <n v="574"/>
    <n v="100257002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2"/>
    <x v="7"/>
  </r>
  <r>
    <n v="575"/>
    <n v="1002582451"/>
    <n v="3"/>
    <x v="2"/>
    <n v="4"/>
    <s v="YOGYAKARTA"/>
    <s v="INNER - YOGYA JATENG SELATAN"/>
    <s v="KBU"/>
    <s v="REG"/>
    <s v="AO"/>
    <s v="NEW SALES"/>
    <s v="1P INET"/>
    <s v="7 | OSS - PROVISIONING ISSUED"/>
    <s v="RBS-Regional 3"/>
    <d v="2026-09-11T11:59:57"/>
    <d v="2026-09-14T11:21:21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m/>
    <s v="PI"/>
    <s v="X"/>
    <s v="NO ADDON"/>
    <m/>
    <s v="Provisioning Issued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2"/>
    <x v="7"/>
  </r>
  <r>
    <n v="576"/>
    <n v="1002572358"/>
    <n v="3"/>
    <x v="2"/>
    <n v="4"/>
    <s v="YOGYAKARTA"/>
    <s v="INNER - YOGYA JATENG SELATAN"/>
    <s v="KBU"/>
    <s v="REG"/>
    <s v="AO"/>
    <s v="NEW SALES"/>
    <m/>
    <s v="100 | REVOKE COMPLETED"/>
    <s v="RBS-Regional 3"/>
    <d v="2026-09-04T16:17:54"/>
    <d v="2026-09-07T11:30:34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Revoke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2"/>
    <x v="7"/>
  </r>
  <r>
    <n v="577"/>
    <n v="1002589264"/>
    <n v="3"/>
    <x v="2"/>
    <n v="4"/>
    <s v="YOGYAKARTA"/>
    <s v="INNER - YOGYA JATENG SELATAN"/>
    <s v="KBU"/>
    <s v="REG"/>
    <s v="AO"/>
    <s v="NEW SALES"/>
    <m/>
    <s v="MIE - SEND SURVEY"/>
    <s v="RBS-Regional 3"/>
    <d v="2026-09-15T14:15:54"/>
    <d v="2026-09-15T18:18:0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  <x v="7"/>
  </r>
  <r>
    <n v="578"/>
    <n v="1002589241"/>
    <n v="3"/>
    <x v="2"/>
    <n v="4"/>
    <s v="YOGYAKARTA"/>
    <s v="INNER - YOGYA JATENG SELATAN"/>
    <s v="KBU"/>
    <s v="REG"/>
    <s v="AO"/>
    <s v="NEW SALES"/>
    <m/>
    <s v="MIE - SEND SURVEY"/>
    <s v="RBS-Regional 3"/>
    <d v="2026-09-15T14:12:01"/>
    <d v="2026-09-15T16:46:01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2"/>
    <x v="7"/>
  </r>
  <r>
    <n v="579"/>
    <n v="1002589128"/>
    <n v="3"/>
    <x v="2"/>
    <n v="4"/>
    <s v="YOGYAKARTA"/>
    <s v="INNER - YOGYA JATENG SELATAN"/>
    <s v="KBU"/>
    <s v="REG"/>
    <s v="AO"/>
    <s v="NEW SALES"/>
    <m/>
    <s v="CC - HD1A - INPROGRESS UNCONTACTED"/>
    <s v="RBS-Regional 3"/>
    <d v="2026-09-15T13:54:37"/>
    <d v="2026-09-15T18:58:21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FCC"/>
    <s v="X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2"/>
    <x v="7"/>
  </r>
  <r>
    <n v="580"/>
    <n v="1002565015"/>
    <n v="3"/>
    <x v="2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0"/>
    <x v="7"/>
  </r>
  <r>
    <n v="581"/>
    <n v="1002566869"/>
    <n v="3"/>
    <x v="2"/>
    <n v="4"/>
    <s v="YOGYAKARTA"/>
    <s v="BANTUL"/>
    <s v="BTL"/>
    <s v="REG"/>
    <s v="AO"/>
    <s v="NEW SALES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0"/>
    <x v="7"/>
  </r>
  <r>
    <n v="582"/>
    <n v="1002568591"/>
    <n v="3"/>
    <x v="2"/>
    <n v="4"/>
    <s v="YOGYAKARTA"/>
    <s v="BANTUL"/>
    <s v="BTL"/>
    <s v="REG"/>
    <s v="AO"/>
    <s v="NEW SALES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0"/>
    <x v="7"/>
  </r>
  <r>
    <n v="583"/>
    <n v="1002575366"/>
    <n v="3"/>
    <x v="2"/>
    <n v="4"/>
    <s v="YOGYAKARTA"/>
    <s v="BANTUL"/>
    <s v="BTL"/>
    <s v="REG"/>
    <s v="AO"/>
    <s v="NEW SALES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0"/>
    <x v="7"/>
  </r>
  <r>
    <n v="584"/>
    <n v="1002582650"/>
    <n v="3"/>
    <x v="2"/>
    <n v="4"/>
    <s v="YOGYAKARTA"/>
    <s v="BANTUL"/>
    <s v="BTL"/>
    <s v="REG"/>
    <s v="AO"/>
    <s v="NEW SALES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0"/>
    <x v="7"/>
  </r>
  <r>
    <n v="585"/>
    <n v="1002567782"/>
    <n v="3"/>
    <x v="2"/>
    <n v="4"/>
    <s v="YOGYAKARTA"/>
    <s v="SLEMAN"/>
    <s v="GOD"/>
    <s v="REG"/>
    <s v="AO"/>
    <s v="NEW SALES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0"/>
    <x v="7"/>
  </r>
  <r>
    <n v="586"/>
    <n v="1002568931"/>
    <n v="3"/>
    <x v="2"/>
    <n v="4"/>
    <s v="YOGYAKARTA"/>
    <s v="SLEMAN"/>
    <s v="GOD"/>
    <s v="REG"/>
    <s v="AO"/>
    <s v="NEW SALES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0"/>
    <x v="7"/>
  </r>
  <r>
    <n v="587"/>
    <n v="1002574994"/>
    <n v="3"/>
    <x v="2"/>
    <n v="4"/>
    <s v="YOGYAKARTA"/>
    <s v="SLEMAN"/>
    <s v="GOD"/>
    <s v="REG"/>
    <s v="AO"/>
    <s v="NEW SALES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0"/>
    <x v="7"/>
  </r>
  <r>
    <n v="588"/>
    <n v="1002576408"/>
    <n v="3"/>
    <x v="2"/>
    <n v="4"/>
    <s v="YOGYAKARTA"/>
    <s v="SLEMAN"/>
    <s v="GOD"/>
    <s v="REG"/>
    <s v="AO"/>
    <s v="NEW SALES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0"/>
    <x v="7"/>
  </r>
  <r>
    <n v="589"/>
    <n v="1002571923"/>
    <n v="3"/>
    <x v="2"/>
    <n v="4"/>
    <s v="YOGYAKARTA"/>
    <s v="SLEMAN"/>
    <s v="GOD"/>
    <s v="REG"/>
    <s v="AO"/>
    <s v="NEW SALES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2"/>
    <x v="7"/>
  </r>
  <r>
    <n v="590"/>
    <n v="1002577710"/>
    <n v="3"/>
    <x v="2"/>
    <n v="4"/>
    <s v="YOGYAKARTA"/>
    <s v="SLEMAN"/>
    <s v="KLS"/>
    <s v="REG"/>
    <s v="AO"/>
    <s v="NEW SALES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0"/>
    <x v="7"/>
  </r>
  <r>
    <n v="591"/>
    <n v="1002574318"/>
    <n v="3"/>
    <x v="2"/>
    <n v="4"/>
    <s v="YOGYAKARTA"/>
    <s v="SLEMAN"/>
    <s v="KLS"/>
    <s v="REG"/>
    <s v="AO"/>
    <s v="NEW SALES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2"/>
    <x v="7"/>
  </r>
  <r>
    <n v="592"/>
    <n v="1002570204"/>
    <n v="3"/>
    <x v="2"/>
    <n v="4"/>
    <s v="YOGYAKARTA"/>
    <s v="SLEMAN"/>
    <s v="KLS"/>
    <s v="REG"/>
    <s v="AO"/>
    <s v="NEW SALES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  <x v="7"/>
  </r>
  <r>
    <n v="593"/>
    <n v="1002565851"/>
    <n v="3"/>
    <x v="2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0"/>
    <x v="7"/>
  </r>
  <r>
    <n v="594"/>
    <n v="1002569598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0"/>
    <x v="7"/>
  </r>
  <r>
    <n v="595"/>
    <n v="1002572664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0"/>
    <x v="7"/>
  </r>
  <r>
    <n v="596"/>
    <n v="1002572933"/>
    <n v="3"/>
    <x v="2"/>
    <n v="4"/>
    <s v="YOGYAKARTA"/>
    <s v="INNER - YOGYA JATENG SELATAN"/>
    <s v="KGD"/>
    <s v="REG"/>
    <s v="AO"/>
    <s v="NEW SALES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0"/>
    <x v="7"/>
  </r>
  <r>
    <n v="597"/>
    <n v="1002578546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0"/>
    <x v="7"/>
  </r>
  <r>
    <n v="598"/>
    <n v="1002585679"/>
    <n v="3"/>
    <x v="2"/>
    <n v="4"/>
    <s v="YOGYAKARTA"/>
    <s v="INNER - YOGYA JATENG SELATAN"/>
    <s v="KGD"/>
    <s v="REG"/>
    <s v="AO"/>
    <s v="NEW SALES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0"/>
    <x v="7"/>
  </r>
  <r>
    <n v="599"/>
    <n v="1002568868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2"/>
    <x v="7"/>
  </r>
  <r>
    <n v="600"/>
    <n v="1002588750"/>
    <n v="3"/>
    <x v="2"/>
    <n v="4"/>
    <s v="YOGYAKARTA"/>
    <s v="INNER - YOGYA JATENG SELATAN"/>
    <s v="KGD"/>
    <s v="REG"/>
    <s v="AO"/>
    <s v="NEW SALES"/>
    <s v="1P INET"/>
    <s v="MIE - SEND SURVEY"/>
    <s v="RBS-Regional 3"/>
    <d v="2026-09-15T12:02:57"/>
    <d v="2026-09-15T12:04:07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m/>
    <s v="SURVEY_NEW_MANJA"/>
    <s v="KOTAGEDE"/>
    <s v="NO ADDON"/>
    <m/>
    <s v="MIE - SEND SURVEY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2"/>
    <x v="7"/>
  </r>
  <r>
    <n v="601"/>
    <n v="1002574621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2"/>
    <x v="7"/>
  </r>
  <r>
    <n v="602"/>
    <n v="1002572524"/>
    <n v="3"/>
    <x v="2"/>
    <n v="4"/>
    <s v="YOGYAKARTA"/>
    <s v="INNER - YOGYA JATENG SELATAN"/>
    <s v="KGD"/>
    <s v="REG"/>
    <s v="AO"/>
    <s v="NEW SALES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2"/>
    <x v="7"/>
  </r>
  <r>
    <n v="603"/>
    <n v="1002567333"/>
    <n v="3"/>
    <x v="2"/>
    <n v="4"/>
    <s v="YOGYAKARTA"/>
    <s v="INNER - YOGYA JATENG SELATAN"/>
    <s v="PGR"/>
    <s v="REG"/>
    <s v="AO"/>
    <s v="NEW SALES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0"/>
    <x v="7"/>
  </r>
  <r>
    <n v="604"/>
    <n v="1002588781"/>
    <n v="3"/>
    <x v="2"/>
    <n v="4"/>
    <s v="YOGYAKARTA"/>
    <s v="INNER - YOGYA JATENG SELATAN"/>
    <s v="PGR"/>
    <s v="REG"/>
    <s v="AO"/>
    <s v="NEW SALES"/>
    <s v="1P INET"/>
    <s v="7 | OSS - PROVISIONING ISSUED"/>
    <s v="RBS-Regional 3"/>
    <d v="2026-09-15T12:17:55"/>
    <d v="2026-09-16T11:21:28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2"/>
    <x v="7"/>
  </r>
  <r>
    <n v="605"/>
    <n v="1002588096"/>
    <n v="3"/>
    <x v="3"/>
    <n v="5"/>
    <s v="MADURA"/>
    <s v="BANGKALAN"/>
    <s v="ARB"/>
    <s v="REG"/>
    <s v="AO"/>
    <s v="NEW SALES"/>
    <s v="1P INET"/>
    <s v="MIA - INVALID SURVEY"/>
    <s v="RBS-Regional 3"/>
    <d v="2026-09-15T09:35:54"/>
    <d v="2026-09-15T17:13:45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  <x v="12"/>
  </r>
  <r>
    <n v="606"/>
    <n v="1002573595"/>
    <n v="3"/>
    <x v="3"/>
    <n v="5"/>
    <s v="MADURA"/>
    <s v="BANGKALAN"/>
    <s v="BKL"/>
    <s v="REG"/>
    <s v="AO"/>
    <s v="NEW SALES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0"/>
    <x v="12"/>
  </r>
  <r>
    <n v="607"/>
    <n v="1002577538"/>
    <n v="3"/>
    <x v="3"/>
    <n v="5"/>
    <s v="MADURA"/>
    <s v="BANGKALAN"/>
    <s v="BKL"/>
    <s v="REG"/>
    <s v="AO"/>
    <s v="NEW SALES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0"/>
    <x v="12"/>
  </r>
  <r>
    <n v="608"/>
    <n v="1002577731"/>
    <n v="3"/>
    <x v="3"/>
    <n v="5"/>
    <s v="MADURA"/>
    <s v="BANGKALAN"/>
    <s v="BKL"/>
    <s v="REG"/>
    <s v="AO"/>
    <s v="NEW SALES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0"/>
    <x v="12"/>
  </r>
  <r>
    <n v="609"/>
    <n v="1002585355"/>
    <n v="3"/>
    <x v="3"/>
    <n v="5"/>
    <s v="MADURA"/>
    <s v="BANGKALAN"/>
    <s v="BKL"/>
    <s v="REG"/>
    <s v="AO"/>
    <s v="NEW SALES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0"/>
    <x v="12"/>
  </r>
  <r>
    <n v="610"/>
    <n v="1002569385"/>
    <n v="3"/>
    <x v="3"/>
    <n v="5"/>
    <s v="MADURA"/>
    <s v="BANGKALAN"/>
    <s v="BKL"/>
    <s v="REG"/>
    <s v="AO"/>
    <s v="NEW SALES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2"/>
    <x v="12"/>
  </r>
  <r>
    <n v="611"/>
    <n v="1002579909"/>
    <n v="3"/>
    <x v="3"/>
    <n v="5"/>
    <s v="MADURA"/>
    <s v="BANGKALAN"/>
    <s v="BKL"/>
    <s v="REG"/>
    <s v="AO"/>
    <s v="NEW SALES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2"/>
    <x v="12"/>
  </r>
  <r>
    <n v="612"/>
    <n v="1002577067"/>
    <n v="3"/>
    <x v="3"/>
    <n v="5"/>
    <s v="MADURA"/>
    <s v="BANGKALAN"/>
    <s v="BKL"/>
    <s v="REG"/>
    <s v="AO"/>
    <s v="NEW SALES"/>
    <m/>
    <s v="QC MIA - INVALID QUALITY CONTROL MIA"/>
    <s v="RBS-Regional 3"/>
    <d v="2026-09-08T14:06:01"/>
    <d v="2026-09-15T19:17:53"/>
    <n v="69386133"/>
    <m/>
    <n v="152435910348"/>
    <s v="TOKO BAROKAH PADI"/>
    <s v="ODP-BKL-FBC/23"/>
    <m/>
    <m/>
    <m/>
    <m/>
    <n v="112.703694029292"/>
    <n v="-7.04341277816164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QC1"/>
    <s v="X"/>
    <s v="NO ADDON"/>
    <m/>
    <s v="QC MIA - INVALID QUALITY CONTROL MIA - Foto Lokasi Instalasi Tidak Valid - 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2"/>
    <x v="12"/>
  </r>
  <r>
    <n v="613"/>
    <n v="1002589127"/>
    <n v="3"/>
    <x v="3"/>
    <n v="5"/>
    <s v="MADURA"/>
    <s v="BANGKALAN"/>
    <s v="BKL"/>
    <s v="REG"/>
    <s v="AO"/>
    <s v="NEW SALES"/>
    <m/>
    <s v="CC - HD1A - INPROGRESS UNCONTACTED"/>
    <s v="RBS-Regional 3"/>
    <d v="2026-09-15T13:56:04"/>
    <d v="2026-09-16T11:13:48"/>
    <n v="69390768"/>
    <m/>
    <n v="152435910436"/>
    <s v="SDIT Nurul Rahmah Kemayoran "/>
    <s v="ODP-BKL-FCD/04"/>
    <m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m/>
    <m/>
    <m/>
    <s v="15-09-2026 14:10:01"/>
    <m/>
    <m/>
    <s v="FCC"/>
    <s v="X"/>
    <s v="NO ADDON"/>
    <m/>
    <s v="UNCONTACTED : Telepon Tidak Diangkat - RNA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2"/>
  </r>
  <r>
    <n v="614"/>
    <n v="1002575944"/>
    <n v="3"/>
    <x v="3"/>
    <n v="5"/>
    <s v="MADURA"/>
    <s v="BANGKALAN"/>
    <s v="BEA"/>
    <s v="REG"/>
    <s v="AO"/>
    <s v="NEW SALES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0"/>
    <x v="12"/>
  </r>
  <r>
    <n v="615"/>
    <n v="1002576084"/>
    <n v="3"/>
    <x v="3"/>
    <n v="5"/>
    <s v="MADURA"/>
    <s v="BANGKALAN"/>
    <s v="KML"/>
    <s v="REG"/>
    <s v="AO"/>
    <s v="NEW SALES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0"/>
    <x v="12"/>
  </r>
  <r>
    <n v="616"/>
    <n v="1002582428"/>
    <n v="3"/>
    <x v="3"/>
    <n v="5"/>
    <s v="MADURA"/>
    <s v="BANGKALAN"/>
    <s v="KML"/>
    <s v="REG"/>
    <s v="AO"/>
    <s v="NEW SALES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0"/>
    <x v="12"/>
  </r>
  <r>
    <n v="617"/>
    <n v="1002581896"/>
    <n v="3"/>
    <x v="3"/>
    <n v="5"/>
    <s v="MADURA"/>
    <s v="BANGKALAN"/>
    <s v="KML"/>
    <s v="REG"/>
    <s v="AO"/>
    <s v="NEW SALES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0"/>
    <x v="12"/>
  </r>
  <r>
    <n v="618"/>
    <n v="1002582511"/>
    <n v="3"/>
    <x v="3"/>
    <n v="5"/>
    <s v="MADURA"/>
    <s v="BANGKALAN"/>
    <s v="KML"/>
    <s v="REG"/>
    <s v="AO"/>
    <s v="NEW SALES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0"/>
    <x v="12"/>
  </r>
  <r>
    <n v="619"/>
    <n v="1002582558"/>
    <n v="3"/>
    <x v="3"/>
    <n v="5"/>
    <s v="MADURA"/>
    <s v="BANGKALAN"/>
    <s v="KML"/>
    <s v="REG"/>
    <s v="AO"/>
    <s v="NEW SALES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0"/>
    <x v="12"/>
  </r>
  <r>
    <n v="620"/>
    <n v="1002582448"/>
    <n v="3"/>
    <x v="3"/>
    <n v="5"/>
    <s v="MADURA"/>
    <s v="BANGKALAN"/>
    <s v="KML"/>
    <s v="REG"/>
    <s v="AO"/>
    <s v="NEW SALES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0"/>
    <x v="12"/>
  </r>
  <r>
    <n v="621"/>
    <n v="1002583795"/>
    <n v="3"/>
    <x v="3"/>
    <n v="5"/>
    <s v="MADURA"/>
    <s v="BANGKALAN"/>
    <s v="KML"/>
    <s v="REG"/>
    <s v="AO"/>
    <s v="NEW SALES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0"/>
    <x v="12"/>
  </r>
  <r>
    <n v="622"/>
    <n v="1002585364"/>
    <n v="3"/>
    <x v="3"/>
    <n v="5"/>
    <s v="MADURA"/>
    <s v="BANGKALAN"/>
    <s v="KML"/>
    <s v="REG"/>
    <s v="AO"/>
    <s v="NEW SALES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0"/>
    <x v="12"/>
  </r>
  <r>
    <n v="623"/>
    <n v="1002582165"/>
    <n v="3"/>
    <x v="3"/>
    <n v="5"/>
    <s v="MADURA"/>
    <s v="BANGKALAN"/>
    <s v="KML"/>
    <s v="REG"/>
    <s v="AO"/>
    <s v="NEW SALES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2"/>
    <x v="12"/>
  </r>
  <r>
    <n v="624"/>
    <n v="1002584248"/>
    <n v="3"/>
    <x v="3"/>
    <n v="5"/>
    <s v="MADURA"/>
    <s v="BANGKALAN"/>
    <s v="KML"/>
    <s v="REG"/>
    <s v="AO"/>
    <s v="NEW SALES"/>
    <s v="1P INET"/>
    <s v="OSS - FALLOUT"/>
    <s v="RBS-Regional 3"/>
    <d v="2026-09-12T14:44:56"/>
    <d v="2026-09-14T20:10:04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FO_WFM"/>
    <s v="X"/>
    <s v="NO ADDON"/>
    <m/>
    <s v="Provisioning Failed|WFM|INF009381081|MANJA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2"/>
    <x v="12"/>
  </r>
  <r>
    <n v="625"/>
    <n v="1002589710"/>
    <n v="3"/>
    <x v="3"/>
    <n v="5"/>
    <s v="MADURA"/>
    <s v="BANGKALAN"/>
    <s v="KML"/>
    <s v="REG"/>
    <s v="AO"/>
    <s v="NEW SALES"/>
    <m/>
    <s v="MIE - SEND SURVEY"/>
    <s v="RBS-Regional 3"/>
    <d v="2026-09-15T15:42:40"/>
    <d v="2026-09-15T17:20:29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m/>
    <s v="SURVEY_NEW_MANJA"/>
    <s v="X"/>
    <s v="NETMONK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2"/>
    <x v="12"/>
  </r>
  <r>
    <n v="626"/>
    <n v="1002583770"/>
    <n v="3"/>
    <x v="3"/>
    <n v="5"/>
    <s v="MADURA"/>
    <s v="BANGKALAN"/>
    <s v="KML"/>
    <s v="REG"/>
    <s v="AO"/>
    <s v="NEW SALES"/>
    <m/>
    <s v="MYCX - SEND OPEN PAPERLESS"/>
    <s v="RBS-Regional 3"/>
    <d v="2026-09-12T09:48:35"/>
    <d v="2026-09-12T10:48:20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INPROGRESS_SC"/>
    <s v="X"/>
    <s v="NO ADDON"/>
    <m/>
    <s v="SEND PAPERLESS OPEN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m/>
    <m/>
    <m/>
    <m/>
    <m/>
    <e v="#NUM!"/>
    <e v="#NUM!"/>
    <x v="2"/>
    <x v="12"/>
  </r>
  <r>
    <n v="627"/>
    <n v="1002577763"/>
    <n v="3"/>
    <x v="3"/>
    <n v="5"/>
    <s v="MADURA"/>
    <s v="BANGKALAN"/>
    <s v="KML"/>
    <s v="REG"/>
    <s v="AO"/>
    <s v="NEW SALES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  <x v="12"/>
  </r>
  <r>
    <n v="628"/>
    <n v="1002580277"/>
    <n v="3"/>
    <x v="3"/>
    <n v="5"/>
    <s v="MADURA"/>
    <s v="BANGKALAN"/>
    <s v="KML"/>
    <s v="REG"/>
    <s v="AO"/>
    <s v="NEW SALES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2"/>
  </r>
  <r>
    <n v="629"/>
    <n v="1002576411"/>
    <n v="3"/>
    <x v="3"/>
    <n v="5"/>
    <s v="MADURA"/>
    <s v="BANGKALAN"/>
    <s v="TBU"/>
    <s v="REG"/>
    <s v="AO"/>
    <s v="NEW SALES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0"/>
    <x v="12"/>
  </r>
  <r>
    <n v="630"/>
    <n v="1002580015"/>
    <n v="3"/>
    <x v="3"/>
    <n v="5"/>
    <s v="MADURA"/>
    <s v="BANGKALAN"/>
    <s v="TBU"/>
    <s v="REG"/>
    <s v="AO"/>
    <s v="NEW SALES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0"/>
    <x v="12"/>
  </r>
  <r>
    <n v="631"/>
    <n v="1002584548"/>
    <n v="3"/>
    <x v="3"/>
    <n v="5"/>
    <s v="MADURA"/>
    <s v="BANGKALAN"/>
    <s v="TBU"/>
    <s v="REG"/>
    <s v="AO"/>
    <s v="NEW SALES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0"/>
    <x v="12"/>
  </r>
  <r>
    <n v="632"/>
    <n v="1002575649"/>
    <n v="3"/>
    <x v="3"/>
    <n v="5"/>
    <s v="MADURA"/>
    <s v="BANGKALAN"/>
    <s v="TBU"/>
    <s v="REG"/>
    <s v="AO"/>
    <s v="NEW SALES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2"/>
    <x v="12"/>
  </r>
  <r>
    <n v="633"/>
    <n v="1002585369"/>
    <n v="3"/>
    <x v="3"/>
    <n v="5"/>
    <s v="MADURA"/>
    <s v="BANGKALAN"/>
    <s v="TBU"/>
    <s v="REG"/>
    <s v="AO"/>
    <s v="NEW SALES"/>
    <s v="1P INET"/>
    <s v="MIA - INVALID SURVEY"/>
    <s v="RBS-Regional 3"/>
    <d v="2026-09-14T08:59:54"/>
    <d v="2026-09-14T21:05:07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2"/>
    <x v="12"/>
  </r>
  <r>
    <n v="634"/>
    <n v="1002584695"/>
    <n v="3"/>
    <x v="3"/>
    <n v="5"/>
    <s v="MADURA"/>
    <s v="BANGKALAN"/>
    <s v="TBU"/>
    <s v="REG"/>
    <s v="AO"/>
    <s v="NEW SALES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2"/>
  </r>
  <r>
    <n v="635"/>
    <n v="1002573098"/>
    <n v="3"/>
    <x v="3"/>
    <n v="5"/>
    <s v="MADURA"/>
    <s v="BANGKALAN"/>
    <s v="OMB"/>
    <s v="REG"/>
    <s v="AO"/>
    <s v="NEW SALES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0"/>
    <x v="12"/>
  </r>
  <r>
    <n v="636"/>
    <n v="1002578218"/>
    <n v="3"/>
    <x v="3"/>
    <n v="5"/>
    <s v="MADURA"/>
    <s v="BANGKALAN"/>
    <s v="OMB"/>
    <s v="REG"/>
    <s v="AO"/>
    <s v="NEW SALES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  <x v="12"/>
  </r>
  <r>
    <n v="637"/>
    <n v="1002578595"/>
    <n v="3"/>
    <x v="3"/>
    <n v="5"/>
    <s v="MADURA"/>
    <s v="BANGKALAN"/>
    <s v="OMB"/>
    <s v="REG"/>
    <s v="AO"/>
    <s v="NEW SALES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0"/>
    <x v="12"/>
  </r>
  <r>
    <n v="638"/>
    <n v="1002584462"/>
    <n v="3"/>
    <x v="3"/>
    <n v="5"/>
    <s v="MADURA"/>
    <s v="BANGKALAN"/>
    <s v="OMB"/>
    <s v="REG"/>
    <s v="AO"/>
    <s v="NEW SALES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0"/>
    <x v="12"/>
  </r>
  <r>
    <n v="639"/>
    <n v="1002586396"/>
    <n v="3"/>
    <x v="3"/>
    <n v="5"/>
    <s v="MADURA"/>
    <s v="BANGKALAN"/>
    <s v="OMB"/>
    <s v="REG"/>
    <s v="AO"/>
    <s v="NEW SALES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0"/>
    <x v="12"/>
  </r>
  <r>
    <n v="640"/>
    <n v="1002564716"/>
    <n v="3"/>
    <x v="3"/>
    <n v="5"/>
    <s v="MADURA"/>
    <s v="BANGKALAN"/>
    <s v="OMB"/>
    <s v="REG"/>
    <s v="AO"/>
    <s v="NEW SALES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2"/>
    <x v="12"/>
  </r>
  <r>
    <n v="641"/>
    <n v="1002576179"/>
    <n v="3"/>
    <x v="3"/>
    <n v="5"/>
    <s v="MADURA"/>
    <s v="BANGKALAN"/>
    <s v="OMB"/>
    <s v="REG"/>
    <s v="AO"/>
    <s v="NEW SALES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  <x v="12"/>
  </r>
  <r>
    <n v="642"/>
    <n v="1002573030"/>
    <n v="3"/>
    <x v="3"/>
    <n v="5"/>
    <s v="MADURA"/>
    <s v="BANGKALAN"/>
    <s v="OMB"/>
    <s v="REG"/>
    <s v="AO"/>
    <s v="NEW SALES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2"/>
    <x v="12"/>
  </r>
  <r>
    <n v="643"/>
    <n v="1002570860"/>
    <n v="3"/>
    <x v="3"/>
    <n v="5"/>
    <s v="MADURA"/>
    <s v="BANGKALAN"/>
    <s v="OMB"/>
    <s v="REG"/>
    <s v="AO"/>
    <s v="NEW SALES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2"/>
    <x v="12"/>
  </r>
  <r>
    <n v="644"/>
    <n v="1002572126"/>
    <n v="3"/>
    <x v="3"/>
    <n v="5"/>
    <s v="MADURA"/>
    <s v="BANGKALAN"/>
    <s v="SPG"/>
    <s v="REG"/>
    <s v="AO"/>
    <s v="NEW SALES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0"/>
    <x v="12"/>
  </r>
  <r>
    <n v="645"/>
    <n v="1002573715"/>
    <n v="3"/>
    <x v="3"/>
    <n v="5"/>
    <s v="MADURA"/>
    <s v="BANGKALAN"/>
    <s v="SPG"/>
    <s v="REG"/>
    <s v="AO"/>
    <s v="NEW SALES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0"/>
    <x v="12"/>
  </r>
  <r>
    <n v="646"/>
    <n v="1002576178"/>
    <n v="3"/>
    <x v="3"/>
    <n v="5"/>
    <s v="MADURA"/>
    <s v="BANGKALAN"/>
    <s v="SPG"/>
    <s v="REG"/>
    <s v="AO"/>
    <s v="NEW SALES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  <x v="12"/>
  </r>
  <r>
    <n v="647"/>
    <n v="1002581927"/>
    <n v="3"/>
    <x v="3"/>
    <n v="5"/>
    <s v="MADURA"/>
    <s v="BANGKALAN"/>
    <s v="SPG"/>
    <s v="REG"/>
    <s v="AO"/>
    <s v="NEW SALES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0"/>
    <x v="12"/>
  </r>
  <r>
    <n v="648"/>
    <n v="1002584550"/>
    <n v="3"/>
    <x v="3"/>
    <n v="5"/>
    <s v="MADURA"/>
    <s v="BANGKALAN"/>
    <s v="SPG"/>
    <s v="REG"/>
    <s v="AO"/>
    <s v="NEW SALES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0"/>
    <x v="12"/>
  </r>
  <r>
    <n v="649"/>
    <n v="1002584558"/>
    <n v="3"/>
    <x v="3"/>
    <n v="5"/>
    <s v="MADURA"/>
    <s v="BANGKALAN"/>
    <s v="SPG"/>
    <s v="REG"/>
    <s v="AO"/>
    <s v="NEW SALES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0"/>
    <x v="12"/>
  </r>
  <r>
    <n v="650"/>
    <n v="1002583935"/>
    <n v="3"/>
    <x v="3"/>
    <n v="5"/>
    <s v="MADURA"/>
    <s v="BANGKALAN"/>
    <s v="SPG"/>
    <s v="REG"/>
    <s v="AO"/>
    <s v="NEW SALES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0"/>
    <x v="12"/>
  </r>
  <r>
    <n v="651"/>
    <n v="1002583909"/>
    <n v="3"/>
    <x v="3"/>
    <n v="5"/>
    <s v="MADURA"/>
    <s v="BANGKALAN"/>
    <s v="SPG"/>
    <s v="REG"/>
    <s v="AO"/>
    <s v="NEW SALES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0"/>
    <x v="12"/>
  </r>
  <r>
    <n v="652"/>
    <n v="1002584594"/>
    <n v="3"/>
    <x v="3"/>
    <n v="5"/>
    <s v="MADURA"/>
    <s v="BANGKALAN"/>
    <s v="SPG"/>
    <s v="REG"/>
    <s v="AO"/>
    <s v="NEW SALES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0"/>
    <x v="12"/>
  </r>
  <r>
    <n v="653"/>
    <n v="1002585253"/>
    <n v="3"/>
    <x v="3"/>
    <n v="5"/>
    <s v="MADURA"/>
    <s v="BANGKALAN"/>
    <s v="SPG"/>
    <s v="REG"/>
    <s v="AO"/>
    <s v="NEW SALES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0"/>
    <x v="12"/>
  </r>
  <r>
    <n v="654"/>
    <n v="1002587539"/>
    <n v="3"/>
    <x v="3"/>
    <n v="5"/>
    <s v="MADURA"/>
    <s v="BANGKALAN"/>
    <s v="SPG"/>
    <s v="REG"/>
    <s v="AO"/>
    <s v="NEW SALES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0"/>
    <x v="12"/>
  </r>
  <r>
    <n v="655"/>
    <n v="1002584648"/>
    <n v="3"/>
    <x v="3"/>
    <n v="5"/>
    <s v="MADURA"/>
    <s v="BANGKALAN"/>
    <s v="SPG"/>
    <s v="REG"/>
    <s v="AO"/>
    <s v="NEW SALES"/>
    <s v="1P INET"/>
    <s v="102 | FOLLOW UP COMPLETED"/>
    <s v="RBS-Regional 3"/>
    <d v="2026-09-13T09:20:59"/>
    <d v="2026-09-14T12:12:35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86233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2"/>
    <x v="12"/>
  </r>
  <r>
    <n v="656"/>
    <n v="1002571384"/>
    <n v="3"/>
    <x v="3"/>
    <n v="5"/>
    <s v="MADURA"/>
    <s v="BANGKALAN"/>
    <s v="SPG"/>
    <s v="REG"/>
    <s v="AO"/>
    <s v="NEW SALES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2"/>
    <x v="12"/>
  </r>
  <r>
    <n v="657"/>
    <n v="1002582964"/>
    <n v="3"/>
    <x v="3"/>
    <n v="5"/>
    <s v="MADURA"/>
    <s v="BANGKALAN"/>
    <s v="SPG"/>
    <s v="REG"/>
    <s v="AO"/>
    <s v="NEW SALES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2"/>
    <x v="12"/>
  </r>
  <r>
    <n v="658"/>
    <n v="1002585297"/>
    <n v="3"/>
    <x v="3"/>
    <n v="5"/>
    <s v="MADURA"/>
    <s v="BANGKALAN"/>
    <s v="SPG"/>
    <s v="REG"/>
    <s v="AO"/>
    <s v="NEW SALES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2"/>
    <x v="12"/>
  </r>
  <r>
    <n v="659"/>
    <n v="1002588382"/>
    <n v="3"/>
    <x v="3"/>
    <n v="5"/>
    <s v="MADURA"/>
    <s v="BANGKALAN"/>
    <s v="SPG"/>
    <s v="REG"/>
    <s v="AO"/>
    <s v="NEW SALES"/>
    <m/>
    <s v="MIA - INVALID SURVEY"/>
    <s v="RBS-Regional 3"/>
    <d v="2026-09-15T10:30:40"/>
    <d v="2026-09-15T17:17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m/>
    <s v="SURVEY_NEW_MANJA"/>
    <s v="SAMPANG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2"/>
    <x v="12"/>
  </r>
  <r>
    <n v="660"/>
    <n v="1002590199"/>
    <n v="3"/>
    <x v="3"/>
    <n v="5"/>
    <s v="MADURA"/>
    <s v="BANGKALAN"/>
    <s v="SPG"/>
    <s v="REG"/>
    <s v="AO"/>
    <s v="NEW SALES"/>
    <s v="1P INET"/>
    <s v="MIE - SEND SURVEY"/>
    <s v="RBS-Regional 3"/>
    <d v="2026-09-15T19:39:01"/>
    <d v="2026-09-15T19:42:01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m/>
    <s v="SURVEY_NEW_MANJA"/>
    <s v="SAMPANG"/>
    <s v="NETMONK"/>
    <m/>
    <s v="MIE - SEND SURVEY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  <x v="12"/>
  </r>
  <r>
    <n v="661"/>
    <n v="1002564745"/>
    <n v="3"/>
    <x v="3"/>
    <n v="5"/>
    <s v="MADURA"/>
    <s v="BANGKALAN"/>
    <s v="SPG"/>
    <s v="REG"/>
    <s v="AO"/>
    <s v="NEW SALES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2"/>
    <x v="12"/>
  </r>
  <r>
    <n v="662"/>
    <n v="1002573200"/>
    <n v="3"/>
    <x v="3"/>
    <n v="5"/>
    <s v="MADURA"/>
    <s v="BANGKALAN"/>
    <s v="KPP"/>
    <s v="REG"/>
    <s v="AO"/>
    <s v="NEW SALES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0"/>
    <x v="12"/>
  </r>
  <r>
    <n v="663"/>
    <n v="1002573613"/>
    <n v="3"/>
    <x v="3"/>
    <n v="5"/>
    <s v="MADURA"/>
    <s v="BANGKALAN"/>
    <s v="KPP"/>
    <s v="REG"/>
    <s v="AO"/>
    <s v="NEW SALES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0"/>
    <x v="12"/>
  </r>
  <r>
    <n v="664"/>
    <n v="1002574831"/>
    <n v="3"/>
    <x v="3"/>
    <n v="5"/>
    <s v="MADURA"/>
    <s v="BANGKALAN"/>
    <s v="KPP"/>
    <s v="REG"/>
    <s v="AO"/>
    <s v="NEW SALES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0"/>
    <x v="12"/>
  </r>
  <r>
    <n v="665"/>
    <n v="1002583950"/>
    <n v="3"/>
    <x v="3"/>
    <n v="5"/>
    <s v="MADURA"/>
    <s v="BANGKALAN"/>
    <s v="KPP"/>
    <s v="REG"/>
    <s v="AO"/>
    <s v="NEW SALES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0"/>
    <x v="12"/>
  </r>
  <r>
    <n v="666"/>
    <n v="1002584541"/>
    <n v="3"/>
    <x v="3"/>
    <n v="5"/>
    <s v="MADURA"/>
    <s v="BANGKALAN"/>
    <s v="KPP"/>
    <s v="REG"/>
    <s v="AO"/>
    <s v="NEW SALES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  <x v="12"/>
  </r>
  <r>
    <n v="667"/>
    <n v="1002584067"/>
    <n v="3"/>
    <x v="3"/>
    <n v="5"/>
    <s v="MADURA"/>
    <s v="BANGKALAN"/>
    <s v="KPP"/>
    <s v="REG"/>
    <s v="AO"/>
    <s v="NEW SALES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0"/>
    <x v="12"/>
  </r>
  <r>
    <n v="668"/>
    <n v="1002584658"/>
    <n v="3"/>
    <x v="3"/>
    <n v="5"/>
    <s v="MADURA"/>
    <s v="BANGKALAN"/>
    <s v="KPP"/>
    <s v="REG"/>
    <s v="AO"/>
    <s v="NEW SALES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0"/>
    <x v="12"/>
  </r>
  <r>
    <n v="669"/>
    <n v="1002586188"/>
    <n v="3"/>
    <x v="3"/>
    <n v="5"/>
    <s v="MADURA"/>
    <s v="BANGKALAN"/>
    <s v="KPP"/>
    <s v="REG"/>
    <s v="AO"/>
    <s v="NEW SALES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0"/>
    <x v="12"/>
  </r>
  <r>
    <n v="670"/>
    <n v="1002586355"/>
    <n v="3"/>
    <x v="3"/>
    <n v="5"/>
    <s v="MADURA"/>
    <s v="BANGKALAN"/>
    <s v="KPP"/>
    <s v="REG"/>
    <s v="AO"/>
    <s v="NEW SALES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0"/>
    <x v="12"/>
  </r>
  <r>
    <n v="671"/>
    <n v="1002571992"/>
    <n v="3"/>
    <x v="3"/>
    <n v="5"/>
    <s v="MADURA"/>
    <s v="BANGKALAN"/>
    <s v="KPP"/>
    <s v="REG"/>
    <s v="AO"/>
    <s v="NEW SALES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2"/>
    <x v="12"/>
  </r>
  <r>
    <n v="672"/>
    <n v="1002582689"/>
    <n v="3"/>
    <x v="3"/>
    <n v="5"/>
    <s v="MADURA"/>
    <s v="BANGKALAN"/>
    <s v="KPP"/>
    <s v="REG"/>
    <s v="AO"/>
    <s v="NEW SALES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2"/>
    <x v="12"/>
  </r>
  <r>
    <n v="673"/>
    <n v="1002564024"/>
    <n v="3"/>
    <x v="3"/>
    <n v="5"/>
    <s v="MADURA"/>
    <s v="BANGKALAN"/>
    <s v="KPP"/>
    <s v="REG"/>
    <s v="AO"/>
    <s v="NEW SALES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2"/>
    <x v="12"/>
  </r>
  <r>
    <n v="674"/>
    <n v="1002583869"/>
    <n v="3"/>
    <x v="3"/>
    <n v="5"/>
    <s v="MADURA"/>
    <s v="BANGKALAN"/>
    <s v="KPP"/>
    <s v="REG"/>
    <s v="AO"/>
    <s v="NEW SALES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2"/>
    <x v="12"/>
  </r>
  <r>
    <n v="675"/>
    <n v="1002573666"/>
    <n v="3"/>
    <x v="3"/>
    <n v="5"/>
    <s v="MADURA"/>
    <s v="BANGKALAN"/>
    <s v="KPP"/>
    <s v="REG"/>
    <s v="AO"/>
    <s v="NEW SALES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2"/>
    <x v="12"/>
  </r>
  <r>
    <n v="676"/>
    <n v="1002589009"/>
    <n v="3"/>
    <x v="3"/>
    <n v="5"/>
    <s v="MADURA"/>
    <s v="BANGKALAN"/>
    <s v="KPP"/>
    <s v="REG"/>
    <s v="AO"/>
    <s v="NEW SALES"/>
    <s v="1P INET"/>
    <s v="MIA - INVALID SURVEY"/>
    <s v="RBS-Regional 3"/>
    <d v="2026-09-15T13:30:01"/>
    <d v="2026-09-15T17:18:2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2"/>
    <x v="12"/>
  </r>
  <r>
    <n v="677"/>
    <n v="1002587795"/>
    <n v="3"/>
    <x v="3"/>
    <n v="5"/>
    <s v="MADURA"/>
    <s v="BANGKALAN"/>
    <s v="KPP"/>
    <s v="REG"/>
    <s v="AO"/>
    <s v="NEW SALES"/>
    <s v="1P INET"/>
    <s v="MIA - INVALID SURVEY"/>
    <s v="RBS-Regional 3"/>
    <d v="2026-09-15T08:05:55"/>
    <d v="2026-09-15T17:15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2"/>
    <x v="12"/>
  </r>
  <r>
    <n v="678"/>
    <n v="1002573876"/>
    <n v="3"/>
    <x v="3"/>
    <n v="5"/>
    <s v="MADURA"/>
    <s v="BANGKALAN"/>
    <s v="KPP"/>
    <s v="REG"/>
    <s v="AO"/>
    <s v="NEW SALES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2"/>
  </r>
  <r>
    <n v="679"/>
    <n v="1002573403"/>
    <n v="3"/>
    <x v="3"/>
    <n v="5"/>
    <s v="MADURA"/>
    <s v="PAMEKASAN"/>
    <s v="PME"/>
    <s v="REG"/>
    <s v="AO"/>
    <s v="NEW SALES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0"/>
    <x v="12"/>
  </r>
  <r>
    <n v="680"/>
    <n v="1002572774"/>
    <n v="3"/>
    <x v="3"/>
    <n v="5"/>
    <s v="MADURA"/>
    <s v="PAMEKASAN"/>
    <s v="PME"/>
    <s v="REG"/>
    <s v="AO"/>
    <s v="NEW SALES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0"/>
    <x v="12"/>
  </r>
  <r>
    <n v="681"/>
    <n v="1002573744"/>
    <n v="3"/>
    <x v="3"/>
    <n v="5"/>
    <s v="MADURA"/>
    <s v="PAMEKASAN"/>
    <s v="PME"/>
    <s v="REG"/>
    <s v="AO"/>
    <s v="NEW SALES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0"/>
    <x v="12"/>
  </r>
  <r>
    <n v="682"/>
    <n v="1002573593"/>
    <n v="3"/>
    <x v="3"/>
    <n v="5"/>
    <s v="MADURA"/>
    <s v="PAMEKASAN"/>
    <s v="PME"/>
    <s v="REG"/>
    <s v="AO"/>
    <s v="NEW SALES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0"/>
    <x v="12"/>
  </r>
  <r>
    <n v="683"/>
    <n v="1002573632"/>
    <n v="3"/>
    <x v="3"/>
    <n v="5"/>
    <s v="MADURA"/>
    <s v="PAMEKASAN"/>
    <s v="PME"/>
    <s v="REG"/>
    <s v="AO"/>
    <s v="NEW SALES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0"/>
    <x v="12"/>
  </r>
  <r>
    <n v="684"/>
    <n v="1002573722"/>
    <n v="3"/>
    <x v="3"/>
    <n v="5"/>
    <s v="MADURA"/>
    <s v="PAMEKASAN"/>
    <s v="PME"/>
    <s v="REG"/>
    <s v="AO"/>
    <s v="NEW SALES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0"/>
    <x v="12"/>
  </r>
  <r>
    <n v="685"/>
    <n v="1002575362"/>
    <n v="3"/>
    <x v="3"/>
    <n v="5"/>
    <s v="MADURA"/>
    <s v="PAMEKASAN"/>
    <s v="PME"/>
    <s v="REG"/>
    <s v="AO"/>
    <s v="NEW SALES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0"/>
    <x v="12"/>
  </r>
  <r>
    <n v="686"/>
    <n v="1002575543"/>
    <n v="3"/>
    <x v="3"/>
    <n v="5"/>
    <s v="MADURA"/>
    <s v="PAMEKASAN"/>
    <s v="PME"/>
    <s v="REG"/>
    <s v="AO"/>
    <s v="NEW SALES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0"/>
    <x v="12"/>
  </r>
  <r>
    <n v="687"/>
    <n v="1002575180"/>
    <n v="3"/>
    <x v="3"/>
    <n v="5"/>
    <s v="MADURA"/>
    <s v="PAMEKASAN"/>
    <s v="PME"/>
    <s v="REG"/>
    <s v="AO"/>
    <s v="NEW SALES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0"/>
    <x v="12"/>
  </r>
  <r>
    <n v="688"/>
    <n v="1002576684"/>
    <n v="3"/>
    <x v="3"/>
    <n v="5"/>
    <s v="MADURA"/>
    <s v="PAMEKASAN"/>
    <s v="PME"/>
    <s v="REG"/>
    <s v="AO"/>
    <s v="NEW SALES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0"/>
    <x v="12"/>
  </r>
  <r>
    <n v="689"/>
    <n v="1002576186"/>
    <n v="3"/>
    <x v="3"/>
    <n v="5"/>
    <s v="MADURA"/>
    <s v="PAMEKASAN"/>
    <s v="PME"/>
    <s v="REG"/>
    <s v="AO"/>
    <s v="NEW SALES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0"/>
    <x v="12"/>
  </r>
  <r>
    <n v="690"/>
    <n v="1002576185"/>
    <n v="3"/>
    <x v="3"/>
    <n v="5"/>
    <s v="MADURA"/>
    <s v="PAMEKASAN"/>
    <s v="PME"/>
    <s v="REG"/>
    <s v="AO"/>
    <s v="NEW SALES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0"/>
    <x v="12"/>
  </r>
  <r>
    <n v="691"/>
    <n v="1002576157"/>
    <n v="3"/>
    <x v="3"/>
    <n v="5"/>
    <s v="MADURA"/>
    <s v="PAMEKASAN"/>
    <s v="PME"/>
    <s v="REG"/>
    <s v="AO"/>
    <s v="NEW SALES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0"/>
    <x v="12"/>
  </r>
  <r>
    <n v="692"/>
    <n v="1002576375"/>
    <n v="3"/>
    <x v="3"/>
    <n v="5"/>
    <s v="MADURA"/>
    <s v="PAMEKASAN"/>
    <s v="PME"/>
    <s v="REG"/>
    <s v="AO"/>
    <s v="NEW SALES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0"/>
    <x v="12"/>
  </r>
  <r>
    <n v="693"/>
    <n v="1002579672"/>
    <n v="3"/>
    <x v="3"/>
    <n v="5"/>
    <s v="MADURA"/>
    <s v="PAMEKASAN"/>
    <s v="PME"/>
    <s v="REG"/>
    <s v="AO"/>
    <s v="NEW SALES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0"/>
    <x v="12"/>
  </r>
  <r>
    <n v="694"/>
    <n v="1002578578"/>
    <n v="3"/>
    <x v="3"/>
    <n v="5"/>
    <s v="MADURA"/>
    <s v="PAMEKASAN"/>
    <s v="PME"/>
    <s v="REG"/>
    <s v="AO"/>
    <s v="NEW SALES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0"/>
    <x v="12"/>
  </r>
  <r>
    <n v="695"/>
    <n v="1002578431"/>
    <n v="3"/>
    <x v="3"/>
    <n v="5"/>
    <s v="MADURA"/>
    <s v="PAMEKASAN"/>
    <s v="PME"/>
    <s v="REG"/>
    <s v="AO"/>
    <s v="NEW SALES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0"/>
    <x v="12"/>
  </r>
  <r>
    <n v="696"/>
    <n v="1002580323"/>
    <n v="3"/>
    <x v="3"/>
    <n v="5"/>
    <s v="MADURA"/>
    <s v="PAMEKASAN"/>
    <s v="PME"/>
    <s v="REG"/>
    <s v="AO"/>
    <s v="NEW SALES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0"/>
    <x v="12"/>
  </r>
  <r>
    <n v="697"/>
    <n v="1002580252"/>
    <n v="3"/>
    <x v="3"/>
    <n v="5"/>
    <s v="MADURA"/>
    <s v="PAMEKASAN"/>
    <s v="PME"/>
    <s v="REG"/>
    <s v="AO"/>
    <s v="NEW SALES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0"/>
    <x v="12"/>
  </r>
  <r>
    <n v="698"/>
    <n v="1002581158"/>
    <n v="3"/>
    <x v="3"/>
    <n v="5"/>
    <s v="MADURA"/>
    <s v="PAMEKASAN"/>
    <s v="PME"/>
    <s v="REG"/>
    <s v="AO"/>
    <s v="NEW SALES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0"/>
    <x v="12"/>
  </r>
  <r>
    <n v="699"/>
    <n v="1002579871"/>
    <n v="3"/>
    <x v="3"/>
    <n v="5"/>
    <s v="MADURA"/>
    <s v="PAMEKASAN"/>
    <s v="PME"/>
    <s v="REG"/>
    <s v="AO"/>
    <s v="NEW SALES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0"/>
    <x v="12"/>
  </r>
  <r>
    <n v="700"/>
    <n v="1002581777"/>
    <n v="3"/>
    <x v="3"/>
    <n v="5"/>
    <s v="MADURA"/>
    <s v="PAMEKASAN"/>
    <s v="PME"/>
    <s v="REG"/>
    <s v="AO"/>
    <s v="NEW SALES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0"/>
    <x v="12"/>
  </r>
  <r>
    <n v="701"/>
    <n v="1002583566"/>
    <n v="3"/>
    <x v="3"/>
    <n v="5"/>
    <s v="MADURA"/>
    <s v="PAMEKASAN"/>
    <s v="PME"/>
    <s v="REG"/>
    <s v="AO"/>
    <s v="NEW SALES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0"/>
    <x v="12"/>
  </r>
  <r>
    <n v="702"/>
    <n v="1002581985"/>
    <n v="3"/>
    <x v="3"/>
    <n v="5"/>
    <s v="MADURA"/>
    <s v="PAMEKASAN"/>
    <s v="PME"/>
    <s v="REG"/>
    <s v="AO"/>
    <s v="NEW SALES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0"/>
    <x v="12"/>
  </r>
  <r>
    <n v="703"/>
    <n v="1002581982"/>
    <n v="3"/>
    <x v="3"/>
    <n v="5"/>
    <s v="MADURA"/>
    <s v="PAMEKASAN"/>
    <s v="PME"/>
    <s v="REG"/>
    <s v="AO"/>
    <s v="NEW SALES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0"/>
    <x v="12"/>
  </r>
  <r>
    <n v="704"/>
    <n v="1002573916"/>
    <n v="3"/>
    <x v="3"/>
    <n v="5"/>
    <s v="MADURA"/>
    <s v="PAMEKASAN"/>
    <s v="PME"/>
    <s v="REG"/>
    <s v="AO"/>
    <s v="NEW SALES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2"/>
    <x v="12"/>
  </r>
  <r>
    <n v="705"/>
    <n v="1002579119"/>
    <n v="3"/>
    <x v="3"/>
    <n v="5"/>
    <s v="MADURA"/>
    <s v="PAMEKASAN"/>
    <s v="PME"/>
    <s v="REG"/>
    <s v="AO"/>
    <s v="NEW SALES"/>
    <s v="1P INET"/>
    <s v="7 | OSS - PROVISIONING ISSUED"/>
    <s v="RBS-Regional 3"/>
    <d v="2026-09-09T14:56:57"/>
    <d v="2026-09-15T12:46:03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m/>
    <s v="PI"/>
    <s v="PAMEKASAN"/>
    <s v="NO ADDON"/>
    <m/>
    <s v="Provisioning Issu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2"/>
    <x v="12"/>
  </r>
  <r>
    <n v="706"/>
    <n v="1002581870"/>
    <n v="3"/>
    <x v="3"/>
    <n v="5"/>
    <s v="MADURA"/>
    <s v="PAMEKASAN"/>
    <s v="PME"/>
    <s v="REG"/>
    <s v="AO"/>
    <s v="NEW SALES"/>
    <m/>
    <s v="OSS - PROVISIONING DESAIN"/>
    <s v="RBS-Regional 3"/>
    <d v="2026-09-11T09:03:25"/>
    <d v="2026-09-15T12:45:58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PRE_PI"/>
    <s v="PAMEKASAN"/>
    <s v="NO ADDON"/>
    <m/>
    <s v="Provisioning Design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2"/>
    <x v="12"/>
  </r>
  <r>
    <n v="707"/>
    <n v="1002577113"/>
    <n v="3"/>
    <x v="3"/>
    <n v="5"/>
    <s v="MADURA"/>
    <s v="PAMEKASAN"/>
    <s v="PME"/>
    <s v="REG"/>
    <s v="AO"/>
    <s v="NEW SALES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2"/>
    <x v="12"/>
  </r>
  <r>
    <n v="708"/>
    <n v="1002577951"/>
    <n v="3"/>
    <x v="3"/>
    <n v="5"/>
    <s v="MADURA"/>
    <s v="PAMEKASAN"/>
    <s v="PME"/>
    <s v="REG"/>
    <s v="AO"/>
    <s v="NEW SALES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2"/>
    <x v="12"/>
  </r>
  <r>
    <n v="709"/>
    <n v="1002586233"/>
    <n v="3"/>
    <x v="3"/>
    <n v="5"/>
    <s v="MADURA"/>
    <s v="PAMEKASAN"/>
    <s v="PME"/>
    <s v="REG"/>
    <s v="AO"/>
    <s v="NEW SALES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2"/>
    <x v="12"/>
  </r>
  <r>
    <n v="710"/>
    <n v="1002588530"/>
    <n v="3"/>
    <x v="3"/>
    <n v="5"/>
    <s v="MADURA"/>
    <s v="PAMEKASAN"/>
    <s v="PME"/>
    <s v="REG"/>
    <s v="AO"/>
    <s v="NEW SALES"/>
    <s v="1P INET"/>
    <s v="8 | OSS - PONR"/>
    <s v="RBS-Regional 3"/>
    <d v="2026-09-15T11:08:54"/>
    <d v="2026-09-16T10:55:20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ACT_COM"/>
    <s v="PAMEKASAN"/>
    <s v="NO ADDON"/>
    <m/>
    <s v="PONR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m/>
    <m/>
    <m/>
    <e v="#NUM!"/>
    <e v="#NUM!"/>
    <x v="2"/>
    <x v="12"/>
  </r>
  <r>
    <n v="711"/>
    <n v="1002581729"/>
    <n v="3"/>
    <x v="3"/>
    <n v="5"/>
    <s v="MADURA"/>
    <s v="PAMEKASAN"/>
    <s v="PME"/>
    <s v="REG"/>
    <s v="AO"/>
    <s v="NEW SALES"/>
    <s v="1P INET"/>
    <s v="MIA - INVALID SURVEY"/>
    <s v="RBS-Regional 3"/>
    <d v="2026-09-11T07:56:57"/>
    <d v="2026-09-11T20:50:14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SURVEY_NEW_MANJA"/>
    <s v="PAMEKASAN"/>
    <s v="NO ADDON"/>
    <m/>
    <s v="MIE - INVALID SURVEY - Kendala Jalur/Rute Tarikan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  <x v="12"/>
  </r>
  <r>
    <n v="712"/>
    <n v="1002585793"/>
    <n v="3"/>
    <x v="3"/>
    <n v="5"/>
    <s v="MADURA"/>
    <s v="PAMEKASAN"/>
    <s v="PME"/>
    <s v="REG"/>
    <s v="AO"/>
    <s v="NEW SALES"/>
    <s v="1P INET"/>
    <s v="MIA - INVALID SURVEY"/>
    <s v="RBS-Regional 3"/>
    <d v="2026-09-14T10:26:54"/>
    <d v="2026-09-14T20:56:23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SURVEY_NEW_MANJA"/>
    <s v="PAMEKASAN"/>
    <s v="NO ADDON"/>
    <m/>
    <s v="MIE - INVALID SURVEY - Kendala Jalur/Rute Tarikan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2"/>
    <x v="12"/>
  </r>
  <r>
    <n v="713"/>
    <n v="1002571282"/>
    <n v="3"/>
    <x v="3"/>
    <n v="5"/>
    <s v="MADURA"/>
    <s v="PAMEKASAN"/>
    <s v="PME"/>
    <s v="REG"/>
    <s v="AO"/>
    <s v="NEW SALES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2"/>
    <x v="12"/>
  </r>
  <r>
    <n v="714"/>
    <n v="1002582124"/>
    <n v="3"/>
    <x v="3"/>
    <n v="5"/>
    <s v="MADURA"/>
    <s v="PAMEKASAN"/>
    <s v="PRG"/>
    <s v="REG"/>
    <s v="AO"/>
    <s v="NEW SALES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0"/>
    <x v="12"/>
  </r>
  <r>
    <n v="715"/>
    <n v="1002585150"/>
    <n v="3"/>
    <x v="3"/>
    <n v="5"/>
    <s v="MADURA"/>
    <s v="PAMEKASAN"/>
    <s v="PRG"/>
    <s v="REG"/>
    <s v="AO"/>
    <s v="NEW SALES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0"/>
    <x v="12"/>
  </r>
  <r>
    <n v="716"/>
    <n v="1002585927"/>
    <n v="3"/>
    <x v="3"/>
    <n v="5"/>
    <s v="MADURA"/>
    <s v="PAMEKASAN"/>
    <s v="PRG"/>
    <s v="REG"/>
    <s v="AO"/>
    <s v="NEW SALES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  <x v="12"/>
  </r>
  <r>
    <n v="717"/>
    <n v="1002582326"/>
    <n v="3"/>
    <x v="3"/>
    <n v="5"/>
    <s v="MADURA"/>
    <s v="PAMEKASAN"/>
    <s v="PRG"/>
    <s v="REG"/>
    <s v="AO"/>
    <s v="NEW SALES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2"/>
    <x v="12"/>
  </r>
  <r>
    <n v="718"/>
    <n v="1002588751"/>
    <n v="3"/>
    <x v="3"/>
    <n v="5"/>
    <s v="MADURA"/>
    <s v="PAMEKASAN"/>
    <s v="PRG"/>
    <s v="REG"/>
    <s v="AO"/>
    <s v="NEW SALES"/>
    <s v="1P INET"/>
    <s v="MIA - INVALID SURVEY"/>
    <s v="RBS-Regional 3"/>
    <d v="2026-09-15T12:02:58"/>
    <d v="2026-09-15T17:16:35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2"/>
    <x v="12"/>
  </r>
  <r>
    <n v="719"/>
    <n v="1002585006"/>
    <n v="3"/>
    <x v="3"/>
    <n v="5"/>
    <s v="MADURA"/>
    <s v="PAMEKASAN"/>
    <s v="SPK"/>
    <s v="REG"/>
    <s v="AO"/>
    <s v="NEW SALES"/>
    <s v="1P INET"/>
    <s v="OSS - FALLOUT"/>
    <s v="RBS-Regional 3"/>
    <d v="2026-09-13T15:57:01"/>
    <d v="2026-09-14T20:11:04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FO_WFM"/>
    <s v="X"/>
    <s v="NO ADDON"/>
    <m/>
    <s v="Provisioning Failed|WFM|INF009381088|MANJA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2"/>
    <x v="12"/>
  </r>
  <r>
    <n v="720"/>
    <n v="1002576682"/>
    <n v="3"/>
    <x v="3"/>
    <n v="5"/>
    <s v="MADURA"/>
    <s v="PAMEKASAN"/>
    <s v="SPK"/>
    <s v="REG"/>
    <s v="AO"/>
    <s v="NEW SALES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2"/>
    <x v="12"/>
  </r>
  <r>
    <n v="721"/>
    <n v="1002571537"/>
    <n v="3"/>
    <x v="3"/>
    <n v="5"/>
    <s v="MADURA"/>
    <s v="PAMEKASAN"/>
    <s v="SMP"/>
    <s v="REG"/>
    <s v="AO"/>
    <s v="NEW SALES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0"/>
    <x v="12"/>
  </r>
  <r>
    <n v="722"/>
    <n v="1002571672"/>
    <n v="3"/>
    <x v="3"/>
    <n v="5"/>
    <s v="MADURA"/>
    <s v="PAMEKASAN"/>
    <s v="SMP"/>
    <s v="REG"/>
    <s v="AO"/>
    <s v="NEW SALES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0"/>
    <x v="12"/>
  </r>
  <r>
    <n v="723"/>
    <n v="1002573043"/>
    <n v="3"/>
    <x v="3"/>
    <n v="5"/>
    <s v="MADURA"/>
    <s v="PAMEKASAN"/>
    <s v="SMP"/>
    <s v="REG"/>
    <s v="AO"/>
    <s v="NEW SALES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0"/>
    <x v="12"/>
  </r>
  <r>
    <n v="724"/>
    <n v="1002573183"/>
    <n v="3"/>
    <x v="3"/>
    <n v="5"/>
    <s v="MADURA"/>
    <s v="PAMEKASAN"/>
    <s v="SMP"/>
    <s v="REG"/>
    <s v="AO"/>
    <s v="NEW SALES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0"/>
    <x v="12"/>
  </r>
  <r>
    <n v="725"/>
    <n v="1002573114"/>
    <n v="3"/>
    <x v="3"/>
    <n v="5"/>
    <s v="MADURA"/>
    <s v="PAMEKASAN"/>
    <s v="SMP"/>
    <s v="REG"/>
    <s v="AO"/>
    <s v="NEW SALES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0"/>
    <x v="12"/>
  </r>
  <r>
    <n v="726"/>
    <n v="1002573205"/>
    <n v="3"/>
    <x v="3"/>
    <n v="5"/>
    <s v="MADURA"/>
    <s v="PAMEKASAN"/>
    <s v="SMP"/>
    <s v="REG"/>
    <s v="AO"/>
    <s v="NEW SALES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0"/>
    <x v="12"/>
  </r>
  <r>
    <n v="727"/>
    <n v="1002573084"/>
    <n v="3"/>
    <x v="3"/>
    <n v="5"/>
    <s v="MADURA"/>
    <s v="PAMEKASAN"/>
    <s v="SMP"/>
    <s v="REG"/>
    <s v="AO"/>
    <s v="NEW SALES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0"/>
    <x v="12"/>
  </r>
  <r>
    <n v="728"/>
    <n v="1002573684"/>
    <n v="3"/>
    <x v="3"/>
    <n v="5"/>
    <s v="MADURA"/>
    <s v="PAMEKASAN"/>
    <s v="SMP"/>
    <s v="REG"/>
    <s v="AO"/>
    <s v="NEW SALES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0"/>
    <x v="12"/>
  </r>
  <r>
    <n v="729"/>
    <n v="1002581943"/>
    <n v="3"/>
    <x v="3"/>
    <n v="5"/>
    <s v="MADURA"/>
    <s v="PAMEKASAN"/>
    <s v="SMP"/>
    <s v="REG"/>
    <s v="AO"/>
    <s v="NEW SALES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0"/>
    <x v="12"/>
  </r>
  <r>
    <n v="730"/>
    <n v="1002582437"/>
    <n v="3"/>
    <x v="3"/>
    <n v="5"/>
    <s v="MADURA"/>
    <s v="PAMEKASAN"/>
    <s v="SMP"/>
    <s v="REG"/>
    <s v="AO"/>
    <s v="NEW SALES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0"/>
    <x v="12"/>
  </r>
  <r>
    <n v="731"/>
    <n v="1002571246"/>
    <n v="3"/>
    <x v="3"/>
    <n v="5"/>
    <s v="MADURA"/>
    <s v="PAMEKASAN"/>
    <s v="SMP"/>
    <s v="REG"/>
    <s v="AO"/>
    <s v="NEW SALES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2"/>
    <x v="12"/>
  </r>
  <r>
    <n v="732"/>
    <n v="1002571663"/>
    <n v="3"/>
    <x v="3"/>
    <n v="5"/>
    <s v="MADURA"/>
    <s v="PAMEKASAN"/>
    <s v="SMP"/>
    <s v="REG"/>
    <s v="AO"/>
    <s v="NEW SALES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2"/>
    <x v="12"/>
  </r>
  <r>
    <n v="733"/>
    <n v="1002569624"/>
    <n v="3"/>
    <x v="3"/>
    <n v="5"/>
    <s v="MADURA"/>
    <s v="PAMEKASAN"/>
    <s v="SMP"/>
    <s v="REG"/>
    <s v="AO"/>
    <s v="NEW SALES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2"/>
    <x v="12"/>
  </r>
  <r>
    <n v="734"/>
    <n v="1002571167"/>
    <n v="3"/>
    <x v="3"/>
    <n v="5"/>
    <s v="MADURA"/>
    <s v="PAMEKASAN"/>
    <s v="SMP"/>
    <s v="REG"/>
    <s v="AO"/>
    <s v="NEW SALES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2"/>
    <x v="12"/>
  </r>
  <r>
    <n v="735"/>
    <n v="1002564905"/>
    <n v="3"/>
    <x v="3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0"/>
    <x v="13"/>
  </r>
  <r>
    <n v="736"/>
    <n v="1002567253"/>
    <n v="3"/>
    <x v="3"/>
    <n v="5"/>
    <s v="SBY UTARA"/>
    <s v="KENJERAN"/>
    <s v="KBL"/>
    <s v="REG"/>
    <s v="AO"/>
    <s v="NEW SALES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0"/>
    <x v="13"/>
  </r>
  <r>
    <n v="737"/>
    <n v="1002577866"/>
    <n v="3"/>
    <x v="3"/>
    <n v="5"/>
    <s v="SBY UTARA"/>
    <s v="KENJERAN"/>
    <s v="KBL"/>
    <s v="REG"/>
    <s v="AO"/>
    <s v="NEW SALES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0"/>
    <x v="13"/>
  </r>
  <r>
    <n v="738"/>
    <n v="1002578285"/>
    <n v="3"/>
    <x v="3"/>
    <n v="5"/>
    <s v="SBY UTARA"/>
    <s v="KENJERAN"/>
    <s v="KBL"/>
    <s v="REG"/>
    <s v="AO"/>
    <s v="NEW SALES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0"/>
    <x v="13"/>
  </r>
  <r>
    <n v="739"/>
    <n v="1002586104"/>
    <n v="3"/>
    <x v="3"/>
    <n v="5"/>
    <s v="SBY UTARA"/>
    <s v="KENJERAN"/>
    <s v="KBL"/>
    <s v="REG"/>
    <s v="AO"/>
    <s v="NEW SALES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0"/>
    <x v="13"/>
  </r>
  <r>
    <n v="740"/>
    <n v="1002589725"/>
    <n v="3"/>
    <x v="3"/>
    <n v="5"/>
    <s v="SBY UTARA"/>
    <s v="KENJERAN"/>
    <s v="KBL"/>
    <s v="REG"/>
    <s v="AO"/>
    <s v="NEW SALES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0"/>
    <x v="13"/>
  </r>
  <r>
    <n v="741"/>
    <n v="1002582359"/>
    <n v="3"/>
    <x v="3"/>
    <n v="5"/>
    <s v="SBY UTARA"/>
    <s v="KENJERAN"/>
    <s v="KBL"/>
    <s v="REG"/>
    <s v="AO"/>
    <s v="NEW SALES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2"/>
    <x v="13"/>
  </r>
  <r>
    <n v="742"/>
    <n v="1002568374"/>
    <n v="3"/>
    <x v="3"/>
    <n v="5"/>
    <s v="SBY UTARA"/>
    <s v="KENJERAN"/>
    <s v="KBL"/>
    <s v="REG"/>
    <s v="AO"/>
    <s v="NEW SALES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2"/>
    <x v="13"/>
  </r>
  <r>
    <n v="743"/>
    <n v="1002573535"/>
    <n v="3"/>
    <x v="3"/>
    <n v="5"/>
    <s v="SBY UTARA"/>
    <s v="KENJERAN"/>
    <s v="KJR"/>
    <s v="REG"/>
    <s v="AO"/>
    <s v="NEW SALES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0"/>
    <x v="13"/>
  </r>
  <r>
    <n v="744"/>
    <n v="1002573762"/>
    <n v="3"/>
    <x v="3"/>
    <n v="5"/>
    <s v="SBY UTARA"/>
    <s v="KENJERAN"/>
    <s v="KJR"/>
    <s v="REG"/>
    <s v="AO"/>
    <s v="NEW SALES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0"/>
    <x v="13"/>
  </r>
  <r>
    <n v="745"/>
    <n v="1002574875"/>
    <n v="3"/>
    <x v="3"/>
    <n v="5"/>
    <s v="SBY UTARA"/>
    <s v="KENJERAN"/>
    <s v="KJR"/>
    <s v="REG"/>
    <s v="AO"/>
    <s v="NEW SALES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0"/>
    <x v="13"/>
  </r>
  <r>
    <n v="746"/>
    <n v="1002585508"/>
    <n v="3"/>
    <x v="3"/>
    <n v="5"/>
    <s v="SBY UTARA"/>
    <s v="KENJERAN"/>
    <s v="KJR"/>
    <s v="REG"/>
    <s v="AO"/>
    <s v="NEW SALES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0"/>
    <x v="13"/>
  </r>
  <r>
    <n v="747"/>
    <n v="1002568550"/>
    <n v="3"/>
    <x v="3"/>
    <n v="5"/>
    <s v="SBY UTARA"/>
    <s v="KENJERAN"/>
    <s v="KJR"/>
    <s v="REG"/>
    <s v="AO"/>
    <s v="NEW SALES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2"/>
    <x v="13"/>
  </r>
  <r>
    <n v="748"/>
    <n v="1002572573"/>
    <n v="3"/>
    <x v="3"/>
    <n v="5"/>
    <s v="SBY UTARA"/>
    <s v="KENJERAN"/>
    <s v="KJR"/>
    <s v="REG"/>
    <s v="AO"/>
    <s v="NEW SALES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2"/>
    <x v="13"/>
  </r>
  <r>
    <n v="749"/>
    <n v="1002573008"/>
    <n v="3"/>
    <x v="3"/>
    <n v="5"/>
    <s v="SBY UTARA"/>
    <s v="KENJERAN"/>
    <s v="KJR"/>
    <s v="REG"/>
    <s v="AO"/>
    <s v="NEW SALES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2"/>
    <x v="13"/>
  </r>
  <r>
    <n v="750"/>
    <n v="1002576957"/>
    <n v="3"/>
    <x v="3"/>
    <n v="5"/>
    <s v="SBY UTARA"/>
    <s v="KENJERAN"/>
    <s v="KJR"/>
    <s v="REG"/>
    <s v="AO"/>
    <s v="NEW SALES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2"/>
    <x v="13"/>
  </r>
  <r>
    <n v="751"/>
    <n v="1002585016"/>
    <n v="3"/>
    <x v="3"/>
    <n v="5"/>
    <s v="SBY UTARA"/>
    <s v="KENJERAN"/>
    <s v="KJR"/>
    <s v="REG"/>
    <s v="AO"/>
    <s v="NEW SALES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2"/>
    <x v="13"/>
  </r>
  <r>
    <n v="752"/>
    <n v="1002589622"/>
    <n v="3"/>
    <x v="3"/>
    <n v="5"/>
    <s v="SBY UTARA"/>
    <s v="KENJERAN"/>
    <s v="KJR"/>
    <s v="REG"/>
    <s v="AO"/>
    <s v="NEW SALES"/>
    <s v="1P INET"/>
    <s v="MIE - SEND SURVEY"/>
    <s v="RBS-Regional 3"/>
    <d v="2026-09-15T15:21:00"/>
    <d v="2026-09-15T15:24:01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SURVEY_NEW_MANJA"/>
    <s v="KENJERAN"/>
    <s v="NO ADDON"/>
    <m/>
    <s v="MIE - SEND SURVEY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2"/>
    <x v="13"/>
  </r>
  <r>
    <n v="753"/>
    <n v="1002570665"/>
    <n v="3"/>
    <x v="3"/>
    <n v="5"/>
    <s v="SBY UTARA"/>
    <s v="KENJERAN"/>
    <s v="KJR"/>
    <s v="REG"/>
    <s v="AO"/>
    <s v="NEW SALES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2"/>
    <x v="13"/>
  </r>
  <r>
    <n v="754"/>
    <n v="1002580492"/>
    <n v="3"/>
    <x v="3"/>
    <n v="5"/>
    <s v="SBY UTARA"/>
    <s v="KENJERAN"/>
    <s v="KPS"/>
    <s v="REG"/>
    <s v="AO"/>
    <s v="NEW SALES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0"/>
    <x v="13"/>
  </r>
  <r>
    <n v="755"/>
    <n v="1002581837"/>
    <n v="3"/>
    <x v="3"/>
    <n v="5"/>
    <s v="SBY UTARA"/>
    <s v="KENJERAN"/>
    <s v="KPS"/>
    <s v="REG"/>
    <s v="AO"/>
    <s v="NEW SALES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0"/>
    <x v="13"/>
  </r>
  <r>
    <n v="756"/>
    <n v="1002585010"/>
    <n v="3"/>
    <x v="3"/>
    <n v="5"/>
    <s v="SBY UTARA"/>
    <s v="KENJERAN"/>
    <s v="KPS"/>
    <s v="REG"/>
    <s v="AO"/>
    <s v="NEW SALES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0"/>
    <x v="13"/>
  </r>
  <r>
    <n v="757"/>
    <n v="1002588347"/>
    <n v="3"/>
    <x v="3"/>
    <n v="5"/>
    <s v="SBY UTARA"/>
    <s v="KENJERAN"/>
    <s v="KPS"/>
    <s v="REG"/>
    <s v="AO"/>
    <s v="NEW SALES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0"/>
    <x v="13"/>
  </r>
  <r>
    <n v="758"/>
    <n v="1002574883"/>
    <n v="3"/>
    <x v="3"/>
    <n v="5"/>
    <s v="SBY UTARA"/>
    <s v="KENJERAN"/>
    <s v="KPS"/>
    <s v="REG"/>
    <s v="AO"/>
    <s v="NEW SALES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2"/>
    <x v="13"/>
  </r>
  <r>
    <n v="759"/>
    <n v="1002580603"/>
    <n v="3"/>
    <x v="3"/>
    <n v="5"/>
    <s v="SBY UTARA"/>
    <s v="KENJERAN"/>
    <s v="KPS"/>
    <s v="REG"/>
    <s v="AO"/>
    <s v="NEW SALES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2"/>
    <x v="13"/>
  </r>
  <r>
    <n v="760"/>
    <n v="1002581564"/>
    <n v="3"/>
    <x v="3"/>
    <n v="5"/>
    <s v="SBY UTARA"/>
    <s v="KENJERAN"/>
    <s v="KPS"/>
    <s v="REG"/>
    <s v="AO"/>
    <s v="NEW SALES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2"/>
    <x v="13"/>
  </r>
  <r>
    <n v="761"/>
    <n v="1002582921"/>
    <n v="3"/>
    <x v="3"/>
    <n v="5"/>
    <s v="SBY UTARA"/>
    <s v="KENJERAN"/>
    <s v="KPS"/>
    <s v="REG"/>
    <s v="AO"/>
    <s v="NEW SALES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2"/>
    <x v="13"/>
  </r>
  <r>
    <n v="762"/>
    <n v="1002572873"/>
    <n v="3"/>
    <x v="3"/>
    <n v="5"/>
    <s v="SBY UTARA"/>
    <s v="KENJERAN"/>
    <s v="KPS"/>
    <s v="REG"/>
    <s v="AO"/>
    <s v="NEW SALES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2"/>
    <x v="13"/>
  </r>
  <r>
    <n v="763"/>
    <n v="1002564429"/>
    <n v="3"/>
    <x v="3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0"/>
    <x v="14"/>
  </r>
  <r>
    <n v="764"/>
    <n v="1002568760"/>
    <n v="3"/>
    <x v="3"/>
    <n v="5"/>
    <s v="SBY SELATAN"/>
    <s v="KETINTANG"/>
    <s v="IJK"/>
    <s v="REG"/>
    <s v="AO"/>
    <s v="NEW SALES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0"/>
    <x v="14"/>
  </r>
  <r>
    <n v="765"/>
    <n v="1002579942"/>
    <n v="3"/>
    <x v="3"/>
    <n v="5"/>
    <s v="SBY SELATAN"/>
    <s v="KETINTANG"/>
    <s v="IJK"/>
    <s v="REG"/>
    <s v="AO"/>
    <s v="NEW SALES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1"/>
    <x v="14"/>
  </r>
  <r>
    <n v="766"/>
    <n v="1002583546"/>
    <n v="3"/>
    <x v="3"/>
    <n v="5"/>
    <s v="SBY SELATAN"/>
    <s v="KETINTANG"/>
    <s v="IJK"/>
    <s v="REG"/>
    <s v="AO"/>
    <s v="NEW SALES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0"/>
    <x v="14"/>
  </r>
  <r>
    <n v="767"/>
    <n v="1002586609"/>
    <n v="3"/>
    <x v="3"/>
    <n v="5"/>
    <s v="SBY SELATAN"/>
    <s v="KETINTANG"/>
    <s v="IJK"/>
    <s v="REG"/>
    <s v="AO"/>
    <s v="NEW SALES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0"/>
    <x v="14"/>
  </r>
  <r>
    <n v="768"/>
    <n v="1002587537"/>
    <n v="3"/>
    <x v="3"/>
    <n v="5"/>
    <s v="SBY SELATAN"/>
    <s v="KETINTANG"/>
    <s v="IJK"/>
    <s v="REG"/>
    <s v="AO"/>
    <s v="NEW SALES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0"/>
    <x v="14"/>
  </r>
  <r>
    <n v="769"/>
    <n v="1002571187"/>
    <n v="3"/>
    <x v="3"/>
    <n v="5"/>
    <s v="SBY SELATAN"/>
    <s v="KETINTANG"/>
    <s v="IJK"/>
    <s v="REG"/>
    <s v="AO"/>
    <s v="NEW SALES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2"/>
    <x v="14"/>
  </r>
  <r>
    <n v="770"/>
    <n v="1002582962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2"/>
    <x v="14"/>
  </r>
  <r>
    <n v="771"/>
    <n v="1002582651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2"/>
    <x v="14"/>
  </r>
  <r>
    <n v="772"/>
    <n v="1002580661"/>
    <n v="3"/>
    <x v="3"/>
    <n v="5"/>
    <s v="SBY SELATAN"/>
    <s v="KETINTANG"/>
    <s v="IJK"/>
    <s v="REG"/>
    <s v="AO"/>
    <s v="NEW SALES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2"/>
    <x v="14"/>
  </r>
  <r>
    <n v="773"/>
    <n v="1002567365"/>
    <n v="3"/>
    <x v="3"/>
    <n v="5"/>
    <s v="SBY UTARA"/>
    <s v="TANDES"/>
    <s v="KNN"/>
    <s v="REG"/>
    <s v="AO"/>
    <s v="NEW SALES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0"/>
    <x v="13"/>
  </r>
  <r>
    <n v="774"/>
    <n v="1002569127"/>
    <n v="3"/>
    <x v="3"/>
    <n v="5"/>
    <s v="SBY UTARA"/>
    <s v="TANDES"/>
    <s v="KNN"/>
    <s v="REG"/>
    <s v="AO"/>
    <s v="NEW SALES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0"/>
    <x v="13"/>
  </r>
  <r>
    <n v="775"/>
    <n v="1002578586"/>
    <n v="3"/>
    <x v="3"/>
    <n v="5"/>
    <s v="SBY UTARA"/>
    <s v="TANDES"/>
    <s v="KNN"/>
    <s v="REG"/>
    <s v="AO"/>
    <s v="NEW SALES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0"/>
    <x v="13"/>
  </r>
  <r>
    <n v="776"/>
    <n v="1002578580"/>
    <n v="3"/>
    <x v="3"/>
    <n v="5"/>
    <s v="SBY UTARA"/>
    <s v="TANDES"/>
    <s v="KNN"/>
    <s v="REG"/>
    <s v="AO"/>
    <s v="NEW SALES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0"/>
    <x v="13"/>
  </r>
  <r>
    <n v="777"/>
    <n v="1002577862"/>
    <n v="3"/>
    <x v="3"/>
    <n v="5"/>
    <s v="SBY UTARA"/>
    <s v="TANDES"/>
    <s v="KNN"/>
    <s v="REG"/>
    <s v="AO"/>
    <s v="NEW SALES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2"/>
    <x v="13"/>
  </r>
  <r>
    <n v="778"/>
    <n v="1002590003"/>
    <n v="3"/>
    <x v="3"/>
    <n v="5"/>
    <s v="SBY UTARA"/>
    <s v="TANDES"/>
    <s v="KNN"/>
    <s v="REG"/>
    <s v="AO"/>
    <s v="NEW SALES"/>
    <s v="1P INET"/>
    <s v="8 | OSS - PONR"/>
    <s v="RBS-Regional 3"/>
    <d v="2026-09-15T16:50:54"/>
    <d v="2026-09-16T11:55:29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ACT_COM"/>
    <s v="KANDANGAN"/>
    <s v="NO ADDON"/>
    <m/>
    <s v="PONR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  <x v="13"/>
  </r>
  <r>
    <n v="779"/>
    <n v="1002585263"/>
    <n v="3"/>
    <x v="3"/>
    <n v="5"/>
    <s v="SBY UTARA"/>
    <s v="TANDES"/>
    <s v="KNN"/>
    <s v="REG"/>
    <s v="AO"/>
    <s v="NEW SALES"/>
    <m/>
    <s v="MIA - INVALID SURVEY"/>
    <s v="RBS-Regional 3"/>
    <d v="2026-09-14T08:18:48"/>
    <d v="2026-09-15T08:04:51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m/>
    <s v="SURVEY_NEW_MANJA"/>
    <s v="KANDANG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2"/>
    <x v="13"/>
  </r>
  <r>
    <n v="780"/>
    <n v="1002589603"/>
    <n v="3"/>
    <x v="3"/>
    <n v="5"/>
    <s v="SBY UTARA"/>
    <s v="TANDES"/>
    <s v="KNN"/>
    <s v="REG"/>
    <s v="AO"/>
    <s v="NEW SALES"/>
    <m/>
    <s v="MIE - SEND SURVEY"/>
    <s v="RBS-Regional 3"/>
    <d v="2026-09-15T15:18:02"/>
    <d v="2026-09-15T16:18:06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SURVEY_NEW_MANJA"/>
    <s v="KANDANGAN"/>
    <s v="NO ADDON"/>
    <m/>
    <s v="MIE - SEND SURVEY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m/>
    <m/>
    <m/>
    <e v="#NUM!"/>
    <e v="#NUM!"/>
    <x v="2"/>
    <x v="13"/>
  </r>
  <r>
    <n v="781"/>
    <n v="1002576270"/>
    <n v="3"/>
    <x v="3"/>
    <n v="5"/>
    <s v="SBY UTARA"/>
    <s v="TANDES"/>
    <s v="LKI"/>
    <s v="REG"/>
    <s v="AO"/>
    <s v="NEW SALES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0"/>
    <x v="13"/>
  </r>
  <r>
    <n v="782"/>
    <n v="1002586072"/>
    <n v="3"/>
    <x v="3"/>
    <n v="5"/>
    <s v="SBY UTARA"/>
    <s v="TANDES"/>
    <s v="LKI"/>
    <s v="REG"/>
    <s v="AO"/>
    <s v="NEW SALES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0"/>
    <x v="13"/>
  </r>
  <r>
    <n v="783"/>
    <n v="1002586015"/>
    <n v="3"/>
    <x v="3"/>
    <n v="5"/>
    <s v="SBY UTARA"/>
    <s v="TANDES"/>
    <s v="LKI"/>
    <s v="REG"/>
    <s v="AO"/>
    <s v="NEW SALES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0"/>
    <x v="13"/>
  </r>
  <r>
    <n v="784"/>
    <n v="1002581161"/>
    <n v="3"/>
    <x v="3"/>
    <n v="5"/>
    <s v="SBY UTARA"/>
    <s v="TANDES"/>
    <s v="LKI"/>
    <s v="REG"/>
    <s v="AO"/>
    <s v="NEW SALES"/>
    <s v="1P INET"/>
    <s v="OSS - PROVISIONING DESAIN"/>
    <s v="RBS-Regional 3"/>
    <d v="2026-09-10T15:05:56"/>
    <d v="2026-09-15T12:45:58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PRE_PI"/>
    <s v="TANDES"/>
    <s v="NO ADDON"/>
    <m/>
    <s v="Provisioning Design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2"/>
    <x v="13"/>
  </r>
  <r>
    <n v="785"/>
    <n v="1002585524"/>
    <n v="3"/>
    <x v="3"/>
    <n v="5"/>
    <s v="SBY UTARA"/>
    <s v="TANDES"/>
    <s v="LKI"/>
    <s v="REG"/>
    <s v="AO"/>
    <s v="NEW SALES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2"/>
    <x v="13"/>
  </r>
  <r>
    <n v="786"/>
    <n v="1002580383"/>
    <n v="3"/>
    <x v="3"/>
    <n v="5"/>
    <s v="SBY UTARA"/>
    <s v="TANDES"/>
    <s v="LKI"/>
    <s v="REG"/>
    <s v="AO"/>
    <s v="NEW SALES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2"/>
    <x v="13"/>
  </r>
  <r>
    <n v="787"/>
    <n v="1002583268"/>
    <n v="3"/>
    <x v="3"/>
    <n v="5"/>
    <s v="SBY UTARA"/>
    <s v="TANDES"/>
    <s v="LKI"/>
    <s v="REG"/>
    <s v="AO"/>
    <s v="NEW SALES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3"/>
  </r>
  <r>
    <n v="788"/>
    <n v="1002579324"/>
    <n v="3"/>
    <x v="3"/>
    <n v="5"/>
    <s v="SBY UTARA"/>
    <s v="TANDES"/>
    <s v="TNS"/>
    <s v="REG"/>
    <s v="AO"/>
    <s v="NEW SALES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0"/>
    <x v="13"/>
  </r>
  <r>
    <n v="789"/>
    <n v="1002584254"/>
    <n v="3"/>
    <x v="3"/>
    <n v="5"/>
    <s v="SBY UTARA"/>
    <s v="TANDES"/>
    <s v="TNS"/>
    <s v="REG"/>
    <s v="AO"/>
    <s v="NEW SALES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0"/>
    <x v="13"/>
  </r>
  <r>
    <n v="790"/>
    <n v="1002586610"/>
    <n v="3"/>
    <x v="3"/>
    <n v="5"/>
    <s v="SBY UTARA"/>
    <s v="TANDES"/>
    <s v="TNS"/>
    <s v="REG"/>
    <s v="AO"/>
    <s v="NEW SALES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0"/>
    <x v="13"/>
  </r>
  <r>
    <n v="791"/>
    <n v="1002571685"/>
    <n v="3"/>
    <x v="3"/>
    <n v="5"/>
    <s v="SBY SELATAN"/>
    <s v="TANDES"/>
    <s v="DMO"/>
    <s v="REG"/>
    <s v="AO"/>
    <s v="NEW SALES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0"/>
    <x v="13"/>
  </r>
  <r>
    <n v="792"/>
    <n v="1002577381"/>
    <n v="3"/>
    <x v="3"/>
    <n v="5"/>
    <s v="SBY SELATAN"/>
    <s v="TANDES"/>
    <s v="DMO"/>
    <s v="REG"/>
    <s v="AO"/>
    <s v="NEW SALES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0"/>
    <x v="13"/>
  </r>
  <r>
    <n v="793"/>
    <n v="1002576024"/>
    <n v="3"/>
    <x v="3"/>
    <n v="5"/>
    <s v="SBY SELATAN"/>
    <s v="TANDES"/>
    <s v="DMO"/>
    <s v="REG"/>
    <s v="AO"/>
    <s v="NEW SALES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0"/>
    <x v="13"/>
  </r>
  <r>
    <n v="794"/>
    <n v="1002576374"/>
    <n v="3"/>
    <x v="3"/>
    <n v="5"/>
    <s v="SBY SELATAN"/>
    <s v="TANDES"/>
    <s v="DMO"/>
    <s v="REG"/>
    <s v="AO"/>
    <s v="NEW SALES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0"/>
    <x v="13"/>
  </r>
  <r>
    <n v="795"/>
    <n v="1002578387"/>
    <n v="3"/>
    <x v="3"/>
    <n v="5"/>
    <s v="SBY SELATAN"/>
    <s v="TANDES"/>
    <s v="DMO"/>
    <s v="REG"/>
    <s v="AO"/>
    <s v="NEW SALES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0"/>
    <x v="13"/>
  </r>
  <r>
    <n v="796"/>
    <n v="1002582490"/>
    <n v="3"/>
    <x v="3"/>
    <n v="5"/>
    <s v="SBY SELATAN"/>
    <s v="TANDES"/>
    <s v="DMO"/>
    <s v="REG"/>
    <s v="AO"/>
    <s v="NEW SALES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0"/>
    <x v="13"/>
  </r>
  <r>
    <n v="797"/>
    <n v="1002587634"/>
    <n v="3"/>
    <x v="3"/>
    <n v="5"/>
    <s v="SBY SELATAN"/>
    <s v="TANDES"/>
    <s v="DMO"/>
    <s v="REG"/>
    <s v="AO"/>
    <s v="NEW SALES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0"/>
    <x v="13"/>
  </r>
  <r>
    <n v="798"/>
    <n v="1002588884"/>
    <n v="3"/>
    <x v="3"/>
    <n v="5"/>
    <s v="SBY SELATAN"/>
    <s v="TANDES"/>
    <s v="DMO"/>
    <s v="REG"/>
    <s v="AO"/>
    <s v="NEW SALES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0"/>
    <x v="13"/>
  </r>
  <r>
    <n v="799"/>
    <n v="1002581556"/>
    <n v="3"/>
    <x v="3"/>
    <n v="5"/>
    <s v="SBY SELATAN"/>
    <s v="TANDES"/>
    <s v="DMO"/>
    <s v="REG"/>
    <s v="AO"/>
    <s v="NEW SALES"/>
    <m/>
    <s v="MIA - INVALID SURVEY"/>
    <s v="RBS-Regional 3"/>
    <d v="2026-09-10T17:19:08"/>
    <d v="2026-09-12T10:40:39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SURVEY_NEW_MANJA"/>
    <s v="DARMO GUBENG"/>
    <s v="NO ADDON"/>
    <m/>
    <s v="MIE - INVALID SURVEY - Kendala Jalur/Rute Tarikan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2"/>
    <x v="13"/>
  </r>
  <r>
    <n v="800"/>
    <n v="1002589684"/>
    <n v="3"/>
    <x v="3"/>
    <n v="5"/>
    <s v="SBY SELATAN"/>
    <s v="TANDES"/>
    <s v="DMO"/>
    <s v="REG"/>
    <s v="AO"/>
    <s v="NEW SALES"/>
    <s v="1P INET"/>
    <s v="MIE - SEND SURVEY"/>
    <s v="RBS-Regional 3"/>
    <d v="2026-09-15T15:32:54"/>
    <d v="2026-09-15T15:34:0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SURVEY_NEW_MANJA"/>
    <s v="DARMO GUBENG"/>
    <s v="NETMONK"/>
    <m/>
    <s v="MIE - SEND SURVEY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2"/>
    <x v="13"/>
  </r>
  <r>
    <n v="801"/>
    <n v="1002582495"/>
    <n v="3"/>
    <x v="3"/>
    <n v="5"/>
    <s v="SBY SELATAN"/>
    <s v="TANDES"/>
    <s v="DMO"/>
    <s v="REG"/>
    <s v="AO"/>
    <s v="NEW SALES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2"/>
    <x v="13"/>
  </r>
  <r>
    <n v="802"/>
    <n v="1002564360"/>
    <n v="3"/>
    <x v="3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0"/>
    <x v="14"/>
  </r>
  <r>
    <n v="803"/>
    <n v="1002568226"/>
    <n v="3"/>
    <x v="3"/>
    <n v="5"/>
    <s v="SBY SELATAN"/>
    <s v="MANYAR"/>
    <s v="GBG"/>
    <s v="REG"/>
    <s v="AO"/>
    <s v="NEW SALES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0"/>
    <x v="14"/>
  </r>
  <r>
    <n v="804"/>
    <n v="1002568147"/>
    <n v="3"/>
    <x v="3"/>
    <n v="5"/>
    <s v="SBY SELATAN"/>
    <s v="MANYAR"/>
    <s v="GBG"/>
    <s v="REG"/>
    <s v="AO"/>
    <s v="NEW SALES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0"/>
    <x v="14"/>
  </r>
  <r>
    <n v="805"/>
    <n v="1002570688"/>
    <n v="3"/>
    <x v="3"/>
    <n v="5"/>
    <s v="SBY SELATAN"/>
    <s v="MANYAR"/>
    <s v="GBG"/>
    <s v="REG"/>
    <s v="AO"/>
    <s v="NEW SALES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0"/>
    <x v="14"/>
  </r>
  <r>
    <n v="806"/>
    <n v="1002569416"/>
    <n v="3"/>
    <x v="3"/>
    <n v="5"/>
    <s v="SBY SELATAN"/>
    <s v="MANYAR"/>
    <s v="GBG"/>
    <s v="REG"/>
    <s v="AO"/>
    <s v="NEW SALES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0"/>
    <x v="14"/>
  </r>
  <r>
    <n v="807"/>
    <n v="1002571897"/>
    <n v="3"/>
    <x v="3"/>
    <n v="5"/>
    <s v="SBY SELATAN"/>
    <s v="MANYAR"/>
    <s v="GBG"/>
    <s v="REG"/>
    <s v="AO"/>
    <s v="NEW SALES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0"/>
    <x v="14"/>
  </r>
  <r>
    <n v="808"/>
    <n v="1002572781"/>
    <n v="3"/>
    <x v="3"/>
    <n v="5"/>
    <s v="SBY SELATAN"/>
    <s v="MANYAR"/>
    <s v="GBG"/>
    <s v="REG"/>
    <s v="AO"/>
    <s v="NEW SALES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0"/>
    <x v="14"/>
  </r>
  <r>
    <n v="809"/>
    <n v="1002573165"/>
    <n v="3"/>
    <x v="3"/>
    <n v="5"/>
    <s v="SBY SELATAN"/>
    <s v="MANYAR"/>
    <s v="GBG"/>
    <s v="REG"/>
    <s v="AO"/>
    <s v="NEW SALES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0"/>
    <x v="14"/>
  </r>
  <r>
    <n v="810"/>
    <n v="1002575817"/>
    <n v="3"/>
    <x v="3"/>
    <n v="5"/>
    <s v="SBY SELATAN"/>
    <s v="MANYAR"/>
    <s v="GBG"/>
    <s v="REG"/>
    <s v="AO"/>
    <s v="NEW SALES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0"/>
    <x v="14"/>
  </r>
  <r>
    <n v="811"/>
    <n v="1002579726"/>
    <n v="3"/>
    <x v="3"/>
    <n v="5"/>
    <s v="SBY SELATAN"/>
    <s v="MANYAR"/>
    <s v="GBG"/>
    <s v="REG"/>
    <s v="AO"/>
    <s v="NEW SALES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0"/>
    <x v="14"/>
  </r>
  <r>
    <n v="812"/>
    <n v="1002581432"/>
    <n v="3"/>
    <x v="3"/>
    <n v="5"/>
    <s v="SBY SELATAN"/>
    <s v="MANYAR"/>
    <s v="GBG"/>
    <s v="REG"/>
    <s v="AO"/>
    <s v="NEW SALES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0"/>
    <x v="14"/>
  </r>
  <r>
    <n v="813"/>
    <n v="1002588790"/>
    <n v="3"/>
    <x v="3"/>
    <n v="5"/>
    <s v="SBY SELATAN"/>
    <s v="MANYAR"/>
    <s v="GBG"/>
    <s v="REG"/>
    <s v="AO"/>
    <s v="NEW SALES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2"/>
    <x v="14"/>
  </r>
  <r>
    <n v="814"/>
    <n v="1002571176"/>
    <n v="3"/>
    <x v="3"/>
    <n v="5"/>
    <s v="SBY UTARA"/>
    <s v="TANDES"/>
    <s v="KLN"/>
    <s v="REG"/>
    <s v="AO"/>
    <s v="NEW SALES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0"/>
    <x v="13"/>
  </r>
  <r>
    <n v="815"/>
    <n v="1002573171"/>
    <n v="3"/>
    <x v="3"/>
    <n v="5"/>
    <s v="SBY UTARA"/>
    <s v="TANDES"/>
    <s v="KLN"/>
    <s v="REG"/>
    <s v="AO"/>
    <s v="NEW SALES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0"/>
    <x v="13"/>
  </r>
  <r>
    <n v="816"/>
    <n v="1002578158"/>
    <n v="3"/>
    <x v="3"/>
    <n v="5"/>
    <s v="SBY UTARA"/>
    <s v="TANDES"/>
    <s v="KLN"/>
    <s v="REG"/>
    <s v="AO"/>
    <s v="NEW SALES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0"/>
    <x v="13"/>
  </r>
  <r>
    <n v="817"/>
    <n v="1002588836"/>
    <n v="3"/>
    <x v="3"/>
    <n v="5"/>
    <s v="SBY UTARA"/>
    <s v="TANDES"/>
    <s v="KLN"/>
    <s v="REG"/>
    <s v="AO"/>
    <s v="NEW SALES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0"/>
    <x v="13"/>
  </r>
  <r>
    <n v="818"/>
    <n v="1002570639"/>
    <n v="3"/>
    <x v="3"/>
    <n v="5"/>
    <s v="SBY UTARA"/>
    <s v="TANDES"/>
    <s v="KLN"/>
    <s v="REG"/>
    <s v="AO"/>
    <s v="NEW SALES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2"/>
    <x v="13"/>
  </r>
  <r>
    <n v="819"/>
    <n v="1002569563"/>
    <n v="3"/>
    <x v="3"/>
    <n v="5"/>
    <s v="SBY UTARA"/>
    <s v="TANDES"/>
    <s v="KLN"/>
    <s v="REG"/>
    <s v="AO"/>
    <s v="NEW SALES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2"/>
    <x v="13"/>
  </r>
  <r>
    <n v="820"/>
    <n v="1002588028"/>
    <n v="3"/>
    <x v="3"/>
    <n v="5"/>
    <s v="SBY UTARA"/>
    <s v="TANDES"/>
    <s v="KLN"/>
    <s v="REG"/>
    <s v="AO"/>
    <s v="NEW SALES"/>
    <s v="1P INET"/>
    <s v="8 | OSS - PONR"/>
    <s v="RBS-Regional 3"/>
    <d v="2026-09-15T09:17:54"/>
    <d v="2026-09-16T12:24:05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ACT_COM"/>
    <s v="KEBALEN"/>
    <s v="NO ADDON"/>
    <m/>
    <s v="PONR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m/>
    <m/>
    <m/>
    <e v="#NUM!"/>
    <e v="#NUM!"/>
    <x v="2"/>
    <x v="13"/>
  </r>
  <r>
    <n v="821"/>
    <n v="1002575467"/>
    <n v="3"/>
    <x v="3"/>
    <n v="5"/>
    <s v="SBY UTARA"/>
    <s v="TANDES"/>
    <s v="KLN"/>
    <s v="REG"/>
    <s v="AO"/>
    <s v="NEW SALES"/>
    <s v="1P INET"/>
    <s v="MIA - INVALID SURVEY"/>
    <s v="RBS-Regional 3"/>
    <d v="2026-09-07T15:20:56"/>
    <d v="2026-09-08T09:38:48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SURVEY_NEW_MANJA"/>
    <s v="KEBALEN"/>
    <s v="NO ADDON"/>
    <m/>
    <s v="MIE - INVALID SURVEY - Kendala Perizinan/IKR-IKG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2"/>
    <x v="13"/>
  </r>
  <r>
    <n v="822"/>
    <n v="1002589668"/>
    <n v="3"/>
    <x v="3"/>
    <n v="5"/>
    <s v="SBY UTARA"/>
    <s v="TANDES"/>
    <s v="KLN"/>
    <s v="REG"/>
    <s v="AO"/>
    <s v="NEW SALES"/>
    <s v="1P INET"/>
    <s v="MIE - SEND SURVEY"/>
    <s v="RBS-Regional 3"/>
    <d v="2026-09-15T15:29:55"/>
    <d v="2026-09-15T15:32:01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SURVEY_NEW_MANJA"/>
    <s v="KEBALEN"/>
    <s v="NO ADDON"/>
    <m/>
    <s v="MIE - SEND SURVEY"/>
    <s v="HSI Bisnis Promo Hari Pelanggan Nasional PSB 70% - 50 Mbps"/>
    <s v="INDIBIZ"/>
    <m/>
    <m/>
    <d v="2026-09-17T11:00:00"/>
    <s v="2026-09-17 11:00:00 | M Janji : (16/09/2026) jam Pasang : 09:00 Note : hubungi pelanggan jika ingin kelokasi "/>
    <m/>
    <m/>
    <m/>
    <e v="#NUM!"/>
    <e v="#NUM!"/>
    <x v="2"/>
    <x v="13"/>
  </r>
  <r>
    <n v="823"/>
    <n v="1002589145"/>
    <n v="3"/>
    <x v="3"/>
    <n v="5"/>
    <s v="SBY UTARA"/>
    <s v="TANDES"/>
    <s v="KLN"/>
    <s v="REG"/>
    <s v="AO"/>
    <s v="NEW SALES"/>
    <s v="1P INET"/>
    <s v="MIE - SEND SURVEY"/>
    <s v="RBS-Regional 3"/>
    <d v="2026-09-15T13:56:55"/>
    <d v="2026-09-15T13:58:06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m/>
    <s v="SURVEY_NEW_MANJA"/>
    <s v="KEBALEN"/>
    <s v="NO ADDON"/>
    <m/>
    <s v="MIE - SEND SURVEY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2"/>
    <x v="13"/>
  </r>
  <r>
    <n v="824"/>
    <n v="1002564164"/>
    <n v="3"/>
    <x v="3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0"/>
    <x v="14"/>
  </r>
  <r>
    <n v="825"/>
    <n v="1002566093"/>
    <n v="3"/>
    <x v="3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  <x v="14"/>
  </r>
  <r>
    <n v="826"/>
    <n v="1002564495"/>
    <n v="3"/>
    <x v="3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0"/>
    <x v="14"/>
  </r>
  <r>
    <n v="827"/>
    <n v="1002565160"/>
    <n v="3"/>
    <x v="3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0"/>
    <x v="14"/>
  </r>
  <r>
    <n v="828"/>
    <n v="1002568545"/>
    <n v="3"/>
    <x v="3"/>
    <n v="5"/>
    <s v="SBY UTARA"/>
    <s v="MANYAR"/>
    <s v="MGO"/>
    <s v="REG"/>
    <s v="AO"/>
    <s v="NEW SALES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0"/>
    <x v="14"/>
  </r>
  <r>
    <n v="829"/>
    <n v="1002567211"/>
    <n v="3"/>
    <x v="3"/>
    <n v="5"/>
    <s v="SBY UTARA"/>
    <s v="MANYAR"/>
    <s v="MGO"/>
    <s v="REG"/>
    <s v="AO"/>
    <s v="NEW SALES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  <x v="14"/>
  </r>
  <r>
    <n v="830"/>
    <n v="1002570637"/>
    <n v="3"/>
    <x v="3"/>
    <n v="5"/>
    <s v="SBY UTARA"/>
    <s v="MANYAR"/>
    <s v="MGO"/>
    <s v="REG"/>
    <s v="AO"/>
    <s v="NEW SALES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0"/>
    <x v="14"/>
  </r>
  <r>
    <n v="831"/>
    <n v="1002572454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0"/>
    <x v="14"/>
  </r>
  <r>
    <n v="832"/>
    <n v="1002572452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0"/>
    <x v="14"/>
  </r>
  <r>
    <n v="833"/>
    <n v="1002572354"/>
    <n v="3"/>
    <x v="3"/>
    <n v="5"/>
    <s v="SBY UTARA"/>
    <s v="MANYAR"/>
    <s v="MGO"/>
    <s v="REG"/>
    <s v="AO"/>
    <s v="NEW SALES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0"/>
    <x v="14"/>
  </r>
  <r>
    <n v="834"/>
    <n v="1002571670"/>
    <n v="3"/>
    <x v="3"/>
    <n v="5"/>
    <s v="SBY UTARA"/>
    <s v="MANYAR"/>
    <s v="MGO"/>
    <s v="REG"/>
    <s v="AO"/>
    <s v="NEW SALES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0"/>
    <x v="14"/>
  </r>
  <r>
    <n v="835"/>
    <n v="1002571877"/>
    <n v="3"/>
    <x v="3"/>
    <n v="5"/>
    <s v="SBY UTARA"/>
    <s v="MANYAR"/>
    <s v="MGO"/>
    <s v="REG"/>
    <s v="AO"/>
    <s v="NEW SALES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0"/>
    <x v="14"/>
  </r>
  <r>
    <n v="836"/>
    <n v="1002574628"/>
    <n v="3"/>
    <x v="3"/>
    <n v="5"/>
    <s v="SBY UTARA"/>
    <s v="MANYAR"/>
    <s v="MGO"/>
    <s v="REG"/>
    <s v="AO"/>
    <s v="NEW SALES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0"/>
    <x v="14"/>
  </r>
  <r>
    <n v="837"/>
    <n v="1002578963"/>
    <n v="3"/>
    <x v="3"/>
    <n v="5"/>
    <s v="SBY UTARA"/>
    <s v="MANYAR"/>
    <s v="MGO"/>
    <s v="REG"/>
    <s v="AO"/>
    <s v="NEW SALES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0"/>
    <x v="14"/>
  </r>
  <r>
    <n v="838"/>
    <n v="1002577966"/>
    <n v="3"/>
    <x v="3"/>
    <n v="5"/>
    <s v="SBY UTARA"/>
    <s v="MANYAR"/>
    <s v="MGO"/>
    <s v="REG"/>
    <s v="AO"/>
    <s v="NEW SALES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0"/>
    <x v="14"/>
  </r>
  <r>
    <n v="839"/>
    <n v="1002578406"/>
    <n v="3"/>
    <x v="3"/>
    <n v="5"/>
    <s v="SBY UTARA"/>
    <s v="MANYAR"/>
    <s v="MGO"/>
    <s v="REG"/>
    <s v="AO"/>
    <s v="NEW SALES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0"/>
    <x v="14"/>
  </r>
  <r>
    <n v="840"/>
    <n v="1002580930"/>
    <n v="3"/>
    <x v="3"/>
    <n v="5"/>
    <s v="SBY UTARA"/>
    <s v="MANYAR"/>
    <s v="MGO"/>
    <s v="REG"/>
    <s v="AO"/>
    <s v="NEW SALES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0"/>
    <x v="14"/>
  </r>
  <r>
    <n v="841"/>
    <n v="1002580216"/>
    <n v="3"/>
    <x v="3"/>
    <n v="5"/>
    <s v="SBY UTARA"/>
    <s v="MANYAR"/>
    <s v="MGO"/>
    <s v="REG"/>
    <s v="AO"/>
    <s v="NEW SALES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0"/>
    <x v="14"/>
  </r>
  <r>
    <n v="842"/>
    <n v="1002580161"/>
    <n v="3"/>
    <x v="3"/>
    <n v="5"/>
    <s v="SBY UTARA"/>
    <s v="MANYAR"/>
    <s v="MGO"/>
    <s v="REG"/>
    <s v="AO"/>
    <s v="NEW SALES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0"/>
    <x v="14"/>
  </r>
  <r>
    <n v="843"/>
    <n v="1002582104"/>
    <n v="3"/>
    <x v="3"/>
    <n v="5"/>
    <s v="SBY UTARA"/>
    <s v="MANYAR"/>
    <s v="MGO"/>
    <s v="REG"/>
    <s v="AO"/>
    <s v="NEW SALES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0"/>
    <x v="14"/>
  </r>
  <r>
    <n v="844"/>
    <n v="1002582729"/>
    <n v="3"/>
    <x v="3"/>
    <n v="5"/>
    <s v="SBY UTARA"/>
    <s v="MANYAR"/>
    <s v="MGO"/>
    <s v="REG"/>
    <s v="AO"/>
    <s v="NEW SALES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0"/>
    <x v="14"/>
  </r>
  <r>
    <n v="845"/>
    <n v="1002567328"/>
    <n v="3"/>
    <x v="3"/>
    <n v="5"/>
    <s v="SBY UTARA"/>
    <s v="MANYAR"/>
    <s v="MGO"/>
    <s v="REG"/>
    <s v="AO"/>
    <s v="NEW SALES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2"/>
    <x v="14"/>
  </r>
  <r>
    <n v="846"/>
    <n v="1002566559"/>
    <n v="3"/>
    <x v="3"/>
    <n v="5"/>
    <s v="SBY UTARA"/>
    <s v="MANYAR"/>
    <s v="MGO"/>
    <s v="REG"/>
    <s v="AO"/>
    <s v="NEW SALES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2"/>
    <x v="14"/>
  </r>
  <r>
    <n v="847"/>
    <n v="1002571407"/>
    <n v="3"/>
    <x v="3"/>
    <n v="5"/>
    <s v="SBY UTARA"/>
    <s v="MANYAR"/>
    <s v="MGO"/>
    <s v="REG"/>
    <s v="AO"/>
    <s v="NEW SALES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2"/>
    <x v="14"/>
  </r>
  <r>
    <n v="848"/>
    <n v="1002576605"/>
    <n v="3"/>
    <x v="3"/>
    <n v="5"/>
    <s v="SBY UTARA"/>
    <s v="MANYAR"/>
    <s v="MGO"/>
    <s v="REG"/>
    <s v="AO"/>
    <s v="NEW SALES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2"/>
    <x v="14"/>
  </r>
  <r>
    <n v="849"/>
    <n v="1002575893"/>
    <n v="3"/>
    <x v="3"/>
    <n v="5"/>
    <s v="SBY UTARA"/>
    <s v="MANYAR"/>
    <s v="MGO"/>
    <s v="REG"/>
    <s v="AO"/>
    <s v="NEW SALES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2"/>
    <x v="14"/>
  </r>
  <r>
    <n v="850"/>
    <n v="1002575953"/>
    <n v="3"/>
    <x v="3"/>
    <n v="5"/>
    <s v="SBY UTARA"/>
    <s v="MANYAR"/>
    <s v="MGO"/>
    <s v="REG"/>
    <s v="AO"/>
    <s v="NEW SALES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  <x v="14"/>
  </r>
  <r>
    <n v="851"/>
    <n v="1002575991"/>
    <n v="3"/>
    <x v="3"/>
    <n v="5"/>
    <s v="SBY UTARA"/>
    <s v="MANYAR"/>
    <s v="MGO"/>
    <s v="REG"/>
    <s v="AO"/>
    <s v="NEW SALES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2"/>
    <x v="14"/>
  </r>
  <r>
    <n v="852"/>
    <n v="1002583917"/>
    <n v="3"/>
    <x v="3"/>
    <n v="5"/>
    <s v="SBY UTARA"/>
    <s v="MANYAR"/>
    <s v="MGO"/>
    <s v="REG"/>
    <s v="AO"/>
    <s v="NEW SALES"/>
    <m/>
    <s v="MIA - INVALID SURVEY"/>
    <s v="RBS-Regional 3"/>
    <d v="2026-09-12T11:26:18"/>
    <d v="2026-09-15T13:00:45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2"/>
    <x v="14"/>
  </r>
  <r>
    <n v="853"/>
    <n v="1002576667"/>
    <n v="3"/>
    <x v="3"/>
    <n v="5"/>
    <s v="SBY UTARA"/>
    <s v="MANYAR"/>
    <s v="MGO"/>
    <s v="REG"/>
    <s v="AO"/>
    <s v="NEW SALES"/>
    <m/>
    <s v="FCC - HD1A - SUBMIT"/>
    <s v="RBS-Regional 3"/>
    <d v="2026-09-08T11:23:37"/>
    <d v="2026-09-10T11:20:30"/>
    <n v="69385936"/>
    <m/>
    <m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FCC"/>
    <s v="MERGOYOSO"/>
    <s v="OCA"/>
    <m/>
    <s v="AGREE : Lanjut berlangganan by NENG PUTRI MEILINDA PERMATASARI 40981184|MYDITA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2"/>
    <x v="14"/>
  </r>
  <r>
    <n v="854"/>
    <n v="1002576748"/>
    <n v="3"/>
    <x v="3"/>
    <n v="5"/>
    <s v="SBY UTARA"/>
    <s v="MANYAR"/>
    <s v="MGO"/>
    <s v="REG"/>
    <s v="AO"/>
    <s v="NEW SALES"/>
    <m/>
    <s v="FCC - HD1A - SUBMIT"/>
    <s v="RBS-Regional 3"/>
    <d v="2026-09-08T11:42:20"/>
    <d v="2026-09-10T07:29:27"/>
    <n v="69385972"/>
    <m/>
    <m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2"/>
    <x v="14"/>
  </r>
  <r>
    <n v="855"/>
    <n v="1002576699"/>
    <n v="3"/>
    <x v="3"/>
    <n v="5"/>
    <s v="SBY UTARA"/>
    <s v="MANYAR"/>
    <s v="MGO"/>
    <s v="REG"/>
    <s v="AO"/>
    <s v="NEW SALES"/>
    <m/>
    <s v="FCC - HD1A - SUBMIT"/>
    <s v="RBS-Regional 3"/>
    <d v="2026-09-08T11:30:15"/>
    <d v="2026-09-10T07:32:22"/>
    <n v="69385960"/>
    <m/>
    <m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2"/>
    <x v="14"/>
  </r>
  <r>
    <n v="856"/>
    <n v="1002574672"/>
    <n v="3"/>
    <x v="3"/>
    <n v="5"/>
    <s v="SBY UTARA"/>
    <s v="MANYAR"/>
    <s v="MGO"/>
    <s v="REG"/>
    <s v="AO"/>
    <s v="NEW SALES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4"/>
  </r>
  <r>
    <n v="857"/>
    <n v="1002576713"/>
    <n v="3"/>
    <x v="3"/>
    <n v="5"/>
    <s v="SBY UTARA"/>
    <s v="MANYAR"/>
    <s v="MGO"/>
    <s v="REG"/>
    <s v="AO"/>
    <s v="NEW SALES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2"/>
    <x v="14"/>
  </r>
  <r>
    <n v="858"/>
    <n v="1002577093"/>
    <n v="3"/>
    <x v="3"/>
    <n v="5"/>
    <s v="SBY UTARA"/>
    <s v="MANYAR"/>
    <s v="MGO"/>
    <s v="REG"/>
    <s v="AO"/>
    <s v="NEW SALES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  <x v="14"/>
  </r>
  <r>
    <n v="859"/>
    <n v="1002575678"/>
    <n v="3"/>
    <x v="3"/>
    <n v="5"/>
    <s v="SBY SELATAN"/>
    <s v="MANYAR"/>
    <s v="JGR"/>
    <s v="REG"/>
    <s v="AO"/>
    <s v="NEW SALES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0"/>
    <x v="14"/>
  </r>
  <r>
    <n v="860"/>
    <n v="1002576384"/>
    <n v="3"/>
    <x v="3"/>
    <n v="5"/>
    <s v="SBY SELATAN"/>
    <s v="MANYAR"/>
    <s v="JGR"/>
    <s v="REG"/>
    <s v="AO"/>
    <s v="NEW SALES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  <x v="14"/>
  </r>
  <r>
    <n v="861"/>
    <n v="1002581477"/>
    <n v="3"/>
    <x v="3"/>
    <n v="5"/>
    <s v="SBY SELATAN"/>
    <s v="MANYAR"/>
    <s v="JGR"/>
    <s v="REG"/>
    <s v="AO"/>
    <s v="NEW SALES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0"/>
    <x v="14"/>
  </r>
  <r>
    <n v="862"/>
    <n v="1002587797"/>
    <n v="3"/>
    <x v="3"/>
    <n v="5"/>
    <s v="SBY SELATAN"/>
    <s v="MANYAR"/>
    <s v="JGR"/>
    <s v="REG"/>
    <s v="AO"/>
    <s v="NEW SALES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0"/>
    <x v="14"/>
  </r>
  <r>
    <n v="863"/>
    <n v="1002577701"/>
    <n v="3"/>
    <x v="3"/>
    <n v="5"/>
    <s v="SBY SELATAN"/>
    <s v="MANYAR"/>
    <s v="JGR"/>
    <s v="REG"/>
    <s v="AO"/>
    <s v="NEW SALES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2"/>
    <x v="14"/>
  </r>
  <r>
    <n v="864"/>
    <n v="1002567492"/>
    <n v="3"/>
    <x v="3"/>
    <n v="5"/>
    <s v="SBY SELATAN"/>
    <s v="MANYAR"/>
    <s v="MYR"/>
    <s v="REG"/>
    <s v="AO"/>
    <s v="NEW SALES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0"/>
    <x v="14"/>
  </r>
  <r>
    <n v="865"/>
    <n v="1002569720"/>
    <n v="3"/>
    <x v="3"/>
    <n v="5"/>
    <s v="SBY SELATAN"/>
    <s v="MANYAR"/>
    <s v="MYR"/>
    <s v="REG"/>
    <s v="AO"/>
    <s v="NEW SALES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0"/>
    <x v="14"/>
  </r>
  <r>
    <n v="866"/>
    <n v="1002570079"/>
    <n v="3"/>
    <x v="3"/>
    <n v="5"/>
    <s v="SBY SELATAN"/>
    <s v="MANYAR"/>
    <s v="MYR"/>
    <s v="REG"/>
    <s v="AO"/>
    <s v="NEW SALES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0"/>
    <x v="14"/>
  </r>
  <r>
    <n v="867"/>
    <n v="1002573513"/>
    <n v="3"/>
    <x v="3"/>
    <n v="5"/>
    <s v="SBY SELATAN"/>
    <s v="MANYAR"/>
    <s v="MYR"/>
    <s v="REG"/>
    <s v="AO"/>
    <s v="NEW SALES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0"/>
    <x v="14"/>
  </r>
  <r>
    <n v="868"/>
    <n v="1002573502"/>
    <n v="3"/>
    <x v="3"/>
    <n v="5"/>
    <s v="SBY SELATAN"/>
    <s v="MANYAR"/>
    <s v="MYR"/>
    <s v="REG"/>
    <s v="AO"/>
    <s v="NEW SALES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0"/>
    <x v="14"/>
  </r>
  <r>
    <n v="869"/>
    <n v="1002575861"/>
    <n v="3"/>
    <x v="3"/>
    <n v="5"/>
    <s v="SBY SELATAN"/>
    <s v="MANYAR"/>
    <s v="MYR"/>
    <s v="REG"/>
    <s v="AO"/>
    <s v="NEW SALES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0"/>
    <x v="14"/>
  </r>
  <r>
    <n v="870"/>
    <n v="1002575856"/>
    <n v="3"/>
    <x v="3"/>
    <n v="5"/>
    <s v="SBY SELATAN"/>
    <s v="MANYAR"/>
    <s v="MYR"/>
    <s v="REG"/>
    <s v="AO"/>
    <s v="NEW SALES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0"/>
    <x v="14"/>
  </r>
  <r>
    <n v="871"/>
    <n v="1002576779"/>
    <n v="3"/>
    <x v="3"/>
    <n v="5"/>
    <s v="SBY SELATAN"/>
    <s v="MANYAR"/>
    <s v="MYR"/>
    <s v="REG"/>
    <s v="AO"/>
    <s v="NEW SALES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0"/>
    <x v="14"/>
  </r>
  <r>
    <n v="872"/>
    <n v="1002577964"/>
    <n v="3"/>
    <x v="3"/>
    <n v="5"/>
    <s v="SBY SELATAN"/>
    <s v="MANYAR"/>
    <s v="MYR"/>
    <s v="REG"/>
    <s v="AO"/>
    <s v="NEW SALES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0"/>
    <x v="14"/>
  </r>
  <r>
    <n v="873"/>
    <n v="1002578579"/>
    <n v="3"/>
    <x v="3"/>
    <n v="5"/>
    <s v="SBY SELATAN"/>
    <s v="MANYAR"/>
    <s v="MYR"/>
    <s v="REG"/>
    <s v="AO"/>
    <s v="NEW SALES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0"/>
    <x v="14"/>
  </r>
  <r>
    <n v="874"/>
    <n v="1002579704"/>
    <n v="3"/>
    <x v="3"/>
    <n v="5"/>
    <s v="SBY SELATAN"/>
    <s v="MANYAR"/>
    <s v="MYR"/>
    <s v="REG"/>
    <s v="AO"/>
    <s v="NEW SALES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0"/>
    <x v="14"/>
  </r>
  <r>
    <n v="875"/>
    <n v="1002582328"/>
    <n v="3"/>
    <x v="3"/>
    <n v="5"/>
    <s v="SBY SELATAN"/>
    <s v="MANYAR"/>
    <s v="MYR"/>
    <s v="REG"/>
    <s v="AO"/>
    <s v="NEW SALES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0"/>
    <x v="14"/>
  </r>
  <r>
    <n v="876"/>
    <n v="1002583989"/>
    <n v="3"/>
    <x v="3"/>
    <n v="5"/>
    <s v="SBY SELATAN"/>
    <s v="MANYAR"/>
    <s v="MYR"/>
    <s v="REG"/>
    <s v="AO"/>
    <s v="NEW SALES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0"/>
    <x v="14"/>
  </r>
  <r>
    <n v="877"/>
    <n v="1002583891"/>
    <n v="3"/>
    <x v="3"/>
    <n v="5"/>
    <s v="SBY SELATAN"/>
    <s v="MANYAR"/>
    <s v="MYR"/>
    <s v="REG"/>
    <s v="AO"/>
    <s v="NEW SALES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0"/>
    <x v="14"/>
  </r>
  <r>
    <n v="878"/>
    <n v="1002584093"/>
    <n v="3"/>
    <x v="3"/>
    <n v="5"/>
    <s v="SBY SELATAN"/>
    <s v="MANYAR"/>
    <s v="MYR"/>
    <s v="REG"/>
    <s v="AO"/>
    <s v="NEW SALES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0"/>
    <x v="14"/>
  </r>
  <r>
    <n v="879"/>
    <n v="1002589755"/>
    <n v="3"/>
    <x v="3"/>
    <n v="5"/>
    <s v="SBY SELATAN"/>
    <s v="MANYAR"/>
    <s v="MYR"/>
    <s v="REG"/>
    <s v="AO"/>
    <s v="NEW SALES"/>
    <s v="1P INET"/>
    <s v="OSS - FALLOUT"/>
    <s v="RBS-Regional 3"/>
    <d v="2026-09-15T15:51:01"/>
    <d v="2026-09-16T09:54:16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FO_WFM"/>
    <s v="MANYAR"/>
    <s v="NO ADDON"/>
    <m/>
    <s v="Provisioning Failed|WFM|INF009392539|PDI_-7.3009369,112.7758684_Doble input dengan SC 1002587993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2"/>
    <x v="14"/>
  </r>
  <r>
    <n v="880"/>
    <n v="1002570423"/>
    <n v="3"/>
    <x v="3"/>
    <n v="5"/>
    <s v="SBY SELATAN"/>
    <s v="MANYAR"/>
    <s v="MYR"/>
    <s v="REG"/>
    <s v="AO"/>
    <s v="NEW SALES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2"/>
    <x v="14"/>
  </r>
  <r>
    <n v="881"/>
    <n v="1002576314"/>
    <n v="3"/>
    <x v="3"/>
    <n v="5"/>
    <s v="SBY SELATAN"/>
    <s v="MANYAR"/>
    <s v="MYR"/>
    <s v="REG"/>
    <s v="AO"/>
    <s v="NEW SALES"/>
    <s v="1P INET"/>
    <s v="MIA - INVALID SURVEY"/>
    <s v="RBS-Regional 3"/>
    <d v="2026-09-08T09:38:56"/>
    <d v="2026-09-08T21:52:59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SURVEY_NEW_MANJA"/>
    <s v="MANYAR"/>
    <s v="NO ADDON"/>
    <m/>
    <s v="MIE - INVALID SURVEY - Kendala Jalur/Rute Tarikan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2"/>
    <x v="14"/>
  </r>
  <r>
    <n v="882"/>
    <n v="1002588204"/>
    <n v="3"/>
    <x v="3"/>
    <n v="5"/>
    <s v="SBY SELATAN"/>
    <s v="MANYAR"/>
    <s v="MYR"/>
    <s v="REG"/>
    <s v="AO"/>
    <s v="NEW SALES"/>
    <m/>
    <s v="MIE - SEND SURVEY"/>
    <s v="RBS-Regional 3"/>
    <d v="2026-09-15T10:01:32"/>
    <d v="2026-09-15T17:54:06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m/>
    <s v="SURVEY_NEW_MANJA"/>
    <s v="MANYAR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  <x v="14"/>
  </r>
  <r>
    <n v="883"/>
    <n v="1002568399"/>
    <n v="3"/>
    <x v="3"/>
    <n v="5"/>
    <s v="SBY SELATAN"/>
    <s v="KETINTANG"/>
    <s v="RKT"/>
    <s v="REG"/>
    <s v="AO"/>
    <s v="NEW SALES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0"/>
    <x v="14"/>
  </r>
  <r>
    <n v="884"/>
    <n v="1002578255"/>
    <n v="3"/>
    <x v="3"/>
    <n v="5"/>
    <s v="SBY SELATAN"/>
    <s v="KETINTANG"/>
    <s v="RKT"/>
    <s v="REG"/>
    <s v="AO"/>
    <s v="NEW SALES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0"/>
    <x v="14"/>
  </r>
  <r>
    <n v="885"/>
    <n v="1002566762"/>
    <n v="3"/>
    <x v="3"/>
    <n v="5"/>
    <s v="SBY SELATAN"/>
    <s v="KETINTANG"/>
    <s v="RKT"/>
    <s v="REG"/>
    <s v="AO"/>
    <s v="NEW SALES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2"/>
    <x v="14"/>
  </r>
  <r>
    <n v="886"/>
    <n v="1002576486"/>
    <n v="3"/>
    <x v="4"/>
    <n v="4"/>
    <s v="SOLO"/>
    <s v="BOYOLALI"/>
    <s v="BYL"/>
    <s v="REG"/>
    <s v="AO"/>
    <s v="NEW SALES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0"/>
    <x v="7"/>
  </r>
  <r>
    <n v="887"/>
    <n v="1002577717"/>
    <n v="3"/>
    <x v="4"/>
    <n v="4"/>
    <s v="SOLO"/>
    <s v="BOYOLALI"/>
    <s v="BYL"/>
    <s v="REG"/>
    <s v="AO"/>
    <s v="NEW SALES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0"/>
    <x v="7"/>
  </r>
  <r>
    <n v="888"/>
    <n v="1002577729"/>
    <n v="3"/>
    <x v="4"/>
    <n v="4"/>
    <s v="SOLO"/>
    <s v="BOYOLALI"/>
    <s v="BYL"/>
    <s v="REG"/>
    <s v="AO"/>
    <s v="NEW SALES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0"/>
    <x v="7"/>
  </r>
  <r>
    <n v="889"/>
    <n v="1002578330"/>
    <n v="3"/>
    <x v="4"/>
    <n v="4"/>
    <s v="SOLO"/>
    <s v="BOYOLALI"/>
    <s v="BYL"/>
    <s v="REG"/>
    <s v="AO"/>
    <s v="NEW SALES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0"/>
    <x v="7"/>
  </r>
  <r>
    <n v="890"/>
    <n v="1002581433"/>
    <n v="3"/>
    <x v="4"/>
    <n v="4"/>
    <s v="SOLO"/>
    <s v="BOYOLALI"/>
    <s v="BYL"/>
    <s v="REG"/>
    <s v="AO"/>
    <s v="NEW SALES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1"/>
    <x v="7"/>
  </r>
  <r>
    <n v="891"/>
    <n v="1002588774"/>
    <n v="3"/>
    <x v="4"/>
    <n v="4"/>
    <s v="SOLO"/>
    <s v="BOYOLALI"/>
    <s v="BYL"/>
    <s v="REG"/>
    <s v="AO"/>
    <s v="NEW SALES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0"/>
    <x v="7"/>
  </r>
  <r>
    <n v="892"/>
    <n v="1002590188"/>
    <n v="3"/>
    <x v="4"/>
    <n v="4"/>
    <s v="SOLO"/>
    <s v="BOYOLALI"/>
    <s v="BYL"/>
    <s v="REG"/>
    <s v="AO"/>
    <s v="NEW SALES"/>
    <s v="2P INET + VOICE"/>
    <s v="MIA - INVALID SURVEY"/>
    <s v="RBS-Regional 3"/>
    <d v="2026-09-15T19:27:00"/>
    <d v="2026-09-15T23:44:54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SURVEY_NEW_MANJA"/>
    <s v="BOYOLALI"/>
    <s v="NO ADDON"/>
    <m/>
    <s v="MIE - INVALID SURVEY - Kendala Jalur/Rute Tarikan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2"/>
    <x v="7"/>
  </r>
  <r>
    <n v="893"/>
    <n v="1002588798"/>
    <n v="3"/>
    <x v="4"/>
    <n v="4"/>
    <s v="SOLO"/>
    <s v="BOYOLALI"/>
    <s v="BYL"/>
    <s v="REG"/>
    <s v="AO"/>
    <s v="NEW SALES"/>
    <s v="1P INET"/>
    <s v="MIA - INVALID SURVEY"/>
    <s v="RBS-Regional 3"/>
    <d v="2026-09-15T12:23:59"/>
    <d v="2026-09-15T23:41:18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SURVEY_NEW_MANJA"/>
    <s v="BOYOLALI"/>
    <s v="NO ADDON"/>
    <m/>
    <s v="MIE - INVALID SURVEY - Kendala Jalur/Rute Tarikan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m/>
    <m/>
    <m/>
    <e v="#NUM!"/>
    <e v="#NUM!"/>
    <x v="2"/>
    <x v="7"/>
  </r>
  <r>
    <n v="894"/>
    <n v="1002570218"/>
    <n v="3"/>
    <x v="4"/>
    <n v="4"/>
    <s v="SOLO"/>
    <s v="KLATEN"/>
    <s v="DLG"/>
    <s v="REG"/>
    <s v="AO"/>
    <s v="NEW SALES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0"/>
    <x v="7"/>
  </r>
  <r>
    <n v="895"/>
    <n v="1002579572"/>
    <n v="3"/>
    <x v="4"/>
    <n v="4"/>
    <s v="SOLO"/>
    <s v="KLATEN"/>
    <s v="DLG"/>
    <s v="REG"/>
    <s v="AO"/>
    <s v="NEW SALES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0"/>
    <x v="7"/>
  </r>
  <r>
    <n v="896"/>
    <n v="1002567485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0"/>
    <x v="7"/>
  </r>
  <r>
    <n v="897"/>
    <n v="1002567484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0"/>
    <x v="7"/>
  </r>
  <r>
    <n v="898"/>
    <n v="1002567489"/>
    <n v="3"/>
    <x v="4"/>
    <n v="4"/>
    <s v="SOLO"/>
    <s v="KLATEN"/>
    <s v="KLX"/>
    <s v="REG"/>
    <s v="AO"/>
    <s v="NEW SALES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0"/>
    <x v="7"/>
  </r>
  <r>
    <n v="899"/>
    <n v="1002574319"/>
    <n v="3"/>
    <x v="4"/>
    <n v="4"/>
    <s v="SOLO"/>
    <s v="KLATEN"/>
    <s v="KLX"/>
    <s v="REG"/>
    <s v="AO"/>
    <s v="NEW SALES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0"/>
    <x v="7"/>
  </r>
  <r>
    <n v="900"/>
    <n v="1002577215"/>
    <n v="3"/>
    <x v="4"/>
    <n v="4"/>
    <s v="SOLO"/>
    <s v="KLATEN"/>
    <s v="KLX"/>
    <s v="REG"/>
    <s v="AO"/>
    <s v="NEW SALES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1"/>
    <x v="7"/>
  </r>
  <r>
    <n v="901"/>
    <n v="1002588812"/>
    <n v="3"/>
    <x v="4"/>
    <n v="4"/>
    <s v="SOLO"/>
    <s v="KLATEN"/>
    <s v="KLX"/>
    <s v="REG"/>
    <s v="AO"/>
    <s v="NEW SALES"/>
    <s v="1P INET"/>
    <s v="8 | OSS - PONR"/>
    <s v="RBS-Regional 3"/>
    <d v="2026-09-15T12:29:59"/>
    <d v="2026-09-16T11:49:28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ACT_COM"/>
    <s v="X"/>
    <s v="NO ADDON"/>
    <m/>
    <s v="PONR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m/>
    <m/>
    <m/>
    <e v="#NUM!"/>
    <e v="#NUM!"/>
    <x v="2"/>
    <x v="7"/>
  </r>
  <r>
    <n v="902"/>
    <n v="1002576862"/>
    <n v="3"/>
    <x v="4"/>
    <n v="4"/>
    <s v="SOLO"/>
    <s v="KLATEN"/>
    <s v="PEN"/>
    <s v="REG"/>
    <s v="AO"/>
    <s v="NEW SALES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0"/>
    <x v="7"/>
  </r>
  <r>
    <n v="903"/>
    <n v="1002580401"/>
    <n v="3"/>
    <x v="4"/>
    <n v="4"/>
    <s v="SOLO"/>
    <s v="KLATEN"/>
    <s v="PEN"/>
    <s v="REG"/>
    <s v="AO"/>
    <s v="NEW SALES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0"/>
    <x v="7"/>
  </r>
  <r>
    <n v="904"/>
    <n v="1002579697"/>
    <n v="3"/>
    <x v="4"/>
    <n v="4"/>
    <s v="SOLO"/>
    <s v="KLATEN"/>
    <s v="PEN"/>
    <s v="REG"/>
    <s v="AO"/>
    <s v="NEW SALES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0"/>
    <x v="7"/>
  </r>
  <r>
    <n v="905"/>
    <n v="1002574349"/>
    <n v="3"/>
    <x v="4"/>
    <n v="4"/>
    <s v="SOLO"/>
    <s v="INNER - SOLO JATENG TIMUR"/>
    <s v="KTO"/>
    <s v="REG"/>
    <s v="AO"/>
    <s v="NEW SALES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0"/>
    <x v="7"/>
  </r>
  <r>
    <n v="906"/>
    <n v="1002579296"/>
    <n v="3"/>
    <x v="4"/>
    <n v="4"/>
    <s v="SOLO"/>
    <s v="INNER - SOLO JATENG TIMUR"/>
    <s v="KTO"/>
    <s v="REG"/>
    <s v="AO"/>
    <s v="NEW SALES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0"/>
    <x v="7"/>
  </r>
  <r>
    <n v="907"/>
    <n v="1002582382"/>
    <n v="3"/>
    <x v="4"/>
    <n v="4"/>
    <s v="SOLO"/>
    <s v="INNER - SOLO JATENG TIMUR"/>
    <s v="KTO"/>
    <s v="REG"/>
    <s v="AO"/>
    <s v="NEW SALES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0"/>
    <x v="7"/>
  </r>
  <r>
    <n v="908"/>
    <n v="1002585678"/>
    <n v="3"/>
    <x v="4"/>
    <n v="4"/>
    <s v="SOLO"/>
    <s v="INNER - SOLO JATENG TIMUR"/>
    <s v="KTO"/>
    <s v="REG"/>
    <s v="AO"/>
    <s v="NEW SALES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0"/>
    <x v="7"/>
  </r>
  <r>
    <n v="909"/>
    <n v="1002569885"/>
    <n v="3"/>
    <x v="4"/>
    <n v="4"/>
    <s v="SOLO"/>
    <s v="INNER - SOLO JATENG TIMUR"/>
    <s v="KTO"/>
    <s v="REG"/>
    <s v="AO"/>
    <s v="NEW SALES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2"/>
    <x v="7"/>
  </r>
  <r>
    <n v="910"/>
    <n v="1002577889"/>
    <n v="3"/>
    <x v="4"/>
    <n v="4"/>
    <s v="SOLO"/>
    <s v="INNER - SOLO JATENG TIMUR"/>
    <s v="KTO"/>
    <s v="REG"/>
    <s v="AO"/>
    <s v="NEW SALES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2"/>
    <x v="7"/>
  </r>
  <r>
    <n v="911"/>
    <n v="1002575178"/>
    <n v="3"/>
    <x v="4"/>
    <n v="4"/>
    <s v="SOLO"/>
    <s v="INNER - SOLO JATENG TIMUR"/>
    <s v="KTO"/>
    <s v="REG"/>
    <s v="AO"/>
    <s v="NEW SALES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2"/>
    <x v="7"/>
  </r>
  <r>
    <n v="912"/>
    <n v="1002580486"/>
    <n v="3"/>
    <x v="4"/>
    <n v="4"/>
    <s v="SOLO"/>
    <s v="INNER - SOLO JATENG TIMUR"/>
    <s v="KTO"/>
    <s v="REG"/>
    <s v="AO"/>
    <s v="NEW SALES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  <x v="7"/>
  </r>
  <r>
    <n v="913"/>
    <n v="1002589836"/>
    <n v="3"/>
    <x v="4"/>
    <n v="4"/>
    <s v="SOLO"/>
    <s v="INNER - SOLO JATENG TIMUR"/>
    <s v="SLO"/>
    <s v="REG"/>
    <s v="AO"/>
    <s v="NEW SALES"/>
    <s v="1P INET"/>
    <s v="8 | OSS - PONR"/>
    <s v="RBS-Regional 3"/>
    <d v="2026-09-15T16:08:54"/>
    <d v="2026-09-16T12:17:42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ACT_COM"/>
    <s v="X"/>
    <s v="NO ADDON"/>
    <m/>
    <s v="PONR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m/>
    <m/>
    <m/>
    <e v="#NUM!"/>
    <e v="#NUM!"/>
    <x v="2"/>
    <x v="7"/>
  </r>
  <r>
    <n v="914"/>
    <n v="1002579098"/>
    <n v="3"/>
    <x v="4"/>
    <n v="4"/>
    <s v="SOLO"/>
    <s v="INNER - SOLO JATENG TIMUR"/>
    <s v="SLO"/>
    <s v="REG"/>
    <s v="AO"/>
    <s v="NEW SALES"/>
    <m/>
    <s v="MIE - SEND SURVEY"/>
    <s v="RBS-Regional 3"/>
    <d v="2026-09-09T14:55:05"/>
    <d v="2026-09-16T11:28:06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m/>
    <m/>
    <m/>
    <e v="#NUM!"/>
    <e v="#NUM!"/>
    <x v="2"/>
    <x v="7"/>
  </r>
  <r>
    <n v="915"/>
    <n v="1002570948"/>
    <n v="3"/>
    <x v="4"/>
    <n v="4"/>
    <s v="SOLO"/>
    <s v="INNER - SOLO JATENG TIMUR"/>
    <s v="SKH"/>
    <s v="REG"/>
    <s v="AO"/>
    <s v="NEW SALES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0"/>
    <x v="7"/>
  </r>
  <r>
    <n v="916"/>
    <n v="1002568199"/>
    <n v="3"/>
    <x v="4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0"/>
    <x v="7"/>
  </r>
  <r>
    <n v="917"/>
    <n v="1002567302"/>
    <n v="3"/>
    <x v="4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0"/>
    <x v="7"/>
  </r>
  <r>
    <n v="918"/>
    <n v="1002572029"/>
    <n v="3"/>
    <x v="4"/>
    <n v="4"/>
    <s v="KUDUS"/>
    <s v="BLORA"/>
    <s v="BLO"/>
    <s v="REG"/>
    <s v="AO"/>
    <s v="NEW SALES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0"/>
    <x v="7"/>
  </r>
  <r>
    <n v="919"/>
    <n v="1002573331"/>
    <n v="3"/>
    <x v="4"/>
    <n v="4"/>
    <s v="KUDUS"/>
    <s v="BLORA"/>
    <s v="BLO"/>
    <s v="REG"/>
    <s v="AO"/>
    <s v="NEW SALES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0"/>
    <x v="7"/>
  </r>
  <r>
    <n v="920"/>
    <n v="1002584191"/>
    <n v="3"/>
    <x v="4"/>
    <n v="4"/>
    <s v="KUDUS"/>
    <s v="BLORA"/>
    <s v="BLO"/>
    <s v="REG"/>
    <s v="AO"/>
    <s v="NEW SALES"/>
    <s v="1P INET"/>
    <s v="8 | OSS - PONR"/>
    <s v="RBS-Regional 3"/>
    <d v="2026-09-12T14:11:54"/>
    <d v="2026-09-16T11:12:2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ACT_COM"/>
    <s v="X"/>
    <s v="NO ADDON"/>
    <m/>
    <s v="PONR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m/>
    <m/>
    <m/>
    <e v="#NUM!"/>
    <e v="#NUM!"/>
    <x v="2"/>
    <x v="7"/>
  </r>
  <r>
    <n v="921"/>
    <n v="1002566565"/>
    <n v="3"/>
    <x v="4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0"/>
    <x v="7"/>
  </r>
  <r>
    <n v="922"/>
    <n v="1002567521"/>
    <n v="3"/>
    <x v="4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0"/>
    <x v="7"/>
  </r>
  <r>
    <n v="923"/>
    <n v="1002573570"/>
    <n v="3"/>
    <x v="4"/>
    <n v="4"/>
    <s v="KUDUS"/>
    <s v="BLORA"/>
    <s v="CEP"/>
    <s v="REG"/>
    <s v="AO"/>
    <s v="NEW SALES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0"/>
    <x v="7"/>
  </r>
  <r>
    <n v="924"/>
    <n v="1002586515"/>
    <n v="3"/>
    <x v="4"/>
    <n v="4"/>
    <s v="KUDUS"/>
    <s v="BLORA"/>
    <s v="CEP"/>
    <s v="REG"/>
    <s v="AO"/>
    <s v="NEW SALES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0"/>
    <x v="7"/>
  </r>
  <r>
    <n v="925"/>
    <n v="1002585898"/>
    <n v="3"/>
    <x v="4"/>
    <n v="4"/>
    <s v="KUDUS"/>
    <s v="BLORA"/>
    <s v="CEP"/>
    <s v="REG"/>
    <s v="AO"/>
    <s v="NEW SALES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  <x v="7"/>
  </r>
  <r>
    <n v="926"/>
    <n v="1002578448"/>
    <n v="3"/>
    <x v="4"/>
    <n v="4"/>
    <s v="KUDUS"/>
    <s v="BLORA"/>
    <s v="NGA"/>
    <s v="REG"/>
    <s v="AO"/>
    <s v="NEW SALES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0"/>
    <x v="7"/>
  </r>
  <r>
    <n v="927"/>
    <n v="1002574647"/>
    <n v="3"/>
    <x v="4"/>
    <n v="4"/>
    <s v="KUDUS"/>
    <s v="BLORA"/>
    <s v="RDB"/>
    <s v="REG"/>
    <s v="AO"/>
    <s v="NEW SALES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0"/>
    <x v="7"/>
  </r>
  <r>
    <n v="928"/>
    <n v="1002574303"/>
    <n v="3"/>
    <x v="4"/>
    <n v="4"/>
    <s v="KUDUS"/>
    <s v="BLORA"/>
    <s v="RDB"/>
    <s v="REG"/>
    <s v="AO"/>
    <s v="NEW SALES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0"/>
    <x v="7"/>
  </r>
  <r>
    <n v="929"/>
    <n v="1002565535"/>
    <n v="3"/>
    <x v="4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0"/>
    <x v="7"/>
  </r>
  <r>
    <n v="930"/>
    <n v="1002583836"/>
    <n v="3"/>
    <x v="4"/>
    <n v="4"/>
    <s v="KUDUS"/>
    <s v="PURWODADI"/>
    <s v="GDO"/>
    <s v="REG"/>
    <s v="AO"/>
    <s v="NEW SALES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0"/>
    <x v="7"/>
  </r>
  <r>
    <n v="931"/>
    <n v="1002589133"/>
    <n v="3"/>
    <x v="4"/>
    <n v="4"/>
    <s v="KUDUS"/>
    <s v="PURWODADI"/>
    <s v="GDO"/>
    <s v="REG"/>
    <s v="AO"/>
    <s v="NEW SALES"/>
    <s v="1P INET"/>
    <s v="8 | OSS - PONR"/>
    <s v="RBS-Regional 3"/>
    <d v="2026-09-15T13:54:01"/>
    <d v="2026-09-16T11:27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ACT_COM"/>
    <s v="GUBUG"/>
    <s v="NO ADDON"/>
    <m/>
    <s v="PONR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m/>
    <m/>
    <m/>
    <e v="#NUM!"/>
    <e v="#NUM!"/>
    <x v="2"/>
    <x v="7"/>
  </r>
  <r>
    <n v="932"/>
    <n v="1002575479"/>
    <n v="3"/>
    <x v="4"/>
    <n v="4"/>
    <s v="KUDUS"/>
    <s v="PURWODADI"/>
    <s v="GDO"/>
    <s v="REG"/>
    <s v="AO"/>
    <s v="NEW SALES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2"/>
    <x v="7"/>
  </r>
  <r>
    <n v="933"/>
    <n v="1002566472"/>
    <n v="3"/>
    <x v="4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0"/>
    <x v="7"/>
  </r>
  <r>
    <n v="934"/>
    <n v="1002578144"/>
    <n v="3"/>
    <x v="4"/>
    <n v="4"/>
    <s v="KUDUS"/>
    <s v="PURWODADI"/>
    <s v="GBU"/>
    <s v="REG"/>
    <s v="AO"/>
    <s v="NEW SALES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  <x v="7"/>
  </r>
  <r>
    <n v="935"/>
    <n v="1002582151"/>
    <n v="3"/>
    <x v="4"/>
    <n v="4"/>
    <s v="KUDUS"/>
    <s v="PURWODADI"/>
    <s v="GBU"/>
    <s v="REG"/>
    <s v="AO"/>
    <s v="NEW SALES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0"/>
    <x v="7"/>
  </r>
  <r>
    <n v="936"/>
    <n v="1002588817"/>
    <n v="3"/>
    <x v="4"/>
    <n v="4"/>
    <s v="KUDUS"/>
    <s v="PURWODADI"/>
    <s v="GBU"/>
    <s v="REG"/>
    <s v="AO"/>
    <s v="NEW SALES"/>
    <s v="1P INET"/>
    <s v="MIA - INVALID SURVEY"/>
    <s v="RBS-Regional 3"/>
    <d v="2026-09-15T12:33:00"/>
    <d v="2026-09-15T23:42:26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SURVEY_NEW_MANJA"/>
    <s v="GUBUG"/>
    <s v="NO ADDON"/>
    <m/>
    <s v="MIE - INVALID SURVEY - Kendala Jalur/Rute Tarikan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m/>
    <m/>
    <m/>
    <e v="#NUM!"/>
    <e v="#NUM!"/>
    <x v="2"/>
    <x v="7"/>
  </r>
  <r>
    <n v="937"/>
    <n v="1002566474"/>
    <n v="3"/>
    <x v="4"/>
    <n v="4"/>
    <s v="KUDUS"/>
    <s v="PURWODADI"/>
    <s v="GBU"/>
    <s v="REG"/>
    <s v="AO"/>
    <s v="NEW SALES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2"/>
    <x v="7"/>
  </r>
  <r>
    <n v="938"/>
    <n v="1002570445"/>
    <n v="3"/>
    <x v="4"/>
    <n v="4"/>
    <s v="KUDUS"/>
    <s v="PURWODADI"/>
    <s v="PWB"/>
    <s v="REG"/>
    <s v="AO"/>
    <s v="NEW SALES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0"/>
    <x v="7"/>
  </r>
  <r>
    <n v="939"/>
    <n v="1002575348"/>
    <n v="3"/>
    <x v="4"/>
    <n v="4"/>
    <s v="KUDUS"/>
    <s v="PURWODADI"/>
    <s v="PWB"/>
    <s v="REG"/>
    <s v="AO"/>
    <s v="NEW SALES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0"/>
    <x v="7"/>
  </r>
  <r>
    <n v="940"/>
    <n v="1002576296"/>
    <n v="3"/>
    <x v="4"/>
    <n v="4"/>
    <s v="KUDUS"/>
    <s v="PURWODADI"/>
    <s v="PWB"/>
    <s v="REG"/>
    <s v="AO"/>
    <s v="NEW SALES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0"/>
    <x v="7"/>
  </r>
  <r>
    <n v="941"/>
    <n v="1002578130"/>
    <n v="3"/>
    <x v="4"/>
    <n v="4"/>
    <s v="KUDUS"/>
    <s v="PURWODADI"/>
    <s v="PWB"/>
    <s v="REG"/>
    <s v="AO"/>
    <s v="NEW SALES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  <x v="7"/>
  </r>
  <r>
    <n v="942"/>
    <n v="1002586135"/>
    <n v="3"/>
    <x v="4"/>
    <n v="4"/>
    <s v="KUDUS"/>
    <s v="PURWODADI"/>
    <s v="PWB"/>
    <s v="REG"/>
    <s v="AO"/>
    <s v="NEW SALES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0"/>
    <x v="7"/>
  </r>
  <r>
    <n v="943"/>
    <n v="1002568531"/>
    <n v="3"/>
    <x v="4"/>
    <n v="4"/>
    <s v="KUDUS"/>
    <s v="PURWODADI"/>
    <s v="WRO"/>
    <s v="REG"/>
    <s v="AO"/>
    <s v="NEW SALES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0"/>
    <x v="7"/>
  </r>
  <r>
    <n v="944"/>
    <n v="1002574698"/>
    <n v="3"/>
    <x v="4"/>
    <n v="4"/>
    <s v="SOLO"/>
    <s v="SRAGEN"/>
    <s v="SRG"/>
    <s v="REG"/>
    <s v="AO"/>
    <s v="NEW SALES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0"/>
    <x v="7"/>
  </r>
  <r>
    <n v="945"/>
    <n v="1002575455"/>
    <n v="3"/>
    <x v="4"/>
    <n v="4"/>
    <s v="SOLO"/>
    <s v="SRAGEN"/>
    <s v="SRG"/>
    <s v="REG"/>
    <s v="AO"/>
    <s v="NEW SALES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  <x v="7"/>
  </r>
  <r>
    <n v="946"/>
    <n v="1002575143"/>
    <n v="3"/>
    <x v="4"/>
    <n v="4"/>
    <s v="SOLO"/>
    <s v="SRAGEN"/>
    <s v="SRG"/>
    <s v="REG"/>
    <s v="AO"/>
    <s v="NEW SALES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0"/>
    <x v="7"/>
  </r>
  <r>
    <n v="947"/>
    <n v="1002576610"/>
    <n v="3"/>
    <x v="4"/>
    <n v="4"/>
    <s v="SOLO"/>
    <s v="SRAGEN"/>
    <s v="SRG"/>
    <s v="REG"/>
    <s v="AO"/>
    <s v="NEW SALES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1"/>
    <x v="7"/>
  </r>
  <r>
    <n v="948"/>
    <n v="1002580358"/>
    <n v="3"/>
    <x v="4"/>
    <n v="4"/>
    <s v="SOLO"/>
    <s v="SRAGEN"/>
    <s v="SRG"/>
    <s v="REG"/>
    <s v="AO"/>
    <s v="NEW SALES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0"/>
    <x v="7"/>
  </r>
  <r>
    <n v="949"/>
    <n v="1002572812"/>
    <n v="3"/>
    <x v="4"/>
    <n v="4"/>
    <s v="SOLO"/>
    <s v="SRAGEN"/>
    <s v="SRG"/>
    <s v="REG"/>
    <s v="AO"/>
    <s v="NEW SALES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2"/>
    <x v="7"/>
  </r>
  <r>
    <n v="950"/>
    <n v="1002583884"/>
    <n v="3"/>
    <x v="4"/>
    <n v="4"/>
    <s v="SOLO"/>
    <s v="SRAGEN"/>
    <s v="SRG"/>
    <s v="REG"/>
    <s v="AO"/>
    <s v="NEW SALES"/>
    <m/>
    <s v="OSS - FALLOUT"/>
    <s v="RBS-Regional 3"/>
    <d v="2026-09-12T10:59:54"/>
    <d v="2026-09-15T09:11:11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FO_WFM"/>
    <s v="X"/>
    <s v="NO ADDON"/>
    <m/>
    <s v="Provisioning Failed|WFM|INF009382901|TKJ_-7.452134,111.03165249999999_cek lok, masih mencari solusi rute istalasi, rute kabe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m/>
    <m/>
    <m/>
    <e v="#NUM!"/>
    <e v="#NUM!"/>
    <x v="2"/>
    <x v="7"/>
  </r>
  <r>
    <n v="951"/>
    <n v="1002572925"/>
    <n v="3"/>
    <x v="4"/>
    <n v="4"/>
    <s v="SOLO"/>
    <s v="SRAGEN"/>
    <s v="KAR"/>
    <s v="REG"/>
    <s v="AO"/>
    <s v="NEW SALES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0"/>
    <x v="7"/>
  </r>
  <r>
    <n v="952"/>
    <n v="1002570443"/>
    <n v="3"/>
    <x v="4"/>
    <n v="4"/>
    <s v="SOLO"/>
    <s v="SRAGEN"/>
    <s v="KAR"/>
    <s v="REG"/>
    <s v="AO"/>
    <s v="NEW SALES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2"/>
    <x v="7"/>
  </r>
  <r>
    <n v="953"/>
    <n v="1002566014"/>
    <n v="3"/>
    <x v="4"/>
    <n v="4"/>
    <s v="SOLO"/>
    <s v="INNER - SOLO JATENG TIMUR"/>
    <s v="SOP"/>
    <s v="REG"/>
    <s v="AO"/>
    <s v="NEW SALES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0"/>
    <x v="7"/>
  </r>
  <r>
    <n v="954"/>
    <n v="1002568541"/>
    <n v="3"/>
    <x v="4"/>
    <n v="4"/>
    <s v="SOLO"/>
    <s v="INNER - SOLO JATENG TIMUR"/>
    <s v="SOP"/>
    <s v="REG"/>
    <s v="AO"/>
    <s v="NEW SALES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0"/>
    <x v="7"/>
  </r>
  <r>
    <n v="955"/>
    <n v="1002571189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0"/>
    <x v="7"/>
  </r>
  <r>
    <n v="956"/>
    <n v="1002571180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0"/>
    <x v="7"/>
  </r>
  <r>
    <n v="957"/>
    <n v="1002570913"/>
    <n v="3"/>
    <x v="4"/>
    <n v="4"/>
    <s v="SOLO"/>
    <s v="INNER - SOLO JATENG TIMUR"/>
    <s v="SOP"/>
    <s v="REG"/>
    <s v="AO"/>
    <s v="NEW SALES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2"/>
    <x v="7"/>
  </r>
  <r>
    <n v="958"/>
    <n v="1002583996"/>
    <n v="3"/>
    <x v="4"/>
    <n v="4"/>
    <s v="SOLO"/>
    <s v="SRAGEN"/>
    <s v="TWM"/>
    <s v="REG"/>
    <s v="AO"/>
    <s v="NEW SALES"/>
    <s v="1P INET"/>
    <s v="8 | OSS - PONR"/>
    <s v="RBS-Regional 3"/>
    <d v="2026-09-12T12:12:00"/>
    <d v="2026-09-14T14:38:58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ACT_COM"/>
    <s v="KARANGANYAR SOLO"/>
    <s v="NO ADDON"/>
    <m/>
    <s v="PONR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  <x v="7"/>
  </r>
  <r>
    <n v="959"/>
    <n v="1002565759"/>
    <n v="3"/>
    <x v="4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0"/>
    <x v="7"/>
  </r>
  <r>
    <n v="960"/>
    <n v="1002572366"/>
    <n v="3"/>
    <x v="4"/>
    <n v="4"/>
    <s v="SOLO"/>
    <s v="INNER - SOLO JATENG TIMUR"/>
    <s v="GLD"/>
    <s v="REG"/>
    <s v="AO"/>
    <s v="NEW SALES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0"/>
    <x v="7"/>
  </r>
  <r>
    <n v="961"/>
    <n v="1002575560"/>
    <n v="3"/>
    <x v="4"/>
    <n v="4"/>
    <s v="SOLO"/>
    <s v="INNER - SOLO JATENG TIMUR"/>
    <s v="GLD"/>
    <s v="REG"/>
    <s v="AO"/>
    <s v="NEW SALES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0"/>
    <x v="7"/>
  </r>
  <r>
    <n v="962"/>
    <n v="1002582102"/>
    <n v="3"/>
    <x v="4"/>
    <n v="4"/>
    <s v="SOLO"/>
    <s v="INNER - SOLO JATENG TIMUR"/>
    <s v="GLD"/>
    <s v="REG"/>
    <s v="AO"/>
    <s v="NEW SALES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0"/>
    <x v="7"/>
  </r>
  <r>
    <n v="963"/>
    <n v="1002584044"/>
    <n v="3"/>
    <x v="4"/>
    <n v="4"/>
    <s v="SOLO"/>
    <s v="INNER - SOLO JATENG TIMUR"/>
    <s v="GLD"/>
    <s v="REG"/>
    <s v="AO"/>
    <s v="NEW SALES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0"/>
    <x v="7"/>
  </r>
  <r>
    <n v="964"/>
    <n v="1002566938"/>
    <n v="3"/>
    <x v="4"/>
    <n v="4"/>
    <s v="SOLO"/>
    <s v="INNER - SOLO JATENG TIMUR"/>
    <s v="GLD"/>
    <s v="REG"/>
    <s v="AO"/>
    <s v="NEW SALES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2"/>
    <x v="7"/>
  </r>
  <r>
    <n v="965"/>
    <n v="1002589728"/>
    <n v="3"/>
    <x v="4"/>
    <n v="4"/>
    <s v="SOLO"/>
    <s v="INNER - SOLO JATENG TIMUR"/>
    <s v="GLD"/>
    <s v="REG"/>
    <s v="AO"/>
    <s v="NEW SALES"/>
    <s v="1P INET"/>
    <s v="8 | OSS - PONR"/>
    <s v="RBS-Regional 3"/>
    <d v="2026-09-15T15:44:55"/>
    <d v="2026-09-16T10:47:08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ACT_COM"/>
    <s v="X"/>
    <s v="NO ADDON"/>
    <m/>
    <s v="PONR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m/>
    <m/>
    <m/>
    <e v="#NUM!"/>
    <e v="#NUM!"/>
    <x v="2"/>
    <x v="7"/>
  </r>
  <r>
    <n v="966"/>
    <n v="1002567171"/>
    <n v="3"/>
    <x v="4"/>
    <n v="4"/>
    <s v="SOLO"/>
    <s v="INNER - SOLO JATENG TIMUR"/>
    <s v="KRT"/>
    <s v="REG"/>
    <s v="AO"/>
    <s v="NEW SALES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0"/>
    <x v="7"/>
  </r>
  <r>
    <n v="967"/>
    <n v="1002570113"/>
    <n v="3"/>
    <x v="4"/>
    <n v="4"/>
    <s v="SOLO"/>
    <s v="INNER - SOLO JATENG TIMUR"/>
    <s v="KRT"/>
    <s v="REG"/>
    <s v="AO"/>
    <s v="NEW SALES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0"/>
    <x v="7"/>
  </r>
  <r>
    <n v="968"/>
    <n v="1002571168"/>
    <n v="3"/>
    <x v="4"/>
    <n v="4"/>
    <s v="SOLO"/>
    <s v="INNER - SOLO JATENG TIMUR"/>
    <s v="KRT"/>
    <s v="REG"/>
    <s v="AO"/>
    <s v="NEW SALES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0"/>
    <x v="7"/>
  </r>
  <r>
    <n v="969"/>
    <n v="1002580871"/>
    <n v="3"/>
    <x v="4"/>
    <n v="4"/>
    <s v="SOLO"/>
    <s v="INNER - SOLO JATENG TIMUR"/>
    <s v="KRT"/>
    <s v="REG"/>
    <s v="AO"/>
    <s v="NEW SALES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0"/>
    <x v="7"/>
  </r>
  <r>
    <n v="970"/>
    <n v="1002582439"/>
    <n v="3"/>
    <x v="4"/>
    <n v="4"/>
    <s v="SOLO"/>
    <s v="INNER - SOLO JATENG TIMUR"/>
    <s v="KRT"/>
    <s v="REG"/>
    <s v="AO"/>
    <s v="NEW SALES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0"/>
    <x v="7"/>
  </r>
  <r>
    <n v="971"/>
    <n v="1002583834"/>
    <n v="3"/>
    <x v="4"/>
    <n v="4"/>
    <s v="SOLO"/>
    <s v="INNER - SOLO JATENG TIMUR"/>
    <s v="KRT"/>
    <s v="REG"/>
    <s v="AO"/>
    <s v="NEW SALES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0"/>
    <x v="7"/>
  </r>
  <r>
    <n v="972"/>
    <n v="1002577475"/>
    <n v="3"/>
    <x v="4"/>
    <n v="4"/>
    <s v="SOLO"/>
    <s v="INNER - SOLO JATENG TIMUR"/>
    <s v="KRT"/>
    <s v="REG"/>
    <s v="AO"/>
    <s v="NEW SALES"/>
    <m/>
    <s v="7 | OSS - PROVISIONING ISSUED"/>
    <s v="RBS-Regional 3"/>
    <d v="2026-09-08T15:56:26"/>
    <d v="2026-09-11T08:05:26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I"/>
    <s v="X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m/>
    <m/>
    <m/>
    <e v="#NUM!"/>
    <e v="#NUM!"/>
    <x v="2"/>
    <x v="7"/>
  </r>
  <r>
    <n v="973"/>
    <n v="1002576169"/>
    <n v="3"/>
    <x v="4"/>
    <n v="4"/>
    <s v="SOLO"/>
    <s v="INNER - SOLO JATENG TIMUR"/>
    <s v="KRT"/>
    <s v="REG"/>
    <s v="AO"/>
    <s v="NEW SALES"/>
    <m/>
    <s v="7 | OSS - PROVISIONING ISSUED"/>
    <s v="RBS-Regional 3"/>
    <d v="2026-09-08T08:59:46"/>
    <d v="2026-09-11T08:06:10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m/>
    <m/>
    <m/>
    <e v="#NUM!"/>
    <e v="#NUM!"/>
    <x v="2"/>
    <x v="7"/>
  </r>
  <r>
    <n v="974"/>
    <n v="1002564524"/>
    <n v="3"/>
    <x v="4"/>
    <n v="4"/>
    <s v="SOLO"/>
    <s v="INNER - SOLO JATENG TIMUR"/>
    <s v="KRT"/>
    <s v="REG"/>
    <s v="AO"/>
    <s v="NEW SALES"/>
    <s v="1P INET"/>
    <s v="8 | OSS - PONR"/>
    <s v="RBS-Regional 3"/>
    <d v="2026-09-01T09:48:56"/>
    <d v="2026-09-15T16:09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ACT_COM"/>
    <s v="X"/>
    <s v="NO ADDON"/>
    <m/>
    <s v="PONR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2"/>
    <x v="7"/>
  </r>
  <r>
    <n v="975"/>
    <n v="1002576206"/>
    <n v="3"/>
    <x v="4"/>
    <n v="4"/>
    <s v="SOLO"/>
    <s v="INNER - SOLO JATENG TIMUR"/>
    <s v="KRT"/>
    <s v="REG"/>
    <s v="AO"/>
    <s v="NEW SALES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2"/>
    <x v="7"/>
  </r>
  <r>
    <n v="976"/>
    <n v="1002588714"/>
    <n v="3"/>
    <x v="4"/>
    <n v="4"/>
    <s v="SOLO"/>
    <s v="INNER - SOLO JATENG TIMUR"/>
    <s v="KRT"/>
    <s v="REG"/>
    <s v="AO"/>
    <s v="NEW SALES"/>
    <s v="1P INET"/>
    <s v="MIA - INVALID SURVEY"/>
    <s v="RBS-Regional 3"/>
    <d v="2026-09-15T11:54:00"/>
    <d v="2026-09-15T23:40:20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  <x v="7"/>
  </r>
  <r>
    <n v="977"/>
    <n v="1002588763"/>
    <n v="3"/>
    <x v="4"/>
    <n v="4"/>
    <s v="SOLO"/>
    <s v="INNER - SOLO JATENG TIMUR"/>
    <s v="KRT"/>
    <s v="REG"/>
    <s v="AO"/>
    <s v="NEW SALES"/>
    <s v="1P INET"/>
    <s v="MIA - INVALID SURVEY"/>
    <s v="RBS-Regional 3"/>
    <d v="2026-09-15T12:08:54"/>
    <d v="2026-09-15T23:40:52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m/>
    <m/>
    <m/>
    <e v="#NUM!"/>
    <e v="#NUM!"/>
    <x v="2"/>
    <x v="7"/>
  </r>
  <r>
    <n v="978"/>
    <n v="1002568834"/>
    <n v="3"/>
    <x v="4"/>
    <n v="4"/>
    <s v="SOLO"/>
    <s v="INNER - SOLO JATENG TIMUR"/>
    <s v="KRT"/>
    <s v="REG"/>
    <s v="AO"/>
    <s v="NEW SALES"/>
    <m/>
    <s v="FCC - HD1A - SUBMIT"/>
    <s v="RBS-Regional 3"/>
    <d v="2026-09-03T09:10:58"/>
    <d v="2026-09-15T09:16:13"/>
    <n v="69382772"/>
    <m/>
    <m/>
    <s v="Gedung Audit fraud ANS 3"/>
    <s v="ODP-KRT-FZ/006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6 08:00:00|Nama PIC : bapak niko No HP : 0882008520002 Alt :  M Janji : (RABU/16/SEPTEMBER/2026) jam Pasang : 09:00 Note : hubungi pelanggan jika ingin kelokasi|40961371|MYDITA"/>
    <s v="FCC"/>
    <d v="2026-03-09T09:25:39"/>
    <m/>
    <m/>
    <s v="FCC"/>
    <s v="X"/>
    <s v="NO ADDON"/>
    <m/>
    <s v="AGREE : Lanjut berlangganan by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Nama PIC : bapak niko No HP : 0882008520002 Alt :  M Janji : (RABU/16/SEPTEMBER/2026) jam Pasang : 09:00 Note : hubungi pelanggan jika ingin kelokasi|40961371|MYDITA"/>
    <m/>
    <m/>
    <m/>
    <e v="#NUM!"/>
    <e v="#NUM!"/>
    <x v="2"/>
    <x v="7"/>
  </r>
  <r>
    <n v="979"/>
    <n v="1002568893"/>
    <n v="3"/>
    <x v="4"/>
    <n v="4"/>
    <s v="SOLO"/>
    <s v="INNER - SOLO JATENG TIMUR"/>
    <s v="KRT"/>
    <s v="REG"/>
    <s v="AO"/>
    <s v="NEW SALES"/>
    <m/>
    <s v="FCC - HD1A - SUBMIT"/>
    <s v="RBS-Regional 3"/>
    <d v="2026-09-03T09:21:23"/>
    <d v="2026-09-07T11:24:23"/>
    <n v="69382805"/>
    <m/>
    <m/>
    <s v="GEDUNG ANSENA AUDIT GLOBAL 5"/>
    <s v="ODP-KRT-FW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08 08:00:00|Nama PIC : Cahyo No HP : 085764652186 Alt :  M Janji : 08 September 2026 Jam Pasang : 08.00 - 13:00  NoteÃ‚Â :  hubungi terlebih dahulu sebelum kelokasi|40981184|MYDITA"/>
    <s v="FCC"/>
    <d v="2026-03-09T09:25:39"/>
    <m/>
    <m/>
    <s v="FCC"/>
    <s v="X"/>
    <s v="NO ADDON"/>
    <m/>
    <s v="AGREE : Lanjut berlangganan b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8T08:00:00"/>
    <s v="2026-09-08 08:00:00|Nama PIC : Cahyo No HP : 085764652186 Alt :  M Janji : 08 September 2026 Jam Pasang : 08.00 - 13:00  NoteÃ‚Â :  hubungi terlebih dahulu sebelum kelokasi|40981184|MYDITA"/>
    <m/>
    <m/>
    <m/>
    <e v="#NUM!"/>
    <e v="#NUM!"/>
    <x v="2"/>
    <x v="7"/>
  </r>
  <r>
    <n v="980"/>
    <n v="1002568862"/>
    <n v="3"/>
    <x v="4"/>
    <n v="4"/>
    <s v="SOLO"/>
    <s v="INNER - SOLO JATENG TIMUR"/>
    <s v="KRT"/>
    <s v="REG"/>
    <s v="AO"/>
    <s v="NEW SALES"/>
    <m/>
    <s v="FCC - HD1A - SUBMIT"/>
    <s v="RBS-Regional 3"/>
    <d v="2026-09-03T09:15:42"/>
    <d v="2026-09-09T17:27:07"/>
    <n v="69382744"/>
    <m/>
    <m/>
    <s v="GEDUNG ANSENA AUDIT GLOBAL 4"/>
    <s v="ODP-KRT-FZ/009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0 15:00:00|Nama PIC:  bp elyonaei No HP: 085764652186 Alt: Tanggal: 10/9/2026 Jam Pasang: Sore Note: Hubungi sebelum ke lokasi, terimakasih. |40931149|MYDITA"/>
    <s v="FCC"/>
    <d v="2026-03-09T09:25:39"/>
    <m/>
    <m/>
    <s v="FCC"/>
    <s v="X"/>
    <s v="NO ADDON"/>
    <m/>
    <s v="AGREE : Lanjut berlangganan by RIRIN RISNAWATI 4093114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15:00:00"/>
    <s v="2026-09-10 15:00:00|Nama PIC:  bp elyonaei No HP: 085764652186 Alt: Tanggal: 10/9/2026 Jam Pasang: Sore Note: Hubungi sebelum ke lokasi, terimakasih. |40931149|MYDITA"/>
    <m/>
    <m/>
    <m/>
    <e v="#NUM!"/>
    <e v="#NUM!"/>
    <x v="2"/>
    <x v="7"/>
  </r>
  <r>
    <n v="981"/>
    <n v="1002578823"/>
    <n v="3"/>
    <x v="4"/>
    <n v="4"/>
    <s v="SOLO"/>
    <s v="INNER - SOLO JATENG TIMUR"/>
    <s v="KRT"/>
    <s v="REG"/>
    <s v="AO"/>
    <s v="NEW SALES"/>
    <m/>
    <s v="FCC - HD1A - PROGRESS"/>
    <s v="RBS-Regional 3"/>
    <d v="2026-09-09T13:49:12"/>
    <d v="2026-09-09T13:50:08"/>
    <n v="69386938"/>
    <m/>
    <m/>
    <s v="GEDUNG OFFLINE LOKASI 1"/>
    <m/>
    <m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9-09T13:54:48"/>
    <m/>
    <m/>
    <s v="FCC"/>
    <s v="X"/>
    <s v="NO ADDON"/>
    <m/>
    <s v="MYDITA RBS - HD1A - PROGRESS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2"/>
    <x v="7"/>
  </r>
  <r>
    <n v="982"/>
    <n v="1002566730"/>
    <n v="3"/>
    <x v="4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983"/>
    <n v="1002576191"/>
    <n v="3"/>
    <x v="4"/>
    <n v="4"/>
    <s v="SOLO"/>
    <s v="INNER - SOLO JATENG TIMUR"/>
    <s v="KRT"/>
    <s v="REG"/>
    <s v="AO"/>
    <s v="NEW SALES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  <x v="7"/>
  </r>
  <r>
    <n v="984"/>
    <n v="1002566159"/>
    <n v="3"/>
    <x v="4"/>
    <n v="4"/>
    <s v="SOLO"/>
    <s v="INNER - SOLO JATENG TIMUR"/>
    <s v="MSO"/>
    <s v="REG"/>
    <s v="AO"/>
    <s v="NEW SALES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0"/>
    <x v="7"/>
  </r>
  <r>
    <n v="985"/>
    <n v="1002565076"/>
    <n v="3"/>
    <x v="4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0"/>
    <x v="7"/>
  </r>
  <r>
    <n v="986"/>
    <n v="1002564622"/>
    <n v="3"/>
    <x v="4"/>
    <n v="4"/>
    <s v="SOLO"/>
    <s v="INNER - SOLO JATENG TIMUR"/>
    <s v="MSO"/>
    <s v="REG"/>
    <s v="AO"/>
    <s v="NEW SALES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0"/>
    <x v="7"/>
  </r>
  <r>
    <n v="987"/>
    <n v="1002577522"/>
    <n v="3"/>
    <x v="4"/>
    <n v="4"/>
    <s v="SOLO"/>
    <s v="INNER - SOLO JATENG TIMUR"/>
    <s v="MSO"/>
    <s v="REG"/>
    <s v="AO"/>
    <s v="NEW SALES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0"/>
    <x v="7"/>
  </r>
  <r>
    <n v="988"/>
    <n v="1002567313"/>
    <n v="3"/>
    <x v="4"/>
    <n v="4"/>
    <s v="SOLO"/>
    <s v="INNER - SOLO JATENG TIMUR"/>
    <s v="MSO"/>
    <s v="REG"/>
    <s v="AO"/>
    <s v="NEW SALES"/>
    <s v="1P INET"/>
    <s v="OSS - FALLOUT"/>
    <s v="RBS-Regional 3"/>
    <d v="2026-09-02T11:32:56"/>
    <d v="2026-09-11T14:59:01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FO_WFM"/>
    <s v="SOLO PALUR"/>
    <s v="NO ADDON"/>
    <m/>
    <s v="Provisioning Failed|WFM|INF009322604|cancel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2"/>
    <x v="7"/>
  </r>
  <r>
    <n v="989"/>
    <n v="1002572951"/>
    <n v="3"/>
    <x v="4"/>
    <n v="4"/>
    <s v="SOLO"/>
    <s v="INNER - SOLO JATENG TIMUR"/>
    <s v="MSO"/>
    <s v="REG"/>
    <s v="AO"/>
    <s v="NEW SALES"/>
    <s v="1P INET"/>
    <s v="OSS - FALLOUT"/>
    <s v="RBS-Regional 3"/>
    <d v="2026-09-05T11:32:56"/>
    <d v="2026-09-11T16:28:29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FO_WFM"/>
    <s v="SOLO PALUR"/>
    <s v="NO ADDON"/>
    <m/>
    <s v="Provisioning Failed|WFM|INF009323943|TOJ_-7.5418757,110.8341743_AREA BELUM TERKAFER JARINGAN INDIHOME ODP TERDEKAT MSO-FCD/02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2"/>
    <x v="7"/>
  </r>
  <r>
    <n v="990"/>
    <n v="1002585810"/>
    <n v="3"/>
    <x v="4"/>
    <n v="4"/>
    <s v="SOLO"/>
    <s v="INNER - SOLO JATENG TIMUR"/>
    <s v="MSO"/>
    <s v="REG"/>
    <s v="AO"/>
    <s v="NEW SALES"/>
    <m/>
    <s v="8 | OSS - PONR"/>
    <s v="RBS-Regional 3"/>
    <d v="2026-09-14T10:32:30"/>
    <d v="2026-09-15T12:25:05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ACT_COM"/>
    <s v="SOLO PALUR"/>
    <s v="NO ADDON"/>
    <m/>
    <s v="PONR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m/>
    <m/>
    <m/>
    <e v="#NUM!"/>
    <e v="#NUM!"/>
    <x v="2"/>
    <x v="7"/>
  </r>
  <r>
    <n v="991"/>
    <n v="1002584452"/>
    <n v="3"/>
    <x v="4"/>
    <n v="4"/>
    <s v="SOLO"/>
    <s v="INNER - SOLO JATENG TIMUR"/>
    <s v="MSO"/>
    <s v="REG"/>
    <s v="AO"/>
    <s v="NEW SALES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992"/>
    <n v="1002586384"/>
    <n v="3"/>
    <x v="4"/>
    <n v="4"/>
    <s v="SOLO"/>
    <s v="WONOGIRI"/>
    <s v="BRN"/>
    <s v="REG"/>
    <s v="AO"/>
    <s v="NEW SALES"/>
    <s v="1P INET"/>
    <s v="8 | OSS - PONR"/>
    <s v="RBS-Regional 3"/>
    <d v="2026-09-14T13:15:00"/>
    <d v="2026-09-16T12:17:0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ACT_COM"/>
    <s v="X"/>
    <s v="NO ADDON"/>
    <m/>
    <s v="PONR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m/>
    <m/>
    <m/>
    <e v="#NUM!"/>
    <e v="#NUM!"/>
    <x v="2"/>
    <x v="7"/>
  </r>
  <r>
    <n v="993"/>
    <n v="1002585397"/>
    <n v="3"/>
    <x v="4"/>
    <n v="4"/>
    <s v="SOLO"/>
    <s v="WONOGIRI"/>
    <s v="JSO"/>
    <s v="REG"/>
    <s v="AO"/>
    <s v="NEW SALES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0"/>
    <x v="7"/>
  </r>
  <r>
    <n v="994"/>
    <n v="1002573236"/>
    <n v="3"/>
    <x v="4"/>
    <n v="4"/>
    <s v="SOLO"/>
    <s v="WONOGIRI"/>
    <s v="WNG"/>
    <s v="REG"/>
    <s v="AO"/>
    <s v="NEW SALES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0"/>
    <x v="7"/>
  </r>
  <r>
    <n v="995"/>
    <n v="1002580929"/>
    <n v="3"/>
    <x v="4"/>
    <n v="4"/>
    <s v="SOLO"/>
    <s v="WONOGIRI"/>
    <s v="WNG"/>
    <s v="REG"/>
    <s v="AO"/>
    <s v="NEW SALES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0"/>
    <x v="7"/>
  </r>
  <r>
    <n v="996"/>
    <n v="1002580516"/>
    <n v="3"/>
    <x v="4"/>
    <n v="4"/>
    <s v="SOLO"/>
    <s v="WONOGIRI"/>
    <s v="WNG"/>
    <s v="REG"/>
    <s v="AO"/>
    <s v="NEW SALES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0"/>
    <x v="7"/>
  </r>
  <r>
    <n v="997"/>
    <n v="1002587586"/>
    <n v="3"/>
    <x v="4"/>
    <n v="4"/>
    <s v="SOLO"/>
    <s v="WONOGIRI"/>
    <s v="WNG"/>
    <s v="REG"/>
    <s v="AO"/>
    <s v="NEW SALES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0"/>
    <x v="7"/>
  </r>
  <r>
    <n v="998"/>
    <n v="1002585008"/>
    <n v="3"/>
    <x v="3"/>
    <n v="5"/>
    <s v="SBY UTARA"/>
    <s v="GRESIK"/>
    <s v="BPG"/>
    <s v="REG"/>
    <s v="AO"/>
    <s v="NEW SALES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2"/>
    <x v="15"/>
  </r>
  <r>
    <n v="999"/>
    <n v="1002565586"/>
    <n v="3"/>
    <x v="5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0"/>
    <x v="16"/>
  </r>
  <r>
    <n v="1000"/>
    <n v="1002569284"/>
    <n v="3"/>
    <x v="5"/>
    <n v="5"/>
    <s v="SIDOARJO"/>
    <s v="JOMBANG"/>
    <s v="JOM"/>
    <s v="REG"/>
    <s v="AO"/>
    <s v="NEW SALES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0"/>
    <x v="16"/>
  </r>
  <r>
    <n v="1001"/>
    <n v="1002569199"/>
    <n v="3"/>
    <x v="5"/>
    <n v="5"/>
    <s v="SIDOARJO"/>
    <s v="JOMBANG"/>
    <s v="JOM"/>
    <s v="REG"/>
    <s v="AO"/>
    <s v="NEW SALES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0"/>
    <x v="16"/>
  </r>
  <r>
    <n v="1002"/>
    <n v="1002573870"/>
    <n v="3"/>
    <x v="5"/>
    <n v="5"/>
    <s v="SIDOARJO"/>
    <s v="JOMBANG"/>
    <s v="JOM"/>
    <s v="REG"/>
    <s v="AO"/>
    <s v="NEW SALES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0"/>
    <x v="16"/>
  </r>
  <r>
    <n v="1003"/>
    <n v="1002580306"/>
    <n v="3"/>
    <x v="5"/>
    <n v="5"/>
    <s v="SIDOARJO"/>
    <s v="JOMBANG"/>
    <s v="JOM"/>
    <s v="REG"/>
    <s v="AO"/>
    <s v="NEW SALES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0"/>
    <x v="16"/>
  </r>
  <r>
    <n v="1004"/>
    <n v="1002584977"/>
    <n v="3"/>
    <x v="5"/>
    <n v="5"/>
    <s v="SIDOARJO"/>
    <s v="JOMBANG"/>
    <s v="JOM"/>
    <s v="REG"/>
    <s v="AO"/>
    <s v="NEW SALES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0"/>
    <x v="16"/>
  </r>
  <r>
    <n v="1005"/>
    <n v="1002586147"/>
    <n v="3"/>
    <x v="5"/>
    <n v="5"/>
    <s v="SIDOARJO"/>
    <s v="JOMBANG"/>
    <s v="JOM"/>
    <s v="REG"/>
    <s v="AO"/>
    <s v="NEW SALES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0"/>
    <x v="16"/>
  </r>
  <r>
    <n v="1006"/>
    <n v="1002583769"/>
    <n v="3"/>
    <x v="5"/>
    <n v="5"/>
    <s v="SIDOARJO"/>
    <s v="JOMBANG"/>
    <s v="JOM"/>
    <s v="REG"/>
    <s v="AO"/>
    <s v="NEW SALES"/>
    <m/>
    <s v="QC MIA - INVALID QUALITY CONTROL MIA"/>
    <s v="RBS-Regional 3"/>
    <d v="2026-09-12T09:46:04"/>
    <d v="2026-09-15T18:36:12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6"/>
  </r>
  <r>
    <n v="1007"/>
    <n v="1002566441"/>
    <n v="3"/>
    <x v="5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0"/>
    <x v="16"/>
  </r>
  <r>
    <n v="1008"/>
    <n v="1002564963"/>
    <n v="3"/>
    <x v="5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0"/>
    <x v="16"/>
  </r>
  <r>
    <n v="1009"/>
    <n v="1002564751"/>
    <n v="3"/>
    <x v="5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0"/>
    <x v="16"/>
  </r>
  <r>
    <n v="1010"/>
    <n v="1002564592"/>
    <n v="3"/>
    <x v="5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0"/>
    <x v="16"/>
  </r>
  <r>
    <n v="1011"/>
    <n v="1002566337"/>
    <n v="3"/>
    <x v="5"/>
    <n v="5"/>
    <s v="SIDOARJO"/>
    <s v="JOMBANG"/>
    <s v="MOJ"/>
    <s v="REG"/>
    <s v="AO"/>
    <s v="NEW SALES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0"/>
    <x v="16"/>
  </r>
  <r>
    <n v="1012"/>
    <n v="1002568971"/>
    <n v="3"/>
    <x v="5"/>
    <n v="5"/>
    <s v="SIDOARJO"/>
    <s v="JOMBANG"/>
    <s v="MOJ"/>
    <s v="REG"/>
    <s v="AO"/>
    <s v="NEW SALES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0"/>
    <x v="16"/>
  </r>
  <r>
    <n v="1013"/>
    <n v="1002580669"/>
    <n v="3"/>
    <x v="5"/>
    <n v="5"/>
    <s v="SIDOARJO"/>
    <s v="JOMBANG"/>
    <s v="MOJ"/>
    <s v="REG"/>
    <s v="AO"/>
    <s v="NEW SALES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0"/>
    <x v="16"/>
  </r>
  <r>
    <n v="1014"/>
    <n v="1002587301"/>
    <n v="3"/>
    <x v="5"/>
    <n v="5"/>
    <s v="SIDOARJO"/>
    <s v="JOMBANG"/>
    <s v="NRJ"/>
    <s v="REG"/>
    <s v="AO"/>
    <s v="NEW SALES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0"/>
    <x v="16"/>
  </r>
  <r>
    <n v="1015"/>
    <n v="1002574884"/>
    <n v="3"/>
    <x v="5"/>
    <n v="5"/>
    <s v="SIDOARJO"/>
    <s v="JOMBANG"/>
    <s v="POS"/>
    <s v="REG"/>
    <s v="AO"/>
    <s v="NEW SALES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0"/>
    <x v="16"/>
  </r>
  <r>
    <n v="1016"/>
    <n v="1002584525"/>
    <n v="3"/>
    <x v="5"/>
    <n v="5"/>
    <s v="SIDOARJO"/>
    <s v="JOMBANG"/>
    <s v="POS"/>
    <s v="REG"/>
    <s v="AO"/>
    <s v="NEW SALES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  <x v="16"/>
  </r>
  <r>
    <n v="1017"/>
    <n v="1002584702"/>
    <n v="3"/>
    <x v="5"/>
    <n v="5"/>
    <s v="SIDOARJO"/>
    <s v="JOMBANG"/>
    <s v="POS"/>
    <s v="REG"/>
    <s v="AO"/>
    <s v="NEW SALES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0"/>
    <x v="16"/>
  </r>
  <r>
    <n v="1018"/>
    <n v="1002573180"/>
    <n v="3"/>
    <x v="5"/>
    <n v="5"/>
    <s v="SIDOARJO"/>
    <s v="JOMBANG"/>
    <s v="POS"/>
    <s v="REG"/>
    <s v="AO"/>
    <s v="NEW SALES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2"/>
    <x v="16"/>
  </r>
  <r>
    <n v="1019"/>
    <n v="1002582244"/>
    <n v="3"/>
    <x v="5"/>
    <n v="5"/>
    <s v="SIDOARJO"/>
    <s v="JOMBANG"/>
    <s v="POS"/>
    <s v="REG"/>
    <s v="AO"/>
    <s v="NEW SALES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2"/>
    <x v="16"/>
  </r>
  <r>
    <n v="1020"/>
    <n v="1002567613"/>
    <n v="3"/>
    <x v="5"/>
    <n v="5"/>
    <s v="SIDOARJO"/>
    <s v="MOJOKERTO"/>
    <s v="DLA"/>
    <s v="REG"/>
    <s v="AO"/>
    <s v="NEW SALES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0"/>
    <x v="16"/>
  </r>
  <r>
    <n v="1021"/>
    <n v="1002573459"/>
    <n v="3"/>
    <x v="5"/>
    <n v="5"/>
    <s v="SIDOARJO"/>
    <s v="MOJOKERTO"/>
    <s v="MIP"/>
    <s v="REG"/>
    <s v="AO"/>
    <s v="NEW SALES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0"/>
    <x v="16"/>
  </r>
  <r>
    <n v="1022"/>
    <n v="1002569793"/>
    <n v="3"/>
    <x v="5"/>
    <n v="5"/>
    <s v="SIDOARJO"/>
    <s v="MOJOKERTO"/>
    <s v="MJS"/>
    <s v="REG"/>
    <s v="AO"/>
    <s v="NEW SALES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0"/>
    <x v="16"/>
  </r>
  <r>
    <n v="1023"/>
    <n v="1002576568"/>
    <n v="3"/>
    <x v="5"/>
    <n v="5"/>
    <s v="SIDOARJO"/>
    <s v="MOJOKERTO"/>
    <s v="MJS"/>
    <s v="REG"/>
    <s v="AO"/>
    <s v="NEW SALES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0"/>
    <x v="16"/>
  </r>
  <r>
    <n v="1024"/>
    <n v="1002578854"/>
    <n v="3"/>
    <x v="5"/>
    <n v="5"/>
    <s v="SIDOARJO"/>
    <s v="MOJOKERTO"/>
    <s v="MJS"/>
    <s v="REG"/>
    <s v="AO"/>
    <s v="NEW SALES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0"/>
    <x v="16"/>
  </r>
  <r>
    <n v="1025"/>
    <n v="1002586250"/>
    <n v="3"/>
    <x v="5"/>
    <n v="5"/>
    <s v="SIDOARJO"/>
    <s v="MOJOKERTO"/>
    <s v="MJS"/>
    <s v="REG"/>
    <s v="AO"/>
    <s v="NEW SALES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0"/>
    <x v="16"/>
  </r>
  <r>
    <n v="1026"/>
    <n v="1002580774"/>
    <n v="3"/>
    <x v="5"/>
    <n v="5"/>
    <s v="SIDOARJO"/>
    <s v="MOJOKERTO"/>
    <s v="MJS"/>
    <s v="REG"/>
    <s v="AO"/>
    <s v="NEW SALES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2"/>
    <x v="16"/>
  </r>
  <r>
    <n v="1027"/>
    <n v="1002573908"/>
    <n v="3"/>
    <x v="5"/>
    <n v="5"/>
    <s v="SIDOARJO"/>
    <s v="MOJOKERTO"/>
    <s v="MJS"/>
    <s v="REG"/>
    <s v="AO"/>
    <s v="NEW SALES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  <x v="16"/>
  </r>
  <r>
    <n v="1028"/>
    <n v="1002568917"/>
    <n v="3"/>
    <x v="5"/>
    <n v="5"/>
    <s v="SIDOARJO"/>
    <s v="MOJOKERTO"/>
    <s v="PCT"/>
    <s v="REG"/>
    <s v="AO"/>
    <s v="NEW SALES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0"/>
    <x v="16"/>
  </r>
  <r>
    <n v="1029"/>
    <n v="1002565516"/>
    <n v="3"/>
    <x v="5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0"/>
    <x v="16"/>
  </r>
  <r>
    <n v="1030"/>
    <n v="1002569842"/>
    <n v="3"/>
    <x v="5"/>
    <n v="5"/>
    <s v="SIDOARJO"/>
    <s v="MOJOKERTO"/>
    <s v="MRT"/>
    <s v="REG"/>
    <s v="AO"/>
    <s v="NEW SALES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0"/>
    <x v="16"/>
  </r>
  <r>
    <n v="1031"/>
    <n v="1002570453"/>
    <n v="3"/>
    <x v="5"/>
    <n v="5"/>
    <s v="SIDOARJO"/>
    <s v="MOJOKERTO"/>
    <s v="MRT"/>
    <s v="REG"/>
    <s v="AO"/>
    <s v="NEW SALES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0"/>
    <x v="16"/>
  </r>
  <r>
    <n v="1032"/>
    <n v="1002570864"/>
    <n v="3"/>
    <x v="5"/>
    <n v="5"/>
    <s v="SIDOARJO"/>
    <s v="MOJOKERTO"/>
    <s v="MRT"/>
    <s v="REG"/>
    <s v="AO"/>
    <s v="NEW SALES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0"/>
    <x v="16"/>
  </r>
  <r>
    <n v="1033"/>
    <n v="1002573303"/>
    <n v="3"/>
    <x v="5"/>
    <n v="5"/>
    <s v="SIDOARJO"/>
    <s v="MOJOKERTO"/>
    <s v="MRT"/>
    <s v="REG"/>
    <s v="AO"/>
    <s v="NEW SALES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0"/>
    <x v="16"/>
  </r>
  <r>
    <n v="1034"/>
    <n v="1002573087"/>
    <n v="3"/>
    <x v="5"/>
    <n v="5"/>
    <s v="SIDOARJO"/>
    <s v="MOJOKERTO"/>
    <s v="MRT"/>
    <s v="REG"/>
    <s v="AO"/>
    <s v="NEW SALES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0"/>
    <x v="16"/>
  </r>
  <r>
    <n v="1035"/>
    <n v="1002576255"/>
    <n v="3"/>
    <x v="5"/>
    <n v="5"/>
    <s v="SIDOARJO"/>
    <s v="MOJOKERTO"/>
    <s v="MRT"/>
    <s v="REG"/>
    <s v="AO"/>
    <s v="NEW SALES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0"/>
    <x v="16"/>
  </r>
  <r>
    <n v="1036"/>
    <n v="1002578011"/>
    <n v="3"/>
    <x v="5"/>
    <n v="5"/>
    <s v="SIDOARJO"/>
    <s v="MOJOKERTO"/>
    <s v="MRT"/>
    <s v="REG"/>
    <s v="AO"/>
    <s v="NEW SALES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0"/>
    <x v="16"/>
  </r>
  <r>
    <n v="1037"/>
    <n v="1002584302"/>
    <n v="3"/>
    <x v="5"/>
    <n v="5"/>
    <s v="SIDOARJO"/>
    <s v="MOJOKERTO"/>
    <s v="MRT"/>
    <s v="REG"/>
    <s v="AO"/>
    <s v="NEW SALES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0"/>
    <x v="16"/>
  </r>
  <r>
    <n v="1038"/>
    <n v="1002578520"/>
    <n v="3"/>
    <x v="5"/>
    <n v="5"/>
    <s v="SIDOARJO"/>
    <s v="MOJOKERTO"/>
    <s v="MRT"/>
    <s v="REG"/>
    <s v="AO"/>
    <s v="NEW SALES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6"/>
  </r>
  <r>
    <n v="1039"/>
    <n v="1002583170"/>
    <n v="3"/>
    <x v="5"/>
    <n v="5"/>
    <s v="SIDOARJO"/>
    <s v="MOJOKERTO"/>
    <s v="MRT"/>
    <s v="REG"/>
    <s v="AO"/>
    <s v="NEW SALES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2"/>
    <x v="16"/>
  </r>
  <r>
    <n v="1040"/>
    <n v="1002564252"/>
    <n v="3"/>
    <x v="5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0"/>
    <x v="17"/>
  </r>
  <r>
    <n v="1041"/>
    <n v="1002569320"/>
    <n v="3"/>
    <x v="5"/>
    <n v="5"/>
    <s v="SIDOARJO"/>
    <s v="INNER - JATIM TIMUR"/>
    <s v="KRN"/>
    <s v="REG"/>
    <s v="AO"/>
    <s v="NEW SALES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0"/>
    <x v="17"/>
  </r>
  <r>
    <n v="1042"/>
    <n v="1002573464"/>
    <n v="3"/>
    <x v="5"/>
    <n v="5"/>
    <s v="SIDOARJO"/>
    <s v="INNER - JATIM TIMUR"/>
    <s v="KRN"/>
    <s v="REG"/>
    <s v="AO"/>
    <s v="NEW SALES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0"/>
    <x v="17"/>
  </r>
  <r>
    <n v="1043"/>
    <n v="1002577305"/>
    <n v="3"/>
    <x v="5"/>
    <n v="5"/>
    <s v="SIDOARJO"/>
    <s v="INNER - JATIM TIMUR"/>
    <s v="KRN"/>
    <s v="REG"/>
    <s v="AO"/>
    <s v="NEW SALES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0"/>
    <x v="17"/>
  </r>
  <r>
    <n v="1044"/>
    <n v="1002577090"/>
    <n v="3"/>
    <x v="5"/>
    <n v="5"/>
    <s v="SIDOARJO"/>
    <s v="INNER - JATIM TIMUR"/>
    <s v="KRN"/>
    <s v="REG"/>
    <s v="AO"/>
    <s v="NEW SALES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0"/>
    <x v="17"/>
  </r>
  <r>
    <n v="1045"/>
    <n v="1002578036"/>
    <n v="3"/>
    <x v="5"/>
    <n v="5"/>
    <s v="SIDOARJO"/>
    <s v="INNER - JATIM TIMUR"/>
    <s v="KRN"/>
    <s v="REG"/>
    <s v="AO"/>
    <s v="NEW SALES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0"/>
    <x v="17"/>
  </r>
  <r>
    <n v="1046"/>
    <n v="1002582697"/>
    <n v="3"/>
    <x v="5"/>
    <n v="5"/>
    <s v="SIDOARJO"/>
    <s v="INNER - JATIM TIMUR"/>
    <s v="KRN"/>
    <s v="REG"/>
    <s v="AO"/>
    <s v="NEW SALES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0"/>
    <x v="17"/>
  </r>
  <r>
    <n v="1047"/>
    <n v="1002588665"/>
    <n v="3"/>
    <x v="5"/>
    <n v="5"/>
    <s v="SIDOARJO"/>
    <s v="INNER - JATIM TIMUR"/>
    <s v="KRN"/>
    <s v="REG"/>
    <s v="AO"/>
    <s v="NEW SALES"/>
    <s v="1P INET"/>
    <s v="Completed (PS)"/>
    <s v="RBS-Regional 3"/>
    <d v="2026-09-15T11:42:00"/>
    <d v="2026-09-16T08:05:33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  <x v="17"/>
  </r>
  <r>
    <n v="1048"/>
    <n v="1002578625"/>
    <n v="3"/>
    <x v="5"/>
    <n v="5"/>
    <s v="SIDOARJO"/>
    <s v="INNER - JATIM TIMUR"/>
    <s v="KRN"/>
    <s v="REG"/>
    <s v="AO"/>
    <s v="NEW SALES"/>
    <s v="1P INET"/>
    <s v="OSS - FALLOUT"/>
    <s v="RBS-Regional 3"/>
    <d v="2026-09-09T12:23:57"/>
    <d v="2026-09-09T14:00:45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FO_WFM"/>
    <s v="KRIAN"/>
    <s v="NO ADDON"/>
    <m/>
    <s v="Provisioning Failed|WFM|INF009274860|TNO_KP_KO SCB UNSC TAG PEL : -7.384741,112.605041 KENDALA TIDAK ADA ODP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2"/>
    <x v="17"/>
  </r>
  <r>
    <n v="1049"/>
    <n v="1002566519"/>
    <n v="3"/>
    <x v="5"/>
    <n v="5"/>
    <s v="SIDOARJO"/>
    <s v="INNER - JATIM TIMUR"/>
    <s v="KRN"/>
    <s v="REG"/>
    <s v="AO"/>
    <s v="NEW SALES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2"/>
    <x v="17"/>
  </r>
  <r>
    <n v="1050"/>
    <n v="1002571271"/>
    <n v="3"/>
    <x v="5"/>
    <n v="5"/>
    <s v="SIDOARJO"/>
    <s v="INNER - JATIM TIMUR"/>
    <s v="KRN"/>
    <s v="REG"/>
    <s v="AO"/>
    <s v="NEW SALES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2"/>
    <x v="17"/>
  </r>
  <r>
    <n v="1051"/>
    <n v="1002588125"/>
    <n v="3"/>
    <x v="5"/>
    <n v="5"/>
    <s v="SIDOARJO"/>
    <s v="INNER - JATIM TIMUR"/>
    <s v="KRN"/>
    <s v="REG"/>
    <s v="AO"/>
    <s v="NEW SALES"/>
    <m/>
    <s v="QC MIA - INVALID QUALITY CONTROL MIA"/>
    <s v="RBS-Regional 3"/>
    <d v="2026-09-15T09:40:58"/>
    <d v="2026-09-15T17:26:46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anda Tangan Berbeda - Sesuaikan tanda tangan digital dengan KTP, dokumen usaha dan l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  <x v="17"/>
  </r>
  <r>
    <n v="1052"/>
    <n v="1002579031"/>
    <n v="3"/>
    <x v="5"/>
    <n v="5"/>
    <s v="SIDOARJO"/>
    <s v="INNER - JATIM TIMUR"/>
    <s v="KRN"/>
    <s v="REG"/>
    <s v="AO"/>
    <s v="NEW SALES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7"/>
  </r>
  <r>
    <n v="1053"/>
    <n v="1002566822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2"/>
    <x v="17"/>
  </r>
  <r>
    <n v="1054"/>
    <n v="1002570289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2"/>
    <x v="17"/>
  </r>
  <r>
    <n v="1055"/>
    <n v="100257309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2"/>
    <x v="17"/>
  </r>
  <r>
    <n v="1056"/>
    <n v="100257359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2"/>
    <x v="17"/>
  </r>
  <r>
    <n v="1057"/>
    <n v="1002576340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  <x v="17"/>
  </r>
  <r>
    <n v="1058"/>
    <n v="100257766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2"/>
    <x v="17"/>
  </r>
  <r>
    <n v="1059"/>
    <n v="1002579568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2"/>
    <x v="17"/>
  </r>
  <r>
    <n v="1060"/>
    <n v="10025824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2"/>
    <x v="17"/>
  </r>
  <r>
    <n v="1061"/>
    <n v="1002581926"/>
    <n v="3"/>
    <x v="5"/>
    <n v="5"/>
    <s v="SIDOARJO"/>
    <s v="INNER - JATIM TIMUR"/>
    <s v="SDN"/>
    <s v="REG"/>
    <s v="AO"/>
    <s v="NEW SALES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0"/>
    <x v="17"/>
  </r>
  <r>
    <n v="1062"/>
    <n v="1002569067"/>
    <n v="3"/>
    <x v="5"/>
    <n v="5"/>
    <s v="SIDOARJO"/>
    <s v="INNER - JATIM TIMUR"/>
    <s v="SDA"/>
    <s v="REG"/>
    <s v="AO"/>
    <s v="NEW SALES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0"/>
    <x v="17"/>
  </r>
  <r>
    <n v="1063"/>
    <n v="1002570302"/>
    <n v="3"/>
    <x v="5"/>
    <n v="5"/>
    <s v="SIDOARJO"/>
    <s v="INNER - JATIM TIMUR"/>
    <s v="SDA"/>
    <s v="REG"/>
    <s v="AO"/>
    <s v="NEW SALES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0"/>
    <x v="17"/>
  </r>
  <r>
    <n v="1064"/>
    <n v="1002571105"/>
    <n v="3"/>
    <x v="5"/>
    <n v="5"/>
    <s v="SIDOARJO"/>
    <s v="INNER - JATIM TIMUR"/>
    <s v="SDA"/>
    <s v="REG"/>
    <s v="AO"/>
    <s v="NEW SALES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0"/>
    <x v="17"/>
  </r>
  <r>
    <n v="1065"/>
    <n v="1002571017"/>
    <n v="3"/>
    <x v="5"/>
    <n v="5"/>
    <s v="SIDOARJO"/>
    <s v="INNER - JATIM TIMUR"/>
    <s v="SDA"/>
    <s v="REG"/>
    <s v="AO"/>
    <s v="NEW SALES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0"/>
    <x v="17"/>
  </r>
  <r>
    <n v="1066"/>
    <n v="1002571770"/>
    <n v="3"/>
    <x v="5"/>
    <n v="5"/>
    <s v="SIDOARJO"/>
    <s v="INNER - JATIM TIMUR"/>
    <s v="SDA"/>
    <s v="REG"/>
    <s v="AO"/>
    <s v="NEW SALES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0"/>
    <x v="17"/>
  </r>
  <r>
    <n v="1067"/>
    <n v="1002572970"/>
    <n v="3"/>
    <x v="5"/>
    <n v="5"/>
    <s v="SIDOARJO"/>
    <s v="INNER - JATIM TIMUR"/>
    <s v="SDA"/>
    <s v="REG"/>
    <s v="AO"/>
    <s v="NEW SALES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0"/>
    <x v="17"/>
  </r>
  <r>
    <n v="1068"/>
    <n v="1002572940"/>
    <n v="3"/>
    <x v="5"/>
    <n v="5"/>
    <s v="SIDOARJO"/>
    <s v="INNER - JATIM TIMUR"/>
    <s v="SDA"/>
    <s v="REG"/>
    <s v="AO"/>
    <s v="NEW SALES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0"/>
    <x v="17"/>
  </r>
  <r>
    <n v="1069"/>
    <n v="1002573443"/>
    <n v="3"/>
    <x v="5"/>
    <n v="5"/>
    <s v="SIDOARJO"/>
    <s v="INNER - JATIM TIMUR"/>
    <s v="SDA"/>
    <s v="REG"/>
    <s v="AO"/>
    <s v="NEW SALES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0"/>
    <x v="17"/>
  </r>
  <r>
    <n v="1070"/>
    <n v="1002575995"/>
    <n v="3"/>
    <x v="5"/>
    <n v="5"/>
    <s v="SIDOARJO"/>
    <s v="INNER - JATIM TIMUR"/>
    <s v="SDA"/>
    <s v="REG"/>
    <s v="AO"/>
    <s v="NEW SALES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0"/>
    <x v="17"/>
  </r>
  <r>
    <n v="1071"/>
    <n v="1002577453"/>
    <n v="3"/>
    <x v="5"/>
    <n v="5"/>
    <s v="SIDOARJO"/>
    <s v="INNER - JATIM TIMUR"/>
    <s v="SDA"/>
    <s v="REG"/>
    <s v="AO"/>
    <s v="NEW SALES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1"/>
    <x v="17"/>
  </r>
  <r>
    <n v="1072"/>
    <n v="1002579630"/>
    <n v="3"/>
    <x v="5"/>
    <n v="5"/>
    <s v="SIDOARJO"/>
    <s v="INNER - JATIM TIMUR"/>
    <s v="SDA"/>
    <s v="REG"/>
    <s v="AO"/>
    <s v="NEW SALES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0"/>
    <x v="17"/>
  </r>
  <r>
    <n v="1073"/>
    <n v="1002578108"/>
    <n v="3"/>
    <x v="5"/>
    <n v="5"/>
    <s v="SIDOARJO"/>
    <s v="INNER - JATIM TIMUR"/>
    <s v="SDA"/>
    <s v="REG"/>
    <s v="AO"/>
    <s v="NEW SALES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0"/>
    <x v="17"/>
  </r>
  <r>
    <n v="1074"/>
    <n v="1002578419"/>
    <n v="3"/>
    <x v="5"/>
    <n v="5"/>
    <s v="SIDOARJO"/>
    <s v="INNER - JATIM TIMUR"/>
    <s v="SDA"/>
    <s v="REG"/>
    <s v="AO"/>
    <s v="NEW SALES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  <x v="17"/>
  </r>
  <r>
    <n v="1075"/>
    <n v="1002582088"/>
    <n v="3"/>
    <x v="5"/>
    <n v="5"/>
    <s v="SIDOARJO"/>
    <s v="INNER - JATIM TIMUR"/>
    <s v="SDA"/>
    <s v="REG"/>
    <s v="AO"/>
    <s v="NEW SALES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0"/>
    <x v="17"/>
  </r>
  <r>
    <n v="1076"/>
    <n v="1002584161"/>
    <n v="3"/>
    <x v="5"/>
    <n v="5"/>
    <s v="SIDOARJO"/>
    <s v="INNER - JATIM TIMUR"/>
    <s v="SDA"/>
    <s v="REG"/>
    <s v="AO"/>
    <s v="NEW SALES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0"/>
    <x v="17"/>
  </r>
  <r>
    <n v="1077"/>
    <n v="1002584960"/>
    <n v="3"/>
    <x v="5"/>
    <n v="5"/>
    <s v="SIDOARJO"/>
    <s v="INNER - JATIM TIMUR"/>
    <s v="SDA"/>
    <s v="REG"/>
    <s v="AO"/>
    <s v="NEW SALES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0"/>
    <x v="17"/>
  </r>
  <r>
    <n v="1078"/>
    <n v="1002586348"/>
    <n v="3"/>
    <x v="5"/>
    <n v="5"/>
    <s v="SIDOARJO"/>
    <s v="INNER - JATIM TIMUR"/>
    <s v="SDA"/>
    <s v="REG"/>
    <s v="AO"/>
    <s v="NEW SALES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0"/>
    <x v="17"/>
  </r>
  <r>
    <n v="1079"/>
    <n v="1002589889"/>
    <n v="3"/>
    <x v="5"/>
    <n v="5"/>
    <s v="SIDOARJO"/>
    <s v="INNER - JATIM TIMUR"/>
    <s v="SDA"/>
    <s v="REG"/>
    <s v="AO"/>
    <s v="NEW SALES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0"/>
    <x v="17"/>
  </r>
  <r>
    <n v="1080"/>
    <n v="1002588361"/>
    <n v="3"/>
    <x v="5"/>
    <n v="5"/>
    <s v="SIDOARJO"/>
    <s v="INNER - JATIM TIMUR"/>
    <s v="SDA"/>
    <s v="REG"/>
    <s v="AO"/>
    <s v="NEW SALES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0"/>
    <x v="17"/>
  </r>
  <r>
    <n v="1081"/>
    <n v="1002579834"/>
    <n v="3"/>
    <x v="5"/>
    <n v="5"/>
    <s v="SIDOARJO"/>
    <s v="INNER - JATIM TIMUR"/>
    <s v="SDA"/>
    <s v="REG"/>
    <s v="AO"/>
    <s v="NEW SALES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2"/>
    <x v="17"/>
  </r>
  <r>
    <n v="1082"/>
    <n v="1002582988"/>
    <n v="3"/>
    <x v="5"/>
    <n v="5"/>
    <s v="SIDOARJO"/>
    <s v="INNER - JATIM TIMUR"/>
    <s v="SDA"/>
    <s v="REG"/>
    <s v="AO"/>
    <s v="NEW SALES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2"/>
    <x v="17"/>
  </r>
  <r>
    <n v="1083"/>
    <n v="1002570658"/>
    <n v="3"/>
    <x v="5"/>
    <n v="5"/>
    <s v="SIDOARJO"/>
    <s v="INNER - JATIM TIMUR"/>
    <s v="SDA"/>
    <s v="REG"/>
    <s v="AO"/>
    <s v="NEW SALES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  <x v="17"/>
  </r>
  <r>
    <n v="1084"/>
    <n v="1002580407"/>
    <n v="3"/>
    <x v="5"/>
    <n v="5"/>
    <s v="SIDOARJO"/>
    <s v="INNER - JATIM TIMUR"/>
    <s v="SDA"/>
    <s v="REG"/>
    <s v="AO"/>
    <s v="NEW SALES"/>
    <m/>
    <s v="FCC - HD1A - INPROGRESS FOLLOW UP"/>
    <s v="RBS-Regional 3"/>
    <d v="2026-09-10T11:25:22"/>
    <d v="2026-09-11T10:19:40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FCC"/>
    <s v="SIDOARJO"/>
    <s v="OCA"/>
    <m/>
    <s v="FOLLOW UP : Follow Up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7"/>
  </r>
  <r>
    <n v="1085"/>
    <n v="1002572287"/>
    <n v="3"/>
    <x v="5"/>
    <n v="5"/>
    <s v="SIDOARJO"/>
    <s v="INNER - JATIM TIMUR"/>
    <s v="SDA"/>
    <s v="REG"/>
    <s v="AO"/>
    <s v="NEW SALES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2"/>
    <x v="17"/>
  </r>
  <r>
    <n v="1086"/>
    <n v="1002571324"/>
    <n v="3"/>
    <x v="5"/>
    <n v="5"/>
    <s v="SIDOARJO"/>
    <s v="INNER - JATIM TIMUR"/>
    <s v="SDA"/>
    <s v="REG"/>
    <s v="AO"/>
    <s v="NEW SALES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7"/>
  </r>
  <r>
    <n v="1087"/>
    <n v="1002581373"/>
    <n v="3"/>
    <x v="5"/>
    <n v="5"/>
    <s v="SIDOARJO"/>
    <s v="INNER - JATIM TIMUR"/>
    <s v="SDA"/>
    <s v="REG"/>
    <s v="AO"/>
    <s v="NEW SALES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  <x v="17"/>
  </r>
  <r>
    <n v="1088"/>
    <n v="1002570742"/>
    <n v="3"/>
    <x v="5"/>
    <n v="5"/>
    <s v="PASURUAN"/>
    <s v="PASURUAN"/>
    <s v="BNL"/>
    <s v="REG"/>
    <s v="AO"/>
    <s v="NEW SALES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0"/>
    <x v="18"/>
  </r>
  <r>
    <n v="1089"/>
    <n v="1002580728"/>
    <n v="3"/>
    <x v="5"/>
    <n v="5"/>
    <s v="PASURUAN"/>
    <s v="PASURUAN"/>
    <s v="BNL"/>
    <s v="REG"/>
    <s v="AO"/>
    <s v="NEW SALES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0"/>
    <x v="18"/>
  </r>
  <r>
    <n v="1090"/>
    <n v="1002580078"/>
    <n v="3"/>
    <x v="5"/>
    <n v="5"/>
    <s v="PASURUAN"/>
    <s v="PASURUAN"/>
    <s v="BNL"/>
    <s v="REG"/>
    <s v="AO"/>
    <s v="NEW SALES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0"/>
    <x v="18"/>
  </r>
  <r>
    <n v="1091"/>
    <n v="1002568668"/>
    <n v="3"/>
    <x v="5"/>
    <n v="5"/>
    <s v="SIDOARJO"/>
    <s v="PASURUAN"/>
    <s v="BEJ"/>
    <s v="REG"/>
    <s v="AO"/>
    <s v="NEW SALES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0"/>
    <x v="18"/>
  </r>
  <r>
    <n v="1092"/>
    <n v="1002581812"/>
    <n v="3"/>
    <x v="5"/>
    <n v="5"/>
    <s v="SIDOARJO"/>
    <s v="PASURUAN"/>
    <s v="BEJ"/>
    <s v="REG"/>
    <s v="AO"/>
    <s v="NEW SALES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2"/>
    <x v="18"/>
  </r>
  <r>
    <n v="1093"/>
    <n v="1002570967"/>
    <n v="3"/>
    <x v="5"/>
    <n v="5"/>
    <s v="SIDOARJO"/>
    <s v="PASURUAN"/>
    <s v="GEM"/>
    <s v="REG"/>
    <s v="AO"/>
    <s v="NEW SALES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  <x v="18"/>
  </r>
  <r>
    <n v="1094"/>
    <n v="1002570976"/>
    <n v="3"/>
    <x v="5"/>
    <n v="5"/>
    <s v="SIDOARJO"/>
    <s v="PASURUAN"/>
    <s v="GEM"/>
    <s v="REG"/>
    <s v="AO"/>
    <s v="NEW SALES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  <x v="18"/>
  </r>
  <r>
    <n v="1095"/>
    <n v="1002570952"/>
    <n v="3"/>
    <x v="5"/>
    <n v="5"/>
    <s v="SIDOARJO"/>
    <s v="PASURUAN"/>
    <s v="GEM"/>
    <s v="REG"/>
    <s v="AO"/>
    <s v="NEW SALES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  <x v="18"/>
  </r>
  <r>
    <n v="1096"/>
    <n v="1002586901"/>
    <n v="3"/>
    <x v="5"/>
    <n v="5"/>
    <s v="SIDOARJO"/>
    <s v="PASURUAN"/>
    <s v="GEM"/>
    <s v="REG"/>
    <s v="AO"/>
    <s v="NEW SALES"/>
    <m/>
    <s v="8 | OSS - PONR"/>
    <s v="RBS-Regional 3"/>
    <d v="2026-09-14T14:53:38"/>
    <d v="2026-09-16T10:59:12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ACT_COM"/>
    <s v="PANDA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m/>
    <m/>
    <m/>
    <e v="#NUM!"/>
    <e v="#NUM!"/>
    <x v="2"/>
    <x v="18"/>
  </r>
  <r>
    <n v="1097"/>
    <n v="1002568895"/>
    <n v="3"/>
    <x v="5"/>
    <n v="5"/>
    <s v="SIDOARJO"/>
    <s v="PASURUAN"/>
    <s v="GEM"/>
    <s v="REG"/>
    <s v="AO"/>
    <s v="NEW SALES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8"/>
  </r>
  <r>
    <n v="1098"/>
    <n v="1002568907"/>
    <n v="3"/>
    <x v="5"/>
    <n v="5"/>
    <s v="SIDOARJO"/>
    <s v="PASURUAN"/>
    <s v="GEM"/>
    <s v="REG"/>
    <s v="AO"/>
    <s v="NEW SALES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2"/>
    <x v="18"/>
  </r>
  <r>
    <n v="1099"/>
    <n v="1002568878"/>
    <n v="3"/>
    <x v="5"/>
    <n v="5"/>
    <s v="SIDOARJO"/>
    <s v="PASURUAN"/>
    <s v="GEM"/>
    <s v="REG"/>
    <s v="AO"/>
    <s v="NEW SALES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  <x v="18"/>
  </r>
  <r>
    <n v="1100"/>
    <n v="1002567684"/>
    <n v="3"/>
    <x v="5"/>
    <n v="5"/>
    <s v="PASURUAN"/>
    <s v="PASURUAN"/>
    <s v="GDW"/>
    <s v="REG"/>
    <s v="AO"/>
    <s v="NEW SALES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0"/>
    <x v="18"/>
  </r>
  <r>
    <n v="1101"/>
    <n v="1002583976"/>
    <n v="3"/>
    <x v="5"/>
    <n v="5"/>
    <s v="PASURUAN"/>
    <s v="PASURUAN"/>
    <s v="GDW"/>
    <s v="REG"/>
    <s v="AO"/>
    <s v="NEW SALES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0"/>
    <x v="18"/>
  </r>
  <r>
    <n v="1102"/>
    <n v="1002570963"/>
    <n v="3"/>
    <x v="5"/>
    <n v="5"/>
    <s v="SIDOARJO"/>
    <s v="PASURUAN"/>
    <s v="PDA"/>
    <s v="REG"/>
    <s v="AO"/>
    <s v="NEW SALES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0"/>
    <x v="18"/>
  </r>
  <r>
    <n v="1103"/>
    <n v="1002578560"/>
    <n v="3"/>
    <x v="5"/>
    <n v="5"/>
    <s v="SIDOARJO"/>
    <s v="PASURUAN"/>
    <s v="PDA"/>
    <s v="REG"/>
    <s v="AO"/>
    <s v="NEW SALES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2"/>
    <x v="18"/>
  </r>
  <r>
    <n v="1104"/>
    <n v="1002569992"/>
    <n v="3"/>
    <x v="5"/>
    <n v="5"/>
    <s v="SIDOARJO"/>
    <s v="PASURUAN"/>
    <s v="PDA"/>
    <s v="REG"/>
    <s v="AO"/>
    <s v="NEW SALES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2"/>
    <x v="18"/>
  </r>
  <r>
    <n v="1105"/>
    <n v="1002568161"/>
    <n v="3"/>
    <x v="5"/>
    <n v="5"/>
    <s v="SIDOARJO"/>
    <s v="PASURUAN"/>
    <s v="PGE"/>
    <s v="REG"/>
    <s v="AO"/>
    <s v="NEW SALES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0"/>
    <x v="18"/>
  </r>
  <r>
    <n v="1106"/>
    <n v="1002573565"/>
    <n v="3"/>
    <x v="5"/>
    <n v="5"/>
    <s v="SIDOARJO"/>
    <s v="PASURUAN"/>
    <s v="PGE"/>
    <s v="REG"/>
    <s v="AO"/>
    <s v="NEW SALES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0"/>
    <x v="18"/>
  </r>
  <r>
    <n v="1107"/>
    <n v="1002579173"/>
    <n v="3"/>
    <x v="5"/>
    <n v="5"/>
    <s v="SIDOARJO"/>
    <s v="PASURUAN"/>
    <s v="PWS"/>
    <s v="REG"/>
    <s v="AO"/>
    <s v="NEW SALES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0"/>
    <x v="18"/>
  </r>
  <r>
    <n v="1108"/>
    <n v="1002586963"/>
    <n v="3"/>
    <x v="5"/>
    <n v="5"/>
    <s v="SIDOARJO"/>
    <s v="PASURUAN"/>
    <s v="PWS"/>
    <s v="REG"/>
    <s v="AO"/>
    <s v="NEW SALES"/>
    <m/>
    <s v="MIE - SEND SURVEY"/>
    <s v="RBS-Regional 3"/>
    <d v="2026-09-14T15:06:13"/>
    <d v="2026-09-16T09:50:02"/>
    <n v="69390042"/>
    <m/>
    <n v="152740208013"/>
    <s v="MOMOYO WONOREJO PASURUAN"/>
    <s v="ODP-PWS-FA/18"/>
    <s v="WO064354985"/>
    <m/>
    <m/>
    <m/>
    <n v="112.8039021"/>
    <n v="-7.7128543000000001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m/>
    <m/>
    <m/>
    <e v="#NUM!"/>
    <e v="#NUM!"/>
    <x v="2"/>
    <x v="18"/>
  </r>
  <r>
    <n v="1109"/>
    <n v="1002590147"/>
    <n v="3"/>
    <x v="5"/>
    <n v="5"/>
    <s v="SIDOARJO"/>
    <s v="PASURUAN"/>
    <s v="PWS"/>
    <s v="REG"/>
    <s v="AO"/>
    <s v="NEW SALES"/>
    <s v="1P INET"/>
    <s v="MIE - SEND SURVEY"/>
    <s v="RBS-Regional 3"/>
    <d v="2026-09-15T18:41:54"/>
    <d v="2026-09-15T18:44:06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m/>
    <s v="SURVEY_NEW_MANJA"/>
    <s v="PANDAAN"/>
    <s v="NO ADDON"/>
    <m/>
    <s v="MIE - SEND SURVEY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2"/>
    <x v="18"/>
  </r>
  <r>
    <n v="1110"/>
    <n v="1002566939"/>
    <n v="3"/>
    <x v="5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8"/>
  </r>
  <r>
    <n v="1111"/>
    <n v="1002568806"/>
    <n v="3"/>
    <x v="5"/>
    <n v="5"/>
    <s v="PASURUAN"/>
    <s v="PASURUAN"/>
    <s v="PSN"/>
    <s v="REG"/>
    <s v="AO"/>
    <s v="NEW SALES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0"/>
    <x v="18"/>
  </r>
  <r>
    <n v="1112"/>
    <n v="1002570740"/>
    <n v="3"/>
    <x v="5"/>
    <n v="5"/>
    <s v="PASURUAN"/>
    <s v="PASURUAN"/>
    <s v="PSN"/>
    <s v="REG"/>
    <s v="AO"/>
    <s v="NEW SALES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0"/>
    <x v="18"/>
  </r>
  <r>
    <n v="1113"/>
    <n v="1002570741"/>
    <n v="3"/>
    <x v="5"/>
    <n v="5"/>
    <s v="PASURUAN"/>
    <s v="PASURUAN"/>
    <s v="PSN"/>
    <s v="REG"/>
    <s v="AO"/>
    <s v="NEW SALES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0"/>
    <x v="18"/>
  </r>
  <r>
    <n v="1114"/>
    <n v="1002578791"/>
    <n v="3"/>
    <x v="5"/>
    <n v="5"/>
    <s v="PASURUAN"/>
    <s v="PASURUAN"/>
    <s v="PSN"/>
    <s v="REG"/>
    <s v="AO"/>
    <s v="NEW SALES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0"/>
    <x v="18"/>
  </r>
  <r>
    <n v="1115"/>
    <n v="1002587431"/>
    <n v="3"/>
    <x v="5"/>
    <n v="5"/>
    <s v="PASURUAN"/>
    <s v="PASURUAN"/>
    <s v="PSN"/>
    <s v="REG"/>
    <s v="AO"/>
    <s v="NEW SALES"/>
    <m/>
    <s v="7 | OSS - PROVISIONING ISSUED"/>
    <s v="RBS-Regional 3"/>
    <d v="2026-09-14T16:47:05"/>
    <d v="2026-09-15T15:22:32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I"/>
    <s v="PASURUAN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m/>
    <m/>
    <m/>
    <e v="#NUM!"/>
    <e v="#NUM!"/>
    <x v="2"/>
    <x v="18"/>
  </r>
  <r>
    <n v="1116"/>
    <n v="1002588195"/>
    <n v="3"/>
    <x v="5"/>
    <n v="5"/>
    <s v="PASURUAN"/>
    <s v="PASURUAN"/>
    <s v="PSN"/>
    <s v="REG"/>
    <s v="AO"/>
    <s v="NEW SALES"/>
    <m/>
    <s v="8 | OSS - PONR"/>
    <s v="RBS-Regional 3"/>
    <d v="2026-09-15T09:58:51"/>
    <d v="2026-09-16T11:03:17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ACT_COM"/>
    <s v="PASURU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m/>
    <m/>
    <m/>
    <e v="#NUM!"/>
    <e v="#NUM!"/>
    <x v="2"/>
    <x v="18"/>
  </r>
  <r>
    <n v="1117"/>
    <n v="1002565843"/>
    <n v="3"/>
    <x v="5"/>
    <n v="5"/>
    <s v="SIDOARJO"/>
    <s v="INNER - JATIM TIMUR"/>
    <s v="TUN"/>
    <s v="REG"/>
    <s v="AO"/>
    <s v="NEW SALES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0"/>
    <x v="17"/>
  </r>
  <r>
    <n v="1118"/>
    <n v="1002569123"/>
    <n v="3"/>
    <x v="5"/>
    <n v="5"/>
    <s v="SIDOARJO"/>
    <s v="INNER - JATIM TIMUR"/>
    <s v="TUN"/>
    <s v="REG"/>
    <s v="AO"/>
    <s v="NEW SALES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0"/>
    <x v="17"/>
  </r>
  <r>
    <n v="1119"/>
    <n v="1002574609"/>
    <n v="3"/>
    <x v="5"/>
    <n v="5"/>
    <s v="SIDOARJO"/>
    <s v="INNER - JATIM TIMUR"/>
    <s v="TUN"/>
    <s v="REG"/>
    <s v="AO"/>
    <s v="NEW SALES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0"/>
    <x v="17"/>
  </r>
  <r>
    <n v="1120"/>
    <n v="1002585298"/>
    <n v="3"/>
    <x v="5"/>
    <n v="5"/>
    <s v="SIDOARJO"/>
    <s v="INNER - JATIM TIMUR"/>
    <s v="TUN"/>
    <s v="REG"/>
    <s v="AO"/>
    <s v="NEW SALES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0"/>
    <x v="17"/>
  </r>
  <r>
    <n v="1121"/>
    <n v="1002576799"/>
    <n v="3"/>
    <x v="5"/>
    <n v="5"/>
    <s v="SIDOARJO"/>
    <s v="INNER - JATIM TIMUR"/>
    <s v="TUN"/>
    <s v="REG"/>
    <s v="AO"/>
    <s v="NEW SALES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2"/>
    <x v="17"/>
  </r>
  <r>
    <n v="1122"/>
    <n v="1002569340"/>
    <n v="3"/>
    <x v="5"/>
    <n v="5"/>
    <s v="SIDOARJO"/>
    <s v="INNER - JATIM TIMUR"/>
    <s v="TUN"/>
    <s v="REG"/>
    <s v="AO"/>
    <s v="NEW SALES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2"/>
    <x v="17"/>
  </r>
  <r>
    <n v="1123"/>
    <n v="1002573111"/>
    <n v="3"/>
    <x v="5"/>
    <n v="5"/>
    <s v="SIDOARJO"/>
    <s v="INNER - JATIM TIMUR"/>
    <s v="GDA"/>
    <s v="REG"/>
    <s v="AO"/>
    <s v="NEW SALES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0"/>
    <x v="17"/>
  </r>
  <r>
    <n v="1124"/>
    <n v="1002582209"/>
    <n v="3"/>
    <x v="5"/>
    <n v="5"/>
    <s v="SIDOARJO"/>
    <s v="INNER - JATIM TIMUR"/>
    <s v="GDA"/>
    <s v="REG"/>
    <s v="AO"/>
    <s v="NEW SALES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0"/>
    <x v="17"/>
  </r>
  <r>
    <n v="1125"/>
    <n v="1002586168"/>
    <n v="3"/>
    <x v="5"/>
    <n v="5"/>
    <s v="SIDOARJO"/>
    <s v="INNER - JATIM TIMUR"/>
    <s v="GDA"/>
    <s v="REG"/>
    <s v="AO"/>
    <s v="NEW SALES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0"/>
    <x v="17"/>
  </r>
  <r>
    <n v="1126"/>
    <n v="1002584001"/>
    <n v="3"/>
    <x v="5"/>
    <n v="5"/>
    <s v="SIDOARJO"/>
    <s v="INNER - JATIM TIMUR"/>
    <s v="GDA"/>
    <s v="REG"/>
    <s v="AO"/>
    <s v="NEW SALES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  <x v="17"/>
  </r>
  <r>
    <n v="1127"/>
    <n v="1002587992"/>
    <n v="3"/>
    <x v="5"/>
    <n v="5"/>
    <s v="SIDOARJO"/>
    <s v="INNER - JATIM TIMUR"/>
    <s v="GDA"/>
    <s v="REG"/>
    <s v="AO"/>
    <s v="NEW SALES"/>
    <m/>
    <s v="MIE - SEND SURVEY"/>
    <s v="RBS-Regional 3"/>
    <d v="2026-09-15T09:10:40"/>
    <d v="2026-09-16T11:02:01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SURVEY_NEW_MANJA"/>
    <s v="GEDANG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m/>
    <m/>
    <m/>
    <e v="#NUM!"/>
    <e v="#NUM!"/>
    <x v="2"/>
    <x v="17"/>
  </r>
  <r>
    <n v="1128"/>
    <n v="1002577288"/>
    <n v="3"/>
    <x v="5"/>
    <n v="5"/>
    <s v="SIDOARJO"/>
    <s v="INNER - JATIM TIMUR"/>
    <s v="SPJ"/>
    <s v="REG"/>
    <s v="AO"/>
    <s v="NEW SALES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0"/>
    <x v="17"/>
  </r>
  <r>
    <n v="1129"/>
    <n v="1002581303"/>
    <n v="3"/>
    <x v="5"/>
    <n v="5"/>
    <s v="SIDOARJO"/>
    <s v="INNER - JATIM TIMUR"/>
    <s v="SPJ"/>
    <s v="REG"/>
    <s v="AO"/>
    <s v="NEW SALES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2"/>
    <x v="17"/>
  </r>
  <r>
    <n v="1130"/>
    <n v="1002585986"/>
    <n v="3"/>
    <x v="3"/>
    <n v="5"/>
    <s v="SBY SELATAN"/>
    <s v="KETINTANG"/>
    <s v="WRU"/>
    <s v="REG"/>
    <s v="AO"/>
    <s v="NEW SALES"/>
    <m/>
    <s v="MIE - SEND SURVEY"/>
    <s v="RBS-Regional 3"/>
    <d v="2026-09-14T11:08:54"/>
    <d v="2026-09-14T13:24:01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SURVEY_NEW_MANJA"/>
    <s v="WARU INJOKO"/>
    <s v="NO ADDON"/>
    <m/>
    <s v="MIE - SEND SURVEY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m/>
    <m/>
    <m/>
    <e v="#NUM!"/>
    <e v="#NUM!"/>
    <x v="2"/>
    <x v="14"/>
  </r>
  <r>
    <n v="1131"/>
    <n v="1002569790"/>
    <n v="3"/>
    <x v="3"/>
    <n v="5"/>
    <s v="SBY SELATAN"/>
    <s v="KETINTANG"/>
    <s v="TPO"/>
    <s v="REG"/>
    <s v="AO"/>
    <s v="NEW SALES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0"/>
    <x v="14"/>
  </r>
  <r>
    <n v="1132"/>
    <n v="1002568812"/>
    <n v="3"/>
    <x v="3"/>
    <n v="5"/>
    <s v="SBY SELATAN"/>
    <s v="KETINTANG"/>
    <s v="TPO"/>
    <s v="REG"/>
    <s v="AO"/>
    <s v="NEW SALES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0"/>
    <x v="14"/>
  </r>
  <r>
    <n v="1133"/>
    <n v="1002580520"/>
    <n v="3"/>
    <x v="3"/>
    <n v="5"/>
    <s v="SBY SELATAN"/>
    <s v="KETINTANG"/>
    <s v="TPO"/>
    <s v="REG"/>
    <s v="AO"/>
    <s v="NEW SALES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0"/>
    <x v="14"/>
  </r>
  <r>
    <n v="1134"/>
    <n v="1002580468"/>
    <n v="3"/>
    <x v="3"/>
    <n v="5"/>
    <s v="SBY SELATAN"/>
    <s v="KETINTANG"/>
    <s v="TPO"/>
    <s v="REG"/>
    <s v="AO"/>
    <s v="NEW SALES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0"/>
    <x v="14"/>
  </r>
  <r>
    <n v="1135"/>
    <n v="1002580825"/>
    <n v="3"/>
    <x v="3"/>
    <n v="5"/>
    <s v="SBY SELATAN"/>
    <s v="KETINTANG"/>
    <s v="TPO"/>
    <s v="REG"/>
    <s v="AO"/>
    <s v="NEW SALES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0"/>
    <x v="14"/>
  </r>
  <r>
    <n v="1136"/>
    <n v="1002577908"/>
    <n v="3"/>
    <x v="4"/>
    <n v="4"/>
    <s v="KUDUS"/>
    <s v="KUDUS"/>
    <s v="DMA"/>
    <s v="REG"/>
    <s v="AO"/>
    <s v="NEW SALES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0"/>
    <x v="7"/>
  </r>
  <r>
    <n v="1137"/>
    <n v="1002587357"/>
    <n v="3"/>
    <x v="4"/>
    <n v="4"/>
    <s v="KUDUS"/>
    <s v="KUDUS"/>
    <s v="DMA"/>
    <s v="REG"/>
    <s v="AO"/>
    <s v="NEW SALES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0"/>
    <x v="7"/>
  </r>
  <r>
    <n v="1138"/>
    <n v="1002578112"/>
    <n v="3"/>
    <x v="4"/>
    <n v="4"/>
    <s v="KUDUS"/>
    <s v="KUDUS"/>
    <s v="DMA"/>
    <s v="REG"/>
    <s v="AO"/>
    <s v="NEW SALES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2"/>
    <x v="7"/>
  </r>
  <r>
    <n v="1139"/>
    <n v="1002564257"/>
    <n v="3"/>
    <x v="6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0"/>
    <x v="7"/>
  </r>
  <r>
    <n v="1140"/>
    <n v="1002569521"/>
    <n v="3"/>
    <x v="6"/>
    <n v="4"/>
    <s v="SEMARANG"/>
    <s v="SALATIGA"/>
    <s v="SLI"/>
    <s v="REG"/>
    <s v="AO"/>
    <s v="NEW SALES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0"/>
    <x v="7"/>
  </r>
  <r>
    <n v="1141"/>
    <n v="1002573709"/>
    <n v="3"/>
    <x v="6"/>
    <n v="4"/>
    <s v="SEMARANG"/>
    <s v="SALATIGA"/>
    <s v="SLI"/>
    <s v="REG"/>
    <s v="AO"/>
    <s v="NEW SALES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0"/>
    <x v="7"/>
  </r>
  <r>
    <n v="1142"/>
    <n v="1002575128"/>
    <n v="3"/>
    <x v="6"/>
    <n v="4"/>
    <s v="SEMARANG"/>
    <s v="SALATIGA"/>
    <s v="SLI"/>
    <s v="REG"/>
    <s v="AO"/>
    <s v="NEW SALES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0"/>
    <x v="7"/>
  </r>
  <r>
    <n v="1143"/>
    <n v="1002575677"/>
    <n v="3"/>
    <x v="6"/>
    <n v="4"/>
    <s v="SEMARANG"/>
    <s v="SALATIGA"/>
    <s v="SLI"/>
    <s v="REG"/>
    <s v="AO"/>
    <s v="NEW SALES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0"/>
    <x v="7"/>
  </r>
  <r>
    <n v="1144"/>
    <n v="1002574115"/>
    <n v="3"/>
    <x v="6"/>
    <n v="4"/>
    <s v="SEMARANG"/>
    <s v="SALATIGA"/>
    <s v="SLI"/>
    <s v="REG"/>
    <s v="AO"/>
    <s v="NEW SALES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0"/>
    <x v="7"/>
  </r>
  <r>
    <n v="1145"/>
    <n v="1002575558"/>
    <n v="3"/>
    <x v="6"/>
    <n v="4"/>
    <s v="SEMARANG"/>
    <s v="SALATIGA"/>
    <s v="SLI"/>
    <s v="REG"/>
    <s v="AO"/>
    <s v="NEW SALES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0"/>
    <x v="7"/>
  </r>
  <r>
    <n v="1146"/>
    <n v="1002578552"/>
    <n v="3"/>
    <x v="6"/>
    <n v="4"/>
    <s v="SEMARANG"/>
    <s v="SALATIGA"/>
    <s v="SLI"/>
    <s v="REG"/>
    <s v="AO"/>
    <s v="NEW SALES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0"/>
    <x v="7"/>
  </r>
  <r>
    <n v="1147"/>
    <n v="1002581539"/>
    <n v="3"/>
    <x v="6"/>
    <n v="4"/>
    <s v="SEMARANG"/>
    <s v="SALATIGA"/>
    <s v="SLI"/>
    <s v="REG"/>
    <s v="AO"/>
    <s v="NEW SALES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0"/>
    <x v="7"/>
  </r>
  <r>
    <n v="1148"/>
    <n v="1002582336"/>
    <n v="3"/>
    <x v="6"/>
    <n v="4"/>
    <s v="SEMARANG"/>
    <s v="SALATIGA"/>
    <s v="SLI"/>
    <s v="REG"/>
    <s v="AO"/>
    <s v="NEW SALES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0"/>
    <x v="7"/>
  </r>
  <r>
    <n v="1149"/>
    <n v="1002586071"/>
    <n v="3"/>
    <x v="6"/>
    <n v="4"/>
    <s v="SEMARANG"/>
    <s v="SALATIGA"/>
    <s v="SLI"/>
    <s v="REG"/>
    <s v="AO"/>
    <s v="NEW SALES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0"/>
    <x v="7"/>
  </r>
  <r>
    <n v="1150"/>
    <n v="1002586342"/>
    <n v="3"/>
    <x v="6"/>
    <n v="4"/>
    <s v="SEMARANG"/>
    <s v="SALATIGA"/>
    <s v="SLI"/>
    <s v="REG"/>
    <s v="AO"/>
    <s v="NEW SALES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0"/>
    <x v="7"/>
  </r>
  <r>
    <n v="1151"/>
    <n v="1002587771"/>
    <n v="3"/>
    <x v="6"/>
    <n v="4"/>
    <s v="SEMARANG"/>
    <s v="SALATIGA"/>
    <s v="SLI"/>
    <s v="REG"/>
    <s v="AO"/>
    <s v="NEW SALES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0"/>
    <x v="7"/>
  </r>
  <r>
    <n v="1152"/>
    <n v="1002572679"/>
    <n v="3"/>
    <x v="6"/>
    <n v="4"/>
    <s v="SEMARANG"/>
    <s v="SALATIGA"/>
    <s v="SLI"/>
    <s v="REG"/>
    <s v="AO"/>
    <s v="NEW SALES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2"/>
    <x v="7"/>
  </r>
  <r>
    <n v="1153"/>
    <n v="1002586367"/>
    <n v="3"/>
    <x v="6"/>
    <n v="4"/>
    <s v="SEMARANG"/>
    <s v="SALATIGA"/>
    <s v="SLI"/>
    <s v="REG"/>
    <s v="AO"/>
    <s v="NEW SALES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2"/>
    <x v="7"/>
  </r>
  <r>
    <n v="1154"/>
    <n v="1002588430"/>
    <n v="3"/>
    <x v="6"/>
    <n v="4"/>
    <s v="SEMARANG"/>
    <s v="SALATIGA"/>
    <s v="SLI"/>
    <s v="REG"/>
    <s v="AO"/>
    <s v="NEW SALES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2"/>
    <x v="7"/>
  </r>
  <r>
    <n v="1155"/>
    <n v="1002590104"/>
    <n v="3"/>
    <x v="6"/>
    <n v="4"/>
    <s v="SEMARANG"/>
    <s v="SALATIGA"/>
    <s v="SLI"/>
    <s v="REG"/>
    <s v="AO"/>
    <s v="NEW SALES"/>
    <s v="1P INET"/>
    <s v="8 | OSS - PONR"/>
    <s v="RBS-Regional 3"/>
    <d v="2026-09-15T17:47:54"/>
    <d v="2026-09-16T12:19:39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ACT_COM"/>
    <s v="X"/>
    <s v="NO ADDON"/>
    <m/>
    <s v="PONR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m/>
    <m/>
    <m/>
    <e v="#NUM!"/>
    <e v="#NUM!"/>
    <x v="2"/>
    <x v="7"/>
  </r>
  <r>
    <n v="1156"/>
    <n v="1002590155"/>
    <n v="3"/>
    <x v="6"/>
    <n v="4"/>
    <s v="SEMARANG"/>
    <s v="SALATIGA"/>
    <s v="SLI"/>
    <s v="REG"/>
    <s v="AO"/>
    <s v="NEW SALES"/>
    <s v="1P INET"/>
    <s v="8 | OSS - PONR"/>
    <s v="RBS-Regional 3"/>
    <d v="2026-09-15T18:48:00"/>
    <d v="2026-09-16T12:02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ACT_COM"/>
    <s v="X"/>
    <s v="NO ADDON"/>
    <m/>
    <s v="PONR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m/>
    <m/>
    <m/>
    <e v="#NUM!"/>
    <e v="#NUM!"/>
    <x v="2"/>
    <x v="7"/>
  </r>
  <r>
    <n v="1157"/>
    <n v="1002586800"/>
    <n v="3"/>
    <x v="6"/>
    <n v="4"/>
    <s v="SEMARANG"/>
    <s v="SALATIGA"/>
    <s v="SLI"/>
    <s v="REG"/>
    <s v="AO"/>
    <s v="NEW SALES"/>
    <s v="1P INET"/>
    <s v="MIE - SEND SURVEY"/>
    <s v="RBS-Regional 3"/>
    <d v="2026-09-14T14:36:00"/>
    <d v="2026-09-14T14:38:01"/>
    <n v="69389941"/>
    <m/>
    <n v="142434111681"/>
    <s v="MTs Terpadu Al Hikmah Karangede"/>
    <s v="ODP-SLI-FAQ/010 FAQ/D02/010.01"/>
    <s v="WO064231274"/>
    <m/>
    <m/>
    <m/>
    <n v="110.6404263"/>
    <n v="-7.3577982000000004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SURVEY_NEW_MANJA"/>
    <s v="X"/>
    <s v="NO ADDON"/>
    <m/>
    <s v="MIE - SEND SURVEY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m/>
    <m/>
    <m/>
    <e v="#NUM!"/>
    <e v="#NUM!"/>
    <x v="2"/>
    <x v="7"/>
  </r>
  <r>
    <n v="1158"/>
    <n v="1002576474"/>
    <n v="3"/>
    <x v="6"/>
    <n v="4"/>
    <s v="SEMARANG"/>
    <s v="SALATIGA"/>
    <s v="SLI"/>
    <s v="REG"/>
    <s v="AO"/>
    <s v="NEW SALES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2"/>
    <x v="7"/>
  </r>
  <r>
    <n v="1159"/>
    <n v="1002578516"/>
    <n v="3"/>
    <x v="6"/>
    <n v="4"/>
    <s v="SEMARANG"/>
    <s v="SALATIGA"/>
    <s v="SLI"/>
    <s v="REG"/>
    <s v="AO"/>
    <s v="NEW SALES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2"/>
    <x v="7"/>
  </r>
  <r>
    <n v="1160"/>
    <n v="1002566921"/>
    <n v="3"/>
    <x v="6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0"/>
    <x v="7"/>
  </r>
  <r>
    <n v="1161"/>
    <n v="1002573711"/>
    <n v="3"/>
    <x v="6"/>
    <n v="4"/>
    <s v="SEMARANG"/>
    <s v="UNGARAN"/>
    <s v="ABR"/>
    <s v="REG"/>
    <s v="AO"/>
    <s v="NEW SALES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0"/>
    <x v="7"/>
  </r>
  <r>
    <n v="1162"/>
    <n v="1002576848"/>
    <n v="3"/>
    <x v="6"/>
    <n v="4"/>
    <s v="SEMARANG"/>
    <s v="UNGARAN"/>
    <s v="ABR"/>
    <s v="REG"/>
    <s v="AO"/>
    <s v="NEW SALES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0"/>
    <x v="7"/>
  </r>
  <r>
    <n v="1163"/>
    <n v="1002580708"/>
    <n v="3"/>
    <x v="6"/>
    <n v="4"/>
    <s v="SEMARANG"/>
    <s v="UNGARAN"/>
    <s v="ABR"/>
    <s v="REG"/>
    <s v="AO"/>
    <s v="NEW SALES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0"/>
    <x v="7"/>
  </r>
  <r>
    <n v="1164"/>
    <n v="1002584156"/>
    <n v="3"/>
    <x v="6"/>
    <n v="4"/>
    <s v="SEMARANG"/>
    <s v="UNGARAN"/>
    <s v="ABR"/>
    <s v="REG"/>
    <s v="AO"/>
    <s v="NEW SALES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0"/>
    <x v="7"/>
  </r>
  <r>
    <n v="1165"/>
    <n v="1002576992"/>
    <n v="3"/>
    <x v="6"/>
    <n v="4"/>
    <s v="SEMARANG"/>
    <s v="UNGARAN"/>
    <s v="ABR"/>
    <s v="REG"/>
    <s v="AO"/>
    <s v="NEW SALES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2"/>
    <x v="7"/>
  </r>
  <r>
    <n v="1166"/>
    <n v="1002588445"/>
    <n v="3"/>
    <x v="6"/>
    <n v="4"/>
    <s v="SEMARANG"/>
    <s v="UNGARAN"/>
    <s v="ABR"/>
    <s v="REG"/>
    <s v="AO"/>
    <s v="NEW SALES"/>
    <m/>
    <s v="MIE - SEND SURVEY"/>
    <s v="RBS-Regional 3"/>
    <d v="2026-09-15T10:47:51"/>
    <d v="2026-09-16T11:56:07"/>
    <n v="69390513"/>
    <n v="2983533012"/>
    <n v="141459107088"/>
    <s v="PT BPR KUSUMA SUMBING AMBARAWA"/>
    <s v="ODP-ABR-FE/149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SURVEY_NEW_MANJA"/>
    <s v="AMBARAW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m/>
    <m/>
    <m/>
    <e v="#NUM!"/>
    <e v="#NUM!"/>
    <x v="2"/>
    <x v="7"/>
  </r>
  <r>
    <n v="1167"/>
    <n v="1002589746"/>
    <n v="3"/>
    <x v="6"/>
    <n v="4"/>
    <s v="SEMARANG"/>
    <s v="UNGARAN"/>
    <s v="ABR"/>
    <s v="REG"/>
    <s v="AO"/>
    <s v="NEW SALES"/>
    <m/>
    <s v="MIE - SEND SURVEY"/>
    <s v="RBS-Regional 2"/>
    <d v="2026-09-15T15:50:04"/>
    <d v="2026-09-15T16:50:07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SURVEY_NEW_MANJA"/>
    <s v="AMBARAW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m/>
    <m/>
    <m/>
    <e v="#NUM!"/>
    <e v="#NUM!"/>
    <x v="2"/>
    <x v="7"/>
  </r>
  <r>
    <n v="1168"/>
    <n v="1002586295"/>
    <n v="3"/>
    <x v="6"/>
    <n v="4"/>
    <s v="SEMARANG"/>
    <s v="UNGARAN"/>
    <s v="ABR"/>
    <s v="REG"/>
    <s v="AO"/>
    <s v="NEW SALES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1169"/>
    <n v="1002571577"/>
    <n v="3"/>
    <x v="6"/>
    <n v="4"/>
    <s v="SEMARANG"/>
    <s v="UNGARAN"/>
    <s v="BDN"/>
    <s v="REG"/>
    <s v="AO"/>
    <s v="NEW SALES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0"/>
    <x v="7"/>
  </r>
  <r>
    <n v="1170"/>
    <n v="1002581032"/>
    <n v="3"/>
    <x v="6"/>
    <n v="4"/>
    <s v="SEMARANG"/>
    <s v="UNGARAN"/>
    <s v="BDN"/>
    <s v="REG"/>
    <s v="AO"/>
    <s v="NEW SALES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0"/>
    <x v="7"/>
  </r>
  <r>
    <n v="1171"/>
    <n v="1002583060"/>
    <n v="3"/>
    <x v="6"/>
    <n v="4"/>
    <s v="SEMARANG"/>
    <s v="UNGARAN"/>
    <s v="BDN"/>
    <s v="REG"/>
    <s v="AO"/>
    <s v="NEW SALES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0"/>
    <x v="7"/>
  </r>
  <r>
    <n v="1172"/>
    <n v="1002569812"/>
    <n v="3"/>
    <x v="6"/>
    <n v="4"/>
    <s v="SEMARANG"/>
    <s v="UNGARAN"/>
    <s v="BWE"/>
    <s v="REG"/>
    <s v="AO"/>
    <s v="NEW SALES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0"/>
    <x v="7"/>
  </r>
  <r>
    <n v="1173"/>
    <n v="1002588175"/>
    <n v="3"/>
    <x v="6"/>
    <n v="4"/>
    <s v="SEMARANG"/>
    <s v="UNGARAN"/>
    <s v="BWE"/>
    <s v="REG"/>
    <s v="AO"/>
    <s v="NEW SALES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0"/>
    <x v="7"/>
  </r>
  <r>
    <n v="1174"/>
    <n v="1002583534"/>
    <n v="3"/>
    <x v="6"/>
    <n v="4"/>
    <s v="SEMARANG"/>
    <s v="UNGARAN"/>
    <s v="BWE"/>
    <s v="REG"/>
    <s v="AO"/>
    <s v="NEW SALES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2"/>
    <x v="7"/>
  </r>
  <r>
    <n v="1175"/>
    <n v="1002570768"/>
    <n v="3"/>
    <x v="6"/>
    <n v="4"/>
    <s v="SEMARANG"/>
    <s v="UNGARAN"/>
    <s v="WNJ"/>
    <s v="REG"/>
    <s v="AO"/>
    <s v="NEW SALES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0"/>
    <x v="7"/>
  </r>
  <r>
    <n v="1176"/>
    <n v="1002565560"/>
    <n v="3"/>
    <x v="4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0"/>
    <x v="7"/>
  </r>
  <r>
    <n v="1177"/>
    <n v="1002569427"/>
    <n v="3"/>
    <x v="4"/>
    <n v="4"/>
    <s v="KUDUS"/>
    <s v="JEPARA"/>
    <s v="BAN"/>
    <s v="REG"/>
    <s v="AO"/>
    <s v="NEW SALES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0"/>
    <x v="7"/>
  </r>
  <r>
    <n v="1178"/>
    <n v="1002564503"/>
    <n v="3"/>
    <x v="4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0"/>
    <x v="7"/>
  </r>
  <r>
    <n v="1179"/>
    <n v="1002564376"/>
    <n v="3"/>
    <x v="4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0"/>
    <x v="7"/>
  </r>
  <r>
    <n v="1180"/>
    <n v="1002576760"/>
    <n v="3"/>
    <x v="4"/>
    <n v="4"/>
    <s v="KUDUS"/>
    <s v="JEPARA"/>
    <s v="JPR"/>
    <s v="REG"/>
    <s v="AO"/>
    <s v="NEW SALES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0"/>
    <x v="7"/>
  </r>
  <r>
    <n v="1181"/>
    <n v="1002578296"/>
    <n v="3"/>
    <x v="4"/>
    <n v="4"/>
    <s v="KUDUS"/>
    <s v="JEPARA"/>
    <s v="JPR"/>
    <s v="REG"/>
    <s v="AO"/>
    <s v="NEW SALES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0"/>
    <x v="7"/>
  </r>
  <r>
    <n v="1182"/>
    <n v="1002580023"/>
    <n v="3"/>
    <x v="4"/>
    <n v="4"/>
    <s v="KUDUS"/>
    <s v="JEPARA"/>
    <s v="JPR"/>
    <s v="REG"/>
    <s v="AO"/>
    <s v="NEW SALES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0"/>
    <x v="7"/>
  </r>
  <r>
    <n v="1183"/>
    <n v="1002588274"/>
    <n v="3"/>
    <x v="4"/>
    <n v="4"/>
    <s v="KUDUS"/>
    <s v="JEPARA"/>
    <s v="JPR"/>
    <s v="REG"/>
    <s v="AO"/>
    <s v="NEW SALES"/>
    <s v="1P INET"/>
    <s v="Completed (PS)"/>
    <s v="RBS-Regional 3"/>
    <d v="2026-09-15T10:11:59"/>
    <d v="2026-09-16T08:05:33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  <x v="7"/>
  </r>
  <r>
    <n v="1184"/>
    <n v="1002589330"/>
    <n v="3"/>
    <x v="4"/>
    <n v="4"/>
    <s v="KUDUS"/>
    <s v="JEPARA"/>
    <s v="JPR"/>
    <s v="REG"/>
    <s v="AO"/>
    <s v="NEW SALES"/>
    <m/>
    <s v="CC - HD1A - INPROGRESS UNCONTACTED"/>
    <s v="RBS-Regional 3"/>
    <d v="2026-09-15T14:27:00"/>
    <d v="2026-09-16T08:02:58"/>
    <n v="69390838"/>
    <m/>
    <n v="142539118061"/>
    <s v="MANDIRI BANGUN NUSANTARA OFFICE 2"/>
    <s v="ODP-JPR-FM/109"/>
    <m/>
    <m/>
    <m/>
    <m/>
    <n v="110.715119"/>
    <n v="-6.6315999999999997"/>
    <s v="AMRBS;406329/Afiq Adzana/TREG4SOLO/WIBOWO WAHYU SAPUTRO/08112795558/wahyumandiri1@gmail.com/PSB Winback 2.0 Bisnis 100 Mbps Rp 535.000"/>
    <s v="Amex"/>
    <m/>
    <m/>
    <m/>
    <m/>
    <m/>
    <m/>
    <m/>
    <m/>
    <m/>
    <m/>
    <m/>
    <s v="15-09-2026 14:39:44"/>
    <m/>
    <m/>
    <s v="FCC"/>
    <s v="X"/>
    <s v="NO ADDON"/>
    <m/>
    <s v="UNCONTACTED : Line Busy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1185"/>
    <n v="1002589365"/>
    <n v="3"/>
    <x v="4"/>
    <n v="4"/>
    <s v="KUDUS"/>
    <s v="JEPARA"/>
    <s v="JPR"/>
    <s v="REG"/>
    <s v="AO"/>
    <s v="NEW SALES"/>
    <m/>
    <s v="CC - HD1A - INPROGRESS UNCONTACTED"/>
    <s v="RBS-Regional 3"/>
    <d v="2026-09-15T14:31:42"/>
    <d v="2026-09-16T11:29:27"/>
    <n v="69390818"/>
    <m/>
    <n v="142539118062"/>
    <s v="MANDIRI BANGUN NUSANTARA OFFICE  3"/>
    <s v="ODP-JPR-FM/109"/>
    <m/>
    <m/>
    <m/>
    <m/>
    <n v="110.715119"/>
    <n v="-6.6315999999999997"/>
    <s v="AMRBS;406329/Afiq Adzana/TREG4SOLO/WIBOWO WAHYU SAPUTRO/08112795558/wahyumandiri1@gmail.com/PSB Winback 2.0 Bisnis 100 Mbps Rp 535.000"/>
    <s v="Amex"/>
    <m/>
    <m/>
    <m/>
    <m/>
    <m/>
    <m/>
    <m/>
    <m/>
    <m/>
    <m/>
    <m/>
    <s v="15-09-2026 14:39:44"/>
    <m/>
    <m/>
    <s v="FCC"/>
    <s v="X"/>
    <s v="NO ADDON"/>
    <m/>
    <s v="UNCONTACTED : Line Bus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  <x v="7"/>
  </r>
  <r>
    <n v="1186"/>
    <n v="1002589621"/>
    <n v="3"/>
    <x v="4"/>
    <n v="4"/>
    <s v="KUDUS"/>
    <s v="JEPARA"/>
    <s v="KMJ"/>
    <s v="REG"/>
    <s v="AO"/>
    <s v="NEW SALES"/>
    <s v="1P INET"/>
    <s v="MIE - SEND SURVEY"/>
    <s v="RBS-Regional 3"/>
    <d v="2026-09-15T15:20:59"/>
    <d v="2026-09-15T15:24:06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SURVEY_NEW_MANJA"/>
    <s v="X"/>
    <s v="NO ADDON"/>
    <m/>
    <s v="MIE - SEND SURVEY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2"/>
    <x v="7"/>
  </r>
  <r>
    <n v="1187"/>
    <n v="1002576535"/>
    <n v="3"/>
    <x v="4"/>
    <n v="4"/>
    <s v="KUDUS"/>
    <s v="JEPARA"/>
    <s v="KEL"/>
    <s v="REG"/>
    <s v="AO"/>
    <s v="NEW SALES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0"/>
    <x v="7"/>
  </r>
  <r>
    <n v="1188"/>
    <n v="1002573351"/>
    <n v="3"/>
    <x v="4"/>
    <n v="4"/>
    <s v="KUDUS"/>
    <s v="JEPARA"/>
    <s v="KEL"/>
    <s v="REG"/>
    <s v="AO"/>
    <s v="NEW SALES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2"/>
    <x v="7"/>
  </r>
  <r>
    <n v="1189"/>
    <n v="1002566521"/>
    <n v="3"/>
    <x v="4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0"/>
    <x v="7"/>
  </r>
  <r>
    <n v="1190"/>
    <n v="1002568368"/>
    <n v="3"/>
    <x v="4"/>
    <n v="4"/>
    <s v="KUDUS"/>
    <s v="JEPARA"/>
    <s v="PEC"/>
    <s v="REG"/>
    <s v="AO"/>
    <s v="NEW SALES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0"/>
    <x v="7"/>
  </r>
  <r>
    <n v="1191"/>
    <n v="1002580173"/>
    <n v="3"/>
    <x v="4"/>
    <n v="4"/>
    <s v="KUDUS"/>
    <s v="JEPARA"/>
    <s v="PEC"/>
    <s v="REG"/>
    <s v="AO"/>
    <s v="NEW SALES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0"/>
    <x v="7"/>
  </r>
  <r>
    <n v="1192"/>
    <n v="1002583582"/>
    <n v="3"/>
    <x v="4"/>
    <n v="4"/>
    <s v="KUDUS"/>
    <s v="JEPARA"/>
    <s v="PEC"/>
    <s v="REG"/>
    <s v="AO"/>
    <s v="NEW SALES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0"/>
    <x v="7"/>
  </r>
  <r>
    <n v="1193"/>
    <n v="1002576772"/>
    <n v="3"/>
    <x v="4"/>
    <n v="4"/>
    <s v="KUDUS"/>
    <s v="JEPARA"/>
    <s v="PEC"/>
    <s v="REG"/>
    <s v="AO"/>
    <s v="NEW SALES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2"/>
    <x v="7"/>
  </r>
  <r>
    <n v="1194"/>
    <n v="1002568843"/>
    <n v="3"/>
    <x v="4"/>
    <n v="4"/>
    <s v="KUDUS"/>
    <s v="JEPARA"/>
    <s v="PEC"/>
    <s v="REG"/>
    <s v="AO"/>
    <s v="NEW SALES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2"/>
    <x v="7"/>
  </r>
  <r>
    <n v="1195"/>
    <n v="1002586199"/>
    <n v="3"/>
    <x v="4"/>
    <n v="4"/>
    <s v="KUDUS"/>
    <s v="JEPARA"/>
    <s v="PEC"/>
    <s v="REG"/>
    <s v="AO"/>
    <s v="NEW SALES"/>
    <s v="1P INET"/>
    <s v="8 | OSS - PONR"/>
    <s v="RBS-Regional 3"/>
    <d v="2026-09-14T11:56:54"/>
    <d v="2026-09-16T11:09:3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ACT_COM"/>
    <s v="PECANGAAN"/>
    <s v="NO ADDON"/>
    <m/>
    <s v="PONR"/>
    <s v="HSI Bisnis Basic Promo Hari Pelanggan Nasional PSB 70% - 50 Mbps"/>
    <s v="INDIBIZ"/>
    <m/>
    <m/>
    <d v="2026-09-15T08:00:00"/>
    <s v="2026-09-15 08:00:00 | Tanggal : 15 September 2026 Jam : pagi  Hubungi pelanggan sebelum ke lokasi  "/>
    <m/>
    <m/>
    <m/>
    <e v="#NUM!"/>
    <e v="#NUM!"/>
    <x v="2"/>
    <x v="7"/>
  </r>
  <r>
    <n v="1196"/>
    <n v="1002569977"/>
    <n v="3"/>
    <x v="4"/>
    <n v="4"/>
    <s v="KUDUS"/>
    <s v="JEPARA"/>
    <s v="PEC"/>
    <s v="REG"/>
    <s v="AO"/>
    <s v="NEW SALES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2"/>
    <x v="7"/>
  </r>
  <r>
    <n v="1197"/>
    <n v="1002566045"/>
    <n v="3"/>
    <x v="4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0"/>
    <x v="7"/>
  </r>
  <r>
    <n v="1198"/>
    <n v="1002570065"/>
    <n v="3"/>
    <x v="4"/>
    <n v="4"/>
    <s v="KUDUS"/>
    <s v="KUDUS"/>
    <s v="KUD"/>
    <s v="REG"/>
    <s v="AO"/>
    <s v="NEW SALES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0"/>
    <x v="7"/>
  </r>
  <r>
    <n v="1199"/>
    <n v="1002572648"/>
    <n v="3"/>
    <x v="4"/>
    <n v="4"/>
    <s v="KUDUS"/>
    <s v="KUDUS"/>
    <s v="KUD"/>
    <s v="REG"/>
    <s v="AO"/>
    <s v="NEW SALES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1"/>
    <x v="7"/>
  </r>
  <r>
    <n v="1200"/>
    <n v="1002573077"/>
    <n v="3"/>
    <x v="4"/>
    <n v="4"/>
    <s v="KUDUS"/>
    <s v="KUDUS"/>
    <s v="KUD"/>
    <s v="REG"/>
    <s v="AO"/>
    <s v="NEW SALES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0"/>
    <x v="7"/>
  </r>
  <r>
    <n v="1201"/>
    <n v="1002573473"/>
    <n v="3"/>
    <x v="4"/>
    <n v="4"/>
    <s v="KUDUS"/>
    <s v="KUDUS"/>
    <s v="KUD"/>
    <s v="REG"/>
    <s v="AO"/>
    <s v="NEW SALES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0"/>
    <x v="7"/>
  </r>
  <r>
    <n v="1202"/>
    <n v="1002578890"/>
    <n v="3"/>
    <x v="4"/>
    <n v="4"/>
    <s v="KUDUS"/>
    <s v="KUDUS"/>
    <s v="KUD"/>
    <s v="REG"/>
    <s v="AO"/>
    <s v="NEW SALES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0"/>
    <x v="7"/>
  </r>
  <r>
    <n v="1203"/>
    <n v="1002570541"/>
    <n v="3"/>
    <x v="4"/>
    <n v="4"/>
    <s v="KUDUS"/>
    <s v="KUDUS"/>
    <s v="KUD"/>
    <s v="REG"/>
    <s v="AO"/>
    <s v="NEW SALES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2"/>
    <x v="7"/>
  </r>
  <r>
    <n v="1204"/>
    <n v="1002569330"/>
    <n v="3"/>
    <x v="4"/>
    <n v="4"/>
    <s v="KUDUS"/>
    <s v="KUDUS"/>
    <s v="KUD"/>
    <s v="REG"/>
    <s v="AO"/>
    <s v="NEW SALES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2"/>
    <x v="7"/>
  </r>
  <r>
    <n v="1205"/>
    <n v="1002588753"/>
    <n v="3"/>
    <x v="4"/>
    <n v="4"/>
    <s v="KUDUS"/>
    <s v="PATI"/>
    <s v="JWN"/>
    <s v="REG"/>
    <s v="AO"/>
    <s v="NEW SALES"/>
    <s v="1P INET"/>
    <s v="Completed (PS)"/>
    <s v="RBS-Regional 3"/>
    <d v="2026-09-15T12:03:04"/>
    <d v="2026-09-16T08:07:24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0"/>
    <x v="7"/>
  </r>
  <r>
    <n v="1206"/>
    <n v="1002588481"/>
    <n v="3"/>
    <x v="4"/>
    <n v="4"/>
    <s v="KUDUS"/>
    <s v="PATI"/>
    <s v="JWN"/>
    <s v="REG"/>
    <s v="AO"/>
    <s v="NEW SALES"/>
    <m/>
    <s v="CC - HD1A - INPROGRESS UNCONTACTED"/>
    <s v="RBS-Regional 3"/>
    <d v="2026-09-15T11:01:07"/>
    <d v="2026-09-16T07:33:03"/>
    <n v="69390450"/>
    <m/>
    <n v="141571105754"/>
    <s v="SMA NEGERI 1 BATANGAN"/>
    <s v="ODP-JWN-FB/011"/>
    <m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m/>
    <m/>
    <m/>
    <s v="15-09-2026 11:10:29"/>
    <m/>
    <m/>
    <s v="FCC"/>
    <s v="X"/>
    <s v="NO ADDON"/>
    <m/>
    <s v="UNCONTACTED : Telepon Tidak Diangkat - RNA Benita Lailani 40951377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2"/>
    <x v="7"/>
  </r>
  <r>
    <n v="1207"/>
    <n v="1002580575"/>
    <n v="3"/>
    <x v="4"/>
    <n v="4"/>
    <s v="KUDUS"/>
    <s v="PATI"/>
    <s v="JWN"/>
    <s v="REG"/>
    <s v="AO"/>
    <s v="NEW SALES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2"/>
    <x v="7"/>
  </r>
  <r>
    <n v="1208"/>
    <n v="1002564957"/>
    <n v="3"/>
    <x v="4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0"/>
    <x v="7"/>
  </r>
  <r>
    <n v="1209"/>
    <n v="1002565201"/>
    <n v="3"/>
    <x v="4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0"/>
    <x v="7"/>
  </r>
  <r>
    <n v="1210"/>
    <n v="1002571281"/>
    <n v="3"/>
    <x v="4"/>
    <n v="4"/>
    <s v="KUDUS"/>
    <s v="PATI"/>
    <s v="PAT"/>
    <s v="REG"/>
    <s v="AO"/>
    <s v="NEW SALES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0"/>
    <x v="7"/>
  </r>
  <r>
    <n v="1211"/>
    <n v="1002574600"/>
    <n v="3"/>
    <x v="4"/>
    <n v="4"/>
    <s v="KUDUS"/>
    <s v="PATI"/>
    <s v="PAT"/>
    <s v="REG"/>
    <s v="AO"/>
    <s v="NEW SALES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0"/>
    <x v="7"/>
  </r>
  <r>
    <n v="1212"/>
    <n v="1002589076"/>
    <n v="3"/>
    <x v="4"/>
    <n v="4"/>
    <s v="KUDUS"/>
    <s v="PATI"/>
    <s v="PAT"/>
    <s v="REG"/>
    <s v="AO"/>
    <s v="NEW SALES"/>
    <m/>
    <s v="8 | OSS - PONR"/>
    <s v="RBS-Regional 3"/>
    <d v="2026-09-15T13:45:25"/>
    <d v="2026-09-16T12:09:01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m/>
    <m/>
    <m/>
    <e v="#NUM!"/>
    <e v="#NUM!"/>
    <x v="2"/>
    <x v="7"/>
  </r>
  <r>
    <n v="1213"/>
    <n v="1002586567"/>
    <n v="3"/>
    <x v="4"/>
    <n v="4"/>
    <s v="KUDUS"/>
    <s v="PATI"/>
    <s v="TAY"/>
    <s v="REG"/>
    <s v="AO"/>
    <s v="NEW SALES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2"/>
    <x v="7"/>
  </r>
  <r>
    <n v="1214"/>
    <n v="1002572178"/>
    <n v="3"/>
    <x v="4"/>
    <n v="4"/>
    <s v="KUDUS"/>
    <s v="REMBANG"/>
    <s v="LSE"/>
    <s v="REG"/>
    <s v="AO"/>
    <s v="NEW SALES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1"/>
    <x v="7"/>
  </r>
  <r>
    <n v="1215"/>
    <n v="1002571983"/>
    <n v="3"/>
    <x v="4"/>
    <n v="4"/>
    <s v="KUDUS"/>
    <s v="REMBANG"/>
    <s v="LSE"/>
    <s v="REG"/>
    <s v="AO"/>
    <s v="NEW SALES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1"/>
    <x v="7"/>
  </r>
  <r>
    <n v="1216"/>
    <n v="1002570996"/>
    <n v="3"/>
    <x v="4"/>
    <n v="4"/>
    <s v="KUDUS"/>
    <s v="REMBANG"/>
    <s v="LSE"/>
    <s v="REG"/>
    <s v="AO"/>
    <s v="NEW SALES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2"/>
    <x v="7"/>
  </r>
  <r>
    <n v="1217"/>
    <n v="1002576801"/>
    <n v="3"/>
    <x v="6"/>
    <n v="4"/>
    <s v="SEMARANG"/>
    <s v="KENDAL"/>
    <s v="KDL"/>
    <s v="REG"/>
    <s v="AO"/>
    <s v="NEW SALES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0"/>
    <x v="7"/>
  </r>
  <r>
    <n v="1218"/>
    <n v="1002577739"/>
    <n v="3"/>
    <x v="6"/>
    <n v="4"/>
    <s v="SEMARANG"/>
    <s v="KENDAL"/>
    <s v="KDL"/>
    <s v="REG"/>
    <s v="AO"/>
    <s v="NEW SALES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0"/>
    <x v="7"/>
  </r>
  <r>
    <n v="1219"/>
    <n v="1002586323"/>
    <n v="3"/>
    <x v="6"/>
    <n v="4"/>
    <s v="SEMARANG"/>
    <s v="KENDAL"/>
    <s v="KDL"/>
    <s v="REG"/>
    <s v="AO"/>
    <s v="NEW SALES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0"/>
    <x v="7"/>
  </r>
  <r>
    <n v="1220"/>
    <n v="1002577953"/>
    <n v="3"/>
    <x v="6"/>
    <n v="4"/>
    <s v="SEMARANG"/>
    <s v="KENDAL"/>
    <s v="KDL"/>
    <s v="REG"/>
    <s v="AO"/>
    <s v="NEW SALES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2"/>
    <x v="7"/>
  </r>
  <r>
    <n v="1221"/>
    <n v="1002569820"/>
    <n v="3"/>
    <x v="6"/>
    <n v="4"/>
    <s v="SEMARANG"/>
    <s v="KENDAL"/>
    <s v="SKR"/>
    <s v="REG"/>
    <s v="AO"/>
    <s v="NEW SALES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0"/>
    <x v="7"/>
  </r>
  <r>
    <n v="1222"/>
    <n v="1002581465"/>
    <n v="3"/>
    <x v="6"/>
    <n v="4"/>
    <s v="SEMARANG"/>
    <s v="KENDAL"/>
    <s v="SKR"/>
    <s v="REG"/>
    <s v="AO"/>
    <s v="NEW SALES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0"/>
    <x v="7"/>
  </r>
  <r>
    <n v="1223"/>
    <n v="1002583100"/>
    <n v="3"/>
    <x v="6"/>
    <n v="4"/>
    <s v="SEMARANG"/>
    <s v="KENDAL"/>
    <s v="SKR"/>
    <s v="REG"/>
    <s v="AO"/>
    <s v="NEW SALES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0"/>
    <x v="7"/>
  </r>
  <r>
    <n v="1224"/>
    <n v="1002585666"/>
    <n v="3"/>
    <x v="6"/>
    <n v="4"/>
    <s v="SEMARANG"/>
    <s v="KENDAL"/>
    <s v="SKR"/>
    <s v="REG"/>
    <s v="AO"/>
    <s v="NEW SALES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  <x v="7"/>
  </r>
  <r>
    <n v="1225"/>
    <n v="1002586867"/>
    <n v="3"/>
    <x v="6"/>
    <n v="4"/>
    <s v="SEMARANG"/>
    <s v="KENDAL"/>
    <s v="SKR"/>
    <s v="REG"/>
    <s v="AO"/>
    <s v="NEW SALES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0"/>
    <x v="7"/>
  </r>
  <r>
    <n v="1226"/>
    <n v="1002579423"/>
    <n v="3"/>
    <x v="6"/>
    <n v="4"/>
    <s v="SEMARANG"/>
    <s v="KENDAL"/>
    <s v="SKR"/>
    <s v="REG"/>
    <s v="AO"/>
    <s v="NEW SALES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2"/>
    <x v="7"/>
  </r>
  <r>
    <n v="1227"/>
    <n v="1002578232"/>
    <n v="3"/>
    <x v="6"/>
    <n v="4"/>
    <s v="SEMARANG"/>
    <s v="KENDAL"/>
    <s v="SKR"/>
    <s v="REG"/>
    <s v="AO"/>
    <s v="NEW SALES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2"/>
    <x v="7"/>
  </r>
  <r>
    <n v="1228"/>
    <n v="1002590116"/>
    <n v="3"/>
    <x v="6"/>
    <n v="4"/>
    <s v="SEMARANG"/>
    <s v="KENDAL"/>
    <s v="SKR"/>
    <s v="REG"/>
    <s v="AO"/>
    <s v="NEW SALES"/>
    <s v="1P INET"/>
    <s v="MIE - SEND SURVEY"/>
    <s v="RBS-Regional 3"/>
    <d v="2026-09-15T18:00:00"/>
    <d v="2026-09-15T18:02:07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SURVEY_NEW_MANJA"/>
    <s v="X"/>
    <s v="NO ADDON"/>
    <m/>
    <s v="MIE - SEND SURVEY"/>
    <s v="HSI Bisnis Promo Hari Pelanggan Nasional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  <x v="7"/>
  </r>
  <r>
    <n v="1229"/>
    <n v="1002588383"/>
    <n v="3"/>
    <x v="6"/>
    <n v="4"/>
    <s v="SEMARANG"/>
    <s v="KENDAL"/>
    <s v="WLR"/>
    <s v="REG"/>
    <s v="AO"/>
    <s v="NEW SALES"/>
    <m/>
    <s v="7 | OSS - PROVISIONING ISSUED"/>
    <s v="RBS-Regional 3"/>
    <d v="2026-09-15T10:32:50"/>
    <d v="2026-09-16T12:19:5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I"/>
    <s v="WELERI"/>
    <s v="NO ADDON"/>
    <m/>
    <s v="Provisioning Issu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m/>
    <m/>
    <m/>
    <e v="#NUM!"/>
    <e v="#NUM!"/>
    <x v="2"/>
    <x v="7"/>
  </r>
  <r>
    <n v="1230"/>
    <n v="1002567503"/>
    <n v="3"/>
    <x v="6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0"/>
    <x v="7"/>
  </r>
  <r>
    <n v="1231"/>
    <n v="1002569307"/>
    <n v="3"/>
    <x v="6"/>
    <n v="4"/>
    <s v="SEMARANG"/>
    <s v="INNER - SEMARANG JATENG UTARA"/>
    <s v="MJE"/>
    <s v="REG"/>
    <s v="AO"/>
    <s v="NEW SALES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0"/>
    <x v="7"/>
  </r>
  <r>
    <n v="1232"/>
    <n v="1002577307"/>
    <n v="3"/>
    <x v="6"/>
    <n v="4"/>
    <s v="SEMARANG"/>
    <s v="INNER - SEMARANG JATENG UTARA"/>
    <s v="MJE"/>
    <s v="REG"/>
    <s v="AO"/>
    <s v="NEW SALES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0"/>
    <x v="7"/>
  </r>
  <r>
    <n v="1233"/>
    <n v="100257827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0"/>
    <x v="7"/>
  </r>
  <r>
    <n v="1234"/>
    <n v="1002583665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0"/>
    <x v="7"/>
  </r>
  <r>
    <n v="1235"/>
    <n v="1002584279"/>
    <n v="3"/>
    <x v="6"/>
    <n v="4"/>
    <s v="SEMARANG"/>
    <s v="INNER - SEMARANG JATENG UTARA"/>
    <s v="MJE"/>
    <s v="REG"/>
    <s v="AO"/>
    <s v="NEW SALES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0"/>
    <x v="7"/>
  </r>
  <r>
    <n v="1236"/>
    <n v="1002571253"/>
    <n v="3"/>
    <x v="6"/>
    <n v="4"/>
    <s v="SEMARANG"/>
    <s v="INNER - SEMARANG JATENG UTARA"/>
    <s v="MKG"/>
    <s v="REG"/>
    <s v="AO"/>
    <s v="NEW SALES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0"/>
    <x v="7"/>
  </r>
  <r>
    <n v="1237"/>
    <n v="1002568293"/>
    <n v="3"/>
    <x v="6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0"/>
    <x v="7"/>
  </r>
  <r>
    <n v="1238"/>
    <n v="100257012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0"/>
    <x v="7"/>
  </r>
  <r>
    <n v="1239"/>
    <n v="1002573034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0"/>
    <x v="7"/>
  </r>
  <r>
    <n v="1240"/>
    <n v="1002573847"/>
    <n v="3"/>
    <x v="6"/>
    <n v="4"/>
    <s v="SEMARANG"/>
    <s v="INNER - SEMARANG JATENG UTARA"/>
    <s v="SMT"/>
    <s v="REG"/>
    <s v="AO"/>
    <s v="NEW SALES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0"/>
    <x v="7"/>
  </r>
  <r>
    <n v="1241"/>
    <n v="1002575117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0"/>
    <x v="7"/>
  </r>
  <r>
    <n v="1242"/>
    <n v="1002580118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0"/>
    <x v="7"/>
  </r>
  <r>
    <n v="1243"/>
    <n v="1002582225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0"/>
    <x v="7"/>
  </r>
  <r>
    <n v="1244"/>
    <n v="1002583624"/>
    <n v="3"/>
    <x v="6"/>
    <n v="4"/>
    <s v="SEMARANG"/>
    <s v="INNER - SEMARANG JATENG UTARA"/>
    <s v="SMT"/>
    <s v="REG"/>
    <s v="AO"/>
    <s v="NEW SALES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0"/>
    <x v="7"/>
  </r>
  <r>
    <n v="1245"/>
    <n v="1002586215"/>
    <n v="3"/>
    <x v="6"/>
    <n v="4"/>
    <s v="SEMARANG"/>
    <s v="INNER - SEMARANG JATENG UTARA"/>
    <s v="SMT"/>
    <s v="REG"/>
    <s v="AO"/>
    <s v="NEW SALES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0"/>
    <x v="7"/>
  </r>
  <r>
    <n v="1246"/>
    <n v="1002587927"/>
    <n v="3"/>
    <x v="6"/>
    <n v="4"/>
    <s v="SEMARANG"/>
    <s v="INNER - SEMARANG JATENG UTARA"/>
    <s v="SMT"/>
    <s v="REG"/>
    <s v="AO"/>
    <s v="NEW SALES"/>
    <m/>
    <s v="Completed (PS)"/>
    <s v="RBS-Regional 3"/>
    <d v="2026-09-15T08:57:25"/>
    <d v="2026-09-16T08:06:0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0"/>
    <x v="7"/>
  </r>
  <r>
    <n v="1247"/>
    <n v="1002580513"/>
    <n v="3"/>
    <x v="6"/>
    <n v="4"/>
    <s v="SEMARANG"/>
    <s v="INNER - SEMARANG JATENG UTARA"/>
    <s v="SMT"/>
    <s v="REG"/>
    <s v="AO"/>
    <s v="NEW SALES"/>
    <m/>
    <s v="7 | OSS - PROVISIONING ISSUED"/>
    <s v="RBS-Regional 2"/>
    <d v="2026-09-10T11:49:43"/>
    <d v="2026-09-12T11:31:35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2"/>
    <x v="7"/>
  </r>
  <r>
    <n v="1248"/>
    <n v="1002587445"/>
    <n v="3"/>
    <x v="6"/>
    <n v="4"/>
    <s v="SEMARANG"/>
    <s v="INNER - SEMARANG JATENG UTARA"/>
    <s v="SMT"/>
    <s v="REG"/>
    <s v="AO"/>
    <s v="NEW SALES"/>
    <m/>
    <s v="7 | OSS - PROVISIONING ISSUED"/>
    <s v="RBS-Regional 3"/>
    <d v="2026-09-14T16:52:34"/>
    <d v="2026-09-16T11:27:16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m/>
    <m/>
    <m/>
    <e v="#NUM!"/>
    <e v="#NUM!"/>
    <x v="2"/>
    <x v="7"/>
  </r>
  <r>
    <n v="1249"/>
    <n v="1002584769"/>
    <n v="3"/>
    <x v="6"/>
    <n v="4"/>
    <s v="SEMARANG"/>
    <s v="INNER - SEMARANG JATENG UTARA"/>
    <s v="SMT"/>
    <s v="REG"/>
    <s v="AO"/>
    <s v="NEW SALES"/>
    <m/>
    <s v="MIE - SEND SURVEY"/>
    <s v="RBS-Regional 3"/>
    <d v="2026-09-13T11:46:35"/>
    <d v="2026-09-15T17:44:06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SURVEY_NEW_MANJA"/>
    <s v="SEMARANG TUGU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  <x v="7"/>
  </r>
  <r>
    <n v="1250"/>
    <n v="1002569510"/>
    <n v="3"/>
    <x v="6"/>
    <n v="4"/>
    <s v="SEMARANG"/>
    <s v="INNER - SEMARANG JATENG UTARA"/>
    <s v="BMK"/>
    <s v="REG"/>
    <s v="AO"/>
    <s v="NEW SALES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0"/>
    <x v="7"/>
  </r>
  <r>
    <n v="1251"/>
    <n v="1002575284"/>
    <n v="3"/>
    <x v="6"/>
    <n v="4"/>
    <s v="SEMARANG"/>
    <s v="INNER - SEMARANG JATENG UTARA"/>
    <s v="BMK"/>
    <s v="REG"/>
    <s v="AO"/>
    <s v="NEW SALES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0"/>
    <x v="7"/>
  </r>
  <r>
    <n v="1252"/>
    <n v="1002578339"/>
    <n v="3"/>
    <x v="6"/>
    <n v="4"/>
    <s v="SEMARANG"/>
    <s v="INNER - SEMARANG JATENG UTARA"/>
    <s v="BMK"/>
    <s v="REG"/>
    <s v="AO"/>
    <s v="NEW SALES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0"/>
    <x v="7"/>
  </r>
  <r>
    <n v="1253"/>
    <n v="1002579025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0"/>
    <x v="7"/>
  </r>
  <r>
    <n v="1254"/>
    <n v="1002585746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0"/>
    <x v="7"/>
  </r>
  <r>
    <n v="1255"/>
    <n v="1002587071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0"/>
    <x v="7"/>
  </r>
  <r>
    <n v="1256"/>
    <n v="1002572939"/>
    <n v="3"/>
    <x v="6"/>
    <n v="4"/>
    <s v="SEMARANG"/>
    <s v="INNER - SEMARANG JATENG UTARA"/>
    <s v="BMK"/>
    <s v="REG"/>
    <s v="AO"/>
    <s v="NEW SALES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2"/>
    <x v="7"/>
  </r>
  <r>
    <n v="1257"/>
    <n v="1002569669"/>
    <n v="3"/>
    <x v="6"/>
    <n v="4"/>
    <s v="SEMARANG"/>
    <s v="INNER - SEMARANG JATENG UTARA"/>
    <s v="BMK"/>
    <s v="REG"/>
    <s v="AO"/>
    <s v="NEW SALES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2"/>
    <x v="7"/>
  </r>
  <r>
    <n v="1258"/>
    <n v="1002587360"/>
    <n v="3"/>
    <x v="6"/>
    <n v="4"/>
    <s v="SEMARANG"/>
    <s v="INNER - SEMARANG JATENG UTARA"/>
    <s v="SMC"/>
    <s v="REG"/>
    <s v="AO"/>
    <s v="NEW SALES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0"/>
    <x v="7"/>
  </r>
  <r>
    <n v="1259"/>
    <n v="100256903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0"/>
    <x v="7"/>
  </r>
  <r>
    <n v="1260"/>
    <n v="100257358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0"/>
    <x v="7"/>
  </r>
  <r>
    <n v="1261"/>
    <n v="1002581272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0"/>
    <x v="7"/>
  </r>
  <r>
    <n v="1262"/>
    <n v="100258451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  <x v="7"/>
  </r>
  <r>
    <n v="1263"/>
    <n v="10025650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0"/>
    <x v="7"/>
  </r>
  <r>
    <n v="1264"/>
    <n v="100256719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0"/>
    <x v="7"/>
  </r>
  <r>
    <n v="1265"/>
    <n v="100257658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0"/>
    <x v="7"/>
  </r>
  <r>
    <n v="1266"/>
    <n v="10025776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0"/>
    <x v="7"/>
  </r>
  <r>
    <n v="1267"/>
    <n v="100257735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0"/>
    <x v="7"/>
  </r>
  <r>
    <n v="1268"/>
    <n v="1002576741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0"/>
    <x v="7"/>
  </r>
  <r>
    <n v="1269"/>
    <n v="10025778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0"/>
    <x v="7"/>
  </r>
  <r>
    <n v="1270"/>
    <n v="100257920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0"/>
    <x v="7"/>
  </r>
  <r>
    <n v="1271"/>
    <n v="100258153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0"/>
    <x v="7"/>
  </r>
  <r>
    <n v="1272"/>
    <n v="10025816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0"/>
    <x v="7"/>
  </r>
  <r>
    <n v="1273"/>
    <n v="1002583882"/>
    <n v="3"/>
    <x v="6"/>
    <n v="4"/>
    <s v="SEMARANG"/>
    <s v="INNER - SEMARANG JATENG UTARA"/>
    <s v="JHR"/>
    <s v="REG"/>
    <s v="AO"/>
    <s v="NEW SALES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0"/>
    <x v="7"/>
  </r>
  <r>
    <n v="1274"/>
    <n v="1002580981"/>
    <n v="3"/>
    <x v="6"/>
    <n v="4"/>
    <s v="SEMARANG"/>
    <s v="INNER - SEMARANG JATENG UTARA"/>
    <s v="JHR"/>
    <s v="REG"/>
    <s v="AO"/>
    <s v="NEW SALES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  <x v="7"/>
  </r>
  <r>
    <n v="1275"/>
    <n v="1002567529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2"/>
    <x v="7"/>
  </r>
  <r>
    <n v="1276"/>
    <n v="1002568563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2"/>
    <x v="7"/>
  </r>
  <r>
    <n v="1277"/>
    <n v="1002566411"/>
    <n v="3"/>
    <x v="6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0"/>
    <x v="7"/>
  </r>
  <r>
    <n v="1278"/>
    <n v="1002571440"/>
    <n v="3"/>
    <x v="6"/>
    <n v="4"/>
    <s v="SEMARANG"/>
    <s v="INNER - SEMARANG JATENG UTARA"/>
    <s v="MJP"/>
    <s v="REG"/>
    <s v="AO"/>
    <s v="NEW SALES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0"/>
    <x v="7"/>
  </r>
  <r>
    <n v="1279"/>
    <n v="100257337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0"/>
    <x v="7"/>
  </r>
  <r>
    <n v="1280"/>
    <n v="1002577949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  <x v="7"/>
  </r>
  <r>
    <n v="1281"/>
    <n v="1002578524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0"/>
    <x v="7"/>
  </r>
  <r>
    <n v="1282"/>
    <n v="100258154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0"/>
    <x v="7"/>
  </r>
  <r>
    <n v="1283"/>
    <n v="1002567420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2"/>
    <x v="7"/>
  </r>
  <r>
    <n v="1284"/>
    <n v="1002586057"/>
    <n v="3"/>
    <x v="6"/>
    <n v="4"/>
    <s v="SEMARANG"/>
    <s v="INNER - SEMARANG JATENG UTARA"/>
    <s v="MJP"/>
    <s v="REG"/>
    <s v="AO"/>
    <s v="NEW SALES"/>
    <s v="1P INET"/>
    <s v="7 | OSS - PROVISIONING ISSUED"/>
    <s v="RBS-Regional 3"/>
    <d v="2026-09-14T11:23:55"/>
    <d v="2026-09-15T08:05:25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m/>
    <s v="PI"/>
    <s v="MAJAPAHIT"/>
    <s v="NO ADDON"/>
    <m/>
    <s v="Provisioning Issued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2"/>
    <x v="7"/>
  </r>
  <r>
    <n v="1285"/>
    <n v="1002571798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2"/>
    <x v="7"/>
  </r>
  <r>
    <n v="1286"/>
    <n v="1002578784"/>
    <n v="3"/>
    <x v="6"/>
    <n v="4"/>
    <s v="SEMARANG"/>
    <s v="INNER - SEMARANG JATENG UTARA"/>
    <s v="SSL"/>
    <s v="REG"/>
    <s v="AO"/>
    <s v="NEW SALES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0"/>
    <x v="7"/>
  </r>
  <r>
    <n v="1287"/>
    <n v="100258624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0"/>
    <x v="7"/>
  </r>
  <r>
    <n v="1288"/>
    <n v="1002588156"/>
    <n v="3"/>
    <x v="6"/>
    <n v="4"/>
    <s v="SEMARANG"/>
    <s v="INNER - SEMARANG JATENG UTARA"/>
    <s v="SSL"/>
    <s v="REG"/>
    <s v="AO"/>
    <s v="NEW SALES"/>
    <s v="1P INET"/>
    <s v="Completed (PS)"/>
    <s v="RBS-Regional 3"/>
    <d v="2026-09-15T09:47:55"/>
    <d v="2026-09-16T08:05:58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m/>
    <s v="PS"/>
    <s v="X"/>
    <s v="NO ADDON"/>
    <n v="20260916"/>
    <s v="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0"/>
    <x v="7"/>
  </r>
  <r>
    <n v="1289"/>
    <n v="1002565482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2"/>
    <x v="7"/>
  </r>
  <r>
    <n v="1290"/>
    <n v="1002564072"/>
    <n v="3"/>
    <x v="2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0"/>
    <x v="7"/>
  </r>
  <r>
    <n v="1291"/>
    <n v="1002570682"/>
    <n v="3"/>
    <x v="2"/>
    <n v="4"/>
    <s v="PURWOKERTO"/>
    <s v="PURWOKERTO"/>
    <s v="AJB"/>
    <s v="REG"/>
    <s v="AO"/>
    <s v="NEW SALES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0"/>
    <x v="7"/>
  </r>
  <r>
    <n v="1292"/>
    <n v="1002578623"/>
    <n v="3"/>
    <x v="2"/>
    <n v="4"/>
    <s v="PURWOKERTO"/>
    <s v="PURWOKERTO"/>
    <s v="AJB"/>
    <s v="REG"/>
    <s v="AO"/>
    <s v="NEW SALES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0"/>
    <x v="7"/>
  </r>
  <r>
    <n v="1293"/>
    <n v="1002586307"/>
    <n v="3"/>
    <x v="2"/>
    <n v="4"/>
    <s v="PURWOKERTO"/>
    <s v="PURWOKERTO"/>
    <s v="AJB"/>
    <s v="REG"/>
    <s v="AO"/>
    <s v="NEW SALES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0"/>
    <x v="7"/>
  </r>
  <r>
    <n v="1294"/>
    <n v="1002575608"/>
    <n v="3"/>
    <x v="2"/>
    <n v="4"/>
    <s v="PURWOKERTO"/>
    <s v="PURWOKERTO"/>
    <s v="AJB"/>
    <s v="REG"/>
    <s v="AO"/>
    <s v="NEW SALES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2"/>
    <x v="7"/>
  </r>
  <r>
    <n v="1295"/>
    <n v="1002583463"/>
    <n v="3"/>
    <x v="2"/>
    <n v="4"/>
    <s v="PURWOKERTO"/>
    <s v="PURWOKERTO"/>
    <s v="AJB"/>
    <s v="REG"/>
    <s v="AO"/>
    <s v="NEW SALES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2"/>
    <x v="7"/>
  </r>
  <r>
    <n v="1296"/>
    <n v="1002576660"/>
    <n v="3"/>
    <x v="2"/>
    <n v="4"/>
    <s v="PURWOKERTO"/>
    <s v="PURWOKERTO"/>
    <s v="AJB"/>
    <s v="REG"/>
    <s v="AO"/>
    <s v="NEW SALES"/>
    <s v="1P INET"/>
    <s v="OSS - FALLOUT"/>
    <s v="RBS-Regional 3"/>
    <d v="2026-09-08T11:17:56"/>
    <d v="2026-09-14T09:48:59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FO_WFM"/>
    <s v="AJIBARANG"/>
    <s v="NO ADDON"/>
    <m/>
    <s v="Provisioning Failed|WFM|INF009374063|Bangunan belum jadi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m/>
    <m/>
    <m/>
    <e v="#NUM!"/>
    <e v="#NUM!"/>
    <x v="2"/>
    <x v="7"/>
  </r>
  <r>
    <n v="1297"/>
    <n v="1002577685"/>
    <n v="3"/>
    <x v="2"/>
    <n v="4"/>
    <s v="PURWOKERTO"/>
    <s v="PURWOKERTO"/>
    <s v="AJB"/>
    <s v="REG"/>
    <s v="AO"/>
    <s v="NEW SALES"/>
    <s v="1P INET"/>
    <s v="8 | OSS - PONR"/>
    <s v="RBS-Regional 3"/>
    <d v="2026-09-08T17:11:56"/>
    <d v="2026-09-16T12:15:04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ACT_COM"/>
    <s v="AJIBARANG"/>
    <s v="NO ADDON"/>
    <m/>
    <s v="PONR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m/>
    <m/>
    <m/>
    <e v="#NUM!"/>
    <e v="#NUM!"/>
    <x v="2"/>
    <x v="7"/>
  </r>
  <r>
    <n v="1298"/>
    <n v="1002564057"/>
    <n v="3"/>
    <x v="2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0"/>
    <x v="7"/>
  </r>
  <r>
    <n v="1299"/>
    <n v="1002570596"/>
    <n v="3"/>
    <x v="2"/>
    <n v="4"/>
    <s v="PURWOKERTO"/>
    <s v="PURWOKERTO"/>
    <s v="BRD"/>
    <s v="REG"/>
    <s v="AO"/>
    <s v="NEW SALES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0"/>
    <x v="7"/>
  </r>
  <r>
    <n v="1300"/>
    <n v="1002585917"/>
    <n v="3"/>
    <x v="2"/>
    <n v="4"/>
    <s v="PURWOKERTO"/>
    <s v="PURWOKERTO"/>
    <s v="CLO"/>
    <s v="REG"/>
    <s v="AO"/>
    <s v="NEW SALES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0"/>
    <x v="7"/>
  </r>
  <r>
    <n v="1301"/>
    <n v="1002583558"/>
    <n v="3"/>
    <x v="2"/>
    <n v="4"/>
    <s v="PURWOKERTO"/>
    <s v="PURWOKERTO"/>
    <s v="CLO"/>
    <s v="REG"/>
    <s v="AO"/>
    <s v="NEW SALES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2"/>
    <x v="7"/>
  </r>
  <r>
    <n v="1302"/>
    <n v="1002578700"/>
    <n v="3"/>
    <x v="2"/>
    <n v="4"/>
    <s v="PURWOKERTO"/>
    <s v="PURWOKERTO"/>
    <s v="CLO"/>
    <s v="REG"/>
    <s v="AO"/>
    <s v="NEW SALES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2"/>
    <x v="7"/>
  </r>
  <r>
    <n v="1303"/>
    <n v="1002589916"/>
    <n v="3"/>
    <x v="2"/>
    <n v="4"/>
    <s v="PURWOKERTO"/>
    <s v="PURWOKERTO"/>
    <s v="CLO"/>
    <s v="REG"/>
    <s v="AO"/>
    <s v="NEW SALES"/>
    <s v="1P INET"/>
    <s v="MIE - SEND SURVEY"/>
    <s v="RBS-Regional 3"/>
    <d v="2026-09-15T16:30:01"/>
    <d v="2026-09-15T16:32:01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m/>
    <s v="SURVEY_NEW_MANJA"/>
    <s v="AJIBARANG"/>
    <s v="NO ADDON"/>
    <m/>
    <s v="MIE - SEND SURVEY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  <x v="7"/>
  </r>
  <r>
    <n v="1304"/>
    <n v="1002589837"/>
    <n v="3"/>
    <x v="2"/>
    <n v="4"/>
    <s v="PURWOKERTO"/>
    <s v="PURWOKERTO"/>
    <s v="CLO"/>
    <s v="REG"/>
    <s v="AO"/>
    <s v="NEW SALES"/>
    <s v="1P INET"/>
    <s v="MIE - SEND SURVEY"/>
    <s v="RBS-Regional 3"/>
    <d v="2026-09-15T16:09:00"/>
    <d v="2026-09-15T16:12:06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SURVEY_NEW_MANJA"/>
    <s v="AJIBARANG"/>
    <s v="NO ADDON"/>
    <m/>
    <s v="MIE - SEND SURVEY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  <x v="7"/>
  </r>
  <r>
    <n v="1305"/>
    <n v="1002570552"/>
    <n v="3"/>
    <x v="2"/>
    <n v="4"/>
    <s v="PURWOKERTO"/>
    <s v="PURWOKERTO"/>
    <s v="CLO"/>
    <s v="REG"/>
    <s v="AO"/>
    <s v="NEW SALES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1306"/>
    <n v="1002572860"/>
    <n v="3"/>
    <x v="2"/>
    <n v="4"/>
    <s v="PURWOKERTO"/>
    <s v="PURWOKERTO"/>
    <s v="CLO"/>
    <s v="REG"/>
    <s v="AO"/>
    <s v="NEW SALES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2"/>
    <x v="7"/>
  </r>
  <r>
    <n v="1307"/>
    <n v="1002568919"/>
    <n v="3"/>
    <x v="2"/>
    <n v="4"/>
    <s v="PURWOKERTO"/>
    <s v="PURWOKERTO"/>
    <s v="PWT"/>
    <s v="REG"/>
    <s v="AO"/>
    <s v="NEW SALES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0"/>
    <x v="7"/>
  </r>
  <r>
    <n v="1308"/>
    <n v="1002571491"/>
    <n v="3"/>
    <x v="2"/>
    <n v="4"/>
    <s v="PURWOKERTO"/>
    <s v="PURWOKERTO"/>
    <s v="PWT"/>
    <s v="REG"/>
    <s v="AO"/>
    <s v="NEW SALES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0"/>
    <x v="7"/>
  </r>
  <r>
    <n v="1309"/>
    <n v="1002573263"/>
    <n v="3"/>
    <x v="2"/>
    <n v="4"/>
    <s v="PURWOKERTO"/>
    <s v="PURWOKERTO"/>
    <s v="PWT"/>
    <s v="REG"/>
    <s v="AO"/>
    <s v="NEW SALES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0"/>
    <x v="7"/>
  </r>
  <r>
    <n v="1310"/>
    <n v="1002575629"/>
    <n v="3"/>
    <x v="2"/>
    <n v="4"/>
    <s v="PURWOKERTO"/>
    <s v="PURWOKERTO"/>
    <s v="PWT"/>
    <s v="REG"/>
    <s v="AO"/>
    <s v="NEW SALES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0"/>
    <x v="7"/>
  </r>
  <r>
    <n v="1311"/>
    <n v="1002576429"/>
    <n v="3"/>
    <x v="2"/>
    <n v="4"/>
    <s v="PURWOKERTO"/>
    <s v="PURWOKERTO"/>
    <s v="PWT"/>
    <s v="REG"/>
    <s v="AO"/>
    <s v="NEW SALES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0"/>
    <x v="7"/>
  </r>
  <r>
    <n v="1312"/>
    <n v="1002576833"/>
    <n v="3"/>
    <x v="2"/>
    <n v="4"/>
    <s v="PURWOKERTO"/>
    <s v="PURWOKERTO"/>
    <s v="PWT"/>
    <s v="REG"/>
    <s v="AO"/>
    <s v="NEW SALES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0"/>
    <x v="7"/>
  </r>
  <r>
    <n v="1313"/>
    <n v="1002580716"/>
    <n v="3"/>
    <x v="2"/>
    <n v="4"/>
    <s v="PURWOKERTO"/>
    <s v="PURWOKERTO"/>
    <s v="PWT"/>
    <s v="REG"/>
    <s v="AO"/>
    <s v="NEW SALES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0"/>
    <x v="7"/>
  </r>
  <r>
    <n v="1314"/>
    <n v="1002586820"/>
    <n v="3"/>
    <x v="2"/>
    <n v="4"/>
    <s v="PURWOKERTO"/>
    <s v="PURWOKERTO"/>
    <s v="PWT"/>
    <s v="REG"/>
    <s v="AO"/>
    <s v="NEW SALES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0"/>
    <x v="7"/>
  </r>
  <r>
    <n v="1315"/>
    <n v="1002587667"/>
    <n v="3"/>
    <x v="2"/>
    <n v="4"/>
    <s v="PURWOKERTO"/>
    <s v="PURWOKERTO"/>
    <s v="PWT"/>
    <s v="REG"/>
    <s v="AO"/>
    <s v="NEW SALES"/>
    <s v="1P INET"/>
    <s v="Completed (PS)"/>
    <s v="RBS-Regional 3"/>
    <d v="2026-09-14T19:38:56"/>
    <d v="2026-09-16T08:05:55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m/>
    <s v="PS"/>
    <s v="X"/>
    <s v="NO ADDON"/>
    <n v="20260916"/>
    <s v="Completed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  <x v="7"/>
  </r>
  <r>
    <n v="1316"/>
    <n v="1002586748"/>
    <n v="3"/>
    <x v="2"/>
    <n v="4"/>
    <s v="PURWOKERTO"/>
    <s v="PURWOKERTO"/>
    <s v="PWT"/>
    <s v="REG"/>
    <s v="AO"/>
    <s v="NEW SALES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0"/>
    <x v="7"/>
  </r>
  <r>
    <n v="1317"/>
    <n v="1002568671"/>
    <n v="3"/>
    <x v="2"/>
    <n v="4"/>
    <s v="PURWOKERTO"/>
    <s v="PURWOKERTO"/>
    <s v="PWT"/>
    <s v="REG"/>
    <s v="AO"/>
    <s v="NEW SALES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2"/>
    <x v="7"/>
  </r>
  <r>
    <n v="1318"/>
    <n v="1002572066"/>
    <n v="3"/>
    <x v="2"/>
    <n v="4"/>
    <s v="PURWOKERTO"/>
    <s v="PURWOKERTO"/>
    <s v="PWT"/>
    <s v="REG"/>
    <s v="AO"/>
    <s v="NEW SALES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2"/>
    <x v="7"/>
  </r>
  <r>
    <n v="1319"/>
    <n v="1002578523"/>
    <n v="3"/>
    <x v="2"/>
    <n v="4"/>
    <s v="PURWOKERTO"/>
    <s v="PURWOKERTO"/>
    <s v="PWT"/>
    <s v="REG"/>
    <s v="AO"/>
    <s v="NEW SALES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2"/>
    <x v="7"/>
  </r>
  <r>
    <n v="1320"/>
    <n v="1002583867"/>
    <n v="3"/>
    <x v="2"/>
    <n v="4"/>
    <s v="PURWOKERTO"/>
    <s v="PURWOKERTO"/>
    <s v="PWT"/>
    <s v="REG"/>
    <s v="AO"/>
    <s v="NEW SALES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2"/>
    <x v="7"/>
  </r>
  <r>
    <n v="1321"/>
    <n v="1002565568"/>
    <n v="3"/>
    <x v="2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2"/>
    <x v="7"/>
  </r>
  <r>
    <n v="1322"/>
    <n v="1002585414"/>
    <n v="3"/>
    <x v="2"/>
    <n v="4"/>
    <s v="PURWOKERTO"/>
    <s v="PURWOKERTO"/>
    <s v="PWT"/>
    <s v="REG"/>
    <s v="AO"/>
    <s v="NEW SALES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  <x v="7"/>
  </r>
  <r>
    <n v="1323"/>
    <n v="1002577926"/>
    <n v="3"/>
    <x v="2"/>
    <n v="4"/>
    <s v="PURWOKERTO"/>
    <s v="PURWOKERTO"/>
    <s v="SUK"/>
    <s v="REG"/>
    <s v="AO"/>
    <s v="NEW SALES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0"/>
    <x v="7"/>
  </r>
  <r>
    <n v="1324"/>
    <n v="1002569863"/>
    <n v="3"/>
    <x v="2"/>
    <n v="4"/>
    <s v="PURWOKERTO"/>
    <s v="PURWOKERTO"/>
    <s v="SUK"/>
    <s v="REG"/>
    <s v="AO"/>
    <s v="NEW SALES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2"/>
    <x v="7"/>
  </r>
  <r>
    <n v="1325"/>
    <n v="1002589490"/>
    <n v="3"/>
    <x v="2"/>
    <n v="4"/>
    <s v="PURWOKERTO"/>
    <s v="PURWOKERTO"/>
    <s v="SUK"/>
    <s v="REG"/>
    <s v="AO"/>
    <s v="NEW SALES"/>
    <s v="1P INET"/>
    <s v="8 | OSS - PONR"/>
    <s v="RBS-Regional 3"/>
    <d v="2026-09-15T14:56:55"/>
    <d v="2026-09-16T12:17:53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ACT_COM"/>
    <s v="X"/>
    <s v="NO ADDON"/>
    <m/>
    <s v="PONR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m/>
    <m/>
    <m/>
    <e v="#NUM!"/>
    <e v="#NUM!"/>
    <x v="2"/>
    <x v="7"/>
  </r>
  <r>
    <n v="1326"/>
    <n v="1002581444"/>
    <n v="3"/>
    <x v="2"/>
    <n v="4"/>
    <s v="PURWOKERTO"/>
    <s v="PURWOKERTO"/>
    <s v="SUK"/>
    <s v="REG"/>
    <s v="AO"/>
    <s v="NEW SALES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2"/>
    <x v="7"/>
  </r>
  <r>
    <n v="1327"/>
    <n v="1002564932"/>
    <n v="3"/>
    <x v="2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0"/>
    <x v="7"/>
  </r>
  <r>
    <n v="1328"/>
    <n v="1002588488"/>
    <n v="3"/>
    <x v="2"/>
    <n v="4"/>
    <s v="PURWOKERTO"/>
    <s v="CILACAP"/>
    <s v="CLC"/>
    <s v="REG"/>
    <s v="AO"/>
    <s v="NEW SALES"/>
    <m/>
    <s v="MIE - SEND SURVEY"/>
    <s v="RBS-Regional 3"/>
    <d v="2026-09-15T10:57:34"/>
    <d v="2026-09-15T16:38:01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m/>
    <m/>
    <m/>
    <e v="#NUM!"/>
    <e v="#NUM!"/>
    <x v="2"/>
    <x v="7"/>
  </r>
  <r>
    <n v="1329"/>
    <n v="1002566131"/>
    <n v="3"/>
    <x v="2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0"/>
    <x v="7"/>
  </r>
  <r>
    <n v="1330"/>
    <n v="1002571285"/>
    <n v="3"/>
    <x v="2"/>
    <n v="4"/>
    <s v="PURWOKERTO"/>
    <s v="CILACAP"/>
    <s v="GML"/>
    <s v="REG"/>
    <s v="AO"/>
    <s v="NEW SALES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0"/>
    <x v="7"/>
  </r>
  <r>
    <n v="1331"/>
    <n v="1002576991"/>
    <n v="3"/>
    <x v="2"/>
    <n v="4"/>
    <s v="PURWOKERTO"/>
    <s v="CILACAP"/>
    <s v="GML"/>
    <s v="REG"/>
    <s v="AO"/>
    <s v="NEW SALES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1"/>
    <x v="7"/>
  </r>
  <r>
    <n v="1332"/>
    <n v="1002580652"/>
    <n v="3"/>
    <x v="2"/>
    <n v="4"/>
    <s v="PURWOKERTO"/>
    <s v="CILACAP"/>
    <s v="GML"/>
    <s v="REG"/>
    <s v="AO"/>
    <s v="NEW SALES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0"/>
    <x v="7"/>
  </r>
  <r>
    <n v="1333"/>
    <n v="1002582016"/>
    <n v="3"/>
    <x v="2"/>
    <n v="4"/>
    <s v="PURWOKERTO"/>
    <s v="CILACAP"/>
    <s v="GML"/>
    <s v="REG"/>
    <s v="AO"/>
    <s v="NEW SALES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0"/>
    <x v="7"/>
  </r>
  <r>
    <n v="1334"/>
    <n v="1002568312"/>
    <n v="3"/>
    <x v="2"/>
    <n v="4"/>
    <s v="PURWOKERTO"/>
    <s v="CILACAP"/>
    <s v="KRY"/>
    <s v="REG"/>
    <s v="AO"/>
    <s v="NEW SALES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0"/>
    <x v="7"/>
  </r>
  <r>
    <n v="1335"/>
    <n v="1002568847"/>
    <n v="3"/>
    <x v="2"/>
    <n v="4"/>
    <s v="PURWOKERTO"/>
    <s v="CILACAP"/>
    <s v="KRY"/>
    <s v="REG"/>
    <s v="AO"/>
    <s v="NEW SALES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0"/>
    <x v="7"/>
  </r>
  <r>
    <n v="1336"/>
    <n v="1002589766"/>
    <n v="3"/>
    <x v="2"/>
    <n v="4"/>
    <s v="PURWOKERTO"/>
    <s v="CILACAP"/>
    <s v="MAN"/>
    <s v="REG"/>
    <s v="AO"/>
    <s v="NEW SALES"/>
    <s v="1P INET"/>
    <s v="MIE - SEND SURVEY"/>
    <s v="RBS-Regional 3"/>
    <d v="2026-09-15T15:53:55"/>
    <d v="2026-09-15T15:56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SURVEY_NEW_MANJA"/>
    <s v="MAJENANG"/>
    <s v="NO ADDON"/>
    <m/>
    <s v="MIE - SEND SURVEY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  <x v="7"/>
  </r>
  <r>
    <n v="1337"/>
    <n v="1002587984"/>
    <n v="3"/>
    <x v="2"/>
    <n v="4"/>
    <s v="PURWOKERTO"/>
    <s v="CILACAP"/>
    <s v="MAN"/>
    <s v="REG"/>
    <s v="AO"/>
    <s v="NEW SALES"/>
    <m/>
    <s v="MIE - SEND SURVEY"/>
    <s v="RBS-Regional 3"/>
    <d v="2026-09-15T09:10:24"/>
    <d v="2026-09-16T11:34:01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SURVEY_NEW_MANJA"/>
    <s v="MAJEN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m/>
    <m/>
    <m/>
    <e v="#NUM!"/>
    <e v="#NUM!"/>
    <x v="2"/>
    <x v="7"/>
  </r>
  <r>
    <n v="1338"/>
    <n v="1002588563"/>
    <n v="3"/>
    <x v="2"/>
    <n v="4"/>
    <s v="PURWOKERTO"/>
    <s v="CILACAP"/>
    <s v="MAO"/>
    <s v="REG"/>
    <s v="AO"/>
    <s v="NEW SALES"/>
    <s v="1P INET"/>
    <s v="Completed (PS)"/>
    <s v="RBS-Regional 3"/>
    <d v="2026-09-15T11:18:07"/>
    <d v="2026-09-16T08:05:45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6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0"/>
    <x v="7"/>
  </r>
  <r>
    <n v="1339"/>
    <n v="1002589930"/>
    <n v="3"/>
    <x v="2"/>
    <n v="4"/>
    <s v="PURWOKERTO"/>
    <s v="CILACAP"/>
    <s v="MAO"/>
    <s v="REG"/>
    <s v="AO"/>
    <s v="NEW SALES"/>
    <s v="1P INET"/>
    <s v="8 | OSS - PONR"/>
    <s v="RBS-Regional 3"/>
    <d v="2026-09-15T16:32:54"/>
    <d v="2026-09-16T11:43:23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ACT_COM"/>
    <s v="KROYA"/>
    <s v="NO ADDON"/>
    <m/>
    <s v="PONR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  <x v="7"/>
  </r>
  <r>
    <n v="1340"/>
    <n v="1002578453"/>
    <n v="3"/>
    <x v="2"/>
    <n v="4"/>
    <s v="PURWOKERTO"/>
    <s v="CILACAP"/>
    <s v="MAO"/>
    <s v="REG"/>
    <s v="AO"/>
    <s v="NEW SALES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2"/>
    <x v="7"/>
  </r>
  <r>
    <n v="1341"/>
    <n v="1002564132"/>
    <n v="3"/>
    <x v="2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0"/>
    <x v="7"/>
  </r>
  <r>
    <n v="1342"/>
    <n v="1002566360"/>
    <n v="3"/>
    <x v="2"/>
    <n v="4"/>
    <s v="PURWOKERTO"/>
    <s v="BANJARNEGARA"/>
    <s v="BJR"/>
    <s v="REG"/>
    <s v="AO"/>
    <s v="NEW SALES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0"/>
    <x v="7"/>
  </r>
  <r>
    <n v="1343"/>
    <n v="1002568264"/>
    <n v="3"/>
    <x v="2"/>
    <n v="4"/>
    <s v="PURWOKERTO"/>
    <s v="BANJARNEGARA"/>
    <s v="BJR"/>
    <s v="REG"/>
    <s v="AO"/>
    <s v="NEW SALES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0"/>
    <x v="7"/>
  </r>
  <r>
    <n v="1344"/>
    <n v="1002571482"/>
    <n v="3"/>
    <x v="2"/>
    <n v="4"/>
    <s v="PURWOKERTO"/>
    <s v="BANJARNEGARA"/>
    <s v="BJR"/>
    <s v="REG"/>
    <s v="AO"/>
    <s v="NEW SALES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0"/>
    <x v="7"/>
  </r>
  <r>
    <n v="1345"/>
    <n v="1002573556"/>
    <n v="3"/>
    <x v="2"/>
    <n v="4"/>
    <s v="PURWOKERTO"/>
    <s v="BANJARNEGARA"/>
    <s v="BJR"/>
    <s v="REG"/>
    <s v="AO"/>
    <s v="NEW SALES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0"/>
    <x v="7"/>
  </r>
  <r>
    <n v="1346"/>
    <n v="1002573674"/>
    <n v="3"/>
    <x v="2"/>
    <n v="4"/>
    <s v="PURWOKERTO"/>
    <s v="BANJARNEGARA"/>
    <s v="BJR"/>
    <s v="REG"/>
    <s v="AO"/>
    <s v="NEW SALES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0"/>
    <x v="7"/>
  </r>
  <r>
    <n v="1347"/>
    <n v="1002577361"/>
    <n v="3"/>
    <x v="2"/>
    <n v="4"/>
    <s v="PURWOKERTO"/>
    <s v="BANJARNEGARA"/>
    <s v="BJR"/>
    <s v="REG"/>
    <s v="AO"/>
    <s v="NEW SALES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0"/>
    <x v="7"/>
  </r>
  <r>
    <n v="1348"/>
    <n v="1002579280"/>
    <n v="3"/>
    <x v="2"/>
    <n v="4"/>
    <s v="PURWOKERTO"/>
    <s v="BANJARNEGARA"/>
    <s v="BJR"/>
    <s v="REG"/>
    <s v="AO"/>
    <s v="NEW SALES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0"/>
    <x v="7"/>
  </r>
  <r>
    <n v="1349"/>
    <n v="1002580361"/>
    <n v="3"/>
    <x v="2"/>
    <n v="4"/>
    <s v="PURWOKERTO"/>
    <s v="BANJARNEGARA"/>
    <s v="BJR"/>
    <s v="REG"/>
    <s v="AO"/>
    <s v="NEW SALES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0"/>
    <x v="7"/>
  </r>
  <r>
    <n v="1350"/>
    <n v="1002581722"/>
    <n v="3"/>
    <x v="2"/>
    <n v="4"/>
    <s v="PURWOKERTO"/>
    <s v="BANJARNEGARA"/>
    <s v="BJR"/>
    <s v="REG"/>
    <s v="AO"/>
    <s v="NEW SALES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0"/>
    <x v="7"/>
  </r>
  <r>
    <n v="1351"/>
    <n v="1002586876"/>
    <n v="3"/>
    <x v="2"/>
    <n v="4"/>
    <s v="PURWOKERTO"/>
    <s v="BANJARNEGARA"/>
    <s v="BJR"/>
    <s v="REG"/>
    <s v="AO"/>
    <s v="NEW SALES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0"/>
    <x v="7"/>
  </r>
  <r>
    <n v="1352"/>
    <n v="1002586391"/>
    <n v="3"/>
    <x v="2"/>
    <n v="4"/>
    <s v="PURWOKERTO"/>
    <s v="BANJARNEGARA"/>
    <s v="BJR"/>
    <s v="REG"/>
    <s v="AO"/>
    <s v="NEW SALES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0"/>
    <x v="7"/>
  </r>
  <r>
    <n v="1353"/>
    <n v="1002582599"/>
    <n v="3"/>
    <x v="2"/>
    <n v="4"/>
    <s v="PURWOKERTO"/>
    <s v="BANJARNEGARA"/>
    <s v="BJR"/>
    <s v="REG"/>
    <s v="AO"/>
    <s v="NEW SALES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2"/>
    <x v="7"/>
  </r>
  <r>
    <n v="1354"/>
    <n v="1002564644"/>
    <n v="3"/>
    <x v="2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0"/>
    <x v="7"/>
  </r>
  <r>
    <n v="1355"/>
    <n v="1002573185"/>
    <n v="3"/>
    <x v="2"/>
    <n v="4"/>
    <s v="PURWOKERTO"/>
    <s v="BANJARNEGARA"/>
    <s v="KLP"/>
    <s v="REG"/>
    <s v="AO"/>
    <s v="NEW SALES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0"/>
    <x v="7"/>
  </r>
  <r>
    <n v="1356"/>
    <n v="1002579567"/>
    <n v="3"/>
    <x v="2"/>
    <n v="4"/>
    <s v="PURWOKERTO"/>
    <s v="BANJARNEGARA"/>
    <s v="KLP"/>
    <s v="REG"/>
    <s v="AO"/>
    <s v="NEW SALES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0"/>
    <x v="7"/>
  </r>
  <r>
    <n v="1357"/>
    <n v="1002566722"/>
    <n v="3"/>
    <x v="2"/>
    <n v="4"/>
    <s v="MAGELANG"/>
    <s v="WONOSOBO"/>
    <s v="WOS"/>
    <s v="REG"/>
    <s v="AO"/>
    <s v="NEW SALES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0"/>
    <x v="7"/>
  </r>
  <r>
    <n v="1358"/>
    <n v="1002567226"/>
    <n v="3"/>
    <x v="2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0"/>
    <x v="7"/>
  </r>
  <r>
    <n v="1359"/>
    <n v="1002567574"/>
    <n v="3"/>
    <x v="2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0"/>
    <x v="7"/>
  </r>
  <r>
    <n v="1360"/>
    <n v="1002569800"/>
    <n v="3"/>
    <x v="2"/>
    <n v="4"/>
    <s v="MAGELANG"/>
    <s v="WONOSOBO"/>
    <s v="WOS"/>
    <s v="REG"/>
    <s v="AO"/>
    <s v="NEW SALES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0"/>
    <x v="7"/>
  </r>
  <r>
    <n v="1361"/>
    <n v="1002569485"/>
    <n v="3"/>
    <x v="2"/>
    <n v="4"/>
    <s v="MAGELANG"/>
    <s v="WONOSOBO"/>
    <s v="WOS"/>
    <s v="REG"/>
    <s v="AO"/>
    <s v="NEW SALES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0"/>
    <x v="7"/>
  </r>
  <r>
    <n v="1362"/>
    <n v="1002572964"/>
    <n v="3"/>
    <x v="2"/>
    <n v="4"/>
    <s v="MAGELANG"/>
    <s v="WONOSOBO"/>
    <s v="WOS"/>
    <s v="REG"/>
    <s v="AO"/>
    <s v="NEW SALES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0"/>
    <x v="7"/>
  </r>
  <r>
    <n v="1363"/>
    <n v="1002576821"/>
    <n v="3"/>
    <x v="2"/>
    <n v="4"/>
    <s v="MAGELANG"/>
    <s v="WONOSOBO"/>
    <s v="WOS"/>
    <s v="REG"/>
    <s v="AO"/>
    <s v="NEW SALES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0"/>
    <x v="7"/>
  </r>
  <r>
    <n v="1364"/>
    <n v="1002578152"/>
    <n v="3"/>
    <x v="2"/>
    <n v="4"/>
    <s v="MAGELANG"/>
    <s v="WONOSOBO"/>
    <s v="WOS"/>
    <s v="REG"/>
    <s v="AO"/>
    <s v="NEW SALES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0"/>
    <x v="7"/>
  </r>
  <r>
    <n v="1365"/>
    <n v="1002583695"/>
    <n v="3"/>
    <x v="2"/>
    <n v="4"/>
    <s v="MAGELANG"/>
    <s v="WONOSOBO"/>
    <s v="WOS"/>
    <s v="REG"/>
    <s v="AO"/>
    <s v="NEW SALES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0"/>
    <x v="7"/>
  </r>
  <r>
    <n v="1366"/>
    <n v="1002586262"/>
    <n v="3"/>
    <x v="2"/>
    <n v="4"/>
    <s v="MAGELANG"/>
    <s v="WONOSOBO"/>
    <s v="WOS"/>
    <s v="REG"/>
    <s v="AO"/>
    <s v="NEW SALES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0"/>
    <x v="7"/>
  </r>
  <r>
    <n v="1367"/>
    <n v="1002586299"/>
    <n v="3"/>
    <x v="2"/>
    <n v="4"/>
    <s v="MAGELANG"/>
    <s v="WONOSOBO"/>
    <s v="WOS"/>
    <s v="REG"/>
    <s v="AO"/>
    <s v="NEW SALES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0"/>
    <x v="7"/>
  </r>
  <r>
    <n v="1368"/>
    <n v="1002589822"/>
    <n v="3"/>
    <x v="2"/>
    <n v="4"/>
    <s v="MAGELANG"/>
    <s v="WONOSOBO"/>
    <s v="WOS"/>
    <s v="REG"/>
    <s v="AO"/>
    <s v="NEW SALES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0"/>
    <x v="7"/>
  </r>
  <r>
    <n v="1369"/>
    <n v="1002567928"/>
    <n v="3"/>
    <x v="2"/>
    <n v="4"/>
    <s v="MAGELANG"/>
    <s v="WONOSOBO"/>
    <s v="WOS"/>
    <s v="REG"/>
    <s v="AO"/>
    <s v="NEW SALES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2"/>
    <x v="7"/>
  </r>
  <r>
    <n v="1370"/>
    <n v="1002577902"/>
    <n v="3"/>
    <x v="2"/>
    <n v="4"/>
    <s v="MAGELANG"/>
    <s v="WONOSOBO"/>
    <s v="WOS"/>
    <s v="REG"/>
    <s v="AO"/>
    <s v="NEW SALES"/>
    <s v="1P INET"/>
    <s v="OSS - FALLOUT"/>
    <s v="RBS-Regional 3"/>
    <d v="2026-09-09T08:20:56"/>
    <d v="2026-09-10T10:12:54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FO_WFM"/>
    <s v="X"/>
    <s v="NO ADDON"/>
    <m/>
    <s v="Provisioning Failed|WFM|INF009310205|PP_-7.3394846,109.9147193_pending tg 14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2"/>
    <x v="7"/>
  </r>
  <r>
    <n v="1371"/>
    <n v="1002567425"/>
    <n v="3"/>
    <x v="2"/>
    <n v="4"/>
    <s v="MAGELANG"/>
    <s v="WONOSOBO"/>
    <s v="WOS"/>
    <s v="REG"/>
    <s v="AO"/>
    <s v="NEW SALES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2"/>
    <x v="7"/>
  </r>
  <r>
    <n v="1372"/>
    <n v="1002571487"/>
    <n v="3"/>
    <x v="6"/>
    <n v="4"/>
    <s v="PEKALONGAN"/>
    <s v="BATANG"/>
    <s v="BDY"/>
    <s v="REG"/>
    <s v="AO"/>
    <s v="NEW SALES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0"/>
    <x v="7"/>
  </r>
  <r>
    <n v="1373"/>
    <n v="1002571445"/>
    <n v="3"/>
    <x v="6"/>
    <n v="4"/>
    <s v="PEKALONGAN"/>
    <s v="BATANG"/>
    <s v="BDY"/>
    <s v="REG"/>
    <s v="AO"/>
    <s v="NEW SALES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0"/>
    <x v="7"/>
  </r>
  <r>
    <n v="1374"/>
    <n v="1002587767"/>
    <n v="3"/>
    <x v="6"/>
    <n v="4"/>
    <s v="PEKALONGAN"/>
    <s v="BATANG"/>
    <s v="BDY"/>
    <s v="REG"/>
    <s v="AO"/>
    <s v="NEW SALES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0"/>
    <x v="7"/>
  </r>
  <r>
    <n v="1375"/>
    <n v="1002584283"/>
    <n v="3"/>
    <x v="6"/>
    <n v="4"/>
    <s v="PEKALONGAN"/>
    <s v="BATANG"/>
    <s v="BTG"/>
    <s v="REG"/>
    <s v="AO"/>
    <s v="NEW SALES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0"/>
    <x v="7"/>
  </r>
  <r>
    <n v="1376"/>
    <n v="1002578017"/>
    <n v="3"/>
    <x v="6"/>
    <n v="4"/>
    <s v="PEKALONGAN"/>
    <s v="BATANG"/>
    <s v="BTG"/>
    <s v="REG"/>
    <s v="AO"/>
    <s v="NEW SALES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2"/>
    <x v="7"/>
  </r>
  <r>
    <n v="1377"/>
    <n v="1002574012"/>
    <n v="3"/>
    <x v="6"/>
    <n v="4"/>
    <s v="PEKALONGAN"/>
    <s v="BATANG"/>
    <s v="SBA"/>
    <s v="REG"/>
    <s v="AO"/>
    <s v="NEW SALES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0"/>
    <x v="7"/>
  </r>
  <r>
    <n v="1378"/>
    <n v="1002580337"/>
    <n v="3"/>
    <x v="6"/>
    <n v="4"/>
    <s v="PEKALONGAN"/>
    <s v="BATANG"/>
    <s v="SBA"/>
    <s v="REG"/>
    <s v="AO"/>
    <s v="NEW SALES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0"/>
    <x v="7"/>
  </r>
  <r>
    <n v="1379"/>
    <n v="1002572008"/>
    <n v="3"/>
    <x v="6"/>
    <n v="4"/>
    <s v="PEKALONGAN"/>
    <s v="PEKALONGAN"/>
    <s v="PKL"/>
    <s v="REG"/>
    <s v="AO"/>
    <s v="NEW SALES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0"/>
    <x v="7"/>
  </r>
  <r>
    <n v="1380"/>
    <n v="1002573990"/>
    <n v="3"/>
    <x v="6"/>
    <n v="4"/>
    <s v="PEKALONGAN"/>
    <s v="PEKALONGAN"/>
    <s v="PKL"/>
    <s v="REG"/>
    <s v="AO"/>
    <s v="NEW SALES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0"/>
    <x v="7"/>
  </r>
  <r>
    <n v="1381"/>
    <n v="1002579845"/>
    <n v="3"/>
    <x v="6"/>
    <n v="4"/>
    <s v="PEKALONGAN"/>
    <s v="PEKALONGAN"/>
    <s v="PKL"/>
    <s v="REG"/>
    <s v="AO"/>
    <s v="NEW SALES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0"/>
    <x v="7"/>
  </r>
  <r>
    <n v="1382"/>
    <n v="1002584621"/>
    <n v="3"/>
    <x v="6"/>
    <n v="4"/>
    <s v="PEKALONGAN"/>
    <s v="PEKALONGAN"/>
    <s v="PKL"/>
    <s v="REG"/>
    <s v="AO"/>
    <s v="NEW SALES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0"/>
    <x v="7"/>
  </r>
  <r>
    <n v="1383"/>
    <n v="1002584624"/>
    <n v="3"/>
    <x v="6"/>
    <n v="4"/>
    <s v="PEKALONGAN"/>
    <s v="PEKALONGAN"/>
    <s v="PKL"/>
    <s v="REG"/>
    <s v="AO"/>
    <s v="NEW SALES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0"/>
    <x v="7"/>
  </r>
  <r>
    <n v="1384"/>
    <n v="1002585368"/>
    <n v="3"/>
    <x v="6"/>
    <n v="4"/>
    <s v="PEKALONGAN"/>
    <s v="PEKALONGAN"/>
    <s v="PKL"/>
    <s v="REG"/>
    <s v="AO"/>
    <s v="NEW SALES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0"/>
    <x v="7"/>
  </r>
  <r>
    <n v="1385"/>
    <n v="1002566793"/>
    <n v="3"/>
    <x v="6"/>
    <n v="4"/>
    <s v="PEKALONGAN"/>
    <s v="PEKALONGAN"/>
    <s v="PKL"/>
    <s v="REG"/>
    <s v="AO"/>
    <s v="NEW SALES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2"/>
    <x v="7"/>
  </r>
  <r>
    <n v="1386"/>
    <n v="1002582125"/>
    <n v="3"/>
    <x v="6"/>
    <n v="4"/>
    <s v="PEKALONGAN"/>
    <s v="PEKALONGAN"/>
    <s v="PKL"/>
    <s v="REG"/>
    <s v="AO"/>
    <s v="NEW SALES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2"/>
    <x v="7"/>
  </r>
  <r>
    <n v="1387"/>
    <n v="1002588822"/>
    <n v="3"/>
    <x v="6"/>
    <n v="4"/>
    <s v="PEKALONGAN"/>
    <s v="PEKALONGAN"/>
    <s v="PKL"/>
    <s v="REG"/>
    <s v="AO"/>
    <s v="NEW SALES"/>
    <s v="2P INET + VOICE"/>
    <s v="OSS - FALLOUT"/>
    <s v="RBS-Regional 3"/>
    <d v="2026-09-15T12:35:54"/>
    <d v="2026-09-16T12:05:29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FO_WFM"/>
    <s v="X"/>
    <s v="NO ADDON"/>
    <m/>
    <s v="Provisioning Failed|WFM|INF009394226|TOJ_-6.9062674,109.663156_PELURUSAN ODP [ODP-PKL-FCX/040]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2"/>
    <x v="7"/>
  </r>
  <r>
    <n v="1388"/>
    <n v="1002578921"/>
    <n v="3"/>
    <x v="6"/>
    <n v="4"/>
    <s v="PEKALONGAN"/>
    <s v="PEKALONGAN"/>
    <s v="KJE"/>
    <s v="REG"/>
    <s v="AO"/>
    <s v="NEW SALES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0"/>
    <x v="7"/>
  </r>
  <r>
    <n v="1389"/>
    <n v="1002578900"/>
    <n v="3"/>
    <x v="6"/>
    <n v="4"/>
    <s v="PEKALONGAN"/>
    <s v="PEKALONGAN"/>
    <s v="KJE"/>
    <s v="REG"/>
    <s v="AO"/>
    <s v="NEW SALES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0"/>
    <x v="7"/>
  </r>
  <r>
    <n v="1390"/>
    <n v="1002571816"/>
    <n v="3"/>
    <x v="6"/>
    <n v="4"/>
    <s v="PEKALONGAN"/>
    <s v="PEKALONGAN"/>
    <s v="KJE"/>
    <s v="REG"/>
    <s v="AO"/>
    <s v="NEW SALES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2"/>
    <x v="7"/>
  </r>
  <r>
    <n v="1391"/>
    <n v="1002571893"/>
    <n v="3"/>
    <x v="6"/>
    <n v="4"/>
    <s v="PEKALONGAN"/>
    <s v="PEKALONGAN"/>
    <s v="KJE"/>
    <s v="REG"/>
    <s v="AO"/>
    <s v="NEW SALES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2"/>
    <x v="7"/>
  </r>
  <r>
    <n v="1392"/>
    <n v="1002564244"/>
    <n v="3"/>
    <x v="6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2"/>
    <x v="7"/>
  </r>
  <r>
    <n v="1393"/>
    <n v="1002565542"/>
    <n v="3"/>
    <x v="6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0"/>
    <x v="7"/>
  </r>
  <r>
    <n v="1394"/>
    <n v="1002565519"/>
    <n v="3"/>
    <x v="6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0"/>
    <x v="7"/>
  </r>
  <r>
    <n v="1395"/>
    <n v="1002567799"/>
    <n v="3"/>
    <x v="6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0"/>
    <x v="7"/>
  </r>
  <r>
    <n v="1396"/>
    <n v="1002574177"/>
    <n v="3"/>
    <x v="6"/>
    <n v="4"/>
    <s v="PEKALONGAN"/>
    <s v="PEKALONGAN"/>
    <s v="KDW"/>
    <s v="REG"/>
    <s v="AO"/>
    <s v="NEW SALES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0"/>
    <x v="7"/>
  </r>
  <r>
    <n v="1397"/>
    <n v="1002576789"/>
    <n v="3"/>
    <x v="6"/>
    <n v="4"/>
    <s v="PEKALONGAN"/>
    <s v="PEKALONGAN"/>
    <s v="KDW"/>
    <s v="REG"/>
    <s v="AO"/>
    <s v="NEW SALES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0"/>
    <x v="7"/>
  </r>
  <r>
    <n v="1398"/>
    <n v="1002587028"/>
    <n v="3"/>
    <x v="6"/>
    <n v="4"/>
    <s v="PEKALONGAN"/>
    <s v="PEKALONGAN"/>
    <s v="KDW"/>
    <s v="REG"/>
    <s v="AO"/>
    <s v="NEW SALES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0"/>
    <x v="7"/>
  </r>
  <r>
    <n v="1399"/>
    <n v="1002578342"/>
    <n v="3"/>
    <x v="6"/>
    <n v="4"/>
    <s v="PEKALONGAN"/>
    <s v="PEKALONGAN"/>
    <s v="KDW"/>
    <s v="REG"/>
    <s v="AO"/>
    <s v="NEW SALES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2"/>
    <x v="7"/>
  </r>
  <r>
    <n v="1400"/>
    <n v="1002590029"/>
    <n v="3"/>
    <x v="6"/>
    <n v="4"/>
    <s v="PEKALONGAN"/>
    <s v="PEKALONGAN"/>
    <s v="KDW"/>
    <s v="REG"/>
    <s v="AO"/>
    <s v="NEW SALES"/>
    <s v="1P INET"/>
    <s v="MIE - SEND SURVEY"/>
    <s v="RBS-Regional 3"/>
    <d v="2026-09-15T17:03:02"/>
    <d v="2026-09-15T17:06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m/>
    <s v="SURVEY_NEW_MANJA"/>
    <s v="KAJEN"/>
    <s v="NO ADDON"/>
    <m/>
    <s v="MIE - SEND SURVEY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2"/>
    <x v="7"/>
  </r>
  <r>
    <n v="1401"/>
    <n v="1002583083"/>
    <n v="3"/>
    <x v="6"/>
    <n v="4"/>
    <s v="PEKALONGAN"/>
    <s v="PEKALONGAN"/>
    <s v="KDW"/>
    <s v="REG"/>
    <s v="AO"/>
    <s v="NEW SALES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2"/>
    <x v="7"/>
  </r>
  <r>
    <n v="1402"/>
    <n v="1002578995"/>
    <n v="3"/>
    <x v="6"/>
    <n v="4"/>
    <s v="PEKALONGAN"/>
    <s v="PEMALANG"/>
    <s v="CMA"/>
    <s v="REG"/>
    <s v="AO"/>
    <s v="NEW SALES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0"/>
    <x v="7"/>
  </r>
  <r>
    <n v="1403"/>
    <n v="1002566437"/>
    <n v="3"/>
    <x v="6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0"/>
    <x v="7"/>
  </r>
  <r>
    <n v="1404"/>
    <n v="1002578591"/>
    <n v="3"/>
    <x v="6"/>
    <n v="4"/>
    <s v="PEKALONGAN"/>
    <s v="PEMALANG"/>
    <s v="PML"/>
    <s v="REG"/>
    <s v="AO"/>
    <s v="NEW SALES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0"/>
    <x v="7"/>
  </r>
  <r>
    <n v="1405"/>
    <n v="1002573530"/>
    <n v="3"/>
    <x v="6"/>
    <n v="4"/>
    <s v="PEKALONGAN"/>
    <s v="PEMALANG"/>
    <s v="PML"/>
    <s v="REG"/>
    <s v="AO"/>
    <s v="NEW SALES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2"/>
    <x v="7"/>
  </r>
  <r>
    <n v="1406"/>
    <n v="1002572934"/>
    <n v="3"/>
    <x v="6"/>
    <n v="4"/>
    <s v="PEKALONGAN"/>
    <s v="PEMALANG"/>
    <s v="RDD"/>
    <s v="REG"/>
    <s v="AO"/>
    <s v="NEW SALES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0"/>
    <x v="7"/>
  </r>
  <r>
    <n v="1407"/>
    <n v="1002581554"/>
    <n v="3"/>
    <x v="6"/>
    <n v="4"/>
    <s v="PEKALONGAN"/>
    <s v="PEMALANG"/>
    <s v="RDD"/>
    <s v="REG"/>
    <s v="AO"/>
    <s v="NEW SALES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0"/>
    <x v="7"/>
  </r>
  <r>
    <n v="1408"/>
    <n v="1002582101"/>
    <n v="3"/>
    <x v="6"/>
    <n v="4"/>
    <s v="PEKALONGAN"/>
    <s v="PEMALANG"/>
    <s v="RDD"/>
    <s v="REG"/>
    <s v="AO"/>
    <s v="NEW SALES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  <x v="7"/>
  </r>
  <r>
    <n v="1409"/>
    <n v="1002573146"/>
    <n v="3"/>
    <x v="2"/>
    <n v="4"/>
    <s v="PURWOKERTO"/>
    <s v="PURBALINGGA"/>
    <s v="BBT"/>
    <s v="REG"/>
    <s v="AO"/>
    <s v="NEW SALES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0"/>
    <x v="7"/>
  </r>
  <r>
    <n v="1410"/>
    <n v="1002581290"/>
    <n v="3"/>
    <x v="2"/>
    <n v="4"/>
    <s v="PURWOKERTO"/>
    <s v="PURBALINGGA"/>
    <s v="BBT"/>
    <s v="REG"/>
    <s v="AO"/>
    <s v="NEW SALES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0"/>
    <x v="7"/>
  </r>
  <r>
    <n v="1411"/>
    <n v="1002582149"/>
    <n v="3"/>
    <x v="2"/>
    <n v="4"/>
    <s v="PURWOKERTO"/>
    <s v="PURBALINGGA"/>
    <s v="BBT"/>
    <s v="REG"/>
    <s v="AO"/>
    <s v="NEW SALES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0"/>
    <x v="7"/>
  </r>
  <r>
    <n v="1412"/>
    <n v="1002571152"/>
    <n v="3"/>
    <x v="2"/>
    <n v="4"/>
    <s v="PURWOKERTO"/>
    <s v="PURBALINGGA"/>
    <s v="BBT"/>
    <s v="REG"/>
    <s v="AO"/>
    <s v="NEW SALES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2"/>
    <x v="7"/>
  </r>
  <r>
    <n v="1413"/>
    <n v="1002569372"/>
    <n v="3"/>
    <x v="2"/>
    <n v="4"/>
    <s v="PURWOKERTO"/>
    <s v="PURBALINGGA"/>
    <s v="PBG"/>
    <s v="REG"/>
    <s v="AO"/>
    <s v="NEW SALES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0"/>
    <x v="7"/>
  </r>
  <r>
    <n v="1414"/>
    <n v="1002576164"/>
    <n v="3"/>
    <x v="2"/>
    <n v="4"/>
    <s v="PURWOKERTO"/>
    <s v="PURBALINGGA"/>
    <s v="PBG"/>
    <s v="REG"/>
    <s v="AO"/>
    <s v="NEW SALES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0"/>
    <x v="7"/>
  </r>
  <r>
    <n v="1415"/>
    <n v="1002578554"/>
    <n v="3"/>
    <x v="2"/>
    <n v="4"/>
    <s v="PURWOKERTO"/>
    <s v="PURBALINGGA"/>
    <s v="PBG"/>
    <s v="REG"/>
    <s v="AO"/>
    <s v="NEW SALES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0"/>
    <x v="7"/>
  </r>
  <r>
    <n v="1416"/>
    <n v="1002576194"/>
    <n v="3"/>
    <x v="2"/>
    <n v="4"/>
    <s v="PURWOKERTO"/>
    <s v="PURBALINGGA"/>
    <s v="PBG"/>
    <s v="REG"/>
    <s v="AO"/>
    <s v="NEW SALES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  <x v="7"/>
  </r>
  <r>
    <n v="1417"/>
    <n v="1002587565"/>
    <n v="3"/>
    <x v="2"/>
    <n v="4"/>
    <s v="PURWOKERTO"/>
    <s v="PURBALINGGA"/>
    <s v="PBG"/>
    <s v="REG"/>
    <s v="AO"/>
    <s v="NEW SALES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2"/>
    <x v="7"/>
  </r>
  <r>
    <n v="1418"/>
    <n v="1002574649"/>
    <n v="3"/>
    <x v="6"/>
    <n v="4"/>
    <s v="PEKALONGAN"/>
    <s v="BREBES"/>
    <s v="BRB"/>
    <s v="REG"/>
    <s v="AO"/>
    <s v="NEW SALES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0"/>
    <x v="7"/>
  </r>
  <r>
    <n v="1419"/>
    <n v="1002576787"/>
    <n v="3"/>
    <x v="6"/>
    <n v="4"/>
    <s v="PEKALONGAN"/>
    <s v="BREBES"/>
    <s v="BRB"/>
    <s v="REG"/>
    <s v="AO"/>
    <s v="NEW SALES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  <x v="7"/>
  </r>
  <r>
    <n v="1420"/>
    <n v="1002586129"/>
    <n v="3"/>
    <x v="6"/>
    <n v="4"/>
    <s v="PEKALONGAN"/>
    <s v="BREBES"/>
    <s v="BRB"/>
    <s v="REG"/>
    <s v="AO"/>
    <s v="NEW SALES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0"/>
    <x v="7"/>
  </r>
  <r>
    <n v="1421"/>
    <n v="1002569065"/>
    <n v="3"/>
    <x v="6"/>
    <n v="4"/>
    <s v="PEKALONGAN"/>
    <s v="BREBES"/>
    <s v="BRB"/>
    <s v="REG"/>
    <s v="AO"/>
    <s v="NEW SALES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2"/>
    <x v="7"/>
  </r>
  <r>
    <n v="1422"/>
    <n v="1002583224"/>
    <n v="3"/>
    <x v="6"/>
    <n v="4"/>
    <s v="PEKALONGAN"/>
    <s v="BREBES"/>
    <s v="BRB"/>
    <s v="REG"/>
    <s v="AO"/>
    <s v="NEW SALES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2"/>
    <x v="7"/>
  </r>
  <r>
    <n v="1423"/>
    <n v="1002567809"/>
    <n v="3"/>
    <x v="6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0"/>
    <x v="7"/>
  </r>
  <r>
    <n v="1424"/>
    <n v="1002574951"/>
    <n v="3"/>
    <x v="6"/>
    <n v="4"/>
    <s v="PEKALONGAN"/>
    <s v="BREBES"/>
    <s v="BKA"/>
    <s v="REG"/>
    <s v="AO"/>
    <s v="NEW SALES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0"/>
    <x v="7"/>
  </r>
  <r>
    <n v="1425"/>
    <n v="1002564873"/>
    <n v="3"/>
    <x v="6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2"/>
    <x v="7"/>
  </r>
  <r>
    <n v="1426"/>
    <n v="1002575783"/>
    <n v="3"/>
    <x v="6"/>
    <n v="4"/>
    <s v="PEKALONGAN"/>
    <s v="BREBES"/>
    <s v="BMU"/>
    <s v="REG"/>
    <s v="AO"/>
    <s v="NEW SALES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0"/>
    <x v="7"/>
  </r>
  <r>
    <n v="1427"/>
    <n v="1002574733"/>
    <n v="3"/>
    <x v="6"/>
    <n v="4"/>
    <s v="PEKALONGAN"/>
    <s v="BREBES"/>
    <s v="BMU"/>
    <s v="REG"/>
    <s v="AO"/>
    <s v="NEW SALES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0"/>
    <x v="7"/>
  </r>
  <r>
    <n v="1428"/>
    <n v="1002577747"/>
    <n v="3"/>
    <x v="6"/>
    <n v="4"/>
    <s v="PEKALONGAN"/>
    <s v="BREBES"/>
    <s v="BMU"/>
    <s v="REG"/>
    <s v="AO"/>
    <s v="NEW SALES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0"/>
    <x v="7"/>
  </r>
  <r>
    <n v="1429"/>
    <n v="1002571581"/>
    <n v="3"/>
    <x v="6"/>
    <n v="4"/>
    <s v="PEKALONGAN"/>
    <s v="BREBES"/>
    <s v="BMU"/>
    <s v="REG"/>
    <s v="AO"/>
    <s v="NEW SALES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2"/>
    <x v="7"/>
  </r>
  <r>
    <n v="1430"/>
    <n v="1002572694"/>
    <n v="3"/>
    <x v="6"/>
    <n v="4"/>
    <s v="PEKALONGAN"/>
    <s v="BREBES"/>
    <s v="BMU"/>
    <s v="REG"/>
    <s v="AO"/>
    <s v="NEW SALES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2"/>
    <x v="7"/>
  </r>
  <r>
    <n v="1431"/>
    <n v="1002588081"/>
    <n v="3"/>
    <x v="6"/>
    <n v="4"/>
    <s v="PEKALONGAN"/>
    <s v="BREBES"/>
    <s v="BMU"/>
    <s v="REG"/>
    <s v="AO"/>
    <s v="NEW SALES"/>
    <m/>
    <s v="MIE - SEND SURVEY"/>
    <s v="RBS-Regional 3"/>
    <d v="2026-09-15T09:33:45"/>
    <d v="2026-09-16T11:20:01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2"/>
    <x v="7"/>
  </r>
  <r>
    <n v="1432"/>
    <n v="1002565053"/>
    <n v="3"/>
    <x v="6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0"/>
    <x v="7"/>
  </r>
  <r>
    <n v="1433"/>
    <n v="1002565129"/>
    <n v="3"/>
    <x v="6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0"/>
    <x v="7"/>
  </r>
  <r>
    <n v="1434"/>
    <n v="1002572103"/>
    <n v="3"/>
    <x v="6"/>
    <n v="4"/>
    <s v="PEKALONGAN"/>
    <s v="BREBES"/>
    <s v="KTM"/>
    <s v="REG"/>
    <s v="AO"/>
    <s v="NEW SALES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0"/>
    <x v="7"/>
  </r>
  <r>
    <n v="1435"/>
    <n v="1002572220"/>
    <n v="3"/>
    <x v="6"/>
    <n v="4"/>
    <s v="PEKALONGAN"/>
    <s v="BREBES"/>
    <s v="KTM"/>
    <s v="REG"/>
    <s v="AO"/>
    <s v="NEW SALES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0"/>
    <x v="7"/>
  </r>
  <r>
    <n v="1436"/>
    <n v="1002573046"/>
    <n v="3"/>
    <x v="6"/>
    <n v="4"/>
    <s v="PEKALONGAN"/>
    <s v="BREBES"/>
    <s v="KTM"/>
    <s v="REG"/>
    <s v="AO"/>
    <s v="NEW SALES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0"/>
    <x v="7"/>
  </r>
  <r>
    <n v="1437"/>
    <n v="1002574880"/>
    <n v="3"/>
    <x v="6"/>
    <n v="4"/>
    <s v="PEKALONGAN"/>
    <s v="BREBES"/>
    <s v="KTM"/>
    <s v="REG"/>
    <s v="AO"/>
    <s v="NEW SALES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0"/>
    <x v="7"/>
  </r>
  <r>
    <n v="1438"/>
    <n v="1002576984"/>
    <n v="3"/>
    <x v="6"/>
    <n v="4"/>
    <s v="PEKALONGAN"/>
    <s v="BREBES"/>
    <s v="KTM"/>
    <s v="REG"/>
    <s v="AO"/>
    <s v="NEW SALES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0"/>
    <x v="7"/>
  </r>
  <r>
    <n v="1439"/>
    <n v="1002578085"/>
    <n v="3"/>
    <x v="6"/>
    <n v="4"/>
    <s v="PEKALONGAN"/>
    <s v="BREBES"/>
    <s v="KTM"/>
    <s v="REG"/>
    <s v="AO"/>
    <s v="NEW SALES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0"/>
    <x v="7"/>
  </r>
  <r>
    <n v="1440"/>
    <n v="1002578607"/>
    <n v="3"/>
    <x v="6"/>
    <n v="4"/>
    <s v="PEKALONGAN"/>
    <s v="BREBES"/>
    <s v="KTM"/>
    <s v="REG"/>
    <s v="AO"/>
    <s v="NEW SALES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0"/>
    <x v="7"/>
  </r>
  <r>
    <n v="1441"/>
    <n v="1002580635"/>
    <n v="3"/>
    <x v="6"/>
    <n v="4"/>
    <s v="PEKALONGAN"/>
    <s v="BREBES"/>
    <s v="KTM"/>
    <s v="REG"/>
    <s v="AO"/>
    <s v="NEW SALES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0"/>
    <x v="7"/>
  </r>
  <r>
    <n v="1442"/>
    <n v="1002580646"/>
    <n v="3"/>
    <x v="6"/>
    <n v="4"/>
    <s v="PEKALONGAN"/>
    <s v="BREBES"/>
    <s v="KTM"/>
    <s v="REG"/>
    <s v="AO"/>
    <s v="NEW SALES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0"/>
    <x v="7"/>
  </r>
  <r>
    <n v="1443"/>
    <n v="1002580609"/>
    <n v="3"/>
    <x v="6"/>
    <n v="4"/>
    <s v="PEKALONGAN"/>
    <s v="BREBES"/>
    <s v="KTM"/>
    <s v="REG"/>
    <s v="AO"/>
    <s v="NEW SALES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0"/>
    <x v="7"/>
  </r>
  <r>
    <n v="1444"/>
    <n v="1002567147"/>
    <n v="3"/>
    <x v="6"/>
    <n v="4"/>
    <s v="PEKALONGAN"/>
    <s v="BREBES"/>
    <s v="KTM"/>
    <s v="REG"/>
    <s v="AO"/>
    <s v="NEW SALES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2"/>
    <x v="7"/>
  </r>
  <r>
    <n v="1445"/>
    <n v="1002572265"/>
    <n v="3"/>
    <x v="6"/>
    <n v="4"/>
    <s v="PEKALONGAN"/>
    <s v="BREBES"/>
    <s v="KTM"/>
    <s v="REG"/>
    <s v="AO"/>
    <s v="NEW SALES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2"/>
    <x v="7"/>
  </r>
  <r>
    <n v="1446"/>
    <n v="1002572417"/>
    <n v="3"/>
    <x v="6"/>
    <n v="4"/>
    <s v="PEKALONGAN"/>
    <s v="BREBES"/>
    <s v="KTM"/>
    <s v="REG"/>
    <s v="AO"/>
    <s v="NEW SALES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2"/>
    <x v="7"/>
  </r>
  <r>
    <n v="1447"/>
    <n v="1002572062"/>
    <n v="3"/>
    <x v="6"/>
    <n v="4"/>
    <s v="PEKALONGAN"/>
    <s v="BREBES"/>
    <s v="KTM"/>
    <s v="REG"/>
    <s v="AO"/>
    <s v="NEW SALES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2"/>
    <x v="7"/>
  </r>
  <r>
    <n v="1448"/>
    <n v="1002574700"/>
    <n v="3"/>
    <x v="6"/>
    <n v="4"/>
    <s v="PEKALONGAN"/>
    <s v="BREBES"/>
    <s v="KTM"/>
    <s v="REG"/>
    <s v="AO"/>
    <s v="NEW SALES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2"/>
    <x v="7"/>
  </r>
  <r>
    <n v="1449"/>
    <n v="1002589554"/>
    <n v="3"/>
    <x v="6"/>
    <n v="4"/>
    <s v="PEKALONGAN"/>
    <s v="BREBES"/>
    <s v="KTM"/>
    <s v="REG"/>
    <s v="AO"/>
    <s v="NEW SALES"/>
    <s v="1P INET"/>
    <s v="8 | OSS - PONR"/>
    <s v="RBS-Regional 3"/>
    <d v="2026-09-15T15:09:01"/>
    <d v="2026-09-16T12:02:1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ACT_COM"/>
    <s v="KETANGGUNGAN"/>
    <s v="NO ADDON"/>
    <m/>
    <s v="PONR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m/>
    <m/>
    <m/>
    <e v="#NUM!"/>
    <e v="#NUM!"/>
    <x v="2"/>
    <x v="7"/>
  </r>
  <r>
    <n v="1450"/>
    <n v="1002564987"/>
    <n v="3"/>
    <x v="6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0"/>
    <x v="7"/>
  </r>
  <r>
    <n v="1451"/>
    <n v="1002584407"/>
    <n v="3"/>
    <x v="6"/>
    <n v="4"/>
    <s v="PEKALONGAN"/>
    <s v="BREBES"/>
    <s v="TTL"/>
    <s v="REG"/>
    <s v="AO"/>
    <s v="NEW SALES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0"/>
    <x v="7"/>
  </r>
  <r>
    <n v="1452"/>
    <n v="1002571734"/>
    <n v="3"/>
    <x v="6"/>
    <n v="4"/>
    <s v="PEKALONGAN"/>
    <s v="TEGAL"/>
    <s v="TEG"/>
    <s v="REG"/>
    <s v="AO"/>
    <s v="NEW SALES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0"/>
    <x v="7"/>
  </r>
  <r>
    <n v="1453"/>
    <n v="1002577378"/>
    <n v="3"/>
    <x v="6"/>
    <n v="4"/>
    <s v="PEKALONGAN"/>
    <s v="TEGAL"/>
    <s v="TEG"/>
    <s v="REG"/>
    <s v="AO"/>
    <s v="NEW SALES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0"/>
    <x v="7"/>
  </r>
  <r>
    <n v="1454"/>
    <n v="1002580836"/>
    <n v="3"/>
    <x v="6"/>
    <n v="4"/>
    <s v="PEKALONGAN"/>
    <s v="TEGAL"/>
    <s v="TEG"/>
    <s v="REG"/>
    <s v="AO"/>
    <s v="NEW SALES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0"/>
    <x v="7"/>
  </r>
  <r>
    <n v="1455"/>
    <n v="1002586083"/>
    <n v="3"/>
    <x v="6"/>
    <n v="4"/>
    <s v="PEKALONGAN"/>
    <s v="TEGAL"/>
    <s v="TEG"/>
    <s v="REG"/>
    <s v="AO"/>
    <s v="NEW SALES"/>
    <s v="1P INET"/>
    <s v="Completed (PS)"/>
    <s v="RBS-Regional 3"/>
    <d v="2026-09-14T11:29:54"/>
    <d v="2026-09-16T08:06:0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6"/>
    <d v="2026-09-16T00:00:00"/>
    <n v="-0.33333333333575865"/>
    <x v="0"/>
    <x v="7"/>
  </r>
  <r>
    <n v="1456"/>
    <n v="1002586293"/>
    <n v="3"/>
    <x v="6"/>
    <n v="4"/>
    <s v="PEKALONGAN"/>
    <s v="TEGAL"/>
    <s v="TEG"/>
    <s v="REG"/>
    <s v="AO"/>
    <s v="NEW SALES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0"/>
    <x v="7"/>
  </r>
  <r>
    <n v="1457"/>
    <n v="1002585422"/>
    <n v="3"/>
    <x v="6"/>
    <n v="4"/>
    <s v="PEKALONGAN"/>
    <s v="TEGAL"/>
    <s v="TEG"/>
    <s v="REG"/>
    <s v="AO"/>
    <s v="NEW SALES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0"/>
    <x v="7"/>
  </r>
  <r>
    <n v="1458"/>
    <n v="1002587832"/>
    <n v="3"/>
    <x v="6"/>
    <n v="4"/>
    <s v="PEKALONGAN"/>
    <s v="TEGAL"/>
    <s v="TEG"/>
    <s v="REG"/>
    <s v="AO"/>
    <s v="NEW SALES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0"/>
    <x v="7"/>
  </r>
  <r>
    <n v="1459"/>
    <n v="1002587885"/>
    <n v="3"/>
    <x v="6"/>
    <n v="4"/>
    <s v="PEKALONGAN"/>
    <s v="TEGAL"/>
    <s v="TEG"/>
    <s v="REG"/>
    <s v="AO"/>
    <s v="NEW SALES"/>
    <s v="1P INET"/>
    <s v="Completed (PS)"/>
    <s v="RBS-Regional 3"/>
    <d v="2026-09-15T08:41:59"/>
    <d v="2026-09-16T08:06:0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n v="2026"/>
    <n v="9"/>
    <n v="16"/>
    <d v="2026-09-16T00:00:00"/>
    <n v="-0.33333333333575865"/>
    <x v="0"/>
    <x v="7"/>
  </r>
  <r>
    <n v="1460"/>
    <n v="1002588364"/>
    <n v="3"/>
    <x v="6"/>
    <n v="4"/>
    <s v="PEKALONGAN"/>
    <s v="TEGAL"/>
    <s v="TEG"/>
    <s v="REG"/>
    <s v="AO"/>
    <s v="NEW SALES"/>
    <s v="1P INET"/>
    <s v="Completed (PS)"/>
    <s v="RBS-Regional 3"/>
    <d v="2026-09-15T10:27:00"/>
    <d v="2026-09-16T08:05:32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  <x v="7"/>
  </r>
  <r>
    <n v="1461"/>
    <n v="1002588387"/>
    <n v="3"/>
    <x v="6"/>
    <n v="4"/>
    <s v="PEKALONGAN"/>
    <s v="TEGAL"/>
    <s v="TEG"/>
    <s v="REG"/>
    <s v="AO"/>
    <s v="NEW SALES"/>
    <s v="1P INET"/>
    <s v="Completed (PS)"/>
    <s v="RBS-Regional 3"/>
    <d v="2026-09-15T10:29:59"/>
    <d v="2026-09-16T08:05:32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  <x v="7"/>
  </r>
  <r>
    <n v="1462"/>
    <n v="1002573982"/>
    <n v="3"/>
    <x v="6"/>
    <n v="4"/>
    <s v="PEKALONGAN"/>
    <s v="TEGAL"/>
    <s v="TEG"/>
    <s v="REG"/>
    <s v="AO"/>
    <s v="NEW SALES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2"/>
    <x v="7"/>
  </r>
  <r>
    <n v="1463"/>
    <n v="1002578817"/>
    <n v="3"/>
    <x v="6"/>
    <n v="4"/>
    <s v="PEKALONGAN"/>
    <s v="TEGAL"/>
    <s v="TEG"/>
    <s v="REG"/>
    <s v="AO"/>
    <s v="NEW SALES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2"/>
    <x v="7"/>
  </r>
  <r>
    <n v="1464"/>
    <n v="1002581718"/>
    <n v="3"/>
    <x v="6"/>
    <n v="4"/>
    <s v="PEKALONGAN"/>
    <s v="TEGAL"/>
    <s v="TEG"/>
    <s v="REG"/>
    <s v="AO"/>
    <s v="NEW SALES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  <x v="7"/>
  </r>
  <r>
    <n v="1465"/>
    <n v="1002589609"/>
    <n v="3"/>
    <x v="6"/>
    <n v="4"/>
    <s v="PEKALONGAN"/>
    <s v="TEGAL"/>
    <s v="TEG"/>
    <s v="REG"/>
    <s v="AO"/>
    <s v="NEW SALES"/>
    <s v="1P INET"/>
    <s v="8 | OSS - PONR"/>
    <s v="RBS-Regional 3"/>
    <d v="2026-09-15T15:18:01"/>
    <d v="2026-09-16T11:55:50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ACT_COM"/>
    <s v="X"/>
    <s v="NO ADDON"/>
    <m/>
    <s v="PONR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m/>
    <m/>
    <m/>
    <e v="#NUM!"/>
    <e v="#NUM!"/>
    <x v="2"/>
    <x v="7"/>
  </r>
  <r>
    <n v="1466"/>
    <n v="1002580640"/>
    <n v="3"/>
    <x v="6"/>
    <n v="4"/>
    <s v="PEKALONGAN"/>
    <s v="SLAWI"/>
    <s v="ADW"/>
    <s v="REG"/>
    <s v="AO"/>
    <s v="NEW SALES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0"/>
    <x v="7"/>
  </r>
  <r>
    <n v="1467"/>
    <n v="1002581598"/>
    <n v="3"/>
    <x v="6"/>
    <n v="4"/>
    <s v="PEKALONGAN"/>
    <s v="SLAWI"/>
    <s v="ADW"/>
    <s v="REG"/>
    <s v="AO"/>
    <s v="NEW SALES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0"/>
    <x v="7"/>
  </r>
  <r>
    <n v="1468"/>
    <n v="1002584814"/>
    <n v="3"/>
    <x v="6"/>
    <n v="4"/>
    <s v="PEKALONGAN"/>
    <s v="SLAWI"/>
    <s v="ADW"/>
    <s v="REG"/>
    <s v="AO"/>
    <s v="NEW SALES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0"/>
    <x v="7"/>
  </r>
  <r>
    <n v="1469"/>
    <n v="1002578462"/>
    <n v="3"/>
    <x v="6"/>
    <n v="4"/>
    <s v="PEKALONGAN"/>
    <s v="SLAWI"/>
    <s v="ADW"/>
    <s v="REG"/>
    <s v="AO"/>
    <s v="NEW SALES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2"/>
    <x v="7"/>
  </r>
  <r>
    <n v="1470"/>
    <n v="1002582457"/>
    <n v="3"/>
    <x v="6"/>
    <n v="4"/>
    <s v="PEKALONGAN"/>
    <s v="SLAWI"/>
    <s v="ADW"/>
    <s v="REG"/>
    <s v="AO"/>
    <s v="NEW SALES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2"/>
    <x v="7"/>
  </r>
  <r>
    <n v="1471"/>
    <n v="1002570594"/>
    <n v="3"/>
    <x v="6"/>
    <n v="4"/>
    <s v="PEKALONGAN"/>
    <s v="SLAWI"/>
    <s v="ADW"/>
    <s v="REG"/>
    <s v="AO"/>
    <s v="NEW SALES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2"/>
    <x v="7"/>
  </r>
  <r>
    <n v="1472"/>
    <n v="1002565854"/>
    <n v="3"/>
    <x v="6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0"/>
    <x v="7"/>
  </r>
  <r>
    <n v="1473"/>
    <n v="1002567158"/>
    <n v="3"/>
    <x v="6"/>
    <n v="4"/>
    <s v="PEKALONGAN"/>
    <s v="SLAWI"/>
    <s v="BLU"/>
    <s v="REG"/>
    <s v="AO"/>
    <s v="NEW SALES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0"/>
    <x v="7"/>
  </r>
  <r>
    <n v="1474"/>
    <n v="1002576412"/>
    <n v="3"/>
    <x v="6"/>
    <n v="4"/>
    <s v="PEKALONGAN"/>
    <s v="SLAWI"/>
    <s v="BLU"/>
    <s v="REG"/>
    <s v="AO"/>
    <s v="NEW SALES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0"/>
    <x v="7"/>
  </r>
  <r>
    <n v="1475"/>
    <n v="1002577318"/>
    <n v="3"/>
    <x v="6"/>
    <n v="4"/>
    <s v="PEKALONGAN"/>
    <s v="SLAWI"/>
    <s v="BLU"/>
    <s v="REG"/>
    <s v="AO"/>
    <s v="NEW SALES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0"/>
    <x v="7"/>
  </r>
  <r>
    <n v="1476"/>
    <n v="1002581458"/>
    <n v="3"/>
    <x v="6"/>
    <n v="4"/>
    <s v="PEKALONGAN"/>
    <s v="SLAWI"/>
    <s v="BLU"/>
    <s v="REG"/>
    <s v="AO"/>
    <s v="NEW SALES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0"/>
    <x v="7"/>
  </r>
  <r>
    <n v="1477"/>
    <n v="1002583525"/>
    <n v="3"/>
    <x v="6"/>
    <n v="4"/>
    <s v="PEKALONGAN"/>
    <s v="SLAWI"/>
    <s v="BLU"/>
    <s v="REG"/>
    <s v="AO"/>
    <s v="NEW SALES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0"/>
    <x v="7"/>
  </r>
  <r>
    <n v="1478"/>
    <n v="1002586993"/>
    <n v="3"/>
    <x v="6"/>
    <n v="4"/>
    <s v="PEKALONGAN"/>
    <s v="SLAWI"/>
    <s v="BLU"/>
    <s v="REG"/>
    <s v="AO"/>
    <s v="NEW SALES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0"/>
    <x v="7"/>
  </r>
  <r>
    <n v="1479"/>
    <n v="1002574667"/>
    <n v="3"/>
    <x v="6"/>
    <n v="4"/>
    <s v="PEKALONGAN"/>
    <s v="SLAWI"/>
    <s v="BLU"/>
    <s v="REG"/>
    <s v="AO"/>
    <s v="NEW SALES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2"/>
    <x v="7"/>
  </r>
  <r>
    <n v="1480"/>
    <n v="1002579610"/>
    <n v="3"/>
    <x v="6"/>
    <n v="4"/>
    <s v="PEKALONGAN"/>
    <s v="SLAWI"/>
    <s v="BLU"/>
    <s v="REG"/>
    <s v="AO"/>
    <s v="NEW SALES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2"/>
    <x v="7"/>
  </r>
  <r>
    <n v="1481"/>
    <n v="1002580147"/>
    <n v="3"/>
    <x v="6"/>
    <n v="4"/>
    <s v="PEKALONGAN"/>
    <s v="SLAWI"/>
    <s v="BLU"/>
    <s v="REG"/>
    <s v="AO"/>
    <s v="NEW SALES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2"/>
    <x v="7"/>
  </r>
  <r>
    <n v="1482"/>
    <n v="1002584133"/>
    <n v="3"/>
    <x v="6"/>
    <n v="4"/>
    <s v="PEKALONGAN"/>
    <s v="SLAWI"/>
    <s v="BLU"/>
    <s v="REG"/>
    <s v="AO"/>
    <s v="NEW SALES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2"/>
    <x v="7"/>
  </r>
  <r>
    <n v="1483"/>
    <n v="1002571429"/>
    <n v="3"/>
    <x v="6"/>
    <n v="4"/>
    <s v="PEKALONGAN"/>
    <s v="SLAWI"/>
    <s v="SLW"/>
    <s v="REG"/>
    <s v="AO"/>
    <s v="NEW SALES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0"/>
    <x v="7"/>
  </r>
  <r>
    <n v="1484"/>
    <n v="1002571435"/>
    <n v="3"/>
    <x v="6"/>
    <n v="4"/>
    <s v="PEKALONGAN"/>
    <s v="SLAWI"/>
    <s v="SLW"/>
    <s v="REG"/>
    <s v="AO"/>
    <s v="NEW SALES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0"/>
    <x v="7"/>
  </r>
  <r>
    <n v="1485"/>
    <n v="1002581215"/>
    <n v="3"/>
    <x v="6"/>
    <n v="4"/>
    <s v="PEKALONGAN"/>
    <s v="SLAWI"/>
    <s v="SLW"/>
    <s v="REG"/>
    <s v="AO"/>
    <s v="NEW SALES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0"/>
    <x v="7"/>
  </r>
  <r>
    <n v="1486"/>
    <n v="1002567011"/>
    <n v="3"/>
    <x v="6"/>
    <n v="4"/>
    <s v="PEKALONGAN"/>
    <s v="SLAWI"/>
    <s v="SLW"/>
    <s v="REG"/>
    <s v="AO"/>
    <s v="NEW SALES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2"/>
    <x v="7"/>
  </r>
  <r>
    <n v="1487"/>
    <n v="1002566975"/>
    <n v="3"/>
    <x v="6"/>
    <n v="4"/>
    <s v="PEKALONGAN"/>
    <s v="SLAWI"/>
    <s v="SLW"/>
    <s v="REG"/>
    <s v="AO"/>
    <s v="NEW SALES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2"/>
    <x v="7"/>
  </r>
  <r>
    <n v="1488"/>
    <n v="1002578479"/>
    <n v="3"/>
    <x v="6"/>
    <n v="4"/>
    <s v="PEKALONGAN"/>
    <s v="SLAWI"/>
    <s v="SLW"/>
    <s v="REG"/>
    <s v="AO"/>
    <s v="NEW SALES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2"/>
    <x v="7"/>
  </r>
  <r>
    <n v="1489"/>
    <n v="1002574605"/>
    <n v="3"/>
    <x v="3"/>
    <n v="5"/>
    <s v="SBY UTARA"/>
    <s v="TANDES"/>
    <s v="BBE"/>
    <s v="REG"/>
    <s v="AO"/>
    <s v="NEW SALES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0"/>
    <x v="13"/>
  </r>
  <r>
    <n v="1490"/>
    <n v="1002579068"/>
    <n v="3"/>
    <x v="3"/>
    <n v="5"/>
    <s v="SBY UTARA"/>
    <s v="TANDES"/>
    <s v="BBE"/>
    <s v="REG"/>
    <s v="AO"/>
    <s v="NEW SALES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0"/>
    <x v="13"/>
  </r>
  <r>
    <n v="1491"/>
    <n v="1002583064"/>
    <n v="3"/>
    <x v="3"/>
    <n v="5"/>
    <s v="SBY UTARA"/>
    <s v="TANDES"/>
    <s v="BBE"/>
    <s v="REG"/>
    <s v="AO"/>
    <s v="NEW SALES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0"/>
    <x v="13"/>
  </r>
  <r>
    <n v="1492"/>
    <n v="1002571495"/>
    <n v="3"/>
    <x v="3"/>
    <n v="5"/>
    <s v="SBY UTARA"/>
    <s v="TANDES"/>
    <s v="BBE"/>
    <s v="REG"/>
    <s v="AO"/>
    <s v="NEW SALES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2"/>
    <x v="13"/>
  </r>
  <r>
    <n v="1493"/>
    <n v="1002571101"/>
    <n v="3"/>
    <x v="3"/>
    <n v="5"/>
    <s v="SBY UTARA"/>
    <s v="TANDES"/>
    <s v="BBE"/>
    <s v="REG"/>
    <s v="AO"/>
    <s v="NEW SALES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2"/>
    <x v="13"/>
  </r>
  <r>
    <n v="1494"/>
    <n v="1002577290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2"/>
    <x v="13"/>
  </r>
  <r>
    <n v="1495"/>
    <n v="1002577291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2"/>
    <x v="13"/>
  </r>
  <r>
    <n v="1496"/>
    <n v="1002566719"/>
    <n v="3"/>
    <x v="3"/>
    <n v="5"/>
    <s v="SBY UTARA"/>
    <s v="TANDES"/>
    <s v="BBE"/>
    <s v="REG"/>
    <s v="AO"/>
    <s v="NEW SALES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2"/>
    <x v="13"/>
  </r>
  <r>
    <n v="1497"/>
    <n v="1002567882"/>
    <n v="3"/>
    <x v="3"/>
    <n v="5"/>
    <s v="SBY UTARA"/>
    <s v="TANDES"/>
    <s v="BBE"/>
    <s v="REG"/>
    <s v="AO"/>
    <s v="NEW SALES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2"/>
    <x v="13"/>
  </r>
  <r>
    <n v="1498"/>
    <n v="1002578759"/>
    <n v="3"/>
    <x v="3"/>
    <n v="5"/>
    <s v="SBY UTARA"/>
    <s v="TANDES"/>
    <s v="BBE"/>
    <s v="REG"/>
    <s v="AO"/>
    <s v="NEW SALES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2"/>
    <x v="13"/>
  </r>
  <r>
    <n v="1499"/>
    <n v="1002588869"/>
    <n v="3"/>
    <x v="3"/>
    <n v="5"/>
    <s v="SBY UTARA"/>
    <s v="TANDES"/>
    <s v="BBE"/>
    <s v="REG"/>
    <s v="AO"/>
    <s v="NEW SALES"/>
    <s v="2P INET + VOICE"/>
    <s v="8 | OSS - PONR"/>
    <s v="RBS-Regional 3"/>
    <d v="2026-09-15T12:54:00"/>
    <d v="2026-09-16T11:37:07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ACT_COM"/>
    <s v="BAMBE"/>
    <s v="NO ADDON"/>
    <m/>
    <s v="PONR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m/>
    <m/>
    <m/>
    <e v="#NUM!"/>
    <e v="#NUM!"/>
    <x v="2"/>
    <x v="13"/>
  </r>
  <r>
    <n v="1500"/>
    <n v="1002573557"/>
    <n v="3"/>
    <x v="3"/>
    <n v="5"/>
    <s v="SBY UTARA"/>
    <s v="GRESIK"/>
    <s v="CRM"/>
    <s v="REG"/>
    <s v="AO"/>
    <s v="NEW SALES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0"/>
    <x v="15"/>
  </r>
  <r>
    <n v="1501"/>
    <n v="1002575292"/>
    <n v="3"/>
    <x v="3"/>
    <n v="5"/>
    <s v="SBY UTARA"/>
    <s v="GRESIK"/>
    <s v="CRM"/>
    <s v="REG"/>
    <s v="AO"/>
    <s v="NEW SALES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0"/>
    <x v="15"/>
  </r>
  <r>
    <n v="1502"/>
    <n v="1002576632"/>
    <n v="3"/>
    <x v="3"/>
    <n v="5"/>
    <s v="SBY UTARA"/>
    <s v="GRESIK"/>
    <s v="CRM"/>
    <s v="REG"/>
    <s v="AO"/>
    <s v="NEW SALES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0"/>
    <x v="15"/>
  </r>
  <r>
    <n v="1503"/>
    <n v="1002577262"/>
    <n v="3"/>
    <x v="3"/>
    <n v="5"/>
    <s v="SBY UTARA"/>
    <s v="GRESIK"/>
    <s v="CRM"/>
    <s v="REG"/>
    <s v="AO"/>
    <s v="NEW SALES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0"/>
    <x v="15"/>
  </r>
  <r>
    <n v="1504"/>
    <n v="1002580314"/>
    <n v="3"/>
    <x v="3"/>
    <n v="5"/>
    <s v="SBY UTARA"/>
    <s v="GRESIK"/>
    <s v="CRM"/>
    <s v="REG"/>
    <s v="AO"/>
    <s v="NEW SALES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0"/>
    <x v="15"/>
  </r>
  <r>
    <n v="1505"/>
    <n v="1002580082"/>
    <n v="3"/>
    <x v="3"/>
    <n v="5"/>
    <s v="SBY UTARA"/>
    <s v="GRESIK"/>
    <s v="CRM"/>
    <s v="REG"/>
    <s v="AO"/>
    <s v="NEW SALES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0"/>
    <x v="15"/>
  </r>
  <r>
    <n v="1506"/>
    <n v="1002585405"/>
    <n v="3"/>
    <x v="3"/>
    <n v="5"/>
    <s v="SBY UTARA"/>
    <s v="GRESIK"/>
    <s v="CRM"/>
    <s v="REG"/>
    <s v="AO"/>
    <s v="NEW SALES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0"/>
    <x v="15"/>
  </r>
  <r>
    <n v="1507"/>
    <n v="1002588608"/>
    <n v="3"/>
    <x v="3"/>
    <n v="5"/>
    <s v="SBY UTARA"/>
    <s v="GRESIK"/>
    <s v="CRM"/>
    <s v="REG"/>
    <s v="AO"/>
    <s v="NEW SALES"/>
    <s v="1P INET"/>
    <s v="Completed (PS)"/>
    <s v="RBS-Regional 3"/>
    <d v="2026-09-15T11:29:55"/>
    <d v="2026-09-16T08:05:48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0"/>
    <x v="15"/>
  </r>
  <r>
    <n v="1508"/>
    <n v="1002569674"/>
    <n v="3"/>
    <x v="3"/>
    <n v="5"/>
    <s v="SBY UTARA"/>
    <s v="GRESIK"/>
    <s v="CRM"/>
    <s v="REG"/>
    <s v="AO"/>
    <s v="NEW SALES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2"/>
    <x v="15"/>
  </r>
  <r>
    <n v="1509"/>
    <n v="1002583656"/>
    <n v="3"/>
    <x v="3"/>
    <n v="5"/>
    <s v="SBY UTARA"/>
    <s v="GRESIK"/>
    <s v="CRM"/>
    <s v="REG"/>
    <s v="AO"/>
    <s v="NEW SALES"/>
    <s v="1P INET"/>
    <s v="OSS - FALLOUT"/>
    <s v="RBS-Regional 3"/>
    <d v="2026-09-11T18:47:57"/>
    <d v="2026-09-16T11:29:1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FO_WFM"/>
    <s v="NON-HERO GRESIK"/>
    <s v="NO ADDON"/>
    <m/>
    <s v="Provisioning Failed|WFM|INF009393799|PP_-7.22901,112.5652767_Pelanggan minta hari kamis tanggal 17 2026 karna warkop masih da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2"/>
    <x v="15"/>
  </r>
  <r>
    <n v="1510"/>
    <n v="1002587675"/>
    <n v="3"/>
    <x v="3"/>
    <n v="5"/>
    <s v="SBY UTARA"/>
    <s v="GRESIK"/>
    <s v="CRM"/>
    <s v="REG"/>
    <s v="AO"/>
    <s v="NEW SALES"/>
    <s v="1P INET"/>
    <s v="8 | OSS - PONR"/>
    <s v="RBS-Regional 3"/>
    <d v="2026-09-14T19:47:54"/>
    <d v="2026-09-15T18:14:16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ACT_COM"/>
    <s v="NON-HERO GRESIK"/>
    <s v="NO ADDON"/>
    <m/>
    <s v="PONR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m/>
    <m/>
    <m/>
    <e v="#NUM!"/>
    <e v="#NUM!"/>
    <x v="2"/>
    <x v="15"/>
  </r>
  <r>
    <n v="1511"/>
    <n v="1002577362"/>
    <n v="3"/>
    <x v="3"/>
    <n v="5"/>
    <s v="SBY UTARA"/>
    <s v="GRESIK"/>
    <s v="CRM"/>
    <s v="REG"/>
    <s v="AO"/>
    <s v="NEW SALES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2"/>
    <x v="15"/>
  </r>
  <r>
    <n v="1512"/>
    <n v="1002590210"/>
    <n v="3"/>
    <x v="3"/>
    <n v="5"/>
    <s v="SBY UTARA"/>
    <s v="GRESIK"/>
    <s v="CRM"/>
    <s v="REG"/>
    <s v="AO"/>
    <s v="NEW SALES"/>
    <s v="1P INET"/>
    <s v="MIE - SEND SURVEY"/>
    <s v="RBS-Regional 3"/>
    <d v="2026-09-15T19:51:01"/>
    <d v="2026-09-15T19:54:0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m/>
    <s v="SURVEY_NEW_MANJA"/>
    <s v="NON-HERO GRESIK"/>
    <s v="NO ADDON"/>
    <m/>
    <s v="MIE - SEND SURVEY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  <x v="15"/>
  </r>
  <r>
    <n v="1513"/>
    <n v="1002565198"/>
    <n v="3"/>
    <x v="3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0"/>
    <x v="15"/>
  </r>
  <r>
    <n v="1514"/>
    <n v="1002565224"/>
    <n v="3"/>
    <x v="3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0"/>
    <x v="15"/>
  </r>
  <r>
    <n v="1515"/>
    <n v="1002572834"/>
    <n v="3"/>
    <x v="3"/>
    <n v="5"/>
    <s v="SBY UTARA"/>
    <s v="GRESIK"/>
    <s v="DDS"/>
    <s v="REG"/>
    <s v="AO"/>
    <s v="NEW SALES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0"/>
    <x v="15"/>
  </r>
  <r>
    <n v="1516"/>
    <n v="1002564992"/>
    <n v="3"/>
    <x v="3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0"/>
    <x v="15"/>
  </r>
  <r>
    <n v="1517"/>
    <n v="1002568139"/>
    <n v="3"/>
    <x v="3"/>
    <n v="5"/>
    <s v="SBY UTARA"/>
    <s v="GRESIK"/>
    <s v="GSK"/>
    <s v="REG"/>
    <s v="AO"/>
    <s v="NEW SALES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0"/>
    <x v="15"/>
  </r>
  <r>
    <n v="1518"/>
    <n v="1002568658"/>
    <n v="3"/>
    <x v="3"/>
    <n v="5"/>
    <s v="SBY UTARA"/>
    <s v="GRESIK"/>
    <s v="GSK"/>
    <s v="REG"/>
    <s v="AO"/>
    <s v="NEW SALES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0"/>
    <x v="15"/>
  </r>
  <r>
    <n v="1519"/>
    <n v="1002572588"/>
    <n v="3"/>
    <x v="3"/>
    <n v="5"/>
    <s v="SBY UTARA"/>
    <s v="GRESIK"/>
    <s v="GSK"/>
    <s v="REG"/>
    <s v="AO"/>
    <s v="NEW SALES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0"/>
    <x v="15"/>
  </r>
  <r>
    <n v="1520"/>
    <n v="1002571302"/>
    <n v="3"/>
    <x v="3"/>
    <n v="5"/>
    <s v="SBY UTARA"/>
    <s v="GRESIK"/>
    <s v="GSK"/>
    <s v="REG"/>
    <s v="AO"/>
    <s v="NEW SALES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0"/>
    <x v="15"/>
  </r>
  <r>
    <n v="1521"/>
    <n v="1002573191"/>
    <n v="3"/>
    <x v="3"/>
    <n v="5"/>
    <s v="SBY UTARA"/>
    <s v="GRESIK"/>
    <s v="GSK"/>
    <s v="REG"/>
    <s v="AO"/>
    <s v="NEW SALES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0"/>
    <x v="15"/>
  </r>
  <r>
    <n v="1522"/>
    <n v="1002573115"/>
    <n v="3"/>
    <x v="3"/>
    <n v="5"/>
    <s v="SBY UTARA"/>
    <s v="GRESIK"/>
    <s v="GSK"/>
    <s v="REG"/>
    <s v="AO"/>
    <s v="NEW SALES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0"/>
    <x v="15"/>
  </r>
  <r>
    <n v="1523"/>
    <n v="1002575332"/>
    <n v="3"/>
    <x v="3"/>
    <n v="5"/>
    <s v="SBY UTARA"/>
    <s v="GRESIK"/>
    <s v="GSK"/>
    <s v="REG"/>
    <s v="AO"/>
    <s v="NEW SALES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0"/>
    <x v="15"/>
  </r>
  <r>
    <n v="1524"/>
    <n v="1002577347"/>
    <n v="3"/>
    <x v="3"/>
    <n v="5"/>
    <s v="SBY UTARA"/>
    <s v="GRESIK"/>
    <s v="GSK"/>
    <s v="REG"/>
    <s v="AO"/>
    <s v="NEW SALES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0"/>
    <x v="15"/>
  </r>
  <r>
    <n v="1525"/>
    <n v="1002576120"/>
    <n v="3"/>
    <x v="3"/>
    <n v="5"/>
    <s v="SBY UTARA"/>
    <s v="GRESIK"/>
    <s v="GSK"/>
    <s v="REG"/>
    <s v="AO"/>
    <s v="NEW SALES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0"/>
    <x v="15"/>
  </r>
  <r>
    <n v="1526"/>
    <n v="1002576397"/>
    <n v="3"/>
    <x v="3"/>
    <n v="5"/>
    <s v="SBY UTARA"/>
    <s v="GRESIK"/>
    <s v="GSK"/>
    <s v="REG"/>
    <s v="AO"/>
    <s v="NEW SALES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0"/>
    <x v="15"/>
  </r>
  <r>
    <n v="1527"/>
    <n v="1002578858"/>
    <n v="3"/>
    <x v="3"/>
    <n v="5"/>
    <s v="SBY UTARA"/>
    <s v="GRESIK"/>
    <s v="GSK"/>
    <s v="REG"/>
    <s v="AO"/>
    <s v="NEW SALES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0"/>
    <x v="15"/>
  </r>
  <r>
    <n v="1528"/>
    <n v="1002581173"/>
    <n v="3"/>
    <x v="3"/>
    <n v="5"/>
    <s v="SBY UTARA"/>
    <s v="GRESIK"/>
    <s v="GSK"/>
    <s v="REG"/>
    <s v="AO"/>
    <s v="NEW SALES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0"/>
    <x v="15"/>
  </r>
  <r>
    <n v="1529"/>
    <n v="1002581910"/>
    <n v="3"/>
    <x v="3"/>
    <n v="5"/>
    <s v="SBY UTARA"/>
    <s v="GRESIK"/>
    <s v="GSK"/>
    <s v="REG"/>
    <s v="AO"/>
    <s v="NEW SALES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0"/>
    <x v="15"/>
  </r>
  <r>
    <n v="1530"/>
    <n v="1002569668"/>
    <n v="3"/>
    <x v="3"/>
    <n v="5"/>
    <s v="SBY UTARA"/>
    <s v="GRESIK"/>
    <s v="GSK"/>
    <s v="REG"/>
    <s v="AO"/>
    <s v="NEW SALES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2"/>
    <x v="15"/>
  </r>
  <r>
    <n v="1531"/>
    <n v="1002569527"/>
    <n v="3"/>
    <x v="3"/>
    <n v="5"/>
    <s v="SBY UTARA"/>
    <s v="GRESIK"/>
    <s v="GSK"/>
    <s v="REG"/>
    <s v="AO"/>
    <s v="NEW SALES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2"/>
    <x v="15"/>
  </r>
  <r>
    <n v="1532"/>
    <n v="1002575314"/>
    <n v="3"/>
    <x v="3"/>
    <n v="5"/>
    <s v="SBY UTARA"/>
    <s v="GRESIK"/>
    <s v="GSK"/>
    <s v="REG"/>
    <s v="AO"/>
    <s v="NEW SALES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2"/>
    <x v="15"/>
  </r>
  <r>
    <n v="1533"/>
    <n v="1002582121"/>
    <n v="3"/>
    <x v="3"/>
    <n v="5"/>
    <s v="SBY UTARA"/>
    <s v="GRESIK"/>
    <s v="GSK"/>
    <s v="REG"/>
    <s v="AO"/>
    <s v="NEW SALES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2"/>
    <x v="15"/>
  </r>
  <r>
    <n v="1534"/>
    <n v="1002590004"/>
    <n v="3"/>
    <x v="3"/>
    <n v="5"/>
    <s v="SBY UTARA"/>
    <s v="GRESIK"/>
    <s v="GSK"/>
    <s v="REG"/>
    <s v="AO"/>
    <s v="NEW SALES"/>
    <s v="1P INET"/>
    <s v="MIE - SEND SURVEY"/>
    <s v="RBS-Regional 3"/>
    <d v="2026-09-15T16:51:00"/>
    <d v="2026-09-15T16:54:01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SURVEY_NEW_MANJA"/>
    <s v="GRESIK"/>
    <s v="NO ADDON"/>
    <m/>
    <s v="MIE - SEND SURVEY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m/>
    <m/>
    <m/>
    <e v="#NUM!"/>
    <e v="#NUM!"/>
    <x v="2"/>
    <x v="15"/>
  </r>
  <r>
    <n v="1535"/>
    <n v="1002567110"/>
    <n v="3"/>
    <x v="3"/>
    <n v="5"/>
    <s v="SBY UTARA"/>
    <s v="GRESIK"/>
    <s v="KDE"/>
    <s v="REG"/>
    <s v="AO"/>
    <s v="NEW SALES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0"/>
    <x v="15"/>
  </r>
  <r>
    <n v="1536"/>
    <n v="1002576050"/>
    <n v="3"/>
    <x v="3"/>
    <n v="5"/>
    <s v="SBY UTARA"/>
    <s v="GRESIK"/>
    <s v="KDE"/>
    <s v="REG"/>
    <s v="AO"/>
    <s v="NEW SALES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0"/>
    <x v="15"/>
  </r>
  <r>
    <n v="1537"/>
    <n v="1002587300"/>
    <n v="3"/>
    <x v="3"/>
    <n v="5"/>
    <s v="SBY UTARA"/>
    <s v="GRESIK"/>
    <s v="KDE"/>
    <s v="REG"/>
    <s v="AO"/>
    <s v="NEW SALES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0"/>
    <x v="15"/>
  </r>
  <r>
    <n v="1538"/>
    <n v="1002576138"/>
    <n v="3"/>
    <x v="3"/>
    <n v="5"/>
    <s v="SBY UTARA"/>
    <s v="GRESIK"/>
    <s v="KDE"/>
    <s v="REG"/>
    <s v="AO"/>
    <s v="NEW SALES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2"/>
    <x v="15"/>
  </r>
  <r>
    <n v="1539"/>
    <n v="1002583604"/>
    <n v="3"/>
    <x v="3"/>
    <n v="5"/>
    <s v="SBY UTARA"/>
    <s v="GRESIK"/>
    <s v="BWN"/>
    <s v="REG"/>
    <s v="AO"/>
    <s v="NEW SALES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2"/>
    <x v="15"/>
  </r>
  <r>
    <n v="1540"/>
    <n v="1002586395"/>
    <n v="3"/>
    <x v="3"/>
    <n v="5"/>
    <s v="SBY UTARA"/>
    <s v="GRESIK"/>
    <s v="SDY"/>
    <s v="REG"/>
    <s v="AO"/>
    <s v="NEW SALES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0"/>
    <x v="15"/>
  </r>
  <r>
    <n v="1541"/>
    <n v="1002588593"/>
    <n v="3"/>
    <x v="3"/>
    <n v="5"/>
    <s v="SBY UTARA"/>
    <s v="GRESIK"/>
    <s v="SDY"/>
    <s v="REG"/>
    <s v="AO"/>
    <s v="NEW SALES"/>
    <s v="1P INET"/>
    <s v="Completed (PS)"/>
    <s v="RBS-Regional 3"/>
    <d v="2026-09-15T11:26:55"/>
    <d v="2026-09-16T08:05:43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m/>
    <s v="PS"/>
    <s v="GRESIK"/>
    <s v="NO ADDON"/>
    <n v="20260916"/>
    <s v="Completed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n v="2026"/>
    <n v="9"/>
    <n v="16"/>
    <d v="2026-09-16T00:00:00"/>
    <n v="-0.33333333333575865"/>
    <x v="0"/>
    <x v="15"/>
  </r>
  <r>
    <n v="1542"/>
    <n v="1002585876"/>
    <n v="3"/>
    <x v="3"/>
    <n v="5"/>
    <s v="SBY UTARA"/>
    <s v="GRESIK"/>
    <s v="SDY"/>
    <s v="REG"/>
    <s v="AO"/>
    <s v="NEW SALES"/>
    <s v="1P INET"/>
    <s v="7 | OSS - PROVISIONING ISSUED"/>
    <s v="RBS-Regional 3"/>
    <d v="2026-09-14T10:44:55"/>
    <d v="2026-09-15T08:06:01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m/>
    <s v="PI"/>
    <s v="GRESIK"/>
    <s v="NO ADDON"/>
    <m/>
    <s v="Provisioning Issued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2"/>
    <x v="15"/>
  </r>
  <r>
    <n v="1543"/>
    <n v="1002564133"/>
    <n v="3"/>
    <x v="3"/>
    <n v="5"/>
    <s v="SBY UTARA"/>
    <s v="GRESIK"/>
    <s v="SDY"/>
    <s v="REG"/>
    <s v="AO"/>
    <s v="NEW SALES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2"/>
    <x v="15"/>
  </r>
  <r>
    <n v="1544"/>
    <n v="1002579501"/>
    <n v="3"/>
    <x v="3"/>
    <n v="5"/>
    <s v="SBY UTARA"/>
    <s v="GRESIK"/>
    <s v="SDY"/>
    <s v="REG"/>
    <s v="AO"/>
    <s v="NEW SALES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  <x v="15"/>
  </r>
  <r>
    <n v="1545"/>
    <n v="1002569315"/>
    <n v="3"/>
    <x v="3"/>
    <n v="5"/>
    <s v="SBY UTARA"/>
    <s v="LAMONGAN"/>
    <s v="BBA"/>
    <s v="REG"/>
    <s v="AO"/>
    <s v="NEW SALES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0"/>
    <x v="15"/>
  </r>
  <r>
    <n v="1546"/>
    <n v="1002571083"/>
    <n v="3"/>
    <x v="3"/>
    <n v="5"/>
    <s v="SBY UTARA"/>
    <s v="LAMONGAN"/>
    <s v="BBA"/>
    <s v="REG"/>
    <s v="AO"/>
    <s v="NEW SALES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0"/>
    <x v="15"/>
  </r>
  <r>
    <n v="1547"/>
    <n v="1002588635"/>
    <n v="3"/>
    <x v="3"/>
    <n v="5"/>
    <s v="SBY UTARA"/>
    <s v="LAMONGAN"/>
    <s v="BBA"/>
    <s v="REG"/>
    <s v="AO"/>
    <s v="NEW SALES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0"/>
    <x v="15"/>
  </r>
  <r>
    <n v="1548"/>
    <n v="1002565040"/>
    <n v="3"/>
    <x v="3"/>
    <n v="5"/>
    <s v="SBY UTARA"/>
    <s v="LAMONGAN"/>
    <s v="BBA"/>
    <s v="REG"/>
    <s v="AO"/>
    <s v="NEW SALES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2"/>
    <x v="15"/>
  </r>
  <r>
    <n v="1549"/>
    <n v="1002589573"/>
    <n v="3"/>
    <x v="3"/>
    <n v="5"/>
    <s v="SBY UTARA"/>
    <s v="LAMONGAN"/>
    <s v="BBA"/>
    <s v="REG"/>
    <s v="AO"/>
    <s v="NEW SALES"/>
    <s v="1P INET"/>
    <s v="MIE - SEND SURVEY"/>
    <s v="RBS-Regional 3"/>
    <d v="2026-09-15T15:11:55"/>
    <d v="2026-09-15T15:14:01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SURVEY_NEW_MANJA"/>
    <s v="X"/>
    <s v="OCA"/>
    <m/>
    <s v="MIE - SEND SURVEY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m/>
    <m/>
    <m/>
    <e v="#NUM!"/>
    <e v="#NUM!"/>
    <x v="2"/>
    <x v="15"/>
  </r>
  <r>
    <n v="1550"/>
    <n v="1002580341"/>
    <n v="3"/>
    <x v="3"/>
    <n v="5"/>
    <s v="SBY UTARA"/>
    <s v="LAMONGAN"/>
    <s v="BDG"/>
    <s v="REG"/>
    <s v="AO"/>
    <s v="NEW SALES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0"/>
    <x v="15"/>
  </r>
  <r>
    <n v="1551"/>
    <n v="1002573797"/>
    <n v="3"/>
    <x v="3"/>
    <n v="5"/>
    <s v="SBY UTARA"/>
    <s v="LAMONGAN"/>
    <s v="BDG"/>
    <s v="REG"/>
    <s v="AO"/>
    <s v="NEW SALES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2"/>
    <x v="15"/>
  </r>
  <r>
    <n v="1552"/>
    <n v="1002588454"/>
    <n v="3"/>
    <x v="3"/>
    <n v="5"/>
    <s v="SBY UTARA"/>
    <s v="LAMONGAN"/>
    <s v="BDG"/>
    <s v="REG"/>
    <s v="AO"/>
    <s v="NEW SALES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2"/>
    <x v="15"/>
  </r>
  <r>
    <n v="1553"/>
    <n v="1002567634"/>
    <n v="3"/>
    <x v="3"/>
    <n v="5"/>
    <s v="SBY UTARA"/>
    <s v="LAMONGAN"/>
    <s v="LMG"/>
    <s v="REG"/>
    <s v="AO"/>
    <s v="NEW SALES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0"/>
    <x v="15"/>
  </r>
  <r>
    <n v="1554"/>
    <n v="1002566558"/>
    <n v="3"/>
    <x v="3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0"/>
    <x v="15"/>
  </r>
  <r>
    <n v="1555"/>
    <n v="1002574529"/>
    <n v="3"/>
    <x v="3"/>
    <n v="5"/>
    <s v="SBY UTARA"/>
    <s v="LAMONGAN"/>
    <s v="LMG"/>
    <s v="REG"/>
    <s v="AO"/>
    <s v="NEW SALES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0"/>
    <x v="15"/>
  </r>
  <r>
    <n v="1556"/>
    <n v="1002581120"/>
    <n v="3"/>
    <x v="3"/>
    <n v="5"/>
    <s v="SBY UTARA"/>
    <s v="LAMONGAN"/>
    <s v="LMG"/>
    <s v="REG"/>
    <s v="AO"/>
    <s v="NEW SALES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0"/>
    <x v="15"/>
  </r>
  <r>
    <n v="1557"/>
    <n v="1002579787"/>
    <n v="3"/>
    <x v="3"/>
    <n v="5"/>
    <s v="SBY UTARA"/>
    <s v="LAMONGAN"/>
    <s v="LMG"/>
    <s v="REG"/>
    <s v="AO"/>
    <s v="NEW SALES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0"/>
    <x v="15"/>
  </r>
  <r>
    <n v="1558"/>
    <n v="1002575952"/>
    <n v="3"/>
    <x v="3"/>
    <n v="5"/>
    <s v="SBY UTARA"/>
    <s v="LAMONGAN"/>
    <s v="SDD"/>
    <s v="REG"/>
    <s v="AO"/>
    <s v="NEW SALES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0"/>
    <x v="15"/>
  </r>
  <r>
    <n v="1559"/>
    <n v="1002587147"/>
    <n v="3"/>
    <x v="3"/>
    <n v="5"/>
    <s v="SBY UTARA"/>
    <s v="LAMONGAN"/>
    <s v="SDD"/>
    <s v="REG"/>
    <s v="AO"/>
    <s v="NEW SALES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0"/>
    <x v="15"/>
  </r>
  <r>
    <n v="1560"/>
    <n v="1002587778"/>
    <n v="3"/>
    <x v="3"/>
    <n v="5"/>
    <s v="SBY UTARA"/>
    <s v="LAMONGAN"/>
    <s v="SDD"/>
    <s v="REG"/>
    <s v="AO"/>
    <s v="NEW SALES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0"/>
    <x v="15"/>
  </r>
  <r>
    <n v="1561"/>
    <n v="1002569339"/>
    <n v="3"/>
    <x v="3"/>
    <n v="5"/>
    <s v="SBY UTARA"/>
    <s v="LAMONGAN"/>
    <s v="SDD"/>
    <s v="REG"/>
    <s v="AO"/>
    <s v="NEW SALES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2"/>
    <x v="15"/>
  </r>
  <r>
    <n v="1562"/>
    <n v="1002569703"/>
    <n v="3"/>
    <x v="1"/>
    <n v="5"/>
    <s v="MADIUN"/>
    <s v="BOJONEGORO"/>
    <s v="BJN"/>
    <s v="REG"/>
    <s v="AO"/>
    <s v="NEW SALES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0"/>
    <x v="19"/>
  </r>
  <r>
    <n v="1563"/>
    <n v="1002573461"/>
    <n v="3"/>
    <x v="1"/>
    <n v="5"/>
    <s v="MADIUN"/>
    <s v="BOJONEGORO"/>
    <s v="BJN"/>
    <s v="REG"/>
    <s v="AO"/>
    <s v="NEW SALES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0"/>
    <x v="19"/>
  </r>
  <r>
    <n v="1564"/>
    <n v="1002574129"/>
    <n v="3"/>
    <x v="1"/>
    <n v="5"/>
    <s v="MADIUN"/>
    <s v="BOJONEGORO"/>
    <s v="BJN"/>
    <s v="REG"/>
    <s v="AO"/>
    <s v="NEW SALES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0"/>
    <x v="19"/>
  </r>
  <r>
    <n v="1565"/>
    <n v="1002574211"/>
    <n v="3"/>
    <x v="1"/>
    <n v="5"/>
    <s v="MADIUN"/>
    <s v="BOJONEGORO"/>
    <s v="BJN"/>
    <s v="REG"/>
    <s v="AO"/>
    <s v="NEW SALES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0"/>
    <x v="19"/>
  </r>
  <r>
    <n v="1566"/>
    <n v="1002575104"/>
    <n v="3"/>
    <x v="1"/>
    <n v="5"/>
    <s v="MADIUN"/>
    <s v="BOJONEGORO"/>
    <s v="BJN"/>
    <s v="REG"/>
    <s v="AO"/>
    <s v="NEW SALES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0"/>
    <x v="19"/>
  </r>
  <r>
    <n v="1567"/>
    <n v="1002576771"/>
    <n v="3"/>
    <x v="1"/>
    <n v="5"/>
    <s v="MADIUN"/>
    <s v="BOJONEGORO"/>
    <s v="BJN"/>
    <s v="REG"/>
    <s v="AO"/>
    <s v="NEW SALES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0"/>
    <x v="19"/>
  </r>
  <r>
    <n v="1568"/>
    <n v="1002581726"/>
    <n v="3"/>
    <x v="1"/>
    <n v="5"/>
    <s v="MADIUN"/>
    <s v="BOJONEGORO"/>
    <s v="BJN"/>
    <s v="REG"/>
    <s v="AO"/>
    <s v="NEW SALES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0"/>
    <x v="19"/>
  </r>
  <r>
    <n v="1569"/>
    <n v="1002588634"/>
    <n v="3"/>
    <x v="1"/>
    <n v="5"/>
    <s v="MADIUN"/>
    <s v="BOJONEGORO"/>
    <s v="BJN"/>
    <s v="REG"/>
    <s v="AO"/>
    <s v="NEW SALES"/>
    <s v="1P INET"/>
    <s v="Completed (PS)"/>
    <s v="RBS-Regional 3"/>
    <d v="2026-09-15T11:36:00"/>
    <d v="2026-09-16T08:05:45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0"/>
    <x v="19"/>
  </r>
  <r>
    <n v="1570"/>
    <n v="1002572979"/>
    <n v="3"/>
    <x v="1"/>
    <n v="5"/>
    <s v="MADIUN"/>
    <s v="BOJONEGORO"/>
    <s v="BJN"/>
    <s v="REG"/>
    <s v="AO"/>
    <s v="NEW SALES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2"/>
    <x v="19"/>
  </r>
  <r>
    <n v="1571"/>
    <n v="1002572983"/>
    <n v="3"/>
    <x v="1"/>
    <n v="5"/>
    <s v="MADIUN"/>
    <s v="BOJONEGORO"/>
    <s v="BJN"/>
    <s v="REG"/>
    <s v="AO"/>
    <s v="NEW SALES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  <x v="19"/>
  </r>
  <r>
    <n v="1572"/>
    <n v="1002568238"/>
    <n v="3"/>
    <x v="1"/>
    <n v="5"/>
    <s v="MADIUN"/>
    <s v="BOJONEGORO"/>
    <s v="KDU"/>
    <s v="REG"/>
    <s v="AO"/>
    <s v="NEW SALES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0"/>
    <x v="19"/>
  </r>
  <r>
    <n v="1573"/>
    <n v="1002574437"/>
    <n v="3"/>
    <x v="1"/>
    <n v="5"/>
    <s v="MADIUN"/>
    <s v="BOJONEGORO"/>
    <s v="KDU"/>
    <s v="REG"/>
    <s v="AO"/>
    <s v="NEW SALES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0"/>
    <x v="19"/>
  </r>
  <r>
    <n v="1574"/>
    <n v="1002574357"/>
    <n v="3"/>
    <x v="1"/>
    <n v="5"/>
    <s v="MADIUN"/>
    <s v="BOJONEGORO"/>
    <s v="KDU"/>
    <s v="REG"/>
    <s v="AO"/>
    <s v="NEW SALES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0"/>
    <x v="19"/>
  </r>
  <r>
    <n v="1575"/>
    <n v="1002568456"/>
    <n v="3"/>
    <x v="1"/>
    <n v="5"/>
    <s v="MADIUN"/>
    <s v="BOJONEGORO"/>
    <s v="PAD"/>
    <s v="REG"/>
    <s v="AO"/>
    <s v="NEW SALES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0"/>
    <x v="19"/>
  </r>
  <r>
    <n v="1576"/>
    <n v="1002569880"/>
    <n v="3"/>
    <x v="1"/>
    <n v="5"/>
    <s v="MADIUN"/>
    <s v="BOJONEGORO"/>
    <s v="PAD"/>
    <s v="REG"/>
    <s v="AO"/>
    <s v="NEW SALES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0"/>
    <x v="19"/>
  </r>
  <r>
    <n v="1577"/>
    <n v="1002571731"/>
    <n v="3"/>
    <x v="1"/>
    <n v="5"/>
    <s v="MADIUN"/>
    <s v="BOJONEGORO"/>
    <s v="PAD"/>
    <s v="REG"/>
    <s v="AO"/>
    <s v="NEW SALES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0"/>
    <x v="19"/>
  </r>
  <r>
    <n v="1578"/>
    <n v="1002576624"/>
    <n v="3"/>
    <x v="1"/>
    <n v="5"/>
    <s v="MADIUN"/>
    <s v="BOJONEGORO"/>
    <s v="PAD"/>
    <s v="REG"/>
    <s v="AO"/>
    <s v="NEW SALES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0"/>
    <x v="19"/>
  </r>
  <r>
    <n v="1579"/>
    <n v="1002587130"/>
    <n v="3"/>
    <x v="1"/>
    <n v="5"/>
    <s v="MADIUN"/>
    <s v="BOJONEGORO"/>
    <s v="PAD"/>
    <s v="REG"/>
    <s v="AO"/>
    <s v="NEW SALES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0"/>
    <x v="19"/>
  </r>
  <r>
    <n v="1580"/>
    <n v="1002567375"/>
    <n v="3"/>
    <x v="1"/>
    <n v="5"/>
    <s v="MADIUN"/>
    <s v="BOJONEGORO"/>
    <s v="PAD"/>
    <s v="REG"/>
    <s v="AO"/>
    <s v="NEW SALES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2"/>
    <x v="19"/>
  </r>
  <r>
    <n v="1581"/>
    <n v="1002584971"/>
    <n v="3"/>
    <x v="1"/>
    <n v="5"/>
    <s v="MADIUN"/>
    <s v="BOJONEGORO"/>
    <s v="PAD"/>
    <s v="REG"/>
    <s v="AO"/>
    <s v="NEW SALES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2"/>
    <x v="19"/>
  </r>
  <r>
    <n v="1582"/>
    <n v="1002568049"/>
    <n v="3"/>
    <x v="1"/>
    <n v="5"/>
    <s v="MADIUN"/>
    <s v="BOJONEGORO"/>
    <s v="SMJ"/>
    <s v="REG"/>
    <s v="AO"/>
    <s v="NEW SALES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0"/>
    <x v="19"/>
  </r>
  <r>
    <n v="1583"/>
    <n v="1002588612"/>
    <n v="3"/>
    <x v="1"/>
    <n v="5"/>
    <s v="MADIUN"/>
    <s v="BOJONEGORO"/>
    <s v="SMJ"/>
    <s v="REG"/>
    <s v="AO"/>
    <s v="NEW SALES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0"/>
    <x v="19"/>
  </r>
  <r>
    <n v="1584"/>
    <n v="1002582772"/>
    <n v="3"/>
    <x v="1"/>
    <n v="5"/>
    <s v="MADIUN"/>
    <s v="BOJONEGORO"/>
    <s v="SMJ"/>
    <s v="REG"/>
    <s v="AO"/>
    <s v="NEW SALES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2"/>
    <x v="19"/>
  </r>
  <r>
    <n v="1585"/>
    <n v="1002584603"/>
    <n v="3"/>
    <x v="1"/>
    <n v="5"/>
    <s v="MADIUN"/>
    <s v="BOJONEGORO"/>
    <s v="SMJ"/>
    <s v="REG"/>
    <s v="AO"/>
    <s v="NEW SALES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9"/>
  </r>
  <r>
    <n v="1586"/>
    <n v="1002587058"/>
    <n v="3"/>
    <x v="1"/>
    <n v="5"/>
    <s v="MADIUN"/>
    <s v="BOJONEGORO"/>
    <s v="SMJ"/>
    <s v="REG"/>
    <s v="AO"/>
    <s v="NEW SALES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2"/>
    <x v="19"/>
  </r>
  <r>
    <n v="1587"/>
    <n v="1002589139"/>
    <n v="3"/>
    <x v="1"/>
    <n v="5"/>
    <s v="MADIUN"/>
    <s v="BOJONEGORO"/>
    <s v="SMJ"/>
    <s v="REG"/>
    <s v="AO"/>
    <s v="NEW SALES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2"/>
    <x v="19"/>
  </r>
  <r>
    <n v="1588"/>
    <n v="1002573576"/>
    <n v="3"/>
    <x v="1"/>
    <n v="5"/>
    <s v="MADIUN"/>
    <s v="TUBAN"/>
    <s v="MRR"/>
    <s v="REG"/>
    <s v="AO"/>
    <s v="NEW SALES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0"/>
    <x v="19"/>
  </r>
  <r>
    <n v="1589"/>
    <n v="1002573534"/>
    <n v="3"/>
    <x v="1"/>
    <n v="5"/>
    <s v="MADIUN"/>
    <s v="TUBAN"/>
    <s v="MRR"/>
    <s v="REG"/>
    <s v="AO"/>
    <s v="NEW SALES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0"/>
    <x v="19"/>
  </r>
  <r>
    <n v="1590"/>
    <n v="1002573538"/>
    <n v="3"/>
    <x v="1"/>
    <n v="5"/>
    <s v="MADIUN"/>
    <s v="TUBAN"/>
    <s v="MRR"/>
    <s v="REG"/>
    <s v="AO"/>
    <s v="NEW SALES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0"/>
    <x v="19"/>
  </r>
  <r>
    <n v="1591"/>
    <n v="1002570621"/>
    <n v="3"/>
    <x v="1"/>
    <n v="5"/>
    <s v="MADIUN"/>
    <s v="TUBAN"/>
    <s v="MRR"/>
    <s v="REG"/>
    <s v="AO"/>
    <s v="NEW SALES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  <x v="19"/>
  </r>
  <r>
    <n v="1592"/>
    <n v="1002570642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  <x v="19"/>
  </r>
  <r>
    <n v="1593"/>
    <n v="1002570640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  <x v="19"/>
  </r>
  <r>
    <n v="1594"/>
    <n v="1002574893"/>
    <n v="3"/>
    <x v="1"/>
    <n v="5"/>
    <s v="MADIUN"/>
    <s v="TUBAN"/>
    <s v="RGL"/>
    <s v="REG"/>
    <s v="AO"/>
    <s v="NEW SALES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0"/>
    <x v="19"/>
  </r>
  <r>
    <n v="1595"/>
    <n v="1002587366"/>
    <n v="3"/>
    <x v="1"/>
    <n v="5"/>
    <s v="MADIUN"/>
    <s v="TUBAN"/>
    <s v="RGL"/>
    <s v="REG"/>
    <s v="AO"/>
    <s v="NEW SALES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0"/>
    <x v="19"/>
  </r>
  <r>
    <n v="1596"/>
    <n v="1002583940"/>
    <n v="3"/>
    <x v="1"/>
    <n v="5"/>
    <s v="MADIUN"/>
    <s v="TUBAN"/>
    <s v="RGL"/>
    <s v="REG"/>
    <s v="AO"/>
    <s v="NEW SALES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2"/>
    <x v="19"/>
  </r>
  <r>
    <n v="1597"/>
    <n v="1002568030"/>
    <n v="3"/>
    <x v="1"/>
    <n v="5"/>
    <s v="MADIUN"/>
    <s v="TUBAN"/>
    <s v="TNZ"/>
    <s v="REG"/>
    <s v="AO"/>
    <s v="NEW SALES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0"/>
    <x v="19"/>
  </r>
  <r>
    <n v="1598"/>
    <n v="1002571125"/>
    <n v="3"/>
    <x v="0"/>
    <n v="5"/>
    <s v="KUPANG"/>
    <s v="ATAMBUA"/>
    <s v="ATB"/>
    <s v="REG"/>
    <s v="AO"/>
    <s v="NEW SALES"/>
    <s v="1P INET"/>
    <s v="7 | OSS - PROVISIONING ISSUED"/>
    <s v="RBS-Regional 3"/>
    <d v="2026-09-04T10:17:57"/>
    <d v="2026-09-06T11:23:57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m/>
    <s v="PI"/>
    <s v="X"/>
    <s v="NETMONK"/>
    <m/>
    <s v="Provisioning Issue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2"/>
    <x v="20"/>
  </r>
  <r>
    <n v="1599"/>
    <n v="1002569633"/>
    <n v="3"/>
    <x v="0"/>
    <n v="5"/>
    <s v="KUPANG"/>
    <s v="ATAMBUA"/>
    <s v="ATB"/>
    <s v="REG"/>
    <s v="AO"/>
    <s v="NEW SALES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2"/>
    <x v="20"/>
  </r>
  <r>
    <n v="1600"/>
    <n v="1002571596"/>
    <n v="3"/>
    <x v="0"/>
    <n v="5"/>
    <s v="KUPANG"/>
    <s v="ATAMBUA"/>
    <s v="ATB"/>
    <s v="REG"/>
    <s v="AO"/>
    <s v="NEW SALES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2"/>
    <x v="20"/>
  </r>
  <r>
    <n v="1601"/>
    <n v="1002566497"/>
    <n v="3"/>
    <x v="0"/>
    <n v="5"/>
    <s v="KUPANG"/>
    <s v="KUPANG"/>
    <s v="BAA"/>
    <s v="REG"/>
    <s v="AO"/>
    <s v="NEW SALES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  <x v="21"/>
  </r>
  <r>
    <n v="1602"/>
    <n v="1002566996"/>
    <n v="3"/>
    <x v="0"/>
    <n v="5"/>
    <s v="KUPANG"/>
    <s v="ATAMBUA"/>
    <s v="KEF"/>
    <s v="REG"/>
    <s v="AO"/>
    <s v="NEW SALES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0"/>
    <x v="20"/>
  </r>
  <r>
    <n v="1603"/>
    <n v="1002573699"/>
    <n v="3"/>
    <x v="0"/>
    <n v="5"/>
    <s v="KUPANG"/>
    <s v="ATAMBUA"/>
    <s v="KEF"/>
    <s v="REG"/>
    <s v="AO"/>
    <s v="NEW SALES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1"/>
    <x v="20"/>
  </r>
  <r>
    <n v="1604"/>
    <n v="1002565223"/>
    <n v="3"/>
    <x v="0"/>
    <n v="5"/>
    <s v="KUPANG"/>
    <s v="KUPANG"/>
    <s v="OSP"/>
    <s v="REG"/>
    <s v="AO"/>
    <s v="NEW SALES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1"/>
    <x v="21"/>
  </r>
  <r>
    <n v="1605"/>
    <n v="1002567344"/>
    <n v="3"/>
    <x v="0"/>
    <n v="5"/>
    <s v="KUPANG"/>
    <s v="KUPANG"/>
    <s v="OSP"/>
    <s v="REG"/>
    <s v="AO"/>
    <s v="NEW SALES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1"/>
    <x v="21"/>
  </r>
  <r>
    <n v="1606"/>
    <n v="1002569487"/>
    <n v="3"/>
    <x v="0"/>
    <n v="5"/>
    <s v="KUPANG"/>
    <s v="KUPANG"/>
    <s v="OSP"/>
    <s v="REG"/>
    <s v="AO"/>
    <s v="NEW SALES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0"/>
    <x v="21"/>
  </r>
  <r>
    <n v="1607"/>
    <n v="1002568792"/>
    <n v="3"/>
    <x v="0"/>
    <n v="5"/>
    <s v="KUPANG"/>
    <s v="KUPANG"/>
    <s v="OSP"/>
    <s v="REG"/>
    <s v="AO"/>
    <s v="NEW SALES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0"/>
    <x v="21"/>
  </r>
  <r>
    <n v="1608"/>
    <n v="1002578429"/>
    <n v="3"/>
    <x v="0"/>
    <n v="5"/>
    <s v="KUPANG"/>
    <s v="KUPANG"/>
    <s v="OSP"/>
    <s v="REG"/>
    <s v="AO"/>
    <s v="NEW SALES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0"/>
    <x v="21"/>
  </r>
  <r>
    <n v="1609"/>
    <n v="1002588004"/>
    <n v="3"/>
    <x v="0"/>
    <n v="5"/>
    <s v="KUPANG"/>
    <s v="KUPANG"/>
    <s v="OSP"/>
    <s v="REG"/>
    <s v="AO"/>
    <s v="NEW SALES"/>
    <s v="1P INET"/>
    <s v="7 | OSS - PROVISIONING ISSUED"/>
    <s v="RBS-Regional 3"/>
    <d v="2026-09-15T09:11:59"/>
    <d v="2026-09-15T18:37:4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I"/>
    <s v="KUPANG"/>
    <s v="NO ADDON"/>
    <m/>
    <s v="Provisioning Issu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m/>
    <m/>
    <m/>
    <e v="#NUM!"/>
    <e v="#NUM!"/>
    <x v="2"/>
    <x v="21"/>
  </r>
  <r>
    <n v="1610"/>
    <n v="1002579156"/>
    <n v="3"/>
    <x v="0"/>
    <n v="5"/>
    <s v="KUPANG"/>
    <s v="KUPANG"/>
    <s v="TNA"/>
    <s v="REG"/>
    <s v="AO"/>
    <s v="NEW SALES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2"/>
    <x v="21"/>
  </r>
  <r>
    <n v="1611"/>
    <n v="1002565915"/>
    <n v="3"/>
    <x v="0"/>
    <n v="5"/>
    <s v="KUPANG"/>
    <s v="KUPANG"/>
    <s v="KPN"/>
    <s v="REG"/>
    <s v="AO"/>
    <s v="NEW SALES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1"/>
    <x v="21"/>
  </r>
  <r>
    <n v="1612"/>
    <n v="1002566199"/>
    <n v="3"/>
    <x v="0"/>
    <n v="5"/>
    <s v="KUPANG"/>
    <s v="KUPANG"/>
    <s v="KPN"/>
    <s v="REG"/>
    <s v="AO"/>
    <s v="NEW SALES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1"/>
    <x v="21"/>
  </r>
  <r>
    <n v="1613"/>
    <n v="1002566611"/>
    <n v="3"/>
    <x v="0"/>
    <n v="5"/>
    <s v="KUPANG"/>
    <s v="KUPANG"/>
    <s v="KPN"/>
    <s v="REG"/>
    <s v="AO"/>
    <s v="NEW SALES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0"/>
    <x v="21"/>
  </r>
  <r>
    <n v="1614"/>
    <n v="1002569588"/>
    <n v="3"/>
    <x v="0"/>
    <n v="5"/>
    <s v="KUPANG"/>
    <s v="KUPANG"/>
    <s v="KPN"/>
    <s v="REG"/>
    <s v="AO"/>
    <s v="NEW SALES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1"/>
    <x v="21"/>
  </r>
  <r>
    <n v="1615"/>
    <n v="1002572247"/>
    <n v="3"/>
    <x v="0"/>
    <n v="5"/>
    <s v="KUPANG"/>
    <s v="KUPANG"/>
    <s v="KPN"/>
    <s v="REG"/>
    <s v="AO"/>
    <s v="NEW SALES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1"/>
    <x v="21"/>
  </r>
  <r>
    <n v="1616"/>
    <n v="1002573857"/>
    <n v="3"/>
    <x v="0"/>
    <n v="5"/>
    <s v="KUPANG"/>
    <s v="KUPANG"/>
    <s v="KPN"/>
    <s v="REG"/>
    <s v="AO"/>
    <s v="NEW SALES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0"/>
    <x v="21"/>
  </r>
  <r>
    <n v="1617"/>
    <n v="1002580903"/>
    <n v="3"/>
    <x v="0"/>
    <n v="5"/>
    <s v="KUPANG"/>
    <s v="KUPANG"/>
    <s v="KPN"/>
    <s v="REG"/>
    <s v="AO"/>
    <s v="NEW SALES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0"/>
    <x v="21"/>
  </r>
  <r>
    <n v="1618"/>
    <n v="1002580496"/>
    <n v="3"/>
    <x v="0"/>
    <n v="5"/>
    <s v="KUPANG"/>
    <s v="KUPANG"/>
    <s v="KPN"/>
    <s v="REG"/>
    <s v="AO"/>
    <s v="NEW SALES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0"/>
    <x v="21"/>
  </r>
  <r>
    <n v="1619"/>
    <n v="1002582404"/>
    <n v="3"/>
    <x v="0"/>
    <n v="5"/>
    <s v="KUPANG"/>
    <s v="KUPANG"/>
    <s v="KPN"/>
    <s v="REG"/>
    <s v="AO"/>
    <s v="NEW SALES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1"/>
    <x v="21"/>
  </r>
  <r>
    <n v="1620"/>
    <n v="1002587973"/>
    <n v="3"/>
    <x v="0"/>
    <n v="5"/>
    <s v="KUPANG"/>
    <s v="KUPANG"/>
    <s v="KPN"/>
    <s v="REG"/>
    <s v="AO"/>
    <s v="NEW SALES"/>
    <s v="1P INET"/>
    <s v="Completed (PS)"/>
    <s v="RBS-Regional 3"/>
    <d v="2026-09-15T09:06:00"/>
    <d v="2026-09-16T08:05:55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0"/>
    <x v="21"/>
  </r>
  <r>
    <n v="1621"/>
    <n v="1002588594"/>
    <n v="3"/>
    <x v="0"/>
    <n v="5"/>
    <s v="KUPANG"/>
    <s v="KUPANG"/>
    <s v="KPN"/>
    <s v="REG"/>
    <s v="AO"/>
    <s v="NEW SALES"/>
    <s v="1P INET"/>
    <s v="7 | OSS - PROVISIONING ISSUED"/>
    <s v="RBS-Regional 3"/>
    <d v="2026-09-15T11:27:01"/>
    <d v="2026-09-15T18:39:48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I"/>
    <s v="KUPANG"/>
    <s v="NO ADDON"/>
    <m/>
    <s v="Provisioning Issu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  <x v="21"/>
  </r>
  <r>
    <n v="1622"/>
    <n v="1002588210"/>
    <n v="3"/>
    <x v="0"/>
    <n v="5"/>
    <s v="KUPANG"/>
    <s v="KUPANG"/>
    <s v="KPN"/>
    <s v="REG"/>
    <s v="AO"/>
    <s v="NEW SALES"/>
    <s v="1P INET"/>
    <s v="8 | OSS - PONR"/>
    <s v="RBS-Regional 3"/>
    <d v="2026-09-15T09:59:55"/>
    <d v="2026-09-16T11:52:21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ACT_COM"/>
    <s v="KUPANG"/>
    <s v="NO ADDON"/>
    <m/>
    <s v="PONR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  <x v="21"/>
  </r>
  <r>
    <n v="1623"/>
    <n v="1002585744"/>
    <n v="3"/>
    <x v="0"/>
    <n v="5"/>
    <s v="KUPANG"/>
    <s v="WAIKABUBAK"/>
    <s v="WKB"/>
    <s v="REG"/>
    <s v="AO"/>
    <s v="NEW SALES"/>
    <m/>
    <s v="8 | OSS - PONR"/>
    <s v="RBS-Regional 3"/>
    <d v="2026-09-14T10:16:47"/>
    <d v="2026-09-15T16:59:34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ACT_COM"/>
    <s v="WAIKABUBAK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2"/>
    <x v="22"/>
  </r>
  <r>
    <n v="1624"/>
    <n v="1002580602"/>
    <n v="3"/>
    <x v="0"/>
    <n v="5"/>
    <s v="KUPANG"/>
    <s v="WAIKABUBAK"/>
    <s v="WKB"/>
    <s v="REG"/>
    <s v="AO"/>
    <s v="NEW SALES"/>
    <m/>
    <s v="QC MIA - INVALID QUALITY CONTROL MIA"/>
    <s v="RBS-Regional 3"/>
    <d v="2026-09-10T12:10:24"/>
    <d v="2026-09-15T18:52:34"/>
    <n v="69387616"/>
    <m/>
    <n v="172516597652"/>
    <s v="HOTEL MANANDANG"/>
    <s v="ODP-WKB-FG/37"/>
    <m/>
    <m/>
    <m/>
    <m/>
    <n v="119.411047952901"/>
    <n v="-9.6352954543829501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QC1"/>
    <s v="WAIKABUBAK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22"/>
  </r>
  <r>
    <n v="1625"/>
    <n v="1002580616"/>
    <n v="3"/>
    <x v="0"/>
    <n v="5"/>
    <s v="KUPANG"/>
    <s v="WAIKABUBAK"/>
    <s v="WKB"/>
    <s v="REG"/>
    <s v="AO"/>
    <s v="NEW SALES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  <x v="22"/>
  </r>
  <r>
    <n v="1626"/>
    <n v="1002569889"/>
    <n v="3"/>
    <x v="0"/>
    <n v="5"/>
    <s v="KUPANG"/>
    <s v="WAINGAPU"/>
    <s v="WGP"/>
    <s v="REG"/>
    <s v="AO"/>
    <s v="NEW SALES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1"/>
    <x v="22"/>
  </r>
  <r>
    <n v="1627"/>
    <n v="1002574701"/>
    <n v="3"/>
    <x v="0"/>
    <n v="5"/>
    <s v="KUPANG"/>
    <s v="WAINGAPU"/>
    <s v="WGP"/>
    <s v="REG"/>
    <s v="AO"/>
    <s v="NEW SALES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0"/>
    <x v="22"/>
  </r>
  <r>
    <n v="1628"/>
    <n v="1002575129"/>
    <n v="3"/>
    <x v="0"/>
    <n v="5"/>
    <s v="KUPANG"/>
    <s v="WAINGAPU"/>
    <s v="WGP"/>
    <s v="REG"/>
    <s v="AO"/>
    <s v="NEW SALES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1"/>
    <x v="22"/>
  </r>
  <r>
    <n v="1629"/>
    <n v="1002589339"/>
    <n v="3"/>
    <x v="0"/>
    <n v="5"/>
    <s v="KUPANG"/>
    <s v="WAINGAPU"/>
    <s v="WGP"/>
    <s v="REG"/>
    <s v="AO"/>
    <s v="NEW SALES"/>
    <s v="1P INET"/>
    <s v="7 | OSS - PROVISIONING ISSUED"/>
    <s v="RBS-Regional 3"/>
    <d v="2026-09-15T14:26:54"/>
    <d v="2026-09-16T11:31:15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2"/>
    <x v="22"/>
  </r>
  <r>
    <n v="1630"/>
    <n v="1002584700"/>
    <n v="3"/>
    <x v="0"/>
    <n v="5"/>
    <s v="KUPANG"/>
    <s v="WAINGAPU"/>
    <s v="WGP"/>
    <s v="REG"/>
    <s v="AO"/>
    <s v="NEW SALES"/>
    <s v="1P INET"/>
    <s v="OSS - FALLOUT"/>
    <s v="RBS-Regional 3"/>
    <d v="2026-09-13T10:23:54"/>
    <d v="2026-09-16T09:56:02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FO_WFM"/>
    <s v="X"/>
    <s v="NO ADDON"/>
    <m/>
    <s v="Provisioning Failed|WFM|INF009392578|batal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2"/>
    <x v="22"/>
  </r>
  <r>
    <n v="1631"/>
    <n v="1002589895"/>
    <n v="3"/>
    <x v="0"/>
    <n v="5"/>
    <s v="KUPANG"/>
    <s v="WAINGAPU"/>
    <s v="WGP"/>
    <s v="REG"/>
    <s v="AO"/>
    <s v="NEW SALES"/>
    <s v="1P INET"/>
    <s v="OSS - FALLOUT"/>
    <s v="RBS-Regional 3"/>
    <d v="2026-09-15T16:24:00"/>
    <d v="2026-09-16T10:54:23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FO_ASAP"/>
    <s v="X"/>
    <s v="NO ADDON"/>
    <m/>
    <s v="Provisioning Failed|ACTIVATION|INF009393366|FAIL:device operation failed (ONT no response.). Rollback Succeeded."/>
    <s v="HSI Bisnis Promo Hari Pelanggan Nasional PSB 70% - 10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  <x v="22"/>
  </r>
  <r>
    <n v="1632"/>
    <n v="1002564309"/>
    <n v="3"/>
    <x v="5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0"/>
    <x v="23"/>
  </r>
  <r>
    <n v="1633"/>
    <n v="1002580068"/>
    <n v="3"/>
    <x v="5"/>
    <n v="5"/>
    <s v="JEMBER"/>
    <s v="BANYUWANGI"/>
    <s v="BWG"/>
    <s v="REG"/>
    <s v="AO"/>
    <s v="NEW SALES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0"/>
    <x v="23"/>
  </r>
  <r>
    <n v="1634"/>
    <n v="1002586631"/>
    <n v="3"/>
    <x v="5"/>
    <n v="5"/>
    <s v="JEMBER"/>
    <s v="BANYUWANGI"/>
    <s v="BWG"/>
    <s v="REG"/>
    <s v="AO"/>
    <s v="NEW SALES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0"/>
    <x v="23"/>
  </r>
  <r>
    <n v="1635"/>
    <n v="1002586328"/>
    <n v="3"/>
    <x v="5"/>
    <n v="5"/>
    <s v="JEMBER"/>
    <s v="BANYUWANGI"/>
    <s v="BWG"/>
    <s v="REG"/>
    <s v="AO"/>
    <s v="NEW SALES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0"/>
    <x v="23"/>
  </r>
  <r>
    <n v="1636"/>
    <n v="1002569957"/>
    <n v="3"/>
    <x v="5"/>
    <n v="5"/>
    <s v="JEMBER"/>
    <s v="BANYUWANGI"/>
    <s v="BCK"/>
    <s v="REG"/>
    <s v="AO"/>
    <s v="NEW SALES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0"/>
    <x v="23"/>
  </r>
  <r>
    <n v="1637"/>
    <n v="1002569445"/>
    <n v="3"/>
    <x v="5"/>
    <n v="5"/>
    <s v="JEMBER"/>
    <s v="BANYUWANGI"/>
    <s v="GEN"/>
    <s v="REG"/>
    <s v="AO"/>
    <s v="NEW SALES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0"/>
    <x v="23"/>
  </r>
  <r>
    <n v="1638"/>
    <n v="1002578567"/>
    <n v="3"/>
    <x v="5"/>
    <n v="5"/>
    <s v="JEMBER"/>
    <s v="BANYUWANGI"/>
    <s v="GEN"/>
    <s v="REG"/>
    <s v="AO"/>
    <s v="NEW SALES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0"/>
    <x v="23"/>
  </r>
  <r>
    <n v="1639"/>
    <n v="1002582922"/>
    <n v="3"/>
    <x v="5"/>
    <n v="5"/>
    <s v="JEMBER"/>
    <s v="BANYUWANGI"/>
    <s v="GEN"/>
    <s v="REG"/>
    <s v="AO"/>
    <s v="NEW SALES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0"/>
    <x v="23"/>
  </r>
  <r>
    <n v="1640"/>
    <n v="1002584426"/>
    <n v="3"/>
    <x v="5"/>
    <n v="5"/>
    <s v="JEMBER"/>
    <s v="BANYUWANGI"/>
    <s v="GEN"/>
    <s v="REG"/>
    <s v="AO"/>
    <s v="NEW SALES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0"/>
    <x v="23"/>
  </r>
  <r>
    <n v="1641"/>
    <n v="1002576101"/>
    <n v="3"/>
    <x v="5"/>
    <n v="5"/>
    <s v="JEMBER"/>
    <s v="BANYUWANGI"/>
    <s v="KBR"/>
    <s v="REG"/>
    <s v="AO"/>
    <s v="NEW SALES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0"/>
    <x v="23"/>
  </r>
  <r>
    <n v="1642"/>
    <n v="1002564395"/>
    <n v="3"/>
    <x v="5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0"/>
    <x v="23"/>
  </r>
  <r>
    <n v="1643"/>
    <n v="1002567231"/>
    <n v="3"/>
    <x v="5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  <x v="23"/>
  </r>
  <r>
    <n v="1644"/>
    <n v="1002580013"/>
    <n v="3"/>
    <x v="5"/>
    <n v="5"/>
    <s v="JEMBER"/>
    <s v="BANYUWANGI"/>
    <s v="MCR"/>
    <s v="REG"/>
    <s v="AO"/>
    <s v="NEW SALES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0"/>
    <x v="23"/>
  </r>
  <r>
    <n v="1645"/>
    <n v="1002584286"/>
    <n v="3"/>
    <x v="5"/>
    <n v="5"/>
    <s v="JEMBER"/>
    <s v="BANYUWANGI"/>
    <s v="MCR"/>
    <s v="REG"/>
    <s v="AO"/>
    <s v="NEW SALES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0"/>
    <x v="23"/>
  </r>
  <r>
    <n v="1646"/>
    <n v="1002584118"/>
    <n v="3"/>
    <x v="5"/>
    <n v="5"/>
    <s v="JEMBER"/>
    <s v="BANYUWANGI"/>
    <s v="PSG"/>
    <s v="REG"/>
    <s v="AO"/>
    <s v="NEW SALES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0"/>
    <x v="23"/>
  </r>
  <r>
    <n v="1647"/>
    <n v="1002588188"/>
    <n v="3"/>
    <x v="5"/>
    <n v="5"/>
    <s v="JEMBER"/>
    <s v="BANYUWANGI"/>
    <s v="PSG"/>
    <s v="REG"/>
    <s v="AO"/>
    <s v="NEW SALES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  <x v="23"/>
  </r>
  <r>
    <n v="1648"/>
    <n v="1002589768"/>
    <n v="3"/>
    <x v="5"/>
    <n v="5"/>
    <s v="JEMBER"/>
    <s v="BANYUWANGI"/>
    <s v="PSG"/>
    <s v="REG"/>
    <s v="AO"/>
    <s v="NEW SALES"/>
    <s v="1P INET"/>
    <s v="MIE - SEND SURVEY"/>
    <s v="RBS-Regional 3"/>
    <d v="2026-09-15T15:54:01"/>
    <d v="2026-09-15T15:56:09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SURVEY_NEW_MANJA"/>
    <s v="GENTENG"/>
    <s v="NO ADDON"/>
    <m/>
    <s v="MIE - SEND SURVEY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m/>
    <m/>
    <m/>
    <e v="#NUM!"/>
    <e v="#NUM!"/>
    <x v="2"/>
    <x v="23"/>
  </r>
  <r>
    <n v="1649"/>
    <n v="1002571389"/>
    <n v="3"/>
    <x v="5"/>
    <n v="5"/>
    <s v="JEMBER"/>
    <s v="BANYUWANGI"/>
    <s v="RGJ"/>
    <s v="REG"/>
    <s v="AO"/>
    <s v="NEW SALES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0"/>
    <x v="23"/>
  </r>
  <r>
    <n v="1650"/>
    <n v="1002573623"/>
    <n v="3"/>
    <x v="5"/>
    <n v="5"/>
    <s v="JEMBER"/>
    <s v="BANYUWANGI"/>
    <s v="RGJ"/>
    <s v="REG"/>
    <s v="AO"/>
    <s v="NEW SALES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0"/>
    <x v="23"/>
  </r>
  <r>
    <n v="1651"/>
    <n v="1002574702"/>
    <n v="3"/>
    <x v="5"/>
    <n v="5"/>
    <s v="JEMBER"/>
    <s v="BANYUWANGI"/>
    <s v="RGJ"/>
    <s v="REG"/>
    <s v="AO"/>
    <s v="NEW SALES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0"/>
    <x v="23"/>
  </r>
  <r>
    <n v="1652"/>
    <n v="1002584495"/>
    <n v="3"/>
    <x v="5"/>
    <n v="5"/>
    <s v="JEMBER"/>
    <s v="BANYUWANGI"/>
    <s v="RGJ"/>
    <s v="REG"/>
    <s v="AO"/>
    <s v="NEW SALES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  <x v="23"/>
  </r>
  <r>
    <n v="1653"/>
    <n v="1002584235"/>
    <n v="3"/>
    <x v="5"/>
    <n v="5"/>
    <s v="JEMBER"/>
    <s v="BANYUWANGI"/>
    <s v="RGJ"/>
    <s v="REG"/>
    <s v="AO"/>
    <s v="NEW SALES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0"/>
    <x v="23"/>
  </r>
  <r>
    <n v="1654"/>
    <n v="1002588503"/>
    <n v="3"/>
    <x v="5"/>
    <n v="5"/>
    <s v="JEMBER"/>
    <s v="BANYUWANGI"/>
    <s v="RGJ"/>
    <s v="REG"/>
    <s v="AO"/>
    <s v="NEW SALES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  <x v="23"/>
  </r>
  <r>
    <n v="1655"/>
    <n v="1002589620"/>
    <n v="3"/>
    <x v="5"/>
    <n v="5"/>
    <s v="JEMBER"/>
    <s v="BANYUWANGI"/>
    <s v="RGJ"/>
    <s v="REG"/>
    <s v="AO"/>
    <s v="NEW SALES"/>
    <s v="1P INET"/>
    <s v="MIE - SEND SURVEY"/>
    <s v="RBS-Regional 3"/>
    <d v="2026-09-15T15:20:55"/>
    <d v="2026-09-15T15:22:01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SURVEY_NEW_MANJA"/>
    <s v="BANYUWANGI"/>
    <s v="NETMONK"/>
    <m/>
    <s v="MIE - SEND SURVEY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m/>
    <m/>
    <m/>
    <e v="#NUM!"/>
    <e v="#NUM!"/>
    <x v="2"/>
    <x v="23"/>
  </r>
  <r>
    <n v="1656"/>
    <n v="1002565810"/>
    <n v="3"/>
    <x v="5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0"/>
    <x v="23"/>
  </r>
  <r>
    <n v="1657"/>
    <n v="1002570693"/>
    <n v="3"/>
    <x v="5"/>
    <n v="5"/>
    <s v="JEMBER"/>
    <s v="BONDOWOSO"/>
    <s v="BOW"/>
    <s v="REG"/>
    <s v="AO"/>
    <s v="NEW SALES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0"/>
    <x v="24"/>
  </r>
  <r>
    <n v="1658"/>
    <n v="1002571442"/>
    <n v="3"/>
    <x v="5"/>
    <n v="5"/>
    <s v="JEMBER"/>
    <s v="BONDOWOSO"/>
    <s v="BOW"/>
    <s v="REG"/>
    <s v="AO"/>
    <s v="NEW SALES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0"/>
    <x v="24"/>
  </r>
  <r>
    <n v="1659"/>
    <n v="1002572759"/>
    <n v="3"/>
    <x v="5"/>
    <n v="5"/>
    <s v="JEMBER"/>
    <s v="BONDOWOSO"/>
    <s v="BOW"/>
    <s v="REG"/>
    <s v="AO"/>
    <s v="NEW SALES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0"/>
    <x v="24"/>
  </r>
  <r>
    <n v="1660"/>
    <n v="1002577686"/>
    <n v="3"/>
    <x v="5"/>
    <n v="5"/>
    <s v="JEMBER"/>
    <s v="BONDOWOSO"/>
    <s v="BOW"/>
    <s v="REG"/>
    <s v="AO"/>
    <s v="NEW SALES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0"/>
    <x v="24"/>
  </r>
  <r>
    <n v="1661"/>
    <n v="1002577071"/>
    <n v="3"/>
    <x v="5"/>
    <n v="5"/>
    <s v="JEMBER"/>
    <s v="BONDOWOSO"/>
    <s v="BOW"/>
    <s v="REG"/>
    <s v="AO"/>
    <s v="NEW SALES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0"/>
    <x v="24"/>
  </r>
  <r>
    <n v="1662"/>
    <n v="1002577913"/>
    <n v="3"/>
    <x v="5"/>
    <n v="5"/>
    <s v="JEMBER"/>
    <s v="BONDOWOSO"/>
    <s v="BOW"/>
    <s v="REG"/>
    <s v="AO"/>
    <s v="NEW SALES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0"/>
    <x v="24"/>
  </r>
  <r>
    <n v="1663"/>
    <n v="1002583841"/>
    <n v="3"/>
    <x v="5"/>
    <n v="5"/>
    <s v="JEMBER"/>
    <s v="BONDOWOSO"/>
    <s v="BOW"/>
    <s v="REG"/>
    <s v="AO"/>
    <s v="NEW SALES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0"/>
    <x v="24"/>
  </r>
  <r>
    <n v="1664"/>
    <n v="1002583902"/>
    <n v="3"/>
    <x v="5"/>
    <n v="5"/>
    <s v="JEMBER"/>
    <s v="BONDOWOSO"/>
    <s v="BOW"/>
    <s v="REG"/>
    <s v="AO"/>
    <s v="NEW SALES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0"/>
    <x v="24"/>
  </r>
  <r>
    <n v="1665"/>
    <n v="1002585707"/>
    <n v="3"/>
    <x v="5"/>
    <n v="5"/>
    <s v="JEMBER"/>
    <s v="BONDOWOSO"/>
    <s v="BOW"/>
    <s v="REG"/>
    <s v="AO"/>
    <s v="NEW SALES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0"/>
    <x v="24"/>
  </r>
  <r>
    <n v="1666"/>
    <n v="1002585977"/>
    <n v="3"/>
    <x v="5"/>
    <n v="5"/>
    <s v="JEMBER"/>
    <s v="BONDOWOSO"/>
    <s v="BOW"/>
    <s v="REG"/>
    <s v="AO"/>
    <s v="NEW SALES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0"/>
    <x v="24"/>
  </r>
  <r>
    <n v="1667"/>
    <n v="1002588618"/>
    <n v="3"/>
    <x v="5"/>
    <n v="5"/>
    <s v="JEMBER"/>
    <s v="BONDOWOSO"/>
    <s v="BOW"/>
    <s v="REG"/>
    <s v="AO"/>
    <s v="NEW SALES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0"/>
    <x v="24"/>
  </r>
  <r>
    <n v="1668"/>
    <n v="1002590176"/>
    <n v="3"/>
    <x v="5"/>
    <n v="5"/>
    <s v="JEMBER"/>
    <s v="BONDOWOSO"/>
    <s v="BOW"/>
    <s v="REG"/>
    <s v="AO"/>
    <s v="NEW SALES"/>
    <s v="2P INET + VOICE"/>
    <s v="MIE - SEND SURVEY"/>
    <s v="RBS-Regional 3"/>
    <d v="2026-09-15T19:14:54"/>
    <d v="2026-09-15T19:16:06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m/>
    <s v="SURVEY_NEW_MANJA"/>
    <s v="BONDOWOSO"/>
    <s v="NO ADDON"/>
    <m/>
    <s v="MIE - SEND SURVEY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2"/>
    <x v="24"/>
  </r>
  <r>
    <n v="1669"/>
    <n v="1002577136"/>
    <n v="3"/>
    <x v="5"/>
    <n v="5"/>
    <s v="JEMBER"/>
    <s v="BONDOWOSO"/>
    <s v="BOW"/>
    <s v="REG"/>
    <s v="AO"/>
    <s v="NEW SALES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2"/>
    <x v="24"/>
  </r>
  <r>
    <n v="1670"/>
    <n v="1002575945"/>
    <n v="3"/>
    <x v="5"/>
    <n v="5"/>
    <s v="JEMBER"/>
    <s v="BONDOWOSO"/>
    <s v="SKS"/>
    <s v="REG"/>
    <s v="AO"/>
    <s v="NEW SALES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0"/>
    <x v="24"/>
  </r>
  <r>
    <n v="1671"/>
    <n v="1002576790"/>
    <n v="3"/>
    <x v="5"/>
    <n v="5"/>
    <s v="JEMBER"/>
    <s v="BONDOWOSO"/>
    <s v="SKS"/>
    <s v="REG"/>
    <s v="AO"/>
    <s v="NEW SALES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0"/>
    <x v="24"/>
  </r>
  <r>
    <n v="1672"/>
    <n v="1002577404"/>
    <n v="3"/>
    <x v="5"/>
    <n v="5"/>
    <s v="JEMBER"/>
    <s v="BANYUWANGI"/>
    <s v="KET"/>
    <s v="REG"/>
    <s v="AO"/>
    <s v="NEW SALES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0"/>
    <x v="23"/>
  </r>
  <r>
    <n v="1673"/>
    <n v="1002585699"/>
    <n v="3"/>
    <x v="5"/>
    <n v="5"/>
    <s v="JEMBER"/>
    <s v="BANYUWANGI"/>
    <s v="KET"/>
    <s v="REG"/>
    <s v="AO"/>
    <s v="NEW SALES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0"/>
    <x v="23"/>
  </r>
  <r>
    <n v="1674"/>
    <n v="1002585742"/>
    <n v="3"/>
    <x v="5"/>
    <n v="5"/>
    <s v="JEMBER"/>
    <s v="BANYUWANGI"/>
    <s v="KET"/>
    <s v="REG"/>
    <s v="AO"/>
    <s v="NEW SALES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0"/>
    <x v="23"/>
  </r>
  <r>
    <n v="1675"/>
    <n v="1002571783"/>
    <n v="3"/>
    <x v="5"/>
    <n v="5"/>
    <s v="JEMBER"/>
    <s v="SITUBONDO"/>
    <s v="BKI"/>
    <s v="REG"/>
    <s v="AO"/>
    <s v="NEW SALES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0"/>
    <x v="23"/>
  </r>
  <r>
    <n v="1676"/>
    <n v="1002578077"/>
    <n v="3"/>
    <x v="5"/>
    <n v="5"/>
    <s v="JEMBER"/>
    <s v="SITUBONDO"/>
    <s v="MLD"/>
    <s v="REG"/>
    <s v="AO"/>
    <s v="NEW SALES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  <x v="23"/>
  </r>
  <r>
    <n v="1677"/>
    <n v="1002567272"/>
    <n v="3"/>
    <x v="5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0"/>
    <x v="23"/>
  </r>
  <r>
    <n v="1678"/>
    <n v="1002582554"/>
    <n v="3"/>
    <x v="5"/>
    <n v="5"/>
    <s v="JEMBER"/>
    <s v="SITUBONDO"/>
    <s v="SIT"/>
    <s v="REG"/>
    <s v="AO"/>
    <s v="NEW SALES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0"/>
    <x v="23"/>
  </r>
  <r>
    <n v="1679"/>
    <n v="1002585929"/>
    <n v="3"/>
    <x v="5"/>
    <n v="5"/>
    <s v="JEMBER"/>
    <s v="SITUBONDO"/>
    <s v="SIT"/>
    <s v="REG"/>
    <s v="AO"/>
    <s v="NEW SALES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0"/>
    <x v="23"/>
  </r>
  <r>
    <n v="1680"/>
    <n v="1002583876"/>
    <n v="3"/>
    <x v="5"/>
    <n v="5"/>
    <s v="JEMBER"/>
    <s v="JEMBER"/>
    <s v="ABL"/>
    <s v="REG"/>
    <s v="AO"/>
    <s v="NEW SALES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0"/>
    <x v="24"/>
  </r>
  <r>
    <n v="1681"/>
    <n v="1002577848"/>
    <n v="3"/>
    <x v="5"/>
    <n v="5"/>
    <s v="JEMBER"/>
    <s v="JEMBER"/>
    <s v="AJS"/>
    <s v="REG"/>
    <s v="AO"/>
    <s v="NEW SALES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0"/>
    <x v="24"/>
  </r>
  <r>
    <n v="1682"/>
    <n v="1002586995"/>
    <n v="3"/>
    <x v="5"/>
    <n v="5"/>
    <s v="JEMBER"/>
    <s v="JEMBER"/>
    <s v="BUG"/>
    <s v="REG"/>
    <s v="AO"/>
    <s v="NEW SALES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0"/>
    <x v="24"/>
  </r>
  <r>
    <n v="1683"/>
    <n v="1002566468"/>
    <n v="3"/>
    <x v="5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  <x v="24"/>
  </r>
  <r>
    <n v="1684"/>
    <n v="1002570930"/>
    <n v="3"/>
    <x v="5"/>
    <n v="5"/>
    <s v="JEMBER"/>
    <s v="JEMBER"/>
    <s v="JER"/>
    <s v="REG"/>
    <s v="AO"/>
    <s v="NEW SALES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0"/>
    <x v="24"/>
  </r>
  <r>
    <n v="1685"/>
    <n v="1002570941"/>
    <n v="3"/>
    <x v="5"/>
    <n v="5"/>
    <s v="JEMBER"/>
    <s v="JEMBER"/>
    <s v="JER"/>
    <s v="REG"/>
    <s v="AO"/>
    <s v="NEW SALES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1"/>
    <x v="24"/>
  </r>
  <r>
    <n v="1686"/>
    <n v="1002578137"/>
    <n v="3"/>
    <x v="5"/>
    <n v="5"/>
    <s v="JEMBER"/>
    <s v="JEMBER"/>
    <s v="JER"/>
    <s v="REG"/>
    <s v="AO"/>
    <s v="NEW SALES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0"/>
    <x v="24"/>
  </r>
  <r>
    <n v="1687"/>
    <n v="1002587017"/>
    <n v="3"/>
    <x v="5"/>
    <n v="5"/>
    <s v="JEMBER"/>
    <s v="JEMBER"/>
    <s v="JER"/>
    <s v="REG"/>
    <s v="AO"/>
    <s v="NEW SALES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0"/>
    <x v="24"/>
  </r>
  <r>
    <n v="1688"/>
    <n v="1002587044"/>
    <n v="3"/>
    <x v="5"/>
    <n v="5"/>
    <s v="JEMBER"/>
    <s v="JEMBER"/>
    <s v="JER"/>
    <s v="REG"/>
    <s v="AO"/>
    <s v="NEW SALES"/>
    <s v="1P INET"/>
    <s v="OSS - FALLOUT"/>
    <s v="RBS-Regional 3"/>
    <d v="2026-09-14T15:21:00"/>
    <d v="2026-09-16T09:56:42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FO_WFM"/>
    <s v="JEMBER"/>
    <s v="NO ADDON"/>
    <m/>
    <s v="Provisioning Failed|WFM|INF009392532|BATAL, RESELLER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2"/>
    <x v="24"/>
  </r>
  <r>
    <n v="1689"/>
    <n v="1002582211"/>
    <n v="3"/>
    <x v="5"/>
    <n v="5"/>
    <s v="JEMBER"/>
    <s v="JEMBER"/>
    <s v="KLT"/>
    <s v="REG"/>
    <s v="AO"/>
    <s v="NEW SALES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1"/>
    <x v="24"/>
  </r>
  <r>
    <n v="1690"/>
    <n v="1002573494"/>
    <n v="3"/>
    <x v="5"/>
    <n v="5"/>
    <s v="JEMBER"/>
    <s v="JEMBER"/>
    <s v="KBS"/>
    <s v="REG"/>
    <s v="AO"/>
    <s v="NEW SALES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0"/>
    <x v="24"/>
  </r>
  <r>
    <n v="1691"/>
    <n v="1002578256"/>
    <n v="3"/>
    <x v="5"/>
    <n v="5"/>
    <s v="JEMBER"/>
    <s v="JEMBER"/>
    <s v="KBS"/>
    <s v="REG"/>
    <s v="AO"/>
    <s v="NEW SALES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0"/>
    <x v="24"/>
  </r>
  <r>
    <n v="1692"/>
    <n v="1002583439"/>
    <n v="3"/>
    <x v="5"/>
    <n v="5"/>
    <s v="JEMBER"/>
    <s v="JEMBER"/>
    <s v="KBS"/>
    <s v="REG"/>
    <s v="AO"/>
    <s v="NEW SALES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0"/>
    <x v="24"/>
  </r>
  <r>
    <n v="1693"/>
    <n v="1002578076"/>
    <n v="3"/>
    <x v="5"/>
    <n v="5"/>
    <s v="JEMBER"/>
    <s v="JEMBER"/>
    <s v="KNO"/>
    <s v="REG"/>
    <s v="AO"/>
    <s v="NEW SALES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  <x v="24"/>
  </r>
  <r>
    <n v="1694"/>
    <n v="1002574069"/>
    <n v="3"/>
    <x v="5"/>
    <n v="5"/>
    <s v="JEMBER"/>
    <s v="JEMBER"/>
    <s v="PUG"/>
    <s v="REG"/>
    <s v="AO"/>
    <s v="NEW SALES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0"/>
    <x v="24"/>
  </r>
  <r>
    <n v="1695"/>
    <n v="1002588944"/>
    <n v="3"/>
    <x v="5"/>
    <n v="5"/>
    <s v="JEMBER"/>
    <s v="JEMBER"/>
    <s v="PUG"/>
    <s v="REG"/>
    <s v="AO"/>
    <s v="NEW SALES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0"/>
    <x v="24"/>
  </r>
  <r>
    <n v="1696"/>
    <n v="1002569589"/>
    <n v="3"/>
    <x v="5"/>
    <n v="5"/>
    <s v="JEMBER"/>
    <s v="JEMBER"/>
    <s v="PUG"/>
    <s v="REG"/>
    <s v="AO"/>
    <s v="NEW SALES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2"/>
    <x v="24"/>
  </r>
  <r>
    <n v="1697"/>
    <n v="1002584787"/>
    <n v="3"/>
    <x v="5"/>
    <n v="5"/>
    <s v="JEMBER"/>
    <s v="JEMBER"/>
    <s v="PUG"/>
    <s v="REG"/>
    <s v="AO"/>
    <s v="NEW SALES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2"/>
    <x v="24"/>
  </r>
  <r>
    <n v="1698"/>
    <n v="1002573561"/>
    <n v="3"/>
    <x v="5"/>
    <n v="5"/>
    <s v="JEMBER"/>
    <s v="JEMBER"/>
    <s v="RBP"/>
    <s v="REG"/>
    <s v="AO"/>
    <s v="NEW SALES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0"/>
    <x v="24"/>
  </r>
  <r>
    <n v="1699"/>
    <n v="1002567232"/>
    <n v="3"/>
    <x v="5"/>
    <n v="5"/>
    <s v="JEMBER"/>
    <s v="JEMBER"/>
    <s v="SKW"/>
    <s v="REG"/>
    <s v="AO"/>
    <s v="NEW SALES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0"/>
    <x v="24"/>
  </r>
  <r>
    <n v="1700"/>
    <n v="1002580232"/>
    <n v="3"/>
    <x v="5"/>
    <n v="5"/>
    <s v="JEMBER"/>
    <s v="JEMBER"/>
    <s v="SKW"/>
    <s v="REG"/>
    <s v="AO"/>
    <s v="NEW SALES"/>
    <s v="1P INET"/>
    <s v="OSS - FALLOUT"/>
    <s v="RBS-Regional 3"/>
    <d v="2026-09-10T10:35:56"/>
    <d v="2026-09-15T08:34:24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FO_WFM"/>
    <s v="KEBONSARI"/>
    <s v="NO ADDON"/>
    <m/>
    <s v="Provisioning Failed|WFM|INF009382715|RESELLER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2"/>
    <x v="24"/>
  </r>
  <r>
    <n v="1701"/>
    <n v="1002570767"/>
    <n v="3"/>
    <x v="5"/>
    <n v="5"/>
    <s v="PASURUAN"/>
    <s v="LUMAJANG"/>
    <s v="JTO"/>
    <s v="REG"/>
    <s v="AO"/>
    <s v="NEW SALES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0"/>
    <x v="25"/>
  </r>
  <r>
    <n v="1702"/>
    <n v="1002584908"/>
    <n v="3"/>
    <x v="5"/>
    <n v="5"/>
    <s v="PASURUAN"/>
    <s v="LUMAJANG"/>
    <s v="KKH"/>
    <s v="REG"/>
    <s v="AO"/>
    <s v="NEW SALES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0"/>
    <x v="25"/>
  </r>
  <r>
    <n v="1703"/>
    <n v="1002584911"/>
    <n v="3"/>
    <x v="5"/>
    <n v="5"/>
    <s v="PASURUAN"/>
    <s v="LUMAJANG"/>
    <s v="KKH"/>
    <s v="REG"/>
    <s v="AO"/>
    <s v="NEW SALES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0"/>
    <x v="25"/>
  </r>
  <r>
    <n v="1704"/>
    <n v="1002584698"/>
    <n v="3"/>
    <x v="5"/>
    <n v="5"/>
    <s v="PASURUAN"/>
    <s v="LUMAJANG"/>
    <s v="KKH"/>
    <s v="REG"/>
    <s v="AO"/>
    <s v="NEW SALES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2"/>
    <x v="25"/>
  </r>
  <r>
    <n v="1705"/>
    <n v="1002572359"/>
    <n v="3"/>
    <x v="5"/>
    <n v="5"/>
    <s v="PASURUAN"/>
    <s v="LUMAJANG"/>
    <s v="LMJ"/>
    <s v="REG"/>
    <s v="AO"/>
    <s v="NEW SALES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0"/>
    <x v="25"/>
  </r>
  <r>
    <n v="1706"/>
    <n v="1002576478"/>
    <n v="3"/>
    <x v="5"/>
    <n v="5"/>
    <s v="PASURUAN"/>
    <s v="LUMAJANG"/>
    <s v="LMJ"/>
    <s v="REG"/>
    <s v="AO"/>
    <s v="NEW SALES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0"/>
    <x v="25"/>
  </r>
  <r>
    <n v="1707"/>
    <n v="1002577223"/>
    <n v="3"/>
    <x v="5"/>
    <n v="5"/>
    <s v="PASURUAN"/>
    <s v="LUMAJANG"/>
    <s v="LMJ"/>
    <s v="REG"/>
    <s v="AO"/>
    <s v="NEW SALES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0"/>
    <x v="25"/>
  </r>
  <r>
    <n v="1708"/>
    <n v="1002578203"/>
    <n v="3"/>
    <x v="5"/>
    <n v="5"/>
    <s v="PASURUAN"/>
    <s v="LUMAJANG"/>
    <s v="LMJ"/>
    <s v="REG"/>
    <s v="AO"/>
    <s v="NEW SALES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0"/>
    <x v="25"/>
  </r>
  <r>
    <n v="1709"/>
    <n v="1002578662"/>
    <n v="3"/>
    <x v="5"/>
    <n v="5"/>
    <s v="PASURUAN"/>
    <s v="LUMAJANG"/>
    <s v="LMJ"/>
    <s v="REG"/>
    <s v="AO"/>
    <s v="NEW SALES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0"/>
    <x v="25"/>
  </r>
  <r>
    <n v="1710"/>
    <n v="1002580852"/>
    <n v="3"/>
    <x v="5"/>
    <n v="5"/>
    <s v="PASURUAN"/>
    <s v="LUMAJANG"/>
    <s v="LMJ"/>
    <s v="REG"/>
    <s v="AO"/>
    <s v="NEW SALES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0"/>
    <x v="25"/>
  </r>
  <r>
    <n v="1711"/>
    <n v="1002588802"/>
    <n v="3"/>
    <x v="5"/>
    <n v="5"/>
    <s v="PASURUAN"/>
    <s v="LUMAJANG"/>
    <s v="LMJ"/>
    <s v="REG"/>
    <s v="AO"/>
    <s v="NEW SALES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0"/>
    <x v="25"/>
  </r>
  <r>
    <n v="1712"/>
    <n v="1002576866"/>
    <n v="3"/>
    <x v="5"/>
    <n v="5"/>
    <s v="PASURUAN"/>
    <s v="LUMAJANG"/>
    <s v="LMJ"/>
    <s v="REG"/>
    <s v="AO"/>
    <s v="NEW SALES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2"/>
    <x v="25"/>
  </r>
  <r>
    <n v="1713"/>
    <n v="1002572082"/>
    <n v="3"/>
    <x v="5"/>
    <n v="5"/>
    <s v="PASURUAN"/>
    <s v="LUMAJANG"/>
    <s v="PII"/>
    <s v="REG"/>
    <s v="AO"/>
    <s v="NEW SALES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0"/>
    <x v="25"/>
  </r>
  <r>
    <n v="1714"/>
    <n v="1002578110"/>
    <n v="3"/>
    <x v="5"/>
    <n v="5"/>
    <s v="PASURUAN"/>
    <s v="LUMAJANG"/>
    <s v="PII"/>
    <s v="REG"/>
    <s v="AO"/>
    <s v="NEW SALES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0"/>
    <x v="25"/>
  </r>
  <r>
    <n v="1715"/>
    <n v="1002570043"/>
    <n v="3"/>
    <x v="5"/>
    <n v="5"/>
    <s v="PASURUAN"/>
    <s v="LUMAJANG"/>
    <s v="SDO"/>
    <s v="REG"/>
    <s v="AO"/>
    <s v="NEW SALES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0"/>
    <x v="25"/>
  </r>
  <r>
    <n v="1716"/>
    <n v="1002568037"/>
    <n v="3"/>
    <x v="5"/>
    <n v="5"/>
    <s v="PASURUAN"/>
    <s v="PROBOLINGGO"/>
    <s v="KRZ"/>
    <s v="REG"/>
    <s v="AO"/>
    <s v="NEW SALES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0"/>
    <x v="25"/>
  </r>
  <r>
    <n v="1717"/>
    <n v="1002583196"/>
    <n v="3"/>
    <x v="5"/>
    <n v="5"/>
    <s v="PASURUAN"/>
    <s v="PROBOLINGGO"/>
    <s v="KRZ"/>
    <s v="REG"/>
    <s v="AO"/>
    <s v="NEW SALES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2"/>
    <x v="25"/>
  </r>
  <r>
    <n v="1718"/>
    <n v="1002587367"/>
    <n v="3"/>
    <x v="5"/>
    <n v="5"/>
    <s v="PASURUAN"/>
    <s v="PROBOLINGGO"/>
    <s v="LCE"/>
    <s v="REG"/>
    <s v="AO"/>
    <s v="NEW SALES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0"/>
    <x v="25"/>
  </r>
  <r>
    <n v="1719"/>
    <n v="1002576303"/>
    <n v="3"/>
    <x v="5"/>
    <n v="5"/>
    <s v="PASURUAN"/>
    <s v="PROBOLINGGO"/>
    <s v="SKP"/>
    <s v="REG"/>
    <s v="AO"/>
    <s v="NEW SALES"/>
    <m/>
    <s v="OSS - FALLOUT"/>
    <s v="RBS-Regional 3"/>
    <d v="2026-09-08T09:35:23"/>
    <d v="2026-09-14T20:45:18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FO_WFM"/>
    <s v="X"/>
    <s v="NO ADDON"/>
    <m/>
    <s v="Provisioning Failed|WFM|INF009381400|TOF_-7.6516782,112.91818520000001_2 ODP FULL TIDAK ADA ALTERNA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2"/>
    <x v="25"/>
  </r>
  <r>
    <n v="1720"/>
    <n v="1002583519"/>
    <n v="3"/>
    <x v="5"/>
    <n v="5"/>
    <s v="PASURUAN"/>
    <s v="PROBOLINGGO"/>
    <s v="SKP"/>
    <s v="REG"/>
    <s v="AO"/>
    <s v="NEW SALES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2"/>
    <x v="25"/>
  </r>
  <r>
    <n v="1721"/>
    <n v="1002585730"/>
    <n v="3"/>
    <x v="5"/>
    <n v="5"/>
    <s v="PASURUAN"/>
    <s v="PROBOLINGGO"/>
    <s v="TGS"/>
    <s v="REG"/>
    <s v="AO"/>
    <s v="NEW SALES"/>
    <m/>
    <s v="8 | OSS - PONR"/>
    <s v="RBS-Regional 3"/>
    <d v="2026-09-14T10:12:16"/>
    <d v="2026-09-14T13:44:36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m/>
    <m/>
    <m/>
    <e v="#NUM!"/>
    <e v="#NUM!"/>
    <x v="2"/>
    <x v="25"/>
  </r>
  <r>
    <n v="1722"/>
    <n v="1002581313"/>
    <n v="3"/>
    <x v="5"/>
    <n v="5"/>
    <s v="PASURUAN"/>
    <s v="PROBOLINGGO"/>
    <s v="PBL"/>
    <s v="REG"/>
    <s v="AO"/>
    <s v="NEW SALES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0"/>
    <x v="25"/>
  </r>
  <r>
    <n v="1723"/>
    <n v="1002582605"/>
    <n v="3"/>
    <x v="5"/>
    <n v="5"/>
    <s v="PASURUAN"/>
    <s v="PROBOLINGGO"/>
    <s v="PBL"/>
    <s v="REG"/>
    <s v="AO"/>
    <s v="NEW SALES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0"/>
    <x v="25"/>
  </r>
  <r>
    <n v="1724"/>
    <n v="1002582395"/>
    <n v="3"/>
    <x v="5"/>
    <n v="5"/>
    <s v="PASURUAN"/>
    <s v="PROBOLINGGO"/>
    <s v="PBL"/>
    <s v="REG"/>
    <s v="AO"/>
    <s v="NEW SALES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0"/>
    <x v="25"/>
  </r>
  <r>
    <n v="1725"/>
    <n v="1002583931"/>
    <n v="3"/>
    <x v="5"/>
    <n v="5"/>
    <s v="PASURUAN"/>
    <s v="PROBOLINGGO"/>
    <s v="PBL"/>
    <s v="REG"/>
    <s v="AO"/>
    <s v="NEW SALES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0"/>
    <x v="25"/>
  </r>
  <r>
    <n v="1726"/>
    <n v="1002577873"/>
    <n v="3"/>
    <x v="5"/>
    <n v="5"/>
    <s v="PASURUAN"/>
    <s v="PROBOLINGGO"/>
    <s v="PBL"/>
    <s v="REG"/>
    <s v="AO"/>
    <s v="NEW SALES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2"/>
    <x v="25"/>
  </r>
  <r>
    <n v="1727"/>
    <n v="1002590213"/>
    <n v="3"/>
    <x v="0"/>
    <n v="5"/>
    <s v="KUPANG"/>
    <s v="ATAMBUA"/>
    <s v="KLH"/>
    <s v="REG"/>
    <s v="AO"/>
    <s v="NEW SALES"/>
    <s v="1P INET"/>
    <s v="MIE - SEND SURVEY"/>
    <s v="RBS-Regional 3"/>
    <d v="2026-09-15T19:53:54"/>
    <d v="2026-09-15T19:56:23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SURVEY_NEW_MANJA"/>
    <s v="KALABAHI"/>
    <s v="NO ADDON"/>
    <m/>
    <s v="MIE - SEND SURVEY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m/>
    <m/>
    <m/>
    <e v="#NUM!"/>
    <e v="#NUM!"/>
    <x v="2"/>
    <x v="20"/>
  </r>
  <r>
    <n v="1728"/>
    <n v="1002569611"/>
    <n v="3"/>
    <x v="0"/>
    <n v="5"/>
    <s v="KUPANG"/>
    <s v="ENDE"/>
    <s v="END"/>
    <s v="REG"/>
    <s v="AO"/>
    <s v="NEW SALES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1"/>
    <x v="26"/>
  </r>
  <r>
    <n v="1729"/>
    <n v="1002572831"/>
    <n v="3"/>
    <x v="0"/>
    <n v="5"/>
    <s v="KUPANG"/>
    <s v="ENDE"/>
    <s v="END"/>
    <s v="REG"/>
    <s v="AO"/>
    <s v="NEW SALES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0"/>
    <x v="26"/>
  </r>
  <r>
    <n v="1730"/>
    <n v="1002575874"/>
    <n v="3"/>
    <x v="0"/>
    <n v="5"/>
    <s v="KUPANG"/>
    <s v="ENDE"/>
    <s v="END"/>
    <s v="REG"/>
    <s v="AO"/>
    <s v="NEW SALES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0"/>
    <x v="26"/>
  </r>
  <r>
    <n v="1731"/>
    <n v="1002575926"/>
    <n v="3"/>
    <x v="0"/>
    <n v="5"/>
    <s v="KUPANG"/>
    <s v="ENDE"/>
    <s v="END"/>
    <s v="REG"/>
    <s v="AO"/>
    <s v="NEW SALES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1"/>
    <x v="26"/>
  </r>
  <r>
    <n v="1732"/>
    <n v="1002577625"/>
    <n v="3"/>
    <x v="0"/>
    <n v="5"/>
    <s v="KUPANG"/>
    <s v="ENDE"/>
    <s v="END"/>
    <s v="REG"/>
    <s v="AO"/>
    <s v="NEW SALES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1"/>
    <x v="26"/>
  </r>
  <r>
    <n v="1733"/>
    <n v="1002577773"/>
    <n v="3"/>
    <x v="0"/>
    <n v="5"/>
    <s v="KUPANG"/>
    <s v="ENDE"/>
    <s v="END"/>
    <s v="REG"/>
    <s v="AO"/>
    <s v="NEW SALES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0"/>
    <x v="26"/>
  </r>
  <r>
    <n v="1734"/>
    <n v="1002581862"/>
    <n v="3"/>
    <x v="0"/>
    <n v="5"/>
    <s v="KUPANG"/>
    <s v="ENDE"/>
    <s v="END"/>
    <s v="REG"/>
    <s v="AO"/>
    <s v="NEW SALES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2"/>
    <x v="26"/>
  </r>
  <r>
    <n v="1735"/>
    <n v="1002580564"/>
    <n v="3"/>
    <x v="0"/>
    <n v="5"/>
    <s v="KUPANG"/>
    <s v="ENDE"/>
    <s v="END"/>
    <s v="REG"/>
    <s v="AO"/>
    <s v="NEW SALES"/>
    <s v="1P INET"/>
    <s v="8 | OSS - PONR"/>
    <s v="RBS-Regional 3"/>
    <d v="2026-09-10T11:59:56"/>
    <d v="2026-09-15T15:20:54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ACT_COM"/>
    <s v="ENDE"/>
    <s v="NO ADDON"/>
    <m/>
    <s v="PONR"/>
    <s v="HSI Bisnis Promo HUT RI PSB 70% - 50 Mbps"/>
    <s v="INDIBIZ"/>
    <m/>
    <m/>
    <d v="2026-09-11T11:00:00"/>
    <s v="2026-09-11 11:00:00 | M Janji : 11/09/2026 Jam Pasang : 13.00 NoteÃ‚Â :  Hubungi terlebih dahulu sebelum ke lokasi "/>
    <m/>
    <m/>
    <m/>
    <e v="#NUM!"/>
    <e v="#NUM!"/>
    <x v="2"/>
    <x v="26"/>
  </r>
  <r>
    <n v="1736"/>
    <n v="1002586982"/>
    <n v="3"/>
    <x v="0"/>
    <n v="5"/>
    <s v="KUPANG"/>
    <s v="ENDE"/>
    <s v="WWR"/>
    <s v="REG"/>
    <s v="AO"/>
    <s v="NEW SALES"/>
    <s v="1P INET"/>
    <s v="Completed (PS)"/>
    <s v="RBS-Regional 3"/>
    <d v="2026-09-14T15:08:54"/>
    <d v="2026-09-16T08:05:58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0"/>
    <x v="26"/>
  </r>
  <r>
    <n v="1737"/>
    <n v="1002581704"/>
    <n v="3"/>
    <x v="0"/>
    <n v="5"/>
    <s v="KUPANG"/>
    <s v="ENDE"/>
    <s v="WWR"/>
    <s v="REG"/>
    <s v="AO"/>
    <s v="NEW SALES"/>
    <s v="1P INET"/>
    <s v="7 | OSS - PROVISIONING ISSUED"/>
    <s v="RBS-Regional 3"/>
    <d v="2026-09-11T07:14:57"/>
    <d v="2026-09-12T11:22:13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I"/>
    <s v="X"/>
    <s v="NO ADDON"/>
    <m/>
    <s v="Provisioning Issu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m/>
    <m/>
    <m/>
    <e v="#NUM!"/>
    <e v="#NUM!"/>
    <x v="2"/>
    <x v="26"/>
  </r>
  <r>
    <n v="1738"/>
    <n v="1002584596"/>
    <n v="3"/>
    <x v="0"/>
    <n v="5"/>
    <s v="KUPANG"/>
    <s v="ENDE"/>
    <s v="WWR"/>
    <s v="REG"/>
    <s v="AO"/>
    <s v="NEW SALES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2"/>
    <x v="26"/>
  </r>
  <r>
    <n v="1739"/>
    <n v="1002585237"/>
    <n v="3"/>
    <x v="0"/>
    <n v="5"/>
    <s v="KUPANG"/>
    <s v="ENDE"/>
    <s v="WWR"/>
    <s v="REG"/>
    <s v="AO"/>
    <s v="NEW SALES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2"/>
    <x v="26"/>
  </r>
  <r>
    <n v="1740"/>
    <n v="1002584561"/>
    <n v="3"/>
    <x v="0"/>
    <n v="5"/>
    <s v="KUPANG"/>
    <s v="ENDE"/>
    <s v="WWR"/>
    <s v="REG"/>
    <s v="AO"/>
    <s v="NEW SALES"/>
    <s v="1P INET"/>
    <s v="8 | OSS - PONR"/>
    <s v="RBS-Regional 3"/>
    <d v="2026-09-12T20:06:00"/>
    <d v="2026-09-15T16:32:40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ACT_COM"/>
    <s v="X"/>
    <s v="NO ADDON"/>
    <m/>
    <s v="PONR"/>
    <s v="HSI Bisnis Promo Hari Pelanggan Nasional PSB 70% - 50 Mbps"/>
    <s v="INDIBIZ"/>
    <m/>
    <m/>
    <d v="2026-09-14T08:00:00"/>
    <s v="2026-09-14 08:00:00 | Tanggal: 14/9/2026 Jam Pasang: 09.00 Note: Hubungi sebelum ke lokasi, terima kasih."/>
    <m/>
    <m/>
    <m/>
    <e v="#NUM!"/>
    <e v="#NUM!"/>
    <x v="2"/>
    <x v="26"/>
  </r>
  <r>
    <n v="1741"/>
    <n v="1002585013"/>
    <n v="3"/>
    <x v="0"/>
    <n v="5"/>
    <s v="KUPANG"/>
    <s v="ENDE"/>
    <s v="WWR"/>
    <s v="REG"/>
    <s v="AO"/>
    <s v="NEW SALES"/>
    <s v="1P INET"/>
    <s v="8 | OSS - PONR"/>
    <s v="RBS-Regional 3"/>
    <d v="2026-09-13T16:11:59"/>
    <d v="2026-09-15T12:21:26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ACT_COM"/>
    <s v="X"/>
    <s v="NO ADDON"/>
    <m/>
    <s v="PONR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2"/>
    <x v="26"/>
  </r>
  <r>
    <n v="1742"/>
    <n v="1002566694"/>
    <n v="3"/>
    <x v="0"/>
    <n v="5"/>
    <s v="KUPANG"/>
    <s v="MAUMERE"/>
    <s v="LRT"/>
    <s v="REG"/>
    <s v="AO"/>
    <s v="NEW SALES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1"/>
    <x v="27"/>
  </r>
  <r>
    <n v="1743"/>
    <n v="1002566634"/>
    <n v="3"/>
    <x v="0"/>
    <n v="5"/>
    <s v="KUPANG"/>
    <s v="MAUMERE"/>
    <s v="LRT"/>
    <s v="REG"/>
    <s v="AO"/>
    <s v="NEW SALES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1"/>
    <x v="27"/>
  </r>
  <r>
    <n v="1744"/>
    <n v="1002570808"/>
    <n v="3"/>
    <x v="0"/>
    <n v="5"/>
    <s v="KUPANG"/>
    <s v="MAUMERE"/>
    <s v="LRT"/>
    <s v="REG"/>
    <s v="AO"/>
    <s v="NEW SALES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1"/>
    <x v="27"/>
  </r>
  <r>
    <n v="1745"/>
    <n v="1002573907"/>
    <n v="3"/>
    <x v="0"/>
    <n v="5"/>
    <s v="KUPANG"/>
    <s v="MAUMERE"/>
    <s v="LRT"/>
    <s v="REG"/>
    <s v="AO"/>
    <s v="NEW SALES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1"/>
    <x v="27"/>
  </r>
  <r>
    <n v="1746"/>
    <n v="1002575531"/>
    <n v="3"/>
    <x v="0"/>
    <n v="5"/>
    <s v="KUPANG"/>
    <s v="MAUMERE"/>
    <s v="LRT"/>
    <s v="REG"/>
    <s v="AO"/>
    <s v="NEW SALES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1"/>
    <x v="27"/>
  </r>
  <r>
    <n v="1747"/>
    <n v="1002581655"/>
    <n v="3"/>
    <x v="0"/>
    <n v="5"/>
    <s v="KUPANG"/>
    <s v="MAUMERE"/>
    <s v="LRT"/>
    <s v="REG"/>
    <s v="AO"/>
    <s v="NEW SALES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2"/>
    <x v="27"/>
  </r>
  <r>
    <n v="1748"/>
    <n v="1002582687"/>
    <n v="3"/>
    <x v="0"/>
    <n v="5"/>
    <s v="KUPANG"/>
    <s v="MAUMERE"/>
    <s v="LRT"/>
    <s v="REG"/>
    <s v="AO"/>
    <s v="NEW SALES"/>
    <m/>
    <s v="7 | OSS - PROVISIONING ISSUED"/>
    <s v="RBS-Regional 3"/>
    <d v="2026-09-11T13:53:17"/>
    <d v="2026-09-14T15:27:52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m/>
    <m/>
    <m/>
    <e v="#NUM!"/>
    <e v="#NUM!"/>
    <x v="2"/>
    <x v="27"/>
  </r>
  <r>
    <n v="1749"/>
    <n v="1002567985"/>
    <n v="3"/>
    <x v="0"/>
    <n v="5"/>
    <s v="KUPANG"/>
    <s v="MAUMERE"/>
    <s v="LWB"/>
    <s v="REG"/>
    <s v="AO"/>
    <s v="NEW SALES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1"/>
    <x v="27"/>
  </r>
  <r>
    <n v="1750"/>
    <n v="1002571461"/>
    <n v="3"/>
    <x v="0"/>
    <n v="5"/>
    <s v="KUPANG"/>
    <s v="MAUMERE"/>
    <s v="LWB"/>
    <s v="REG"/>
    <s v="AO"/>
    <s v="NEW SALES"/>
    <s v="1P INET"/>
    <s v="7 | OSS - PROVISIONING ISSUED"/>
    <s v="RBS-Regional 3"/>
    <d v="2026-09-04T12:24:56"/>
    <d v="2026-09-10T15:23:56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PI"/>
    <s v="X"/>
    <s v="NO ADDON"/>
    <m/>
    <s v="Provisioning Issued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2"/>
    <x v="27"/>
  </r>
  <r>
    <n v="1751"/>
    <n v="1002566584"/>
    <n v="3"/>
    <x v="0"/>
    <n v="5"/>
    <s v="KUPANG"/>
    <s v="MAUMERE"/>
    <s v="MMR"/>
    <s v="REG"/>
    <s v="AO"/>
    <s v="NEW SALES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0"/>
    <x v="27"/>
  </r>
  <r>
    <n v="1752"/>
    <n v="1002571156"/>
    <n v="3"/>
    <x v="0"/>
    <n v="5"/>
    <s v="KUPANG"/>
    <s v="MAUMERE"/>
    <s v="MMR"/>
    <s v="REG"/>
    <s v="AO"/>
    <s v="NEW SALES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1"/>
    <x v="27"/>
  </r>
  <r>
    <n v="1753"/>
    <n v="1002573484"/>
    <n v="3"/>
    <x v="0"/>
    <n v="5"/>
    <s v="KUPANG"/>
    <s v="MAUMERE"/>
    <s v="MMR"/>
    <s v="REG"/>
    <s v="AO"/>
    <s v="NEW SALES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1"/>
    <x v="27"/>
  </r>
  <r>
    <n v="1754"/>
    <n v="1002575686"/>
    <n v="3"/>
    <x v="0"/>
    <n v="5"/>
    <s v="KUPANG"/>
    <s v="MAUMERE"/>
    <s v="MMR"/>
    <s v="REG"/>
    <s v="AO"/>
    <s v="NEW SALES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0"/>
    <x v="27"/>
  </r>
  <r>
    <n v="1755"/>
    <n v="1002577971"/>
    <n v="3"/>
    <x v="0"/>
    <n v="5"/>
    <s v="KUPANG"/>
    <s v="MAUMERE"/>
    <s v="MMR"/>
    <s v="REG"/>
    <s v="AO"/>
    <s v="NEW SALES"/>
    <s v="1P INET"/>
    <s v="7 | OSS - PROVISIONING ISSUED"/>
    <s v="RBS-Regional 3"/>
    <d v="2026-09-09T08:50:56"/>
    <d v="2026-09-12T14:23:01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I"/>
    <s v="X"/>
    <s v="NO ADDON"/>
    <m/>
    <s v="Provisioning Issu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m/>
    <m/>
    <m/>
    <e v="#NUM!"/>
    <e v="#NUM!"/>
    <x v="2"/>
    <x v="27"/>
  </r>
  <r>
    <n v="1756"/>
    <n v="1002574963"/>
    <n v="3"/>
    <x v="0"/>
    <n v="5"/>
    <s v="KUPANG"/>
    <s v="LABOAN BAJO"/>
    <s v="LBO"/>
    <s v="REG"/>
    <s v="AO"/>
    <s v="NEW SALES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0"/>
    <x v="28"/>
  </r>
  <r>
    <n v="1757"/>
    <n v="1002579532"/>
    <n v="3"/>
    <x v="0"/>
    <n v="5"/>
    <s v="KUPANG"/>
    <s v="LABOAN BAJO"/>
    <s v="LBO"/>
    <s v="REG"/>
    <s v="AO"/>
    <s v="NEW SALES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1"/>
    <x v="28"/>
  </r>
  <r>
    <n v="1758"/>
    <n v="1002582940"/>
    <n v="3"/>
    <x v="0"/>
    <n v="5"/>
    <s v="KUPANG"/>
    <s v="LABOAN BAJO"/>
    <s v="LBO"/>
    <s v="REG"/>
    <s v="AO"/>
    <s v="NEW SALES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0"/>
    <x v="28"/>
  </r>
  <r>
    <n v="1759"/>
    <n v="1002589636"/>
    <n v="3"/>
    <x v="0"/>
    <n v="5"/>
    <s v="KUPANG"/>
    <s v="LABOAN BAJO"/>
    <s v="LBO"/>
    <s v="REG"/>
    <s v="AO"/>
    <s v="NEW SALES"/>
    <s v="1P INET"/>
    <s v="MIE - SEND SURVEY"/>
    <s v="RBS-Regional 3"/>
    <d v="2026-09-15T15:24:00"/>
    <d v="2026-09-15T15:26:06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SURVEY_NEW_MANJA"/>
    <s v="LABUAN BAJO"/>
    <s v="NETMONK"/>
    <m/>
    <s v="MIE - SEND SURVEY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  <x v="28"/>
  </r>
  <r>
    <n v="1760"/>
    <n v="1002566046"/>
    <n v="3"/>
    <x v="0"/>
    <n v="5"/>
    <s v="KUPANG"/>
    <s v="LABOAN BAJO"/>
    <s v="RTE"/>
    <s v="REG"/>
    <s v="AO"/>
    <s v="NEW SALES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1"/>
    <x v="28"/>
  </r>
  <r>
    <n v="1761"/>
    <n v="1002569768"/>
    <n v="3"/>
    <x v="0"/>
    <n v="5"/>
    <s v="KUPANG"/>
    <s v="LABOAN BAJO"/>
    <s v="RTE"/>
    <s v="REG"/>
    <s v="AO"/>
    <s v="NEW SALES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1"/>
    <x v="28"/>
  </r>
  <r>
    <n v="1762"/>
    <n v="1002574607"/>
    <n v="3"/>
    <x v="0"/>
    <n v="5"/>
    <s v="KUPANG"/>
    <s v="LABOAN BAJO"/>
    <s v="RTE"/>
    <s v="REG"/>
    <s v="AO"/>
    <s v="NEW SALES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0"/>
    <x v="28"/>
  </r>
  <r>
    <n v="1763"/>
    <n v="1002577860"/>
    <n v="3"/>
    <x v="0"/>
    <n v="5"/>
    <s v="KUPANG"/>
    <s v="LABOAN BAJO"/>
    <s v="RTE"/>
    <s v="REG"/>
    <s v="AO"/>
    <s v="NEW SALES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0"/>
    <x v="28"/>
  </r>
  <r>
    <n v="1764"/>
    <n v="1002578882"/>
    <n v="3"/>
    <x v="0"/>
    <n v="5"/>
    <s v="KUPANG"/>
    <s v="LABOAN BAJO"/>
    <s v="RTE"/>
    <s v="REG"/>
    <s v="AO"/>
    <s v="NEW SALES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0"/>
    <x v="28"/>
  </r>
  <r>
    <n v="1765"/>
    <n v="1002578668"/>
    <n v="3"/>
    <x v="0"/>
    <n v="5"/>
    <s v="KUPANG"/>
    <s v="LABOAN BAJO"/>
    <s v="RTE"/>
    <s v="REG"/>
    <s v="AO"/>
    <s v="NEW SALES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0"/>
    <x v="28"/>
  </r>
  <r>
    <n v="1766"/>
    <n v="1002584914"/>
    <n v="3"/>
    <x v="0"/>
    <n v="5"/>
    <s v="KUPANG"/>
    <s v="LABOAN BAJO"/>
    <s v="RTE"/>
    <s v="REG"/>
    <s v="AO"/>
    <s v="NEW SALES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0"/>
    <x v="28"/>
  </r>
  <r>
    <n v="1767"/>
    <n v="1002586058"/>
    <n v="3"/>
    <x v="0"/>
    <n v="5"/>
    <s v="KUPANG"/>
    <s v="LABOAN BAJO"/>
    <s v="RTE"/>
    <s v="REG"/>
    <s v="AO"/>
    <s v="NEW SALES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0"/>
    <x v="28"/>
  </r>
  <r>
    <n v="1768"/>
    <n v="1002588054"/>
    <n v="3"/>
    <x v="0"/>
    <n v="5"/>
    <s v="KUPANG"/>
    <s v="LABOAN BAJO"/>
    <s v="RTE"/>
    <s v="REG"/>
    <s v="AO"/>
    <s v="NEW SALES"/>
    <s v="1P INET"/>
    <s v="Completed (PS)"/>
    <s v="RBS-Regional 3"/>
    <d v="2026-09-15T09:23:55"/>
    <d v="2026-09-16T08:05:54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6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6"/>
    <d v="2026-09-16T00:00:00"/>
    <n v="-0.33333333333575865"/>
    <x v="0"/>
    <x v="28"/>
  </r>
  <r>
    <n v="1769"/>
    <n v="1002570297"/>
    <n v="3"/>
    <x v="0"/>
    <n v="5"/>
    <s v="KUPANG"/>
    <s v="LABOAN BAJO"/>
    <s v="RTE"/>
    <s v="REG"/>
    <s v="AO"/>
    <s v="NEW SALES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2"/>
    <x v="28"/>
  </r>
  <r>
    <n v="1770"/>
    <n v="1002581517"/>
    <n v="3"/>
    <x v="0"/>
    <n v="5"/>
    <s v="KUPANG"/>
    <s v="LABOAN BAJO"/>
    <s v="RTE"/>
    <s v="REG"/>
    <s v="AO"/>
    <s v="NEW SALES"/>
    <s v="1P INET"/>
    <s v="8 | OSS - PONR"/>
    <s v="RBS-Regional 3"/>
    <d v="2026-09-10T16:59:57"/>
    <d v="2026-09-16T10:31:50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ACT_COM"/>
    <s v="X"/>
    <s v="OCA"/>
    <m/>
    <s v="PONR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m/>
    <m/>
    <m/>
    <e v="#NUM!"/>
    <e v="#NUM!"/>
    <x v="2"/>
    <x v="28"/>
  </r>
  <r>
    <n v="1771"/>
    <n v="1002577707"/>
    <n v="3"/>
    <x v="7"/>
    <n v="5"/>
    <s v="SINGARJA"/>
    <s v="SINGARAJA"/>
    <s v="SRR"/>
    <s v="REG"/>
    <s v="AO"/>
    <s v="NEW SALES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2"/>
    <x v="29"/>
  </r>
  <r>
    <n v="1772"/>
    <n v="1002582208"/>
    <n v="3"/>
    <x v="7"/>
    <n v="5"/>
    <s v="SINGARJA"/>
    <s v="SINGARAJA"/>
    <s v="SGR"/>
    <s v="REG"/>
    <s v="AO"/>
    <s v="NEW SALES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0"/>
    <x v="29"/>
  </r>
  <r>
    <n v="1773"/>
    <n v="1002573708"/>
    <n v="3"/>
    <x v="7"/>
    <n v="5"/>
    <s v="SINGARJA"/>
    <s v="JEMBRANA"/>
    <s v="NGR"/>
    <s v="REG"/>
    <s v="AO"/>
    <s v="NEW SALES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0"/>
    <x v="30"/>
  </r>
  <r>
    <n v="1774"/>
    <n v="1002575908"/>
    <n v="3"/>
    <x v="7"/>
    <n v="5"/>
    <s v="SINGARJA"/>
    <s v="JEMBRANA"/>
    <s v="NGR"/>
    <s v="REG"/>
    <s v="AO"/>
    <s v="NEW SALES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0"/>
    <x v="30"/>
  </r>
  <r>
    <n v="1775"/>
    <n v="1002581510"/>
    <n v="3"/>
    <x v="7"/>
    <n v="5"/>
    <s v="SINGARJA"/>
    <s v="JEMBRANA"/>
    <s v="NGR"/>
    <s v="REG"/>
    <s v="AO"/>
    <s v="NEW SALES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0"/>
    <x v="30"/>
  </r>
  <r>
    <n v="1776"/>
    <n v="1002580756"/>
    <n v="3"/>
    <x v="7"/>
    <n v="5"/>
    <s v="SINGARJA"/>
    <s v="JEMBRANA"/>
    <s v="NGR"/>
    <s v="REG"/>
    <s v="AO"/>
    <s v="NEW SALES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0"/>
    <x v="30"/>
  </r>
  <r>
    <n v="1777"/>
    <n v="1002572624"/>
    <n v="3"/>
    <x v="7"/>
    <n v="5"/>
    <s v="SINGARJA"/>
    <s v="TABANAN"/>
    <s v="TBN"/>
    <s v="REG"/>
    <s v="AO"/>
    <s v="NEW SALES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0"/>
    <x v="30"/>
  </r>
  <r>
    <n v="1778"/>
    <n v="1002571464"/>
    <n v="3"/>
    <x v="7"/>
    <n v="5"/>
    <s v="SINGARJA"/>
    <s v="TABANAN"/>
    <s v="TBN"/>
    <s v="REG"/>
    <s v="AO"/>
    <s v="NEW SALES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0"/>
    <x v="30"/>
  </r>
  <r>
    <n v="1779"/>
    <n v="1002571453"/>
    <n v="3"/>
    <x v="7"/>
    <n v="5"/>
    <s v="SINGARJA"/>
    <s v="TABANAN"/>
    <s v="TBN"/>
    <s v="REG"/>
    <s v="AO"/>
    <s v="NEW SALES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0"/>
    <x v="30"/>
  </r>
  <r>
    <n v="1780"/>
    <n v="1002571988"/>
    <n v="3"/>
    <x v="7"/>
    <n v="5"/>
    <s v="SINGARJA"/>
    <s v="TABANAN"/>
    <s v="TBN"/>
    <s v="REG"/>
    <s v="AO"/>
    <s v="NEW SALES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0"/>
    <x v="30"/>
  </r>
  <r>
    <n v="1781"/>
    <n v="1002578027"/>
    <n v="3"/>
    <x v="7"/>
    <n v="5"/>
    <s v="SINGARJA"/>
    <s v="TABANAN"/>
    <s v="TBN"/>
    <s v="REG"/>
    <s v="AO"/>
    <s v="NEW SALES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0"/>
    <x v="30"/>
  </r>
  <r>
    <n v="1782"/>
    <n v="1002580119"/>
    <n v="3"/>
    <x v="7"/>
    <n v="5"/>
    <s v="SINGARJA"/>
    <s v="TABANAN"/>
    <s v="TBN"/>
    <s v="REG"/>
    <s v="AO"/>
    <s v="NEW SALES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0"/>
    <x v="30"/>
  </r>
  <r>
    <n v="1783"/>
    <n v="1002581882"/>
    <n v="3"/>
    <x v="7"/>
    <n v="5"/>
    <s v="SINGARJA"/>
    <s v="TABANAN"/>
    <s v="TBN"/>
    <s v="REG"/>
    <s v="AO"/>
    <s v="NEW SALES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0"/>
    <x v="30"/>
  </r>
  <r>
    <n v="1784"/>
    <n v="1002582547"/>
    <n v="3"/>
    <x v="7"/>
    <n v="5"/>
    <s v="SINGARJA"/>
    <s v="TABANAN"/>
    <s v="TBN"/>
    <s v="REG"/>
    <s v="AO"/>
    <s v="NEW SALES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0"/>
    <x v="30"/>
  </r>
  <r>
    <n v="1785"/>
    <n v="1002587219"/>
    <n v="3"/>
    <x v="7"/>
    <n v="5"/>
    <s v="SINGARJA"/>
    <s v="TABANAN"/>
    <s v="TBN"/>
    <s v="REG"/>
    <s v="AO"/>
    <s v="NEW SALES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0"/>
    <x v="30"/>
  </r>
  <r>
    <n v="1786"/>
    <n v="1002566926"/>
    <n v="3"/>
    <x v="7"/>
    <n v="5"/>
    <s v="SINGARJA"/>
    <s v="TABANAN"/>
    <s v="TBN"/>
    <s v="REG"/>
    <s v="AO"/>
    <s v="NEW SALES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2"/>
    <x v="30"/>
  </r>
  <r>
    <n v="1787"/>
    <n v="1002566682"/>
    <n v="3"/>
    <x v="7"/>
    <n v="5"/>
    <s v="SINGARJA"/>
    <s v="TABANAN"/>
    <s v="TBN"/>
    <s v="REG"/>
    <s v="AO"/>
    <s v="NEW SALES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2"/>
    <x v="30"/>
  </r>
  <r>
    <n v="1788"/>
    <n v="1002569569"/>
    <n v="3"/>
    <x v="7"/>
    <n v="5"/>
    <s v="SINGARJA"/>
    <s v="TABANAN"/>
    <s v="TBN"/>
    <s v="REG"/>
    <s v="AO"/>
    <s v="NEW SALES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2"/>
    <x v="30"/>
  </r>
  <r>
    <n v="1789"/>
    <n v="1002585648"/>
    <n v="3"/>
    <x v="7"/>
    <n v="5"/>
    <s v="SINGARJA"/>
    <s v="TABANAN"/>
    <s v="TBN"/>
    <s v="REG"/>
    <s v="AO"/>
    <s v="NEW SALES"/>
    <m/>
    <s v="QC MIA - INVALID QUALITY CONTROL MIA"/>
    <s v="RBS-Regional 3"/>
    <d v="2026-09-14T09:54:24"/>
    <d v="2026-09-15T17:49:02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Mohon upload foto bangunan secara langsung bu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2"/>
    <x v="30"/>
  </r>
  <r>
    <n v="1790"/>
    <n v="1002585998"/>
    <n v="3"/>
    <x v="7"/>
    <n v="5"/>
    <s v="SINGARJA"/>
    <s v="TABANAN"/>
    <s v="TBN"/>
    <s v="REG"/>
    <s v="AO"/>
    <s v="NEW SALES"/>
    <m/>
    <s v="QC MIA - INVALID QUALITY CONTROL MIA"/>
    <s v="RBS-Regional 3"/>
    <d v="2026-09-14T11:12:41"/>
    <d v="2026-09-15T18:59:21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masa berlaku SIM habis ganti dengan KTP &amp;amp; fo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  <x v="30"/>
  </r>
  <r>
    <n v="1791"/>
    <n v="1002588875"/>
    <n v="3"/>
    <x v="7"/>
    <n v="5"/>
    <s v="SINGARJA"/>
    <s v="TABANAN"/>
    <s v="TBN"/>
    <s v="REG"/>
    <s v="AO"/>
    <s v="NEW SALES"/>
    <m/>
    <s v="MIE - SEND SURVEY"/>
    <s v="RBS-Regional 3"/>
    <d v="2026-09-15T12:57:02"/>
    <d v="2026-09-15T15:34:01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SURVEY_NEW_MANJA"/>
    <s v="TABANAN"/>
    <s v="NO ADDON"/>
    <m/>
    <s v="MIE - SEND SURVEY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m/>
    <m/>
    <m/>
    <e v="#NUM!"/>
    <e v="#NUM!"/>
    <x v="2"/>
    <x v="30"/>
  </r>
  <r>
    <n v="1792"/>
    <n v="1002580387"/>
    <n v="3"/>
    <x v="7"/>
    <n v="5"/>
    <s v="SINGARJA"/>
    <s v="TABANAN"/>
    <s v="TBN"/>
    <s v="REG"/>
    <s v="AO"/>
    <s v="NEW SALES"/>
    <s v="1P INET"/>
    <s v="SIBEL - CREATE ORDER FAIL"/>
    <s v="RBS-Regional 3"/>
    <d v="2026-09-10T11:17:56"/>
    <d v="2026-09-15T07:24:13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INPROGRESS_SC"/>
    <s v="TABANAN"/>
    <s v="OCA"/>
    <m/>
    <s v="Error invoking service 'wsReceiveSWIOrder_PortType_1', method 'receiveSWIOrder' at step 'Submit Order WS'.(SBL-BPR-00162) -- 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2"/>
    <x v="30"/>
  </r>
  <r>
    <n v="1793"/>
    <n v="1002566613"/>
    <n v="3"/>
    <x v="7"/>
    <n v="5"/>
    <s v="SINGARJA"/>
    <s v="TABANAN"/>
    <s v="TBN"/>
    <s v="REG"/>
    <s v="AO"/>
    <s v="NEW SALES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0"/>
  </r>
  <r>
    <n v="1794"/>
    <n v="1002566671"/>
    <n v="3"/>
    <x v="7"/>
    <n v="5"/>
    <s v="SINGARJA"/>
    <s v="TABANAN"/>
    <s v="TBN"/>
    <s v="REG"/>
    <s v="AO"/>
    <s v="NEW SALES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0"/>
  </r>
  <r>
    <n v="1795"/>
    <n v="1002568688"/>
    <n v="3"/>
    <x v="7"/>
    <n v="5"/>
    <s v="SINGARJA"/>
    <s v="TABANAN"/>
    <s v="TBN"/>
    <s v="REG"/>
    <s v="AO"/>
    <s v="NEW SALES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2"/>
    <x v="30"/>
  </r>
  <r>
    <n v="1796"/>
    <n v="1002568709"/>
    <n v="3"/>
    <x v="7"/>
    <n v="5"/>
    <s v="SINGARJA"/>
    <s v="TABANAN"/>
    <s v="TBN"/>
    <s v="REG"/>
    <s v="AO"/>
    <s v="NEW SALES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  <x v="30"/>
  </r>
  <r>
    <n v="1797"/>
    <n v="1002568764"/>
    <n v="3"/>
    <x v="7"/>
    <n v="5"/>
    <s v="SINGARJA"/>
    <s v="TABANAN"/>
    <s v="TBN"/>
    <s v="REG"/>
    <s v="AO"/>
    <s v="NEW SALES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0"/>
  </r>
  <r>
    <n v="1798"/>
    <n v="1002571349"/>
    <n v="3"/>
    <x v="7"/>
    <n v="5"/>
    <s v="SINGARJA"/>
    <s v="TABANAN"/>
    <s v="TBN"/>
    <s v="REG"/>
    <s v="AO"/>
    <s v="NEW SALES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2"/>
    <x v="30"/>
  </r>
  <r>
    <n v="1799"/>
    <n v="1002571452"/>
    <n v="3"/>
    <x v="7"/>
    <n v="5"/>
    <s v="SINGARJA"/>
    <s v="TABANAN"/>
    <s v="TBN"/>
    <s v="REG"/>
    <s v="AO"/>
    <s v="NEW SALES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2"/>
    <x v="30"/>
  </r>
  <r>
    <n v="1800"/>
    <n v="1002577245"/>
    <n v="3"/>
    <x v="7"/>
    <n v="5"/>
    <s v="DENPASAR"/>
    <s v="UBUNG"/>
    <s v="SMY"/>
    <s v="REG"/>
    <s v="AO"/>
    <s v="NEW SALES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0"/>
    <x v="31"/>
  </r>
  <r>
    <n v="1801"/>
    <n v="1002580945"/>
    <n v="3"/>
    <x v="7"/>
    <n v="5"/>
    <s v="DENPASAR"/>
    <s v="UBUNG"/>
    <s v="SMY"/>
    <s v="REG"/>
    <s v="AO"/>
    <s v="NEW SALES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1"/>
    <x v="31"/>
  </r>
  <r>
    <n v="1802"/>
    <n v="1002588500"/>
    <n v="3"/>
    <x v="7"/>
    <n v="5"/>
    <s v="DENPASAR"/>
    <s v="UBUNG"/>
    <s v="SMY"/>
    <s v="REG"/>
    <s v="AO"/>
    <s v="NEW SALES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0"/>
    <x v="31"/>
  </r>
  <r>
    <n v="1803"/>
    <n v="1002578758"/>
    <n v="3"/>
    <x v="7"/>
    <n v="5"/>
    <s v="DENPASAR"/>
    <s v="UBUNG"/>
    <s v="SMY"/>
    <s v="REG"/>
    <s v="AO"/>
    <s v="NEW SALES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2"/>
    <x v="31"/>
  </r>
  <r>
    <n v="1804"/>
    <n v="1002581509"/>
    <n v="3"/>
    <x v="7"/>
    <n v="5"/>
    <s v="DENPASAR"/>
    <s v="UBUNG"/>
    <s v="SMY"/>
    <s v="REG"/>
    <s v="AO"/>
    <s v="NEW SALES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2"/>
    <x v="31"/>
  </r>
  <r>
    <n v="1805"/>
    <n v="1002571933"/>
    <n v="3"/>
    <x v="7"/>
    <n v="5"/>
    <s v="DENPASAR"/>
    <s v="UBUNG"/>
    <s v="SMY"/>
    <s v="REG"/>
    <s v="AO"/>
    <s v="NEW SALES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1"/>
  </r>
  <r>
    <n v="1806"/>
    <n v="1002571315"/>
    <n v="3"/>
    <x v="7"/>
    <n v="5"/>
    <s v="DENPASAR"/>
    <s v="UBUNG"/>
    <s v="SMY"/>
    <s v="REG"/>
    <s v="AO"/>
    <s v="NEW SALES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1"/>
  </r>
  <r>
    <n v="1807"/>
    <n v="1002575234"/>
    <n v="3"/>
    <x v="7"/>
    <n v="5"/>
    <s v="DENPASAR"/>
    <s v="UBUNG"/>
    <s v="SMY"/>
    <s v="REG"/>
    <s v="AO"/>
    <s v="NEW SALES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2"/>
    <x v="31"/>
  </r>
  <r>
    <n v="1808"/>
    <n v="1002576574"/>
    <n v="3"/>
    <x v="7"/>
    <n v="5"/>
    <s v="DENPASAR"/>
    <s v="UBUNG"/>
    <s v="UBN"/>
    <s v="REG"/>
    <s v="AO"/>
    <s v="NEW SALES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0"/>
    <x v="31"/>
  </r>
  <r>
    <n v="1809"/>
    <n v="1002576395"/>
    <n v="3"/>
    <x v="7"/>
    <n v="5"/>
    <s v="DENPASAR"/>
    <s v="UBUNG"/>
    <s v="UBN"/>
    <s v="REG"/>
    <s v="AO"/>
    <s v="NEW SALES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0"/>
    <x v="31"/>
  </r>
  <r>
    <n v="1810"/>
    <n v="1002578535"/>
    <n v="3"/>
    <x v="7"/>
    <n v="5"/>
    <s v="DENPASAR"/>
    <s v="UBUNG"/>
    <s v="UBN"/>
    <s v="REG"/>
    <s v="AO"/>
    <s v="NEW SALES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0"/>
    <x v="31"/>
  </r>
  <r>
    <n v="1811"/>
    <n v="1002578245"/>
    <n v="3"/>
    <x v="7"/>
    <n v="5"/>
    <s v="DENPASAR"/>
    <s v="UBUNG"/>
    <s v="UBN"/>
    <s v="REG"/>
    <s v="AO"/>
    <s v="NEW SALES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0"/>
    <x v="31"/>
  </r>
  <r>
    <n v="1812"/>
    <n v="1002577418"/>
    <n v="3"/>
    <x v="7"/>
    <n v="5"/>
    <s v="DENPASAR"/>
    <s v="UBUNG"/>
    <s v="UBN"/>
    <s v="REG"/>
    <s v="AO"/>
    <s v="NEW SALES"/>
    <m/>
    <s v="100 | REVOKE COMPLETED"/>
    <s v="RBS-Regional 3"/>
    <d v="2026-09-08T15:41:10"/>
    <d v="2026-09-15T07:28:23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2"/>
    <x v="31"/>
  </r>
  <r>
    <n v="1813"/>
    <n v="1002580441"/>
    <n v="3"/>
    <x v="7"/>
    <n v="5"/>
    <s v="DENPASAR"/>
    <s v="UBUNG"/>
    <s v="UBN"/>
    <s v="REG"/>
    <s v="AO"/>
    <s v="NEW SALES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2"/>
    <x v="31"/>
  </r>
  <r>
    <n v="1814"/>
    <n v="1002590030"/>
    <n v="3"/>
    <x v="7"/>
    <n v="5"/>
    <s v="DENPASAR"/>
    <s v="UBUNG"/>
    <s v="UBN"/>
    <s v="REG"/>
    <s v="AO"/>
    <s v="NEW SALES"/>
    <s v="1P INET"/>
    <s v="MIE - SEND SURVEY"/>
    <s v="RBS-Regional 3"/>
    <d v="2026-09-15T17:03:02"/>
    <d v="2026-09-15T17:06:01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m/>
    <s v="SURVEY_NEW_MANJA"/>
    <s v="UBUNG"/>
    <s v="OCA"/>
    <m/>
    <s v="MIE - SEND SURVEY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  <x v="31"/>
  </r>
  <r>
    <n v="1815"/>
    <n v="1002567620"/>
    <n v="3"/>
    <x v="7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0"/>
    <x v="31"/>
  </r>
  <r>
    <n v="1816"/>
    <n v="1002567630"/>
    <n v="3"/>
    <x v="7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0"/>
    <x v="31"/>
  </r>
  <r>
    <n v="1817"/>
    <n v="1002567608"/>
    <n v="3"/>
    <x v="7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0"/>
    <x v="31"/>
  </r>
  <r>
    <n v="1818"/>
    <n v="1002567710"/>
    <n v="3"/>
    <x v="7"/>
    <n v="5"/>
    <s v="DENPASAR"/>
    <s v="UBUNG"/>
    <s v="MMN"/>
    <s v="REG"/>
    <s v="AO"/>
    <s v="NEW SALES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0"/>
    <x v="31"/>
  </r>
  <r>
    <n v="1819"/>
    <n v="1002568824"/>
    <n v="3"/>
    <x v="7"/>
    <n v="5"/>
    <s v="DENPASAR"/>
    <s v="UBUNG"/>
    <s v="MMN"/>
    <s v="REG"/>
    <s v="AO"/>
    <s v="NEW SALES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0"/>
    <x v="31"/>
  </r>
  <r>
    <n v="1820"/>
    <n v="1002568830"/>
    <n v="3"/>
    <x v="7"/>
    <n v="5"/>
    <s v="DENPASAR"/>
    <s v="UBUNG"/>
    <s v="MMN"/>
    <s v="REG"/>
    <s v="AO"/>
    <s v="NEW SALES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0"/>
    <x v="31"/>
  </r>
  <r>
    <n v="1821"/>
    <n v="1002568947"/>
    <n v="3"/>
    <x v="7"/>
    <n v="5"/>
    <s v="DENPASAR"/>
    <s v="UBUNG"/>
    <s v="MMN"/>
    <s v="REG"/>
    <s v="AO"/>
    <s v="NEW SALES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0"/>
    <x v="31"/>
  </r>
  <r>
    <n v="1822"/>
    <n v="1002576116"/>
    <n v="3"/>
    <x v="7"/>
    <n v="5"/>
    <s v="DENPASAR"/>
    <s v="UBUNG"/>
    <s v="MMN"/>
    <s v="REG"/>
    <s v="AO"/>
    <s v="NEW SALES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0"/>
    <x v="31"/>
  </r>
  <r>
    <n v="1823"/>
    <n v="1002578139"/>
    <n v="3"/>
    <x v="7"/>
    <n v="5"/>
    <s v="DENPASAR"/>
    <s v="UBUNG"/>
    <s v="MMN"/>
    <s v="REG"/>
    <s v="AO"/>
    <s v="NEW SALES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0"/>
    <x v="31"/>
  </r>
  <r>
    <n v="1824"/>
    <n v="1002578121"/>
    <n v="3"/>
    <x v="7"/>
    <n v="5"/>
    <s v="DENPASAR"/>
    <s v="UBUNG"/>
    <s v="MMN"/>
    <s v="REG"/>
    <s v="AO"/>
    <s v="NEW SALES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0"/>
    <x v="31"/>
  </r>
  <r>
    <n v="1825"/>
    <n v="1002580242"/>
    <n v="3"/>
    <x v="7"/>
    <n v="5"/>
    <s v="DENPASAR"/>
    <s v="UBUNG"/>
    <s v="MMN"/>
    <s v="REG"/>
    <s v="AO"/>
    <s v="NEW SALES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0"/>
    <x v="31"/>
  </r>
  <r>
    <n v="1826"/>
    <n v="1002582622"/>
    <n v="3"/>
    <x v="7"/>
    <n v="5"/>
    <s v="DENPASAR"/>
    <s v="UBUNG"/>
    <s v="MMN"/>
    <s v="REG"/>
    <s v="AO"/>
    <s v="NEW SALES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2"/>
    <x v="31"/>
  </r>
  <r>
    <n v="1827"/>
    <n v="1002575787"/>
    <n v="3"/>
    <x v="7"/>
    <n v="5"/>
    <s v="DENPASAR"/>
    <s v="UBUNG"/>
    <s v="MMN"/>
    <s v="REG"/>
    <s v="AO"/>
    <s v="NEW SALES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2"/>
    <x v="31"/>
  </r>
  <r>
    <n v="1828"/>
    <n v="1002575905"/>
    <n v="3"/>
    <x v="7"/>
    <n v="5"/>
    <s v="DENPASAR"/>
    <s v="UBUNG"/>
    <s v="MMN"/>
    <s v="REG"/>
    <s v="AO"/>
    <s v="NEW SALES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2"/>
    <x v="31"/>
  </r>
  <r>
    <n v="1829"/>
    <n v="1002576911"/>
    <n v="3"/>
    <x v="7"/>
    <n v="5"/>
    <s v="DENPASAR"/>
    <s v="UBUNG"/>
    <s v="MMN"/>
    <s v="REG"/>
    <s v="AO"/>
    <s v="NEW SALES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2"/>
    <x v="31"/>
  </r>
  <r>
    <n v="1830"/>
    <n v="1002576954"/>
    <n v="3"/>
    <x v="7"/>
    <n v="5"/>
    <s v="DENPASAR"/>
    <s v="UBUNG"/>
    <s v="MMN"/>
    <s v="REG"/>
    <s v="AO"/>
    <s v="NEW SALES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1"/>
  </r>
  <r>
    <n v="1831"/>
    <n v="1002568177"/>
    <n v="3"/>
    <x v="7"/>
    <n v="5"/>
    <s v="DENPASAR"/>
    <s v="SANUR"/>
    <s v="TOP"/>
    <s v="REG"/>
    <s v="AO"/>
    <s v="NEW SALES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0"/>
    <x v="32"/>
  </r>
  <r>
    <n v="1832"/>
    <n v="1002572978"/>
    <n v="3"/>
    <x v="7"/>
    <n v="5"/>
    <s v="DENPASAR"/>
    <s v="SANUR"/>
    <s v="TOP"/>
    <s v="REG"/>
    <s v="AO"/>
    <s v="NEW SALES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0"/>
    <x v="32"/>
  </r>
  <r>
    <n v="1833"/>
    <n v="1002583662"/>
    <n v="3"/>
    <x v="7"/>
    <n v="5"/>
    <s v="DENPASAR"/>
    <s v="SANUR"/>
    <s v="TOP"/>
    <s v="REG"/>
    <s v="AO"/>
    <s v="NEW SALES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0"/>
    <x v="32"/>
  </r>
  <r>
    <n v="1834"/>
    <n v="1002568091"/>
    <n v="3"/>
    <x v="7"/>
    <n v="5"/>
    <s v="DENPASAR"/>
    <s v="SANUR"/>
    <s v="TOP"/>
    <s v="REG"/>
    <s v="AO"/>
    <s v="NEW SALES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2"/>
    <x v="32"/>
  </r>
  <r>
    <n v="1835"/>
    <n v="1002568912"/>
    <n v="3"/>
    <x v="7"/>
    <n v="5"/>
    <s v="DENPASAR"/>
    <s v="SANUR"/>
    <s v="TOP"/>
    <s v="REG"/>
    <s v="AO"/>
    <s v="NEW SALES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2"/>
    <x v="32"/>
  </r>
  <r>
    <n v="1836"/>
    <n v="1002564922"/>
    <n v="3"/>
    <x v="7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0"/>
    <x v="33"/>
  </r>
  <r>
    <n v="1837"/>
    <n v="1002577154"/>
    <n v="3"/>
    <x v="7"/>
    <n v="5"/>
    <s v="DENPASAR"/>
    <s v="JIMBARAN"/>
    <s v="JBR"/>
    <s v="REG"/>
    <s v="AO"/>
    <s v="NEW SALES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2"/>
    <x v="33"/>
  </r>
  <r>
    <n v="1838"/>
    <n v="1002577053"/>
    <n v="3"/>
    <x v="7"/>
    <n v="5"/>
    <s v="DENPASAR"/>
    <s v="JIMBARAN"/>
    <s v="JBR"/>
    <s v="REG"/>
    <s v="AO"/>
    <s v="NEW SALES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2"/>
    <x v="33"/>
  </r>
  <r>
    <n v="1839"/>
    <n v="1002566158"/>
    <n v="3"/>
    <x v="7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0"/>
    <x v="33"/>
  </r>
  <r>
    <n v="1840"/>
    <n v="1002570984"/>
    <n v="3"/>
    <x v="7"/>
    <n v="5"/>
    <s v="DENPASAR"/>
    <s v="JIMBARAN"/>
    <s v="KUT"/>
    <s v="REG"/>
    <s v="AO"/>
    <s v="NEW SALES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0"/>
    <x v="33"/>
  </r>
  <r>
    <n v="1841"/>
    <n v="1002588117"/>
    <n v="3"/>
    <x v="7"/>
    <n v="5"/>
    <s v="DENPASAR"/>
    <s v="JIMBARAN"/>
    <s v="KUT"/>
    <s v="REG"/>
    <s v="AO"/>
    <s v="NEW SALES"/>
    <s v="1P INET"/>
    <s v="Completed (PS)"/>
    <s v="RBS-Regional 3"/>
    <d v="2026-09-15T09:38:55"/>
    <d v="2026-09-16T08:05:55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S"/>
    <s v="KUTA"/>
    <s v="NO ADDON"/>
    <n v="20260916"/>
    <s v="Complet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n v="2026"/>
    <n v="9"/>
    <n v="16"/>
    <d v="2026-09-16T00:00:00"/>
    <n v="-0.33333333333575865"/>
    <x v="0"/>
    <x v="33"/>
  </r>
  <r>
    <n v="1842"/>
    <n v="1002577669"/>
    <n v="3"/>
    <x v="7"/>
    <n v="5"/>
    <s v="DENPASAR"/>
    <s v="JIMBARAN"/>
    <s v="KUT"/>
    <s v="REG"/>
    <s v="AO"/>
    <s v="NEW SALES"/>
    <s v="1P INET"/>
    <s v="TIBS - FULFILL BILLING START"/>
    <s v="RBS-Regional 3"/>
    <d v="2026-09-08T17:02:56"/>
    <d v="2026-09-09T19:39:26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09"/>
    <s v="Fulfill Billing Start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9"/>
    <d v="2026-09-09T00:00:00"/>
    <n v="-0.625"/>
    <x v="0"/>
    <x v="33"/>
  </r>
  <r>
    <n v="1843"/>
    <n v="1002571227"/>
    <n v="3"/>
    <x v="7"/>
    <n v="5"/>
    <s v="DENPASAR"/>
    <s v="JIMBARAN"/>
    <s v="NSD"/>
    <s v="REG"/>
    <s v="AO"/>
    <s v="NEW SALES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0"/>
    <x v="33"/>
  </r>
  <r>
    <n v="1844"/>
    <n v="1002577702"/>
    <n v="3"/>
    <x v="7"/>
    <n v="5"/>
    <s v="DENPASAR"/>
    <s v="JIMBARAN"/>
    <s v="BNO"/>
    <s v="REG"/>
    <s v="AO"/>
    <s v="NEW SALES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0"/>
    <x v="33"/>
  </r>
  <r>
    <n v="1845"/>
    <n v="1002580553"/>
    <n v="3"/>
    <x v="7"/>
    <n v="5"/>
    <s v="DENPASAR"/>
    <s v="JIMBARAN"/>
    <s v="BNO"/>
    <s v="REG"/>
    <s v="AO"/>
    <s v="NEW SALES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0"/>
    <x v="33"/>
  </r>
  <r>
    <n v="1846"/>
    <n v="1002569043"/>
    <n v="3"/>
    <x v="7"/>
    <n v="5"/>
    <s v="DENPASAR"/>
    <s v="JIMBARAN"/>
    <s v="BNO"/>
    <s v="REG"/>
    <s v="AO"/>
    <s v="NEW SALES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2"/>
    <x v="33"/>
  </r>
  <r>
    <n v="1847"/>
    <n v="1002582894"/>
    <n v="3"/>
    <x v="7"/>
    <n v="5"/>
    <s v="DENPASAR"/>
    <s v="JIMBARAN"/>
    <s v="BNO"/>
    <s v="REG"/>
    <s v="AO"/>
    <s v="NEW SALES"/>
    <m/>
    <s v="REVOKE ORDER"/>
    <s v="RBS-Regional 3"/>
    <d v="2026-09-11T14:39:21"/>
    <d v="2026-09-15T07:29:44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Order direvoke oleh CHRISTOPHORUS DRYANTORO remark : tidak ada alpro terdekat response : transactionID : SC1002582894| Acco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2"/>
    <x v="33"/>
  </r>
  <r>
    <n v="1848"/>
    <n v="1002567512"/>
    <n v="3"/>
    <x v="7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0"/>
    <x v="32"/>
  </r>
  <r>
    <n v="1849"/>
    <n v="1002567508"/>
    <n v="3"/>
    <x v="7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0"/>
    <x v="32"/>
  </r>
  <r>
    <n v="1850"/>
    <n v="1002576788"/>
    <n v="3"/>
    <x v="7"/>
    <n v="5"/>
    <s v="DENPASAR"/>
    <s v="SANUR"/>
    <s v="KLM"/>
    <s v="REG"/>
    <s v="AO"/>
    <s v="NEW SALES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0"/>
    <x v="32"/>
  </r>
  <r>
    <n v="1851"/>
    <n v="1002579746"/>
    <n v="3"/>
    <x v="7"/>
    <n v="5"/>
    <s v="DENPASAR"/>
    <s v="SANUR"/>
    <s v="KLM"/>
    <s v="REG"/>
    <s v="AO"/>
    <s v="NEW SALES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0"/>
    <x v="32"/>
  </r>
  <r>
    <n v="1852"/>
    <n v="1002570135"/>
    <n v="3"/>
    <x v="7"/>
    <n v="5"/>
    <s v="DENPASAR"/>
    <s v="SANUR"/>
    <s v="KLM"/>
    <s v="REG"/>
    <s v="AO"/>
    <s v="NEW SALES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2"/>
    <x v="32"/>
  </r>
  <r>
    <n v="1853"/>
    <n v="1002578257"/>
    <n v="3"/>
    <x v="7"/>
    <n v="5"/>
    <s v="DENPASAR"/>
    <s v="SANUR"/>
    <s v="KLM"/>
    <s v="REG"/>
    <s v="AO"/>
    <s v="NEW SALES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2"/>
    <x v="32"/>
  </r>
  <r>
    <n v="1854"/>
    <n v="1002588366"/>
    <n v="3"/>
    <x v="7"/>
    <n v="5"/>
    <s v="DENPASAR"/>
    <s v="SANUR"/>
    <s v="KLM"/>
    <s v="REG"/>
    <s v="AO"/>
    <s v="NEW SALES"/>
    <m/>
    <s v="7 | OSS - PROVISIONING ISSUED"/>
    <s v="RBS-Regional 3"/>
    <d v="2026-09-15T10:29:02"/>
    <d v="2026-09-15T10:36:24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m/>
    <s v="PI"/>
    <s v="KALIASEM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2"/>
    <x v="32"/>
  </r>
  <r>
    <n v="1855"/>
    <n v="1002587190"/>
    <n v="3"/>
    <x v="7"/>
    <n v="5"/>
    <s v="DENPASAR"/>
    <s v="SANUR"/>
    <s v="KLM"/>
    <s v="REG"/>
    <s v="AO"/>
    <s v="NEW SALES"/>
    <m/>
    <s v="OSS - FALLOUT"/>
    <s v="RBS-Regional 3"/>
    <d v="2026-09-14T15:54:28"/>
    <d v="2026-09-16T11:50:25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FO_WFM"/>
    <s v="KALIASEM"/>
    <s v="NO ADDON"/>
    <m/>
    <s v="Provisioning Failed|WFM|INF009394067|PP_-8.7029917,115.225155_Perlu buatkan jalur d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m/>
    <m/>
    <m/>
    <e v="#NUM!"/>
    <e v="#NUM!"/>
    <x v="2"/>
    <x v="32"/>
  </r>
  <r>
    <n v="1856"/>
    <n v="1002571162"/>
    <n v="3"/>
    <x v="7"/>
    <n v="5"/>
    <s v="DENPASAR"/>
    <s v="SANUR"/>
    <s v="SAU"/>
    <s v="REG"/>
    <s v="AO"/>
    <s v="NEW SALES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0"/>
    <x v="32"/>
  </r>
  <r>
    <n v="1857"/>
    <n v="1002581086"/>
    <n v="3"/>
    <x v="7"/>
    <n v="5"/>
    <s v="DENPASAR"/>
    <s v="SANUR"/>
    <s v="SAU"/>
    <s v="REG"/>
    <s v="AO"/>
    <s v="NEW SALES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0"/>
    <x v="32"/>
  </r>
  <r>
    <n v="1858"/>
    <n v="1002566429"/>
    <n v="3"/>
    <x v="7"/>
    <n v="5"/>
    <s v="DENPASAR"/>
    <s v="SANUR"/>
    <s v="SAU"/>
    <s v="REG"/>
    <s v="AO"/>
    <s v="NEW SALES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2"/>
    <x v="32"/>
  </r>
  <r>
    <n v="1859"/>
    <n v="1002578318"/>
    <n v="3"/>
    <x v="7"/>
    <n v="5"/>
    <s v="SINGARJA"/>
    <s v="SINGARAJA"/>
    <s v="KNT"/>
    <s v="REG"/>
    <s v="AO"/>
    <s v="NEW SALES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1"/>
    <x v="29"/>
  </r>
  <r>
    <n v="1860"/>
    <n v="1002571299"/>
    <n v="3"/>
    <x v="7"/>
    <n v="5"/>
    <s v="SINGARJA"/>
    <s v="GIANYAR"/>
    <s v="GIN"/>
    <s v="REG"/>
    <s v="AO"/>
    <s v="NEW SALES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0"/>
    <x v="34"/>
  </r>
  <r>
    <n v="1861"/>
    <n v="1002582801"/>
    <n v="3"/>
    <x v="7"/>
    <n v="5"/>
    <s v="SINGARJA"/>
    <s v="GIANYAR"/>
    <s v="GIN"/>
    <s v="REG"/>
    <s v="AO"/>
    <s v="NEW SALES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0"/>
    <x v="34"/>
  </r>
  <r>
    <n v="1862"/>
    <n v="1002585294"/>
    <n v="3"/>
    <x v="7"/>
    <n v="5"/>
    <s v="SINGARJA"/>
    <s v="GIANYAR"/>
    <s v="GIN"/>
    <s v="REG"/>
    <s v="AO"/>
    <s v="NEW SALES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0"/>
    <x v="34"/>
  </r>
  <r>
    <n v="1863"/>
    <n v="1002565696"/>
    <n v="3"/>
    <x v="7"/>
    <n v="5"/>
    <s v="SINGARJA"/>
    <s v="GIANYAR"/>
    <s v="GIN"/>
    <s v="REG"/>
    <s v="AO"/>
    <s v="NEW SALES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2"/>
    <x v="34"/>
  </r>
  <r>
    <n v="1864"/>
    <n v="1002586882"/>
    <n v="3"/>
    <x v="7"/>
    <n v="5"/>
    <s v="SINGARJA"/>
    <s v="GIANYAR"/>
    <s v="GIN"/>
    <s v="REG"/>
    <s v="AO"/>
    <s v="NEW SALES"/>
    <m/>
    <s v="7 | OSS - PROVISIONING ISSUED"/>
    <s v="RBS-Regional 3"/>
    <d v="2026-09-14T14:52:25"/>
    <d v="2026-09-16T09:57:17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I"/>
    <s v="GIANYAR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m/>
    <m/>
    <m/>
    <e v="#NUM!"/>
    <e v="#NUM!"/>
    <x v="2"/>
    <x v="34"/>
  </r>
  <r>
    <n v="1865"/>
    <n v="1002578182"/>
    <n v="3"/>
    <x v="7"/>
    <n v="5"/>
    <s v="DENPASAR"/>
    <s v="SANUR"/>
    <s v="SWI"/>
    <s v="REG"/>
    <s v="AO"/>
    <s v="NEW SALES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0"/>
    <x v="32"/>
  </r>
  <r>
    <n v="1866"/>
    <n v="1002578039"/>
    <n v="3"/>
    <x v="7"/>
    <n v="5"/>
    <s v="DENPASAR"/>
    <s v="SANUR"/>
    <s v="SWI"/>
    <s v="REG"/>
    <s v="AO"/>
    <s v="NEW SALES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2"/>
    <x v="32"/>
  </r>
  <r>
    <n v="1867"/>
    <n v="1002564898"/>
    <n v="3"/>
    <x v="7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0"/>
    <x v="34"/>
  </r>
  <r>
    <n v="1868"/>
    <n v="1002574942"/>
    <n v="3"/>
    <x v="7"/>
    <n v="5"/>
    <s v="SINGARJA"/>
    <s v="GIANYAR"/>
    <s v="UBU"/>
    <s v="REG"/>
    <s v="AO"/>
    <s v="NEW SALES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0"/>
    <x v="34"/>
  </r>
  <r>
    <n v="1869"/>
    <n v="1002574372"/>
    <n v="3"/>
    <x v="7"/>
    <n v="5"/>
    <s v="SINGARJA"/>
    <s v="GIANYAR"/>
    <s v="UBU"/>
    <s v="REG"/>
    <s v="AO"/>
    <s v="NEW SALES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0"/>
    <x v="34"/>
  </r>
  <r>
    <n v="1870"/>
    <n v="1002582956"/>
    <n v="3"/>
    <x v="7"/>
    <n v="5"/>
    <s v="SINGARJA"/>
    <s v="GIANYAR"/>
    <s v="UBU"/>
    <s v="REG"/>
    <s v="AO"/>
    <s v="NEW SALES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0"/>
    <x v="34"/>
  </r>
  <r>
    <n v="1871"/>
    <n v="1002578034"/>
    <n v="3"/>
    <x v="7"/>
    <n v="5"/>
    <s v="SINGARJA"/>
    <s v="GIANYAR"/>
    <s v="UBU"/>
    <s v="REG"/>
    <s v="AO"/>
    <s v="NEW SALES"/>
    <m/>
    <s v="OSS - FALLOUT"/>
    <s v="RBS-Regional 3"/>
    <d v="2026-09-09T09:14:33"/>
    <d v="2026-09-15T15:55:16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FO_WFM"/>
    <s v="UBUD"/>
    <s v="NO ADDON"/>
    <m/>
    <s v="Provisioning Failed|WFM|INF009387670|PP_-6.214722500000001,106.8450008_masih ada acara akan di hubungi kemudi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2"/>
    <x v="34"/>
  </r>
  <r>
    <n v="1872"/>
    <n v="1002580374"/>
    <n v="3"/>
    <x v="7"/>
    <n v="5"/>
    <s v="SINGARJA"/>
    <s v="GIANYAR"/>
    <s v="UBU"/>
    <s v="REG"/>
    <s v="AO"/>
    <s v="NEW SALES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  <x v="34"/>
  </r>
  <r>
    <n v="1873"/>
    <n v="1002573679"/>
    <n v="3"/>
    <x v="7"/>
    <n v="5"/>
    <s v="SINGARJA"/>
    <s v="KLUNGKUNG"/>
    <s v="APR"/>
    <s v="REG"/>
    <s v="AO"/>
    <s v="NEW SALES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2"/>
    <x v="35"/>
  </r>
  <r>
    <n v="1874"/>
    <n v="1002578582"/>
    <n v="3"/>
    <x v="7"/>
    <n v="5"/>
    <s v="SINGARJA"/>
    <s v="KLUNGKUNG"/>
    <s v="APR"/>
    <s v="REG"/>
    <s v="AO"/>
    <s v="NEW SALES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2"/>
    <x v="35"/>
  </r>
  <r>
    <n v="1875"/>
    <n v="1002578575"/>
    <n v="3"/>
    <x v="7"/>
    <n v="5"/>
    <s v="SINGARJA"/>
    <s v="KLUNGKUNG"/>
    <s v="APR"/>
    <s v="REG"/>
    <s v="AO"/>
    <s v="NEW SALES"/>
    <m/>
    <s v="7 | OSS - PROVISIONING ISSUED"/>
    <s v="RBS-Regional 3"/>
    <d v="2026-09-09T11:59:40"/>
    <d v="2026-09-12T10:48:56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2"/>
    <x v="35"/>
  </r>
  <r>
    <n v="1876"/>
    <n v="1002566211"/>
    <n v="3"/>
    <x v="7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0"/>
    <x v="35"/>
  </r>
  <r>
    <n v="1877"/>
    <n v="1002566005"/>
    <n v="3"/>
    <x v="7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0"/>
    <x v="35"/>
  </r>
  <r>
    <n v="1878"/>
    <n v="1002572721"/>
    <n v="3"/>
    <x v="7"/>
    <n v="5"/>
    <s v="SINGARJA"/>
    <s v="KLUNGKUNG"/>
    <s v="SMA"/>
    <s v="REG"/>
    <s v="AO"/>
    <s v="NEW SALES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0"/>
    <x v="35"/>
  </r>
  <r>
    <n v="1879"/>
    <n v="1002572784"/>
    <n v="3"/>
    <x v="7"/>
    <n v="5"/>
    <s v="SINGARJA"/>
    <s v="KLUNGKUNG"/>
    <s v="SMA"/>
    <s v="REG"/>
    <s v="AO"/>
    <s v="NEW SALES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0"/>
    <x v="35"/>
  </r>
  <r>
    <n v="1880"/>
    <n v="1002579263"/>
    <n v="3"/>
    <x v="7"/>
    <n v="5"/>
    <s v="SINGARJA"/>
    <s v="KLUNGKUNG"/>
    <s v="SMA"/>
    <s v="REG"/>
    <s v="AO"/>
    <s v="NEW SALES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0"/>
    <x v="35"/>
  </r>
  <r>
    <n v="1881"/>
    <n v="1002581776"/>
    <n v="3"/>
    <x v="7"/>
    <n v="5"/>
    <s v="SINGARJA"/>
    <s v="KLUNGKUNG"/>
    <s v="SMA"/>
    <s v="REG"/>
    <s v="AO"/>
    <s v="NEW SALES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1"/>
    <x v="35"/>
  </r>
  <r>
    <n v="1882"/>
    <n v="1002587827"/>
    <n v="3"/>
    <x v="7"/>
    <n v="5"/>
    <s v="SINGARJA"/>
    <s v="KLUNGKUNG"/>
    <s v="SMA"/>
    <s v="REG"/>
    <s v="AO"/>
    <s v="NEW SALES"/>
    <m/>
    <s v="Completed (PS)"/>
    <s v="RBS-Regional 3"/>
    <d v="2026-09-15T08:21:17"/>
    <d v="2026-09-16T08:06:16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n v="2026"/>
    <n v="9"/>
    <n v="16"/>
    <d v="2026-09-16T00:00:00"/>
    <n v="-0.33333333333575865"/>
    <x v="0"/>
    <x v="35"/>
  </r>
  <r>
    <n v="1883"/>
    <n v="1002587837"/>
    <n v="3"/>
    <x v="7"/>
    <n v="5"/>
    <s v="SINGARJA"/>
    <s v="KLUNGKUNG"/>
    <s v="SMA"/>
    <s v="REG"/>
    <s v="AO"/>
    <s v="NEW SALES"/>
    <m/>
    <s v="Completed (PS)"/>
    <s v="RBS-Regional 3"/>
    <d v="2026-09-15T08:24:23"/>
    <d v="2026-09-16T08:09:36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m/>
    <s v="PS"/>
    <s v="SEMARAPURA"/>
    <s v="NO ADDON"/>
    <n v="2026091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n v="2026"/>
    <n v="9"/>
    <n v="16"/>
    <d v="2026-09-16T00:00:00"/>
    <n v="-0.33333333333575865"/>
    <x v="0"/>
    <x v="35"/>
  </r>
  <r>
    <n v="1884"/>
    <n v="1002581212"/>
    <n v="3"/>
    <x v="7"/>
    <n v="5"/>
    <s v="SINGARJA"/>
    <s v="KLUNGKUNG"/>
    <s v="SMA"/>
    <s v="REG"/>
    <s v="AO"/>
    <s v="NEW SALES"/>
    <m/>
    <s v="OSS - TESTING SERVICE"/>
    <s v="RBS-Regional 3"/>
    <d v="2026-09-10T15:23:49"/>
    <d v="2026-09-16T09:52:44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ACT_COM"/>
    <s v="SEMARAPURA"/>
    <s v="NO ADDON"/>
    <m/>
    <s v="Testing Servic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m/>
    <m/>
    <m/>
    <e v="#NUM!"/>
    <e v="#NUM!"/>
    <x v="2"/>
    <x v="35"/>
  </r>
  <r>
    <n v="1885"/>
    <n v="1002576805"/>
    <n v="3"/>
    <x v="7"/>
    <n v="5"/>
    <s v="SINGARJA"/>
    <s v="KLUNGKUNG"/>
    <s v="SMA"/>
    <s v="REG"/>
    <s v="AO"/>
    <s v="NEW SALES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2"/>
    <x v="35"/>
  </r>
  <r>
    <n v="1886"/>
    <n v="1002566767"/>
    <n v="3"/>
    <x v="7"/>
    <n v="5"/>
    <s v="SINGARJA"/>
    <s v="KLUNGKUNG"/>
    <s v="SMA"/>
    <s v="REG"/>
    <s v="AO"/>
    <s v="NEW SALES"/>
    <m/>
    <s v="7 | OSS - PROVISIONING ISSUED"/>
    <s v="RBS-Regional 3"/>
    <d v="2026-09-02T09:10:07"/>
    <d v="2026-09-04T13:07:47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2"/>
    <x v="35"/>
  </r>
  <r>
    <n v="1887"/>
    <n v="1002576276"/>
    <n v="3"/>
    <x v="7"/>
    <n v="5"/>
    <s v="SINGARJA"/>
    <s v="KLUNGKUNG"/>
    <s v="SMA"/>
    <s v="REG"/>
    <s v="AO"/>
    <s v="NEW SALES"/>
    <m/>
    <s v="7 | OSS - PROVISIONING ISSUED"/>
    <s v="RBS-Regional 3"/>
    <d v="2026-09-08T09:27:48"/>
    <d v="2026-09-09T13:57:57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I"/>
    <s v="SEMARAPUR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2"/>
    <x v="35"/>
  </r>
  <r>
    <n v="1888"/>
    <n v="1002579818"/>
    <n v="3"/>
    <x v="7"/>
    <n v="5"/>
    <s v="SINGARJA"/>
    <s v="KLUNGKUNG"/>
    <s v="SMA"/>
    <s v="REG"/>
    <s v="AO"/>
    <s v="NEW SALES"/>
    <m/>
    <s v="7 | OSS - PROVISIONING ISSUED"/>
    <s v="RBS-Regional 3"/>
    <d v="2026-09-10T08:40:12"/>
    <d v="2026-09-11T15:32:06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2"/>
    <x v="35"/>
  </r>
  <r>
    <n v="1889"/>
    <n v="1002580193"/>
    <n v="3"/>
    <x v="7"/>
    <n v="5"/>
    <s v="SINGARJA"/>
    <s v="KLUNGKUNG"/>
    <s v="SMA"/>
    <s v="REG"/>
    <s v="AO"/>
    <s v="NEW SALES"/>
    <m/>
    <s v="QC MIA - INVALID QUALITY CONTROL MIA"/>
    <s v="RBS-Regional 3"/>
    <d v="2026-09-10T10:27:33"/>
    <d v="2026-09-15T18:59:18"/>
    <n v="69387440"/>
    <m/>
    <n v="172428816117"/>
    <s v="PT Wilkerlembongan"/>
    <s v="ODP-SMA-FZ/11"/>
    <m/>
    <m/>
    <m/>
    <m/>
    <n v="115.445836611357"/>
    <n v="-8.6788363890337195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QC1"/>
    <s v="SEMARAPURA"/>
    <s v="NO ADDON"/>
    <m/>
    <s v="QC MIA - INVALID QUALITY CONTROL MIA - Foto Dokumen Usaha Tidak Valid - upload npwp yang menaung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5"/>
  </r>
  <r>
    <n v="1890"/>
    <n v="1002582727"/>
    <n v="3"/>
    <x v="7"/>
    <n v="5"/>
    <s v="SINGARJA"/>
    <s v="KLUNGKUNG"/>
    <s v="SMA"/>
    <s v="REG"/>
    <s v="AO"/>
    <s v="NEW SALES"/>
    <m/>
    <s v="MIE - SEND SURVEY"/>
    <s v="RBS-Regional 3"/>
    <d v="2026-09-11T14:01:00"/>
    <d v="2026-09-12T11:06:07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SURVEY_NEW_MANJA"/>
    <s v="SEMARAPU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m/>
    <m/>
    <m/>
    <e v="#NUM!"/>
    <e v="#NUM!"/>
    <x v="2"/>
    <x v="35"/>
  </r>
  <r>
    <n v="1891"/>
    <n v="1002585856"/>
    <n v="3"/>
    <x v="7"/>
    <n v="5"/>
    <s v="SINGARJA"/>
    <s v="KLUNGKUNG"/>
    <s v="SMA"/>
    <s v="REG"/>
    <s v="AO"/>
    <s v="NEW SALES"/>
    <m/>
    <s v="MIE - SEND SURVEY"/>
    <s v="RBS-Regional 3"/>
    <d v="2026-09-14T10:42:20"/>
    <d v="2026-09-16T11:08:06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2"/>
    <x v="35"/>
  </r>
  <r>
    <n v="1892"/>
    <n v="1002570341"/>
    <n v="3"/>
    <x v="7"/>
    <n v="5"/>
    <s v="SINGARJA"/>
    <s v="KLUNGKUNG"/>
    <s v="SMA"/>
    <s v="REG"/>
    <s v="AO"/>
    <s v="NEW SALES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2"/>
    <x v="35"/>
  </r>
  <r>
    <n v="1893"/>
    <n v="1002570414"/>
    <n v="3"/>
    <x v="7"/>
    <n v="5"/>
    <s v="SINGARJA"/>
    <s v="KLUNGKUNG"/>
    <s v="SMA"/>
    <s v="REG"/>
    <s v="AO"/>
    <s v="NEW SALES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2"/>
    <x v="35"/>
  </r>
  <r>
    <n v="1894"/>
    <n v="1002572982"/>
    <n v="3"/>
    <x v="7"/>
    <n v="5"/>
    <s v="SINGARJA"/>
    <s v="KLUNGKUNG"/>
    <s v="SMA"/>
    <s v="REG"/>
    <s v="AO"/>
    <s v="NEW SALES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2"/>
    <x v="35"/>
  </r>
  <r>
    <n v="1895"/>
    <n v="1002574779"/>
    <n v="3"/>
    <x v="7"/>
    <n v="5"/>
    <s v="SINGARJA"/>
    <s v="KLUNGKUNG"/>
    <s v="SMA"/>
    <s v="REG"/>
    <s v="AO"/>
    <s v="NEW SALES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5"/>
  </r>
  <r>
    <n v="1896"/>
    <n v="1002578556"/>
    <n v="3"/>
    <x v="7"/>
    <n v="5"/>
    <s v="SINGARJA"/>
    <s v="KLUNGKUNG"/>
    <s v="SMA"/>
    <s v="REG"/>
    <s v="AO"/>
    <s v="NEW SALES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5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6415"/>
    <n v="3"/>
    <x v="0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0"/>
  </r>
  <r>
    <n v="2"/>
    <n v="1002565594"/>
    <n v="3"/>
    <x v="0"/>
    <n v="5"/>
    <s v="MATARAM"/>
    <s v="LOMBOK BARAT TENGAH"/>
    <s v="GER"/>
    <s v="REG"/>
    <s v="AO"/>
    <x v="0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0"/>
  </r>
  <r>
    <n v="3"/>
    <n v="1002564895"/>
    <n v="3"/>
    <x v="0"/>
    <n v="5"/>
    <s v="MATARAM"/>
    <s v="LOMBOK BARAT TENGAH"/>
    <s v="GER"/>
    <s v="REG"/>
    <s v="AO"/>
    <x v="0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0"/>
  </r>
  <r>
    <n v="4"/>
    <n v="1002568520"/>
    <n v="3"/>
    <x v="0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0"/>
  </r>
  <r>
    <n v="5"/>
    <n v="1002573383"/>
    <n v="3"/>
    <x v="0"/>
    <n v="5"/>
    <s v="MATARAM"/>
    <s v="LOMBOK BARAT TENGAH"/>
    <s v="GER"/>
    <s v="REG"/>
    <s v="AO"/>
    <x v="0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1"/>
  </r>
  <r>
    <n v="6"/>
    <n v="1002573313"/>
    <n v="3"/>
    <x v="0"/>
    <n v="5"/>
    <s v="MATARAM"/>
    <s v="LOMBOK BARAT TENGAH"/>
    <s v="GER"/>
    <s v="REG"/>
    <s v="AO"/>
    <x v="0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0"/>
  </r>
  <r>
    <n v="7"/>
    <n v="1002573697"/>
    <n v="3"/>
    <x v="0"/>
    <n v="5"/>
    <s v="MATARAM"/>
    <s v="LOMBOK BARAT TENGAH"/>
    <s v="GER"/>
    <s v="REG"/>
    <s v="AO"/>
    <x v="0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0"/>
  </r>
  <r>
    <n v="8"/>
    <n v="1002575705"/>
    <n v="3"/>
    <x v="0"/>
    <n v="5"/>
    <s v="MATARAM"/>
    <s v="LOMBOK BARAT TENGAH"/>
    <s v="GER"/>
    <s v="REG"/>
    <s v="AO"/>
    <x v="0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0"/>
  </r>
  <r>
    <n v="9"/>
    <n v="1002588625"/>
    <n v="3"/>
    <x v="0"/>
    <n v="5"/>
    <s v="MATARAM"/>
    <s v="LOMBOK BARAT TENGAH"/>
    <s v="GER"/>
    <s v="REG"/>
    <s v="AO"/>
    <x v="0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0"/>
  </r>
  <r>
    <n v="10"/>
    <n v="1002564240"/>
    <n v="3"/>
    <x v="0"/>
    <n v="5"/>
    <s v="MATARAM"/>
    <s v="LOMBOK BARAT TENGAH"/>
    <s v="GER"/>
    <s v="REG"/>
    <s v="AO"/>
    <x v="0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2"/>
  </r>
  <r>
    <n v="11"/>
    <n v="1002572226"/>
    <n v="3"/>
    <x v="0"/>
    <n v="5"/>
    <s v="MATARAM"/>
    <s v="LOMBOK BARAT TENGAH"/>
    <s v="GER"/>
    <s v="REG"/>
    <s v="AO"/>
    <x v="0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2"/>
  </r>
  <r>
    <n v="12"/>
    <n v="1002573375"/>
    <n v="3"/>
    <x v="0"/>
    <n v="5"/>
    <s v="MATARAM"/>
    <s v="LOMBOK BARAT TENGAH"/>
    <s v="GER"/>
    <s v="REG"/>
    <s v="AO"/>
    <x v="0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2"/>
  </r>
  <r>
    <n v="13"/>
    <n v="1002584035"/>
    <n v="3"/>
    <x v="0"/>
    <n v="5"/>
    <s v="MATARAM"/>
    <s v="LOMBOK BARAT TENGAH"/>
    <s v="GER"/>
    <s v="REG"/>
    <s v="AO"/>
    <x v="0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2"/>
  </r>
  <r>
    <n v="14"/>
    <n v="1002588116"/>
    <n v="3"/>
    <x v="0"/>
    <n v="5"/>
    <s v="MATARAM"/>
    <s v="LOMBOK BARAT TENGAH"/>
    <s v="GER"/>
    <s v="REG"/>
    <s v="AO"/>
    <x v="0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</r>
  <r>
    <n v="15"/>
    <n v="1002587134"/>
    <n v="3"/>
    <x v="0"/>
    <n v="5"/>
    <s v="MATARAM"/>
    <s v="LOMBOK BARAT TENGAH"/>
    <s v="GER"/>
    <s v="REG"/>
    <s v="AO"/>
    <x v="0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2"/>
  </r>
  <r>
    <n v="16"/>
    <n v="1002590090"/>
    <n v="3"/>
    <x v="0"/>
    <n v="5"/>
    <s v="MATARAM"/>
    <s v="LOMBOK BARAT TENGAH"/>
    <s v="GER"/>
    <s v="REG"/>
    <s v="AO"/>
    <x v="0"/>
    <s v="1P INET"/>
    <s v="MIE - SEND SURVEY"/>
    <s v="RBS-Regional 3"/>
    <d v="2026-09-15T17:39:00"/>
    <d v="2026-09-15T17:42:01"/>
    <n v="69391055"/>
    <m/>
    <n v="172602203400"/>
    <s v="TOKO NESYA"/>
    <s v="ODP-GER-FAD/60 FAD/D07/60.01"/>
    <s v="WO064330538"/>
    <m/>
    <m/>
    <m/>
    <n v="116.10564328730101"/>
    <n v="-8.7023229178673596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SURVEY_NEW_MANJA"/>
    <s v="LOMBOK TENGAH"/>
    <s v="NO ADDON"/>
    <m/>
    <s v="MIE - SEND SURVEY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</r>
  <r>
    <n v="17"/>
    <n v="1002564921"/>
    <n v="3"/>
    <x v="0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0"/>
  </r>
  <r>
    <n v="18"/>
    <n v="1002565668"/>
    <n v="3"/>
    <x v="0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0"/>
  </r>
  <r>
    <n v="19"/>
    <n v="1002567513"/>
    <n v="3"/>
    <x v="0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0"/>
  </r>
  <r>
    <n v="20"/>
    <n v="1002568848"/>
    <n v="3"/>
    <x v="0"/>
    <n v="5"/>
    <s v="MATARAM"/>
    <s v="INNER - NUSA TENGGARA"/>
    <s v="SWE"/>
    <s v="REG"/>
    <s v="AO"/>
    <x v="0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1"/>
  </r>
  <r>
    <n v="21"/>
    <n v="1002572734"/>
    <n v="3"/>
    <x v="0"/>
    <n v="5"/>
    <s v="MATARAM"/>
    <s v="INNER - NUSA TENGGARA"/>
    <s v="SWE"/>
    <s v="REG"/>
    <s v="AO"/>
    <x v="0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0"/>
  </r>
  <r>
    <n v="22"/>
    <n v="1002574639"/>
    <n v="3"/>
    <x v="0"/>
    <n v="5"/>
    <s v="MATARAM"/>
    <s v="INNER - NUSA TENGGARA"/>
    <s v="SWE"/>
    <s v="REG"/>
    <s v="AO"/>
    <x v="0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0"/>
  </r>
  <r>
    <n v="23"/>
    <n v="1002575354"/>
    <n v="3"/>
    <x v="0"/>
    <n v="5"/>
    <s v="MATARAM"/>
    <s v="INNER - NUSA TENGGARA"/>
    <s v="SWE"/>
    <s v="REG"/>
    <s v="AO"/>
    <x v="0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0"/>
  </r>
  <r>
    <n v="24"/>
    <n v="1002578035"/>
    <n v="3"/>
    <x v="0"/>
    <n v="5"/>
    <s v="MATARAM"/>
    <s v="INNER - NUSA TENGGARA"/>
    <s v="SWE"/>
    <s v="REG"/>
    <s v="AO"/>
    <x v="0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0"/>
  </r>
  <r>
    <n v="25"/>
    <n v="1002578013"/>
    <n v="3"/>
    <x v="0"/>
    <n v="5"/>
    <s v="MATARAM"/>
    <s v="INNER - NUSA TENGGARA"/>
    <s v="SWE"/>
    <s v="REG"/>
    <s v="AO"/>
    <x v="0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</r>
  <r>
    <n v="26"/>
    <n v="1002582327"/>
    <n v="3"/>
    <x v="0"/>
    <n v="5"/>
    <s v="MATARAM"/>
    <s v="INNER - NUSA TENGGARA"/>
    <s v="SWE"/>
    <s v="REG"/>
    <s v="AO"/>
    <x v="0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0"/>
  </r>
  <r>
    <n v="27"/>
    <n v="1002588723"/>
    <n v="3"/>
    <x v="0"/>
    <n v="5"/>
    <s v="MATARAM"/>
    <s v="INNER - NUSA TENGGARA"/>
    <s v="SWE"/>
    <s v="REG"/>
    <s v="AO"/>
    <x v="0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0"/>
  </r>
  <r>
    <n v="28"/>
    <n v="1002570051"/>
    <n v="3"/>
    <x v="0"/>
    <n v="5"/>
    <s v="MATARAM"/>
    <s v="INNER - NUSA TENGGARA"/>
    <s v="SWE"/>
    <s v="REG"/>
    <s v="AO"/>
    <x v="0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2"/>
  </r>
  <r>
    <n v="29"/>
    <n v="1002572616"/>
    <n v="3"/>
    <x v="0"/>
    <n v="5"/>
    <s v="MATARAM"/>
    <s v="INNER - NUSA TENGGARA"/>
    <s v="SWE"/>
    <s v="REG"/>
    <s v="AO"/>
    <x v="0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2"/>
  </r>
  <r>
    <n v="30"/>
    <n v="1002584669"/>
    <n v="3"/>
    <x v="0"/>
    <n v="5"/>
    <s v="MATARAM"/>
    <s v="INNER - NUSA TENGGARA"/>
    <s v="SWE"/>
    <s v="REG"/>
    <s v="AO"/>
    <x v="0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2"/>
  </r>
  <r>
    <n v="31"/>
    <n v="1002583442"/>
    <n v="3"/>
    <x v="0"/>
    <n v="5"/>
    <s v="MATARAM"/>
    <s v="INNER - NUSA TENGGARA"/>
    <s v="SWE"/>
    <s v="REG"/>
    <s v="AO"/>
    <x v="0"/>
    <s v="1P INET"/>
    <s v="7 | OSS - PROVISIONING ISSUED"/>
    <s v="RBS-Regional 3"/>
    <d v="2026-09-11T16:38:57"/>
    <d v="2026-09-12T15:21:16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m/>
    <s v="PI"/>
    <s v="X"/>
    <s v="NO ADDON"/>
    <m/>
    <s v="Provisioning Issu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2"/>
  </r>
  <r>
    <n v="32"/>
    <n v="1002577930"/>
    <n v="3"/>
    <x v="0"/>
    <n v="5"/>
    <s v="MATARAM"/>
    <s v="INNER - NUSA TENGGARA"/>
    <s v="SWE"/>
    <s v="REG"/>
    <s v="AO"/>
    <x v="0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2"/>
  </r>
  <r>
    <n v="33"/>
    <n v="1002564550"/>
    <n v="3"/>
    <x v="0"/>
    <n v="5"/>
    <s v="MATARAM"/>
    <s v="INNER - NUSA TENGGARA"/>
    <s v="SWE"/>
    <s v="REG"/>
    <s v="AO"/>
    <x v="0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2"/>
  </r>
  <r>
    <n v="34"/>
    <n v="1002565180"/>
    <n v="3"/>
    <x v="0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0"/>
  </r>
  <r>
    <n v="35"/>
    <n v="1002566867"/>
    <n v="3"/>
    <x v="0"/>
    <n v="5"/>
    <s v="MATARAM"/>
    <s v="LOMBOK BARAT TENGAH"/>
    <s v="PRY"/>
    <s v="REG"/>
    <s v="AO"/>
    <x v="0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0"/>
  </r>
  <r>
    <n v="36"/>
    <n v="1002569581"/>
    <n v="3"/>
    <x v="0"/>
    <n v="5"/>
    <s v="MATARAM"/>
    <s v="LOMBOK BARAT TENGAH"/>
    <s v="PRY"/>
    <s v="REG"/>
    <s v="AO"/>
    <x v="0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0"/>
  </r>
  <r>
    <n v="37"/>
    <n v="1002571475"/>
    <n v="3"/>
    <x v="0"/>
    <n v="5"/>
    <s v="MATARAM"/>
    <s v="LOMBOK BARAT TENGAH"/>
    <s v="PRY"/>
    <s v="REG"/>
    <s v="AO"/>
    <x v="0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0"/>
  </r>
  <r>
    <n v="38"/>
    <n v="1002571484"/>
    <n v="3"/>
    <x v="0"/>
    <n v="5"/>
    <s v="MATARAM"/>
    <s v="LOMBOK BARAT TENGAH"/>
    <s v="PRY"/>
    <s v="REG"/>
    <s v="AO"/>
    <x v="0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0"/>
  </r>
  <r>
    <n v="39"/>
    <n v="1002570954"/>
    <n v="3"/>
    <x v="0"/>
    <n v="5"/>
    <s v="MATARAM"/>
    <s v="LOMBOK BARAT TENGAH"/>
    <s v="PRY"/>
    <s v="REG"/>
    <s v="AO"/>
    <x v="0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0"/>
  </r>
  <r>
    <n v="40"/>
    <n v="1002573071"/>
    <n v="3"/>
    <x v="0"/>
    <n v="5"/>
    <s v="MATARAM"/>
    <s v="LOMBOK BARAT TENGAH"/>
    <s v="PRY"/>
    <s v="REG"/>
    <s v="AO"/>
    <x v="0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0"/>
  </r>
  <r>
    <n v="41"/>
    <n v="1002573026"/>
    <n v="3"/>
    <x v="0"/>
    <n v="5"/>
    <s v="MATARAM"/>
    <s v="LOMBOK BARAT TENGAH"/>
    <s v="PRY"/>
    <s v="REG"/>
    <s v="AO"/>
    <x v="0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0"/>
  </r>
  <r>
    <n v="42"/>
    <n v="1002573488"/>
    <n v="3"/>
    <x v="0"/>
    <n v="5"/>
    <s v="MATARAM"/>
    <s v="LOMBOK BARAT TENGAH"/>
    <s v="PRY"/>
    <s v="REG"/>
    <s v="AO"/>
    <x v="0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0"/>
  </r>
  <r>
    <n v="43"/>
    <n v="1002573692"/>
    <n v="3"/>
    <x v="0"/>
    <n v="5"/>
    <s v="MATARAM"/>
    <s v="LOMBOK BARAT TENGAH"/>
    <s v="PRY"/>
    <s v="REG"/>
    <s v="AO"/>
    <x v="0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0"/>
  </r>
  <r>
    <n v="44"/>
    <n v="1002577558"/>
    <n v="3"/>
    <x v="0"/>
    <n v="5"/>
    <s v="MATARAM"/>
    <s v="LOMBOK BARAT TENGAH"/>
    <s v="PRY"/>
    <s v="REG"/>
    <s v="AO"/>
    <x v="0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0"/>
  </r>
  <r>
    <n v="45"/>
    <n v="1002578629"/>
    <n v="3"/>
    <x v="0"/>
    <n v="5"/>
    <s v="MATARAM"/>
    <s v="LOMBOK BARAT TENGAH"/>
    <s v="PRY"/>
    <s v="REG"/>
    <s v="AO"/>
    <x v="0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0"/>
  </r>
  <r>
    <n v="46"/>
    <n v="1002586426"/>
    <n v="3"/>
    <x v="0"/>
    <n v="5"/>
    <s v="MATARAM"/>
    <s v="LOMBOK BARAT TENGAH"/>
    <s v="PRY"/>
    <s v="REG"/>
    <s v="AO"/>
    <x v="0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0"/>
  </r>
  <r>
    <n v="47"/>
    <n v="1002588577"/>
    <n v="3"/>
    <x v="0"/>
    <n v="5"/>
    <s v="MATARAM"/>
    <s v="LOMBOK BARAT TENGAH"/>
    <s v="PRY"/>
    <s v="REG"/>
    <s v="AO"/>
    <x v="0"/>
    <s v="1P INET"/>
    <s v="Completed (PS)"/>
    <s v="RBS-Regional 3"/>
    <d v="2026-09-15T11:21:00"/>
    <d v="2026-09-16T08:06:02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m/>
    <s v="PS"/>
    <s v="LOMBOK TENGAH"/>
    <s v="NO ADDON"/>
    <n v="20260916"/>
    <s v="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n v="2026"/>
    <n v="9"/>
    <n v="16"/>
    <d v="2026-09-16T00:00:00"/>
    <n v="-0.33333333333575865"/>
    <x v="0"/>
  </r>
  <r>
    <n v="48"/>
    <n v="1002588335"/>
    <n v="3"/>
    <x v="0"/>
    <n v="5"/>
    <s v="MATARAM"/>
    <s v="LOMBOK BARAT TENGAH"/>
    <s v="PRY"/>
    <s v="REG"/>
    <s v="AO"/>
    <x v="0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0"/>
  </r>
  <r>
    <n v="49"/>
    <n v="1002588098"/>
    <n v="3"/>
    <x v="0"/>
    <n v="5"/>
    <s v="MATARAM"/>
    <s v="LOMBOK BARAT TENGAH"/>
    <s v="PRY"/>
    <s v="REG"/>
    <s v="AO"/>
    <x v="0"/>
    <s v="1P INET"/>
    <s v="Completed (PS)"/>
    <s v="RBS-Regional 3"/>
    <d v="2026-09-15T09:36:06"/>
    <d v="2026-09-16T08:06:04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PS"/>
    <s v="LOMBOK TENGAH"/>
    <s v="NO ADDON"/>
    <n v="20260916"/>
    <s v="Completed"/>
    <s v="HSI Bisnis PSB 70% - 150 Mbps"/>
    <s v="INDIBIZ"/>
    <m/>
    <m/>
    <d v="2026-09-16T08:00:00"/>
    <s v="2026-09-16 08:00:00 | M Janji : (16/09/2026) jam Pasang : 09:00 Note : hubungi pelanggan jika ingin kelokasi"/>
    <n v="2026"/>
    <n v="9"/>
    <n v="16"/>
    <d v="2026-09-16T00:00:00"/>
    <n v="-0.33333333333575865"/>
    <x v="0"/>
  </r>
  <r>
    <n v="50"/>
    <n v="1002588449"/>
    <n v="3"/>
    <x v="0"/>
    <n v="5"/>
    <s v="MATARAM"/>
    <s v="LOMBOK BARAT TENGAH"/>
    <s v="PRY"/>
    <s v="REG"/>
    <s v="AO"/>
    <x v="0"/>
    <s v="1P INET"/>
    <s v="Completed (PS)"/>
    <s v="RBS-Regional 3"/>
    <d v="2026-09-15T10:45:00"/>
    <d v="2026-09-16T08:06:04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6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0"/>
  </r>
  <r>
    <n v="51"/>
    <n v="1002588994"/>
    <n v="3"/>
    <x v="0"/>
    <n v="5"/>
    <s v="MATARAM"/>
    <s v="LOMBOK BARAT TENGAH"/>
    <s v="PRY"/>
    <s v="REG"/>
    <s v="AO"/>
    <x v="0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0"/>
  </r>
  <r>
    <n v="52"/>
    <n v="1002569031"/>
    <n v="3"/>
    <x v="0"/>
    <n v="5"/>
    <s v="MATARAM"/>
    <s v="LOMBOK BARAT TENGAH"/>
    <s v="PRY"/>
    <s v="REG"/>
    <s v="AO"/>
    <x v="0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2"/>
  </r>
  <r>
    <n v="53"/>
    <n v="100257048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2"/>
  </r>
  <r>
    <n v="54"/>
    <n v="100257049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</r>
  <r>
    <n v="55"/>
    <n v="1002575425"/>
    <n v="3"/>
    <x v="0"/>
    <n v="5"/>
    <s v="MATARAM"/>
    <s v="LOMBOK BARAT TENGAH"/>
    <s v="PRY"/>
    <s v="REG"/>
    <s v="AO"/>
    <x v="0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2"/>
  </r>
  <r>
    <n v="56"/>
    <n v="1002584243"/>
    <n v="3"/>
    <x v="0"/>
    <n v="5"/>
    <s v="MATARAM"/>
    <s v="LOMBOK BARAT TENGAH"/>
    <s v="PRY"/>
    <s v="REG"/>
    <s v="AO"/>
    <x v="0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2"/>
  </r>
  <r>
    <n v="57"/>
    <n v="1002585905"/>
    <n v="3"/>
    <x v="0"/>
    <n v="5"/>
    <s v="MATARAM"/>
    <s v="LOMBOK BARAT TENGAH"/>
    <s v="PRY"/>
    <s v="REG"/>
    <s v="AO"/>
    <x v="0"/>
    <s v="1P INET"/>
    <s v="7 | OSS - PROVISIONING ISSUED"/>
    <s v="RBS-Regional 3"/>
    <d v="2026-09-14T10:50:55"/>
    <d v="2026-09-15T08:06:07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PI"/>
    <s v="LOMBOK TENGAH"/>
    <s v="NO ADDON"/>
    <m/>
    <s v="Provisioning Issued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2"/>
  </r>
  <r>
    <n v="58"/>
    <n v="1002586329"/>
    <n v="3"/>
    <x v="0"/>
    <n v="5"/>
    <s v="MATARAM"/>
    <s v="LOMBOK BARAT TENGAH"/>
    <s v="PRY"/>
    <s v="REG"/>
    <s v="AO"/>
    <x v="0"/>
    <s v="1P INET"/>
    <s v="OSS - FALLOUT"/>
    <s v="RBS-Regional 3"/>
    <d v="2026-09-14T13:02:58"/>
    <d v="2026-09-15T11:21:36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FO_UIM"/>
    <s v="LOMBOK TENGAH"/>
    <s v="NO ADDON"/>
    <m/>
    <s v="Provisioning Failed|UIM|INF009384242|1029:Reservation not found for Broadband CFS with Reservation ID : 39611356553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2"/>
  </r>
  <r>
    <n v="59"/>
    <n v="1002564593"/>
    <n v="3"/>
    <x v="0"/>
    <n v="5"/>
    <s v="MATARAM"/>
    <s v="LOMBOK BARAT TENGAH"/>
    <s v="PRY"/>
    <s v="REG"/>
    <s v="AO"/>
    <x v="0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2"/>
  </r>
  <r>
    <n v="60"/>
    <n v="1002574867"/>
    <n v="3"/>
    <x v="0"/>
    <n v="5"/>
    <s v="MATARAM"/>
    <s v="LOMBOK BARAT TENGAH"/>
    <s v="PRY"/>
    <s v="REG"/>
    <s v="AO"/>
    <x v="0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2"/>
  </r>
  <r>
    <n v="61"/>
    <n v="1002587666"/>
    <n v="3"/>
    <x v="0"/>
    <n v="5"/>
    <s v="MATARAM"/>
    <s v="LOMBOK BARAT TENGAH"/>
    <s v="PRY"/>
    <s v="REG"/>
    <s v="AO"/>
    <x v="0"/>
    <s v="1P INET"/>
    <s v="8 | OSS - PONR"/>
    <s v="RBS-Regional 3"/>
    <d v="2026-09-14T19:38:55"/>
    <d v="2026-09-16T12:05:36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ACT_COM"/>
    <s v="LOMBOK TENGAH"/>
    <s v="NETMONK"/>
    <m/>
    <s v="PONR"/>
    <s v="HSI Bisnis Bundling Netmonk Promo 2026 PSB 70% - 150 Mbps"/>
    <s v="INDIBIZ"/>
    <m/>
    <m/>
    <d v="2026-09-16T08:00:00"/>
    <s v="2026-09-16 08:00:00 | Tanggal : 16 September 2026 Jam : pagi  Hubungi pelanggan sebelum ke lokasi "/>
    <m/>
    <m/>
    <m/>
    <e v="#NUM!"/>
    <e v="#NUM!"/>
    <x v="2"/>
  </r>
  <r>
    <n v="62"/>
    <n v="1002586865"/>
    <n v="3"/>
    <x v="0"/>
    <n v="5"/>
    <s v="MATARAM"/>
    <s v="LOMBOK BARAT TENGAH"/>
    <s v="PRY"/>
    <s v="REG"/>
    <s v="AO"/>
    <x v="0"/>
    <m/>
    <s v="QC MIA - INVALID QUALITY CONTROL MIA"/>
    <s v="RBS-Regional 3"/>
    <d v="2026-09-14T14:48:13"/>
    <d v="2026-09-15T17:13:28"/>
    <n v="69390000"/>
    <m/>
    <n v="172603791939"/>
    <s v="Villa Elliance"/>
    <s v="ODP-PYA-FAD/24"/>
    <m/>
    <m/>
    <m/>
    <m/>
    <n v="116.28048699999999"/>
    <n v="-8.7176360000000006"/>
    <s v="RBS|HSI|MC40002|Villa Elliance|81239879378|INDIBIZ 1S 100MBPS"/>
    <s v="Sales Profesional"/>
    <m/>
    <m/>
    <m/>
    <m/>
    <m/>
    <m/>
    <m/>
    <m/>
    <m/>
    <m/>
    <m/>
    <s v="14-09-2026 14:54:51"/>
    <m/>
    <m/>
    <s v="QC1"/>
    <s v="LOMBOK TENGAH"/>
    <s v="NO ADDON"/>
    <m/>
    <s v="QC MIA - INVALID QUALITY CONTROL MIA - Foto Lokasi Instalasi Tidak Valid - Mohon upload foto bangunan sesuai milik pelangga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3"/>
    <n v="1002586909"/>
    <n v="3"/>
    <x v="0"/>
    <n v="5"/>
    <s v="MATARAM"/>
    <s v="LOMBOK BARAT TENGAH"/>
    <s v="PRY"/>
    <s v="REG"/>
    <s v="AO"/>
    <x v="0"/>
    <m/>
    <s v="QC MIA - INVALID QUALITY CONTROL MIA"/>
    <s v="RBS-Regional 3"/>
    <d v="2026-09-14T14:57:25"/>
    <d v="2026-09-15T17:12:56"/>
    <n v="69389979"/>
    <m/>
    <n v="172603791940"/>
    <s v="Villa Alora"/>
    <s v="ODP-PYA-FAD/21"/>
    <m/>
    <m/>
    <m/>
    <m/>
    <n v="116.28048699999999"/>
    <n v="-8.7176360000000006"/>
    <s v="RBS|HSI|MC40002|Villa Alora|81239879378|INDIBIZ 1S 100MBPS"/>
    <s v="Sales Profesional"/>
    <m/>
    <m/>
    <m/>
    <m/>
    <m/>
    <m/>
    <m/>
    <m/>
    <m/>
    <m/>
    <m/>
    <s v="14-09-2026 15:09:51"/>
    <m/>
    <m/>
    <s v="QC1"/>
    <s v="LOMBOK TENGAH"/>
    <s v="NO ADDON"/>
    <m/>
    <s v="QC MIA - INVALID QUALITY CONTROL MIA - Foto Lokasi Instalasi Tidak Valid - Upload foto lokasi sesuai nama usaha yg didaftark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</r>
  <r>
    <n v="64"/>
    <n v="1002586789"/>
    <n v="3"/>
    <x v="0"/>
    <n v="5"/>
    <s v="MATARAM"/>
    <s v="LOMBOK BARAT TENGAH"/>
    <s v="PRY"/>
    <s v="REG"/>
    <s v="AO"/>
    <x v="0"/>
    <m/>
    <s v="QC MIA - INVALID QUALITY CONTROL MIA"/>
    <s v="RBS-Regional 3"/>
    <d v="2026-09-14T14:35:19"/>
    <d v="2026-09-15T17:15:14"/>
    <n v="69389942"/>
    <m/>
    <n v="172603791938"/>
    <s v="Villa Terrakuta"/>
    <s v="ODP-PYA-FAD/21"/>
    <m/>
    <m/>
    <m/>
    <m/>
    <n v="116.28048699999999"/>
    <n v="-8.7176360000000006"/>
    <s v="RBS|HSI|MC40002|VILLA Terrakuta|81239879378|INDIBIZ 1S 100MBPS"/>
    <s v="Sales Profesional"/>
    <m/>
    <m/>
    <m/>
    <m/>
    <m/>
    <m/>
    <m/>
    <m/>
    <m/>
    <m/>
    <m/>
    <s v="14-09-2026 14:39:52"/>
    <m/>
    <m/>
    <s v="QC1"/>
    <s v="LOMBOK TENGAH"/>
    <s v="NO ADDON"/>
    <m/>
    <s v="QC MIA - INVALID QUALITY CONTROL MIA - Foto Lokasi Instalasi Tidak Valid - upload lokasi pemasangan tampak depan menyeluruh 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5"/>
    <n v="1002590160"/>
    <n v="3"/>
    <x v="0"/>
    <n v="5"/>
    <s v="MATARAM"/>
    <s v="LOMBOK BARAT TENGAH"/>
    <s v="PRY"/>
    <s v="REG"/>
    <s v="AO"/>
    <x v="0"/>
    <s v="1P INET"/>
    <s v="MIE - SEND SURVEY"/>
    <s v="RBS-Regional 3"/>
    <d v="2026-09-15T18:54:00"/>
    <d v="2026-09-15T18:56:06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m/>
    <s v="SURVEY_NEW_MANJA"/>
    <s v="LOMBOK TENGAH"/>
    <s v="NO ADDON"/>
    <m/>
    <s v="MIE - SEND SURVEY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2"/>
  </r>
  <r>
    <n v="66"/>
    <n v="1002564602"/>
    <n v="3"/>
    <x v="0"/>
    <n v="5"/>
    <s v="MATARAM"/>
    <s v="LOMBOK BARAT TENGAH"/>
    <s v="PRY"/>
    <s v="REG"/>
    <s v="AO"/>
    <x v="0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2"/>
  </r>
  <r>
    <n v="67"/>
    <n v="1002586514"/>
    <n v="3"/>
    <x v="0"/>
    <n v="5"/>
    <s v="MATARAM"/>
    <s v="LOMBOK BARAT TENGAH"/>
    <s v="PRY"/>
    <s v="REG"/>
    <s v="AO"/>
    <x v="0"/>
    <m/>
    <s v="CC - HD1A - INPROGRESS UNCONTACTED"/>
    <s v="RBS-Regional 3"/>
    <d v="2026-09-14T13:47:25"/>
    <d v="2026-09-16T12:17:47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FCC"/>
    <s v="LOMBOK TENGAH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8"/>
    <n v="1002570449"/>
    <n v="3"/>
    <x v="0"/>
    <n v="5"/>
    <s v="MATARAM"/>
    <s v="LOMBOK TIMUR UTARA"/>
    <s v="MBG"/>
    <s v="REG"/>
    <s v="AO"/>
    <x v="0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0"/>
  </r>
  <r>
    <n v="69"/>
    <n v="1002577234"/>
    <n v="3"/>
    <x v="0"/>
    <n v="5"/>
    <s v="MATARAM"/>
    <s v="LOMBOK TIMUR UTARA"/>
    <s v="MBG"/>
    <s v="REG"/>
    <s v="AO"/>
    <x v="0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0"/>
  </r>
  <r>
    <n v="70"/>
    <n v="1002573001"/>
    <n v="3"/>
    <x v="0"/>
    <n v="5"/>
    <s v="MATARAM"/>
    <s v="LOMBOK TIMUR UTARA"/>
    <s v="MBG"/>
    <s v="REG"/>
    <s v="AO"/>
    <x v="0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2"/>
  </r>
  <r>
    <n v="71"/>
    <n v="1002569348"/>
    <n v="3"/>
    <x v="0"/>
    <n v="5"/>
    <s v="MATARAM"/>
    <s v="LOMBOK TIMUR UTARA"/>
    <s v="SEL"/>
    <s v="REG"/>
    <s v="AO"/>
    <x v="0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0"/>
  </r>
  <r>
    <n v="72"/>
    <n v="1002571671"/>
    <n v="3"/>
    <x v="0"/>
    <n v="5"/>
    <s v="MATARAM"/>
    <s v="LOMBOK TIMUR UTARA"/>
    <s v="SEL"/>
    <s v="REG"/>
    <s v="AO"/>
    <x v="0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0"/>
  </r>
  <r>
    <n v="73"/>
    <n v="1002575982"/>
    <n v="3"/>
    <x v="0"/>
    <n v="5"/>
    <s v="MATARAM"/>
    <s v="LOMBOK TIMUR UTARA"/>
    <s v="SEL"/>
    <s v="REG"/>
    <s v="AO"/>
    <x v="0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1"/>
  </r>
  <r>
    <n v="74"/>
    <n v="1002580228"/>
    <n v="3"/>
    <x v="0"/>
    <n v="5"/>
    <s v="MATARAM"/>
    <s v="LOMBOK TIMUR UTARA"/>
    <s v="SEL"/>
    <s v="REG"/>
    <s v="AO"/>
    <x v="0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0"/>
  </r>
  <r>
    <n v="75"/>
    <n v="1002581640"/>
    <n v="3"/>
    <x v="0"/>
    <n v="5"/>
    <s v="MATARAM"/>
    <s v="LOMBOK TIMUR UTARA"/>
    <s v="SEL"/>
    <s v="REG"/>
    <s v="AO"/>
    <x v="0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0"/>
  </r>
  <r>
    <n v="76"/>
    <n v="1002583523"/>
    <n v="3"/>
    <x v="0"/>
    <n v="5"/>
    <s v="MATARAM"/>
    <s v="LOMBOK TIMUR UTARA"/>
    <s v="SEL"/>
    <s v="REG"/>
    <s v="AO"/>
    <x v="0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0"/>
  </r>
  <r>
    <n v="77"/>
    <n v="1002587257"/>
    <n v="3"/>
    <x v="0"/>
    <n v="5"/>
    <s v="MATARAM"/>
    <s v="LOMBOK TIMUR UTARA"/>
    <s v="SEL"/>
    <s v="REG"/>
    <s v="AO"/>
    <x v="0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0"/>
  </r>
  <r>
    <n v="78"/>
    <n v="1002576243"/>
    <n v="3"/>
    <x v="0"/>
    <n v="5"/>
    <s v="MATARAM"/>
    <s v="LOMBOK TIMUR UTARA"/>
    <s v="SEL"/>
    <s v="REG"/>
    <s v="AO"/>
    <x v="0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2"/>
  </r>
  <r>
    <n v="79"/>
    <n v="1002579322"/>
    <n v="3"/>
    <x v="0"/>
    <n v="5"/>
    <s v="MATARAM"/>
    <s v="LOMBOK TIMUR UTARA"/>
    <s v="SEL"/>
    <s v="REG"/>
    <s v="AO"/>
    <x v="0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2"/>
  </r>
  <r>
    <n v="80"/>
    <n v="1002568578"/>
    <n v="3"/>
    <x v="0"/>
    <n v="5"/>
    <s v="MATARAM"/>
    <s v="LOMBOK TIMUR UTARA"/>
    <s v="SEL"/>
    <s v="REG"/>
    <s v="AO"/>
    <x v="0"/>
    <s v="1P INET"/>
    <s v="OSS - FALLOUT"/>
    <s v="RBS-Regional 3"/>
    <d v="2026-09-02T19:03:56"/>
    <d v="2026-09-16T10:30:44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FO_WFM"/>
    <s v="LOMBOK TIMUR"/>
    <s v="NO ADDON"/>
    <m/>
    <s v="Provisioning Failed|WFM|INF009393134|PDI_-8.652255,116.540175_cancel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2"/>
  </r>
  <r>
    <n v="81"/>
    <n v="1002587146"/>
    <n v="3"/>
    <x v="0"/>
    <n v="5"/>
    <s v="MATARAM"/>
    <s v="LOMBOK TIMUR UTARA"/>
    <s v="SEL"/>
    <s v="REG"/>
    <s v="AO"/>
    <x v="0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2"/>
  </r>
  <r>
    <n v="82"/>
    <n v="1002566447"/>
    <n v="3"/>
    <x v="0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0"/>
  </r>
  <r>
    <n v="83"/>
    <n v="1002565555"/>
    <n v="3"/>
    <x v="0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0"/>
  </r>
  <r>
    <n v="84"/>
    <n v="1002565062"/>
    <n v="3"/>
    <x v="0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0"/>
  </r>
  <r>
    <n v="85"/>
    <n v="1002564783"/>
    <n v="3"/>
    <x v="0"/>
    <n v="5"/>
    <s v="MATARAM"/>
    <s v="LOMBOK TIMUR UTARA"/>
    <s v="SGG"/>
    <s v="REG"/>
    <s v="AO"/>
    <x v="0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0"/>
  </r>
  <r>
    <n v="86"/>
    <n v="1002568118"/>
    <n v="3"/>
    <x v="0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0"/>
  </r>
  <r>
    <n v="87"/>
    <n v="1002569112"/>
    <n v="3"/>
    <x v="0"/>
    <n v="5"/>
    <s v="MATARAM"/>
    <s v="LOMBOK TIMUR UTARA"/>
    <s v="SGG"/>
    <s v="REG"/>
    <s v="AO"/>
    <x v="0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0"/>
  </r>
  <r>
    <n v="88"/>
    <n v="1002570507"/>
    <n v="3"/>
    <x v="0"/>
    <n v="5"/>
    <s v="MATARAM"/>
    <s v="LOMBOK TIMUR UTARA"/>
    <s v="SGG"/>
    <s v="REG"/>
    <s v="AO"/>
    <x v="0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0"/>
  </r>
  <r>
    <n v="89"/>
    <n v="1002572112"/>
    <n v="3"/>
    <x v="0"/>
    <n v="5"/>
    <s v="MATARAM"/>
    <s v="LOMBOK TIMUR UTARA"/>
    <s v="SGG"/>
    <s v="REG"/>
    <s v="AO"/>
    <x v="0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0"/>
  </r>
  <r>
    <n v="90"/>
    <n v="1002570878"/>
    <n v="3"/>
    <x v="0"/>
    <n v="5"/>
    <s v="MATARAM"/>
    <s v="LOMBOK TIMUR UTARA"/>
    <s v="SGG"/>
    <s v="REG"/>
    <s v="AO"/>
    <x v="0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0"/>
  </r>
  <r>
    <n v="91"/>
    <n v="1002572019"/>
    <n v="3"/>
    <x v="0"/>
    <n v="5"/>
    <s v="MATARAM"/>
    <s v="LOMBOK TIMUR UTARA"/>
    <s v="SGG"/>
    <s v="REG"/>
    <s v="AO"/>
    <x v="0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0"/>
  </r>
  <r>
    <n v="92"/>
    <n v="1002573509"/>
    <n v="3"/>
    <x v="0"/>
    <n v="5"/>
    <s v="MATARAM"/>
    <s v="LOMBOK TIMUR UTARA"/>
    <s v="SGG"/>
    <s v="REG"/>
    <s v="AO"/>
    <x v="0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0"/>
  </r>
  <r>
    <n v="93"/>
    <n v="1002577696"/>
    <n v="3"/>
    <x v="0"/>
    <n v="5"/>
    <s v="MATARAM"/>
    <s v="LOMBOK TIMUR UTARA"/>
    <s v="SGG"/>
    <s v="REG"/>
    <s v="AO"/>
    <x v="0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0"/>
  </r>
  <r>
    <n v="94"/>
    <n v="1002580664"/>
    <n v="3"/>
    <x v="0"/>
    <n v="5"/>
    <s v="MATARAM"/>
    <s v="LOMBOK TIMUR UTARA"/>
    <s v="SGG"/>
    <s v="REG"/>
    <s v="AO"/>
    <x v="0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0"/>
  </r>
  <r>
    <n v="95"/>
    <n v="1002579867"/>
    <n v="3"/>
    <x v="0"/>
    <n v="5"/>
    <s v="MATARAM"/>
    <s v="LOMBOK TIMUR UTARA"/>
    <s v="SGG"/>
    <s v="REG"/>
    <s v="AO"/>
    <x v="0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0"/>
  </r>
  <r>
    <n v="96"/>
    <n v="1002580541"/>
    <n v="3"/>
    <x v="0"/>
    <n v="5"/>
    <s v="MATARAM"/>
    <s v="LOMBOK TIMUR UTARA"/>
    <s v="SGG"/>
    <s v="REG"/>
    <s v="AO"/>
    <x v="0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0"/>
  </r>
  <r>
    <n v="97"/>
    <n v="1002580093"/>
    <n v="3"/>
    <x v="0"/>
    <n v="5"/>
    <s v="MATARAM"/>
    <s v="LOMBOK TIMUR UTARA"/>
    <s v="SGG"/>
    <s v="REG"/>
    <s v="AO"/>
    <x v="0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0"/>
  </r>
  <r>
    <n v="98"/>
    <n v="1002584420"/>
    <n v="3"/>
    <x v="0"/>
    <n v="5"/>
    <s v="MATARAM"/>
    <s v="LOMBOK TIMUR UTARA"/>
    <s v="SGG"/>
    <s v="REG"/>
    <s v="AO"/>
    <x v="0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1"/>
  </r>
  <r>
    <n v="99"/>
    <n v="1002584743"/>
    <n v="3"/>
    <x v="0"/>
    <n v="5"/>
    <s v="MATARAM"/>
    <s v="LOMBOK TIMUR UTARA"/>
    <s v="SGG"/>
    <s v="REG"/>
    <s v="AO"/>
    <x v="0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0"/>
  </r>
  <r>
    <n v="100"/>
    <n v="1002584806"/>
    <n v="3"/>
    <x v="0"/>
    <n v="5"/>
    <s v="MATARAM"/>
    <s v="LOMBOK TIMUR UTARA"/>
    <s v="SGG"/>
    <s v="REG"/>
    <s v="AO"/>
    <x v="0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1"/>
  </r>
  <r>
    <n v="101"/>
    <n v="1002564718"/>
    <n v="3"/>
    <x v="0"/>
    <n v="5"/>
    <s v="MATARAM"/>
    <s v="LOMBOK TIMUR UTARA"/>
    <s v="SGG"/>
    <s v="REG"/>
    <s v="AO"/>
    <x v="0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2"/>
  </r>
  <r>
    <n v="102"/>
    <n v="1002567524"/>
    <n v="3"/>
    <x v="0"/>
    <n v="5"/>
    <s v="MATARAM"/>
    <s v="LOMBOK TIMUR UTARA"/>
    <s v="SGG"/>
    <s v="REG"/>
    <s v="AO"/>
    <x v="0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2"/>
  </r>
  <r>
    <n v="103"/>
    <n v="1002566826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2"/>
  </r>
  <r>
    <n v="104"/>
    <n v="1002566811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2"/>
  </r>
  <r>
    <n v="105"/>
    <n v="1002570641"/>
    <n v="3"/>
    <x v="0"/>
    <n v="5"/>
    <s v="MATARAM"/>
    <s v="LOMBOK TIMUR UTARA"/>
    <s v="SGG"/>
    <s v="REG"/>
    <s v="AO"/>
    <x v="0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2"/>
  </r>
  <r>
    <n v="106"/>
    <n v="1002577549"/>
    <n v="3"/>
    <x v="0"/>
    <n v="5"/>
    <s v="MATARAM"/>
    <s v="LOMBOK TIMUR UTARA"/>
    <s v="SGG"/>
    <s v="REG"/>
    <s v="AO"/>
    <x v="0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2"/>
  </r>
  <r>
    <n v="107"/>
    <n v="1002577527"/>
    <n v="3"/>
    <x v="0"/>
    <n v="5"/>
    <s v="MATARAM"/>
    <s v="LOMBOK TIMUR UTARA"/>
    <s v="SGG"/>
    <s v="REG"/>
    <s v="AO"/>
    <x v="0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2"/>
  </r>
  <r>
    <n v="108"/>
    <n v="1002583227"/>
    <n v="3"/>
    <x v="0"/>
    <n v="5"/>
    <s v="MATARAM"/>
    <s v="LOMBOK TIMUR UTARA"/>
    <s v="SGG"/>
    <s v="REG"/>
    <s v="AO"/>
    <x v="0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2"/>
  </r>
  <r>
    <n v="109"/>
    <n v="1002577497"/>
    <n v="3"/>
    <x v="0"/>
    <n v="5"/>
    <s v="MATARAM"/>
    <s v="LOMBOK TIMUR UTARA"/>
    <s v="SGG"/>
    <s v="REG"/>
    <s v="AO"/>
    <x v="0"/>
    <m/>
    <s v="7 | OSS - PROVISIONING ISSUED"/>
    <s v="RBS-Regional 3"/>
    <d v="2026-09-08T16:05:07"/>
    <d v="2026-09-15T15:24:33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2"/>
  </r>
  <r>
    <n v="110"/>
    <n v="1002579653"/>
    <n v="3"/>
    <x v="0"/>
    <n v="5"/>
    <s v="MATARAM"/>
    <s v="LOMBOK TIMUR UTARA"/>
    <s v="SGG"/>
    <s v="REG"/>
    <s v="AO"/>
    <x v="0"/>
    <s v="1P INET"/>
    <s v="7 | OSS - PROVISIONING ISSUED"/>
    <s v="RBS-Regional 3"/>
    <d v="2026-09-09T19:29:58"/>
    <d v="2026-09-11T08:05:30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m/>
    <s v="PI"/>
    <s v="LOMBOK UTARA"/>
    <s v="NO ADDON"/>
    <m/>
    <s v="Provisioning Issu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2"/>
  </r>
  <r>
    <n v="111"/>
    <n v="1002579854"/>
    <n v="3"/>
    <x v="0"/>
    <n v="5"/>
    <s v="MATARAM"/>
    <s v="LOMBOK TIMUR UTARA"/>
    <s v="SGG"/>
    <s v="REG"/>
    <s v="AO"/>
    <x v="0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2"/>
  </r>
  <r>
    <n v="112"/>
    <n v="1002589729"/>
    <n v="3"/>
    <x v="0"/>
    <n v="5"/>
    <s v="MATARAM"/>
    <s v="LOMBOK TIMUR UTARA"/>
    <s v="SGG"/>
    <s v="REG"/>
    <s v="AO"/>
    <x v="0"/>
    <m/>
    <s v="8 | OSS - PONR"/>
    <s v="RBS-Regional 3"/>
    <d v="2026-09-15T15:49:11"/>
    <d v="2026-09-15T16:14:57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m/>
    <m/>
    <m/>
    <e v="#NUM!"/>
    <e v="#NUM!"/>
    <x v="2"/>
  </r>
  <r>
    <n v="113"/>
    <n v="1002564167"/>
    <n v="3"/>
    <x v="0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0"/>
  </r>
  <r>
    <n v="114"/>
    <n v="1002565698"/>
    <n v="3"/>
    <x v="0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0"/>
  </r>
  <r>
    <n v="115"/>
    <n v="1002564406"/>
    <n v="3"/>
    <x v="0"/>
    <n v="5"/>
    <s v="MATARAM"/>
    <s v="INNER - NUSA TENGGARA"/>
    <s v="MTR"/>
    <s v="REG"/>
    <s v="AO"/>
    <x v="0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0"/>
  </r>
  <r>
    <n v="116"/>
    <n v="1002566583"/>
    <n v="3"/>
    <x v="0"/>
    <n v="5"/>
    <s v="MATARAM"/>
    <s v="INNER - NUSA TENGGARA"/>
    <s v="MTR"/>
    <s v="REG"/>
    <s v="AO"/>
    <x v="0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0"/>
  </r>
  <r>
    <n v="117"/>
    <n v="1002567874"/>
    <n v="3"/>
    <x v="0"/>
    <n v="5"/>
    <s v="MATARAM"/>
    <s v="INNER - NUSA TENGGARA"/>
    <s v="MTR"/>
    <s v="REG"/>
    <s v="AO"/>
    <x v="0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0"/>
  </r>
  <r>
    <n v="118"/>
    <n v="1002572520"/>
    <n v="3"/>
    <x v="0"/>
    <n v="5"/>
    <s v="MATARAM"/>
    <s v="INNER - NUSA TENGGARA"/>
    <s v="MTR"/>
    <s v="REG"/>
    <s v="AO"/>
    <x v="0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0"/>
  </r>
  <r>
    <n v="119"/>
    <n v="1002572924"/>
    <n v="3"/>
    <x v="0"/>
    <n v="5"/>
    <s v="MATARAM"/>
    <s v="INNER - NUSA TENGGARA"/>
    <s v="MTR"/>
    <s v="REG"/>
    <s v="AO"/>
    <x v="0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1"/>
  </r>
  <r>
    <n v="120"/>
    <n v="1002572879"/>
    <n v="3"/>
    <x v="0"/>
    <n v="5"/>
    <s v="MATARAM"/>
    <s v="INNER - NUSA TENGGARA"/>
    <s v="MTR"/>
    <s v="REG"/>
    <s v="AO"/>
    <x v="0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0"/>
  </r>
  <r>
    <n v="121"/>
    <n v="1002573346"/>
    <n v="3"/>
    <x v="0"/>
    <n v="5"/>
    <s v="MATARAM"/>
    <s v="INNER - NUSA TENGGARA"/>
    <s v="MTR"/>
    <s v="REG"/>
    <s v="AO"/>
    <x v="0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0"/>
  </r>
  <r>
    <n v="122"/>
    <n v="1002584612"/>
    <n v="3"/>
    <x v="0"/>
    <n v="5"/>
    <s v="MATARAM"/>
    <s v="INNER - NUSA TENGGARA"/>
    <s v="MTR"/>
    <s v="REG"/>
    <s v="AO"/>
    <x v="0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0"/>
  </r>
  <r>
    <n v="123"/>
    <n v="1002585972"/>
    <n v="3"/>
    <x v="0"/>
    <n v="5"/>
    <s v="MATARAM"/>
    <s v="INNER - NUSA TENGGARA"/>
    <s v="MTR"/>
    <s v="REG"/>
    <s v="AO"/>
    <x v="0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0"/>
  </r>
  <r>
    <n v="124"/>
    <n v="1002587229"/>
    <n v="3"/>
    <x v="0"/>
    <n v="5"/>
    <s v="MATARAM"/>
    <s v="INNER - NUSA TENGGARA"/>
    <s v="MTR"/>
    <s v="REG"/>
    <s v="AO"/>
    <x v="0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0"/>
  </r>
  <r>
    <n v="125"/>
    <n v="1002587208"/>
    <n v="3"/>
    <x v="0"/>
    <n v="5"/>
    <s v="MATARAM"/>
    <s v="INNER - NUSA TENGGARA"/>
    <s v="MTR"/>
    <s v="REG"/>
    <s v="AO"/>
    <x v="0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0"/>
  </r>
  <r>
    <n v="126"/>
    <n v="1002568359"/>
    <n v="3"/>
    <x v="0"/>
    <n v="5"/>
    <s v="MATARAM"/>
    <s v="INNER - NUSA TENGGARA"/>
    <s v="MTR"/>
    <s v="REG"/>
    <s v="AO"/>
    <x v="0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2"/>
  </r>
  <r>
    <n v="127"/>
    <n v="1002569844"/>
    <n v="3"/>
    <x v="0"/>
    <n v="5"/>
    <s v="MATARAM"/>
    <s v="INNER - NUSA TENGGARA"/>
    <s v="MTR"/>
    <s v="REG"/>
    <s v="AO"/>
    <x v="0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2"/>
  </r>
  <r>
    <n v="128"/>
    <n v="1002583173"/>
    <n v="3"/>
    <x v="0"/>
    <n v="5"/>
    <s v="MATARAM"/>
    <s v="INNER - NUSA TENGGARA"/>
    <s v="MTR"/>
    <s v="REG"/>
    <s v="AO"/>
    <x v="0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2"/>
  </r>
  <r>
    <n v="129"/>
    <n v="1002567530"/>
    <n v="3"/>
    <x v="0"/>
    <n v="5"/>
    <s v="MATARAM"/>
    <s v="INNER - NUSA TENGGARA"/>
    <s v="MTR"/>
    <s v="REG"/>
    <s v="AO"/>
    <x v="0"/>
    <s v="1P INET"/>
    <s v="OSS - FALLOUT"/>
    <s v="RBS-Regional 3"/>
    <d v="2026-09-02T12:57:58"/>
    <d v="2026-09-15T17:05:58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FO_WFM"/>
    <s v="X"/>
    <s v="NO ADDON"/>
    <m/>
    <s v="Provisioning Failed|WFM|INF009388592|lokasi di gili T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2"/>
  </r>
  <r>
    <n v="130"/>
    <n v="1002587050"/>
    <n v="3"/>
    <x v="0"/>
    <n v="5"/>
    <s v="MATARAM"/>
    <s v="INNER - NUSA TENGGARA"/>
    <s v="MTR"/>
    <s v="REG"/>
    <s v="AO"/>
    <x v="0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2"/>
  </r>
  <r>
    <n v="131"/>
    <n v="1002570195"/>
    <n v="3"/>
    <x v="0"/>
    <n v="5"/>
    <s v="MATARAM"/>
    <s v="INNER - NUSA TENGGARA"/>
    <s v="MTR"/>
    <s v="REG"/>
    <s v="AO"/>
    <x v="0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2"/>
  </r>
  <r>
    <n v="132"/>
    <n v="1002564112"/>
    <n v="3"/>
    <x v="0"/>
    <n v="5"/>
    <s v="MATARAM"/>
    <s v="BIMA"/>
    <s v="SAP"/>
    <s v="REG"/>
    <s v="AO"/>
    <x v="0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1"/>
  </r>
  <r>
    <n v="133"/>
    <n v="1002570033"/>
    <n v="3"/>
    <x v="0"/>
    <n v="5"/>
    <s v="MATARAM"/>
    <s v="BIMA"/>
    <s v="SAP"/>
    <s v="REG"/>
    <s v="AO"/>
    <x v="0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0"/>
  </r>
  <r>
    <n v="134"/>
    <n v="1002579739"/>
    <n v="3"/>
    <x v="0"/>
    <n v="5"/>
    <s v="MATARAM"/>
    <s v="BIMA"/>
    <s v="SAP"/>
    <s v="REG"/>
    <s v="AO"/>
    <x v="0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0"/>
  </r>
  <r>
    <n v="135"/>
    <n v="1002564991"/>
    <n v="3"/>
    <x v="0"/>
    <n v="5"/>
    <s v="MATARAM"/>
    <s v="BIMA"/>
    <s v="SAP"/>
    <s v="REG"/>
    <s v="AO"/>
    <x v="0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2"/>
  </r>
  <r>
    <n v="136"/>
    <n v="1002587068"/>
    <n v="3"/>
    <x v="0"/>
    <n v="5"/>
    <s v="MATARAM"/>
    <s v="BIMA"/>
    <s v="SAP"/>
    <s v="REG"/>
    <s v="AO"/>
    <x v="0"/>
    <s v="1P INET"/>
    <s v="7 | OSS - PROVISIONING ISSUED"/>
    <s v="RBS-Regional 3"/>
    <d v="2026-09-14T15:26:55"/>
    <d v="2026-09-15T15:27:38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PI"/>
    <s v="BIMA BARAT"/>
    <s v="NETMONK"/>
    <m/>
    <s v="Provisioning Issued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2"/>
  </r>
  <r>
    <n v="137"/>
    <n v="1002586331"/>
    <n v="3"/>
    <x v="0"/>
    <n v="5"/>
    <s v="MATARAM"/>
    <s v="BIMA"/>
    <s v="SAP"/>
    <s v="REG"/>
    <s v="AO"/>
    <x v="0"/>
    <s v="1P INET"/>
    <s v="7 | OSS - PROVISIONING ISSUED"/>
    <s v="RBS-Regional 3"/>
    <d v="2026-09-14T13:03:03"/>
    <d v="2026-09-15T11:21:47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PI"/>
    <s v="BIMA BARAT"/>
    <s v="NO ADDON"/>
    <m/>
    <s v="Provisioning Issued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2"/>
  </r>
  <r>
    <n v="138"/>
    <n v="1002573653"/>
    <n v="3"/>
    <x v="0"/>
    <n v="5"/>
    <s v="MATARAM"/>
    <s v="BIMA"/>
    <s v="SIL"/>
    <s v="REG"/>
    <s v="AO"/>
    <x v="0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2"/>
  </r>
  <r>
    <n v="139"/>
    <n v="1002578005"/>
    <n v="3"/>
    <x v="0"/>
    <n v="5"/>
    <s v="MATARAM"/>
    <s v="BIMA"/>
    <s v="SIL"/>
    <s v="REG"/>
    <s v="AO"/>
    <x v="0"/>
    <s v="1P INET"/>
    <s v="7 | OSS - PROVISIONING ISSUED"/>
    <s v="RBS-Regional 3"/>
    <d v="2026-09-09T09:02:57"/>
    <d v="2026-09-11T08:06:30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m/>
    <s v="PI"/>
    <s v="BIMA BARAT"/>
    <s v="NO ADDON"/>
    <m/>
    <s v="Provisioning Issued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2"/>
  </r>
  <r>
    <n v="140"/>
    <n v="1002573097"/>
    <n v="3"/>
    <x v="0"/>
    <n v="5"/>
    <s v="MATARAM"/>
    <s v="BIMA"/>
    <s v="TET"/>
    <s v="REG"/>
    <s v="AO"/>
    <x v="0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0"/>
  </r>
  <r>
    <n v="141"/>
    <n v="1002573499"/>
    <n v="3"/>
    <x v="0"/>
    <n v="5"/>
    <s v="MATARAM"/>
    <s v="BIMA"/>
    <s v="TET"/>
    <s v="REG"/>
    <s v="AO"/>
    <x v="0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0"/>
  </r>
  <r>
    <n v="142"/>
    <n v="1002569384"/>
    <n v="3"/>
    <x v="0"/>
    <n v="5"/>
    <s v="MATARAM"/>
    <s v="BIMA"/>
    <s v="TET"/>
    <s v="REG"/>
    <s v="AO"/>
    <x v="0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</r>
  <r>
    <n v="143"/>
    <n v="1002587545"/>
    <n v="3"/>
    <x v="0"/>
    <n v="5"/>
    <s v="MATARAM"/>
    <s v="BIMA"/>
    <s v="TET"/>
    <s v="REG"/>
    <s v="AO"/>
    <x v="0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2"/>
  </r>
  <r>
    <n v="144"/>
    <n v="1002581590"/>
    <n v="3"/>
    <x v="0"/>
    <n v="5"/>
    <s v="MATARAM"/>
    <s v="BIMA"/>
    <s v="TET"/>
    <s v="REG"/>
    <s v="AO"/>
    <x v="0"/>
    <s v="1P INET"/>
    <s v="OSS - FALLOUT"/>
    <s v="RBS-Regional 3"/>
    <d v="2026-09-10T17:44:56"/>
    <d v="2026-09-11T15:27:42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FO_UIM"/>
    <s v="BIMA BARAT"/>
    <s v="NETMONK"/>
    <m/>
    <s v="Provisioning Failed|UIM|INF009323077|1029:Reservation not found for Broadband CFS with Reservation ID : 39611304095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2"/>
  </r>
  <r>
    <n v="145"/>
    <n v="1002589608"/>
    <n v="3"/>
    <x v="0"/>
    <n v="5"/>
    <s v="MATARAM"/>
    <s v="BIMA"/>
    <s v="TET"/>
    <s v="REG"/>
    <s v="AO"/>
    <x v="0"/>
    <s v="1P INET"/>
    <s v="MIE - SEND SURVEY"/>
    <s v="RBS-Regional 3"/>
    <d v="2026-09-15T15:17:56"/>
    <d v="2026-09-15T15:20:06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SURVEY_NEW_MANJA"/>
    <s v="BIMA BARAT"/>
    <s v="ANTAREZ"/>
    <m/>
    <s v="MIE - SEND SURVEY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m/>
    <m/>
    <m/>
    <e v="#NUM!"/>
    <e v="#NUM!"/>
    <x v="2"/>
  </r>
  <r>
    <n v="146"/>
    <n v="1002564794"/>
    <n v="3"/>
    <x v="0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0"/>
  </r>
  <r>
    <n v="147"/>
    <n v="1002588529"/>
    <n v="3"/>
    <x v="0"/>
    <n v="5"/>
    <s v="MATARAM"/>
    <s v="BIMA"/>
    <s v="DMP"/>
    <s v="REG"/>
    <s v="AO"/>
    <x v="0"/>
    <s v="1P INET"/>
    <s v="Completed (PS)"/>
    <s v="RBS-Regional 3"/>
    <d v="2026-09-15T11:08:54"/>
    <d v="2026-09-16T08:05:27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m/>
    <s v="PS"/>
    <s v="DOMPU"/>
    <s v="NO ADDON"/>
    <n v="20260916"/>
    <s v="Completed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n v="2026"/>
    <n v="9"/>
    <n v="16"/>
    <d v="2026-09-16T00:00:00"/>
    <n v="-0.33333333333575865"/>
    <x v="0"/>
  </r>
  <r>
    <n v="148"/>
    <n v="1002583171"/>
    <n v="3"/>
    <x v="0"/>
    <n v="5"/>
    <s v="MATARAM"/>
    <s v="BIMA"/>
    <s v="DMP"/>
    <s v="REG"/>
    <s v="AO"/>
    <x v="0"/>
    <s v="1P INET"/>
    <s v="102 | FOLLOW UP COMPLETED"/>
    <s v="RBS-Regional 3"/>
    <d v="2026-09-11T15:35:57"/>
    <d v="2026-09-14T11:03:49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85966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2"/>
  </r>
  <r>
    <n v="149"/>
    <n v="1002582538"/>
    <n v="3"/>
    <x v="0"/>
    <n v="5"/>
    <s v="MATARAM"/>
    <s v="BIMA"/>
    <s v="DMP"/>
    <s v="REG"/>
    <s v="AO"/>
    <x v="0"/>
    <s v="1P INET"/>
    <s v="7 | OSS - PROVISIONING ISSUED"/>
    <s v="RBS-Regional 3"/>
    <d v="2026-09-11T13:08:57"/>
    <d v="2026-09-12T11:22:00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I"/>
    <s v="DOMPU"/>
    <s v="NO ADDON"/>
    <m/>
    <s v="Provisioning Issu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2"/>
  </r>
  <r>
    <n v="150"/>
    <n v="1002585937"/>
    <n v="3"/>
    <x v="0"/>
    <n v="5"/>
    <s v="MATARAM"/>
    <s v="BIMA"/>
    <s v="DMP"/>
    <s v="REG"/>
    <s v="AO"/>
    <x v="0"/>
    <m/>
    <s v="OSS - FALLOUT"/>
    <s v="RBS-Regional 3"/>
    <d v="2026-09-14T10:58:13"/>
    <d v="2026-09-14T12:56:42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FO_WFM"/>
    <s v="DOMPU"/>
    <s v="NO ADDON"/>
    <m/>
    <s v="Provisioning Failed|WFM|INF009376156|ganti on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2"/>
  </r>
  <r>
    <n v="151"/>
    <n v="1002585966"/>
    <n v="3"/>
    <x v="0"/>
    <n v="5"/>
    <s v="MATARAM"/>
    <s v="BIMA"/>
    <s v="DMP"/>
    <s v="REG"/>
    <s v="AO"/>
    <x v="0"/>
    <m/>
    <s v="OSS - FALLOUT"/>
    <s v="RBS-Regional 3"/>
    <d v="2026-09-14T11:03:50"/>
    <d v="2026-09-14T11:27:59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FO_WFM"/>
    <s v="DOMPU"/>
    <s v="NO ADDON"/>
    <m/>
    <s v="Provisioning Failed|WFM|INF009375222|pulurus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2"/>
  </r>
  <r>
    <n v="152"/>
    <n v="1002576215"/>
    <n v="3"/>
    <x v="0"/>
    <n v="5"/>
    <s v="MATARAM"/>
    <s v="BIMA"/>
    <s v="KMP"/>
    <s v="REG"/>
    <s v="AO"/>
    <x v="0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0"/>
  </r>
  <r>
    <n v="153"/>
    <n v="1002573435"/>
    <n v="3"/>
    <x v="0"/>
    <n v="5"/>
    <s v="MATARAM"/>
    <s v="BIMA"/>
    <s v="KMP"/>
    <s v="REG"/>
    <s v="AO"/>
    <x v="0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2"/>
  </r>
  <r>
    <n v="154"/>
    <n v="1002577496"/>
    <n v="3"/>
    <x v="0"/>
    <n v="5"/>
    <s v="MATARAM"/>
    <s v="BIMA"/>
    <s v="KMP"/>
    <s v="REG"/>
    <s v="AO"/>
    <x v="0"/>
    <s v="1P INET"/>
    <s v="OSS - FALLOUT"/>
    <s v="RBS-Regional 3"/>
    <d v="2026-09-08T16:02:56"/>
    <d v="2026-09-09T15:37:1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FO_UIM"/>
    <s v="DOMPU"/>
    <s v="NO ADDON"/>
    <m/>
    <s v="Provisioning Failed|UIM|INF009276186|1029:Reservation not found for Broadband CFS with Reservation ID : 396111841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2"/>
  </r>
  <r>
    <n v="155"/>
    <n v="1002578287"/>
    <n v="3"/>
    <x v="0"/>
    <n v="5"/>
    <s v="MATARAM"/>
    <s v="BIMA"/>
    <s v="KMP"/>
    <s v="REG"/>
    <s v="AO"/>
    <x v="0"/>
    <s v="1P INET"/>
    <s v="OSS - FALLOUT"/>
    <s v="RBS-Regional 3"/>
    <d v="2026-09-09T10:26:57"/>
    <d v="2026-09-10T08:05:18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FO_UIM"/>
    <s v="DOMPU"/>
    <s v="NO ADDON"/>
    <m/>
    <s v="Provisioning Failed|UIM|INF009309250|1029:Reservation not found for Broadband CFS with Reservation ID : 39611201207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2"/>
  </r>
  <r>
    <n v="156"/>
    <n v="1002569771"/>
    <n v="3"/>
    <x v="0"/>
    <n v="5"/>
    <s v="MATARAM"/>
    <s v="SUMBAWA"/>
    <s v="EMP"/>
    <s v="REG"/>
    <s v="AO"/>
    <x v="0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0"/>
  </r>
  <r>
    <n v="157"/>
    <n v="1002588051"/>
    <n v="3"/>
    <x v="0"/>
    <n v="5"/>
    <s v="MATARAM"/>
    <s v="SUMBAWA"/>
    <s v="EMP"/>
    <s v="REG"/>
    <s v="AO"/>
    <x v="0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0"/>
  </r>
  <r>
    <n v="158"/>
    <n v="1002570248"/>
    <n v="3"/>
    <x v="0"/>
    <n v="5"/>
    <s v="MATARAM"/>
    <s v="SUMBAWA"/>
    <s v="EMP"/>
    <s v="REG"/>
    <s v="AO"/>
    <x v="0"/>
    <s v="1P INET"/>
    <s v="100 | REVOKE COMPLETED"/>
    <s v="RBS-Regional 3"/>
    <d v="2026-09-03T15:36:57"/>
    <d v="2026-09-14T15:30:36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Revoke Completed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2"/>
  </r>
  <r>
    <n v="159"/>
    <n v="1002564872"/>
    <n v="3"/>
    <x v="0"/>
    <n v="5"/>
    <s v="MATARAM"/>
    <s v="SUMBAWA"/>
    <s v="SBW"/>
    <s v="REG"/>
    <s v="AO"/>
    <x v="0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0"/>
  </r>
  <r>
    <n v="160"/>
    <n v="1002564025"/>
    <n v="3"/>
    <x v="0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0"/>
  </r>
  <r>
    <n v="161"/>
    <n v="1002564394"/>
    <n v="3"/>
    <x v="0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0"/>
  </r>
  <r>
    <n v="162"/>
    <n v="1002567254"/>
    <n v="3"/>
    <x v="0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0"/>
  </r>
  <r>
    <n v="163"/>
    <n v="1002570546"/>
    <n v="3"/>
    <x v="0"/>
    <n v="5"/>
    <s v="MATARAM"/>
    <s v="SUMBAWA"/>
    <s v="SBW"/>
    <s v="REG"/>
    <s v="AO"/>
    <x v="0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0"/>
  </r>
  <r>
    <n v="164"/>
    <n v="1002573067"/>
    <n v="3"/>
    <x v="0"/>
    <n v="5"/>
    <s v="MATARAM"/>
    <s v="SUMBAWA"/>
    <s v="SBW"/>
    <s v="REG"/>
    <s v="AO"/>
    <x v="0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0"/>
  </r>
  <r>
    <n v="165"/>
    <n v="1002572737"/>
    <n v="3"/>
    <x v="0"/>
    <n v="5"/>
    <s v="MATARAM"/>
    <s v="SUMBAWA"/>
    <s v="SBW"/>
    <s v="REG"/>
    <s v="AO"/>
    <x v="0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0"/>
  </r>
  <r>
    <n v="166"/>
    <n v="1002573481"/>
    <n v="3"/>
    <x v="0"/>
    <n v="5"/>
    <s v="MATARAM"/>
    <s v="SUMBAWA"/>
    <s v="SBW"/>
    <s v="REG"/>
    <s v="AO"/>
    <x v="0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0"/>
  </r>
  <r>
    <n v="167"/>
    <n v="1002577711"/>
    <n v="3"/>
    <x v="0"/>
    <n v="5"/>
    <s v="MATARAM"/>
    <s v="SUMBAWA"/>
    <s v="SBW"/>
    <s v="REG"/>
    <s v="AO"/>
    <x v="0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0"/>
  </r>
  <r>
    <n v="168"/>
    <n v="1002580080"/>
    <n v="3"/>
    <x v="0"/>
    <n v="5"/>
    <s v="MATARAM"/>
    <s v="SUMBAWA"/>
    <s v="SBW"/>
    <s v="REG"/>
    <s v="AO"/>
    <x v="0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0"/>
  </r>
  <r>
    <n v="169"/>
    <n v="1002582134"/>
    <n v="3"/>
    <x v="0"/>
    <n v="5"/>
    <s v="MATARAM"/>
    <s v="SUMBAWA"/>
    <s v="SBW"/>
    <s v="REG"/>
    <s v="AO"/>
    <x v="0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0"/>
  </r>
  <r>
    <n v="170"/>
    <n v="1002582232"/>
    <n v="3"/>
    <x v="0"/>
    <n v="5"/>
    <s v="MATARAM"/>
    <s v="SUMBAWA"/>
    <s v="SBW"/>
    <s v="REG"/>
    <s v="AO"/>
    <x v="0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0"/>
  </r>
  <r>
    <n v="171"/>
    <n v="1002582030"/>
    <n v="3"/>
    <x v="0"/>
    <n v="5"/>
    <s v="MATARAM"/>
    <s v="SUMBAWA"/>
    <s v="SBW"/>
    <s v="REG"/>
    <s v="AO"/>
    <x v="0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0"/>
  </r>
  <r>
    <n v="172"/>
    <n v="1002573757"/>
    <n v="3"/>
    <x v="0"/>
    <n v="5"/>
    <s v="MATARAM"/>
    <s v="SUMBAWA"/>
    <s v="SBW"/>
    <s v="REG"/>
    <s v="AO"/>
    <x v="0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2"/>
  </r>
  <r>
    <n v="173"/>
    <n v="1002574592"/>
    <n v="3"/>
    <x v="0"/>
    <n v="5"/>
    <s v="MATARAM"/>
    <s v="SUMBAWA"/>
    <s v="SBW"/>
    <s v="REG"/>
    <s v="AO"/>
    <x v="0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2"/>
  </r>
  <r>
    <n v="174"/>
    <n v="1002576319"/>
    <n v="3"/>
    <x v="0"/>
    <n v="5"/>
    <s v="MATARAM"/>
    <s v="SUMBAWA"/>
    <s v="SBW"/>
    <s v="REG"/>
    <s v="AO"/>
    <x v="0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2"/>
  </r>
  <r>
    <n v="175"/>
    <n v="1002583409"/>
    <n v="3"/>
    <x v="0"/>
    <n v="5"/>
    <s v="MATARAM"/>
    <s v="SUMBAWA"/>
    <s v="SBW"/>
    <s v="REG"/>
    <s v="AO"/>
    <x v="0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2"/>
  </r>
  <r>
    <n v="176"/>
    <n v="1002575954"/>
    <n v="3"/>
    <x v="0"/>
    <n v="5"/>
    <s v="MATARAM"/>
    <s v="SUMBAWA"/>
    <s v="SBW"/>
    <s v="REG"/>
    <s v="AO"/>
    <x v="0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2"/>
  </r>
  <r>
    <n v="177"/>
    <n v="1002588878"/>
    <n v="3"/>
    <x v="0"/>
    <n v="5"/>
    <s v="MATARAM"/>
    <s v="SUMBAWA"/>
    <s v="SBW"/>
    <s v="REG"/>
    <s v="AO"/>
    <x v="0"/>
    <s v="1P INET"/>
    <s v="7 | OSS - PROVISIONING ISSUED"/>
    <s v="RBS-Regional 3"/>
    <d v="2026-09-15T12:56:54"/>
    <d v="2026-09-16T11:27:40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I"/>
    <s v="X"/>
    <s v="NETMONK"/>
    <m/>
    <s v="Provisioning Issu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m/>
    <m/>
    <m/>
    <e v="#NUM!"/>
    <e v="#NUM!"/>
    <x v="2"/>
  </r>
  <r>
    <n v="178"/>
    <n v="1002569808"/>
    <n v="3"/>
    <x v="0"/>
    <n v="5"/>
    <s v="MATARAM"/>
    <s v="SUMBAWA"/>
    <s v="SBW"/>
    <s v="REG"/>
    <s v="AO"/>
    <x v="0"/>
    <m/>
    <s v="OSS - FALLOUT"/>
    <s v="RBS-Regional 3"/>
    <d v="2026-09-03T13:43:17"/>
    <d v="2026-09-09T19:07:22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FO_WFM"/>
    <s v="X"/>
    <s v="NO ADDON"/>
    <m/>
    <s v="Provisioning Failed|WFM|INF009278580|TOJ_-8.4975685,117.4257073_odp jauh by fbsolusee 359m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2"/>
  </r>
  <r>
    <n v="179"/>
    <n v="1002587178"/>
    <n v="3"/>
    <x v="0"/>
    <n v="5"/>
    <s v="MATARAM"/>
    <s v="SUMBAWA"/>
    <s v="SBW"/>
    <s v="REG"/>
    <s v="AO"/>
    <x v="0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2"/>
  </r>
  <r>
    <n v="180"/>
    <n v="1002570225"/>
    <n v="3"/>
    <x v="0"/>
    <n v="5"/>
    <s v="MATARAM"/>
    <s v="SUMBAWA"/>
    <s v="ALA"/>
    <s v="REG"/>
    <s v="AO"/>
    <x v="0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0"/>
  </r>
  <r>
    <n v="181"/>
    <n v="1002571206"/>
    <n v="3"/>
    <x v="0"/>
    <n v="5"/>
    <s v="MATARAM"/>
    <s v="SUMBAWA"/>
    <s v="ALA"/>
    <s v="REG"/>
    <s v="AO"/>
    <x v="0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0"/>
  </r>
  <r>
    <n v="182"/>
    <n v="1002564858"/>
    <n v="3"/>
    <x v="0"/>
    <n v="5"/>
    <s v="MATARAM"/>
    <s v="SUMBAWA"/>
    <s v="ALA"/>
    <s v="REG"/>
    <s v="AO"/>
    <x v="0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2"/>
  </r>
  <r>
    <n v="183"/>
    <n v="1002575998"/>
    <n v="3"/>
    <x v="0"/>
    <n v="5"/>
    <s v="MATARAM"/>
    <s v="SUMBAWA"/>
    <s v="MLK"/>
    <s v="REG"/>
    <s v="AO"/>
    <x v="0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</r>
  <r>
    <n v="184"/>
    <n v="1002580569"/>
    <n v="3"/>
    <x v="0"/>
    <n v="5"/>
    <s v="MATARAM"/>
    <s v="SUMBAWA"/>
    <s v="MLK"/>
    <s v="REG"/>
    <s v="AO"/>
    <x v="0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0"/>
  </r>
  <r>
    <n v="185"/>
    <n v="1002585658"/>
    <n v="3"/>
    <x v="0"/>
    <n v="5"/>
    <s v="MATARAM"/>
    <s v="SUMBAWA"/>
    <s v="MLK"/>
    <s v="REG"/>
    <s v="AO"/>
    <x v="0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0"/>
  </r>
  <r>
    <n v="186"/>
    <n v="1002586720"/>
    <n v="3"/>
    <x v="0"/>
    <n v="5"/>
    <s v="MATARAM"/>
    <s v="SUMBAWA"/>
    <s v="MLK"/>
    <s v="REG"/>
    <s v="AO"/>
    <x v="0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0"/>
  </r>
  <r>
    <n v="187"/>
    <n v="1002576543"/>
    <n v="3"/>
    <x v="0"/>
    <n v="5"/>
    <s v="MATARAM"/>
    <s v="SUMBAWA"/>
    <s v="MLK"/>
    <s v="REG"/>
    <s v="AO"/>
    <x v="0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2"/>
  </r>
  <r>
    <n v="188"/>
    <n v="1002578641"/>
    <n v="3"/>
    <x v="0"/>
    <n v="5"/>
    <s v="MATARAM"/>
    <s v="SUMBAWA"/>
    <s v="MLK"/>
    <s v="REG"/>
    <s v="AO"/>
    <x v="0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2"/>
  </r>
  <r>
    <n v="189"/>
    <n v="1002578881"/>
    <n v="3"/>
    <x v="0"/>
    <n v="5"/>
    <s v="MATARAM"/>
    <s v="SUMBAWA"/>
    <s v="MLK"/>
    <s v="REG"/>
    <s v="AO"/>
    <x v="0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2"/>
  </r>
  <r>
    <n v="190"/>
    <n v="1002574588"/>
    <n v="3"/>
    <x v="0"/>
    <n v="5"/>
    <s v="MATARAM"/>
    <s v="SUMBAWA"/>
    <s v="MLK"/>
    <s v="REG"/>
    <s v="AO"/>
    <x v="0"/>
    <m/>
    <s v="7 | OSS - PROVISIONING ISSUED"/>
    <s v="RBS-Regional 3"/>
    <d v="2026-09-07T11:29:00"/>
    <d v="2026-09-11T08:06:13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PI"/>
    <s v="SUMBAWA BARAT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2"/>
  </r>
  <r>
    <n v="191"/>
    <n v="1002578500"/>
    <n v="3"/>
    <x v="0"/>
    <n v="5"/>
    <s v="MATARAM"/>
    <s v="SUMBAWA"/>
    <s v="MLK"/>
    <s v="REG"/>
    <s v="AO"/>
    <x v="0"/>
    <s v="1P INET"/>
    <s v="OSS - FALLOUT"/>
    <s v="RBS-Regional 3"/>
    <d v="2026-09-09T11:29:56"/>
    <d v="2026-09-10T08:05:1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UIM"/>
    <s v="SUMBAWA BARAT"/>
    <s v="OCA"/>
    <m/>
    <s v="Provisioning Failed|UIM|INF009309262|1029:Reservation not found for Broadband CFS with Reservation ID : 39611192486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2"/>
  </r>
  <r>
    <n v="192"/>
    <n v="1002590154"/>
    <n v="3"/>
    <x v="0"/>
    <n v="5"/>
    <s v="MATARAM"/>
    <s v="SUMBAWA"/>
    <s v="MLK"/>
    <s v="REG"/>
    <s v="AO"/>
    <x v="0"/>
    <s v="1P INET"/>
    <s v="MIE - SEND SURVEY"/>
    <s v="RBS-Regional 3"/>
    <d v="2026-09-15T18:47:55"/>
    <d v="2026-09-15T18:50:01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SURVEY_NEW_MANJA"/>
    <s v="SUMBAWA BARAT"/>
    <s v="OCA"/>
    <m/>
    <s v="MIE - SEND SURVEY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</r>
  <r>
    <n v="193"/>
    <n v="1002570571"/>
    <n v="3"/>
    <x v="0"/>
    <n v="5"/>
    <s v="MATARAM"/>
    <s v="SUMBAWA"/>
    <s v="TLW"/>
    <s v="REG"/>
    <s v="AO"/>
    <x v="0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0"/>
  </r>
  <r>
    <n v="194"/>
    <n v="1002570046"/>
    <n v="3"/>
    <x v="0"/>
    <n v="5"/>
    <s v="MATARAM"/>
    <s v="SUMBAWA"/>
    <s v="TLW"/>
    <s v="REG"/>
    <s v="AO"/>
    <x v="0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0"/>
  </r>
  <r>
    <n v="195"/>
    <n v="1002580557"/>
    <n v="3"/>
    <x v="0"/>
    <n v="5"/>
    <s v="MATARAM"/>
    <s v="SUMBAWA"/>
    <s v="TLW"/>
    <s v="REG"/>
    <s v="AO"/>
    <x v="0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0"/>
  </r>
  <r>
    <n v="196"/>
    <n v="1002565310"/>
    <n v="3"/>
    <x v="0"/>
    <n v="5"/>
    <s v="MATARAM"/>
    <s v="SUMBAWA"/>
    <s v="TLW"/>
    <s v="REG"/>
    <s v="AO"/>
    <x v="0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2"/>
  </r>
  <r>
    <n v="197"/>
    <n v="1002571188"/>
    <n v="3"/>
    <x v="0"/>
    <n v="5"/>
    <s v="MATARAM"/>
    <s v="SUMBAWA"/>
    <s v="TLW"/>
    <s v="REG"/>
    <s v="AO"/>
    <x v="0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2"/>
  </r>
  <r>
    <n v="198"/>
    <n v="1002580074"/>
    <n v="3"/>
    <x v="0"/>
    <n v="5"/>
    <s v="MATARAM"/>
    <s v="SUMBAWA"/>
    <s v="TLW"/>
    <s v="REG"/>
    <s v="AO"/>
    <x v="0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2"/>
  </r>
  <r>
    <n v="199"/>
    <n v="1002584430"/>
    <n v="3"/>
    <x v="0"/>
    <n v="5"/>
    <s v="MATARAM"/>
    <s v="SUMBAWA"/>
    <s v="TLW"/>
    <s v="REG"/>
    <s v="AO"/>
    <x v="0"/>
    <s v="1P INET"/>
    <s v="REVOKE ORDER"/>
    <s v="RBS-Regional 3"/>
    <d v="2026-09-12T17:26:59"/>
    <d v="2026-09-16T08:52:17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Order direvoke oleh ABDUL QADIR JAILANI remark : revoke order input ulang response : transactionID : SC1002584430| AccountID 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</r>
  <r>
    <n v="200"/>
    <n v="1002568753"/>
    <n v="3"/>
    <x v="0"/>
    <n v="5"/>
    <s v="MATARAM"/>
    <s v="SUMBAWA"/>
    <s v="TLW"/>
    <s v="REG"/>
    <s v="AO"/>
    <x v="0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</r>
  <r>
    <n v="201"/>
    <n v="1002564319"/>
    <n v="3"/>
    <x v="0"/>
    <n v="5"/>
    <s v="MATARAM"/>
    <s v="BIMA"/>
    <s v="BIM"/>
    <s v="REG"/>
    <s v="AO"/>
    <x v="0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1"/>
  </r>
  <r>
    <n v="202"/>
    <n v="1002564483"/>
    <n v="3"/>
    <x v="0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0"/>
  </r>
  <r>
    <n v="203"/>
    <n v="1002566034"/>
    <n v="3"/>
    <x v="0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0"/>
  </r>
  <r>
    <n v="204"/>
    <n v="1002574956"/>
    <n v="3"/>
    <x v="0"/>
    <n v="5"/>
    <s v="MATARAM"/>
    <s v="BIMA"/>
    <s v="BIM"/>
    <s v="REG"/>
    <s v="AO"/>
    <x v="0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0"/>
  </r>
  <r>
    <n v="205"/>
    <n v="1002582505"/>
    <n v="3"/>
    <x v="0"/>
    <n v="5"/>
    <s v="MATARAM"/>
    <s v="BIMA"/>
    <s v="BIM"/>
    <s v="REG"/>
    <s v="AO"/>
    <x v="0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0"/>
  </r>
  <r>
    <n v="206"/>
    <n v="1002586119"/>
    <n v="3"/>
    <x v="0"/>
    <n v="5"/>
    <s v="MATARAM"/>
    <s v="BIMA"/>
    <s v="BIM"/>
    <s v="REG"/>
    <s v="AO"/>
    <x v="0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0"/>
  </r>
  <r>
    <n v="207"/>
    <n v="1002571419"/>
    <n v="3"/>
    <x v="0"/>
    <n v="5"/>
    <s v="MATARAM"/>
    <s v="BIMA"/>
    <s v="BIM"/>
    <s v="REG"/>
    <s v="AO"/>
    <x v="0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</r>
  <r>
    <n v="208"/>
    <n v="1002576308"/>
    <n v="3"/>
    <x v="0"/>
    <n v="5"/>
    <s v="MATARAM"/>
    <s v="BIMA"/>
    <s v="BIM"/>
    <s v="REG"/>
    <s v="AO"/>
    <x v="0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2"/>
  </r>
  <r>
    <n v="209"/>
    <n v="1002581746"/>
    <n v="3"/>
    <x v="0"/>
    <n v="5"/>
    <s v="MATARAM"/>
    <s v="BIMA"/>
    <s v="BIM"/>
    <s v="REG"/>
    <s v="AO"/>
    <x v="0"/>
    <s v="1P INET"/>
    <s v="102 | FOLLOW UP COMPLETED"/>
    <s v="RBS-Regional 3"/>
    <d v="2026-09-11T08:14:57"/>
    <d v="2026-09-15T09:15:43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88010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2"/>
  </r>
  <r>
    <n v="210"/>
    <n v="1002584290"/>
    <n v="3"/>
    <x v="0"/>
    <n v="5"/>
    <s v="MATARAM"/>
    <s v="BIMA"/>
    <s v="BIM"/>
    <s v="REG"/>
    <s v="AO"/>
    <x v="0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2"/>
  </r>
  <r>
    <n v="211"/>
    <n v="1002580875"/>
    <n v="3"/>
    <x v="0"/>
    <n v="5"/>
    <s v="MATARAM"/>
    <s v="BIMA"/>
    <s v="BIM"/>
    <s v="REG"/>
    <s v="AO"/>
    <x v="0"/>
    <m/>
    <s v="7 | OSS - PROVISIONING ISSUED"/>
    <s v="RBS-Regional 3"/>
    <d v="2026-09-10T13:53:11"/>
    <d v="2026-09-15T08:05:47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2"/>
  </r>
  <r>
    <n v="212"/>
    <n v="1002588010"/>
    <n v="3"/>
    <x v="0"/>
    <n v="5"/>
    <s v="MATARAM"/>
    <s v="BIMA"/>
    <s v="BIM"/>
    <s v="REG"/>
    <s v="AO"/>
    <x v="0"/>
    <m/>
    <s v="REVOKE ORDER"/>
    <s v="RBS-Regional 3"/>
    <d v="2026-09-15T09:15:44"/>
    <d v="2026-09-16T10:34:37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Order direvoke oleh RYAN PRATAMA remark : REVOKE ORDER REVISI ODP response : transactionID : SC1002588010| AccountID CA :  |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2"/>
  </r>
  <r>
    <n v="213"/>
    <n v="1002589508"/>
    <n v="3"/>
    <x v="0"/>
    <n v="5"/>
    <s v="MATARAM"/>
    <s v="BIMA"/>
    <s v="BIM"/>
    <s v="REG"/>
    <s v="AO"/>
    <x v="0"/>
    <s v="1P INET"/>
    <s v="8 | OSS - PONR"/>
    <s v="RBS-Regional 3"/>
    <d v="2026-09-15T14:59:54"/>
    <d v="2026-09-16T11:49:27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ACT_COM"/>
    <s v="X"/>
    <s v="NETMONK"/>
    <m/>
    <s v="PONR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m/>
    <m/>
    <m/>
    <e v="#NUM!"/>
    <e v="#NUM!"/>
    <x v="2"/>
  </r>
  <r>
    <n v="214"/>
    <n v="1002585244"/>
    <n v="3"/>
    <x v="1"/>
    <n v="5"/>
    <s v="MALANG"/>
    <s v="KEPANJEN"/>
    <s v="APG"/>
    <s v="REG"/>
    <s v="AO"/>
    <x v="0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0"/>
  </r>
  <r>
    <n v="215"/>
    <n v="1002589250"/>
    <n v="3"/>
    <x v="1"/>
    <n v="5"/>
    <s v="MALANG"/>
    <s v="KEPANJEN"/>
    <s v="DPT"/>
    <s v="REG"/>
    <s v="AO"/>
    <x v="0"/>
    <s v="1P INET"/>
    <s v="MIA - INVALID SURVEY"/>
    <s v="RBS-Regional 3"/>
    <d v="2026-09-15T14:11:59"/>
    <d v="2026-09-16T09:53:34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SURVEY_NEW_MANJA"/>
    <s v="TUREN"/>
    <s v="NETMONK"/>
    <m/>
    <s v="MIE - INVALID SURVEY - Kendala Jalur/Rute Tarikan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2"/>
  </r>
  <r>
    <n v="216"/>
    <n v="1002575331"/>
    <n v="3"/>
    <x v="1"/>
    <n v="5"/>
    <s v="MALANG"/>
    <s v="KEPANJEN"/>
    <s v="DNO"/>
    <s v="REG"/>
    <s v="AO"/>
    <x v="0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0"/>
  </r>
  <r>
    <n v="217"/>
    <n v="1002566432"/>
    <n v="3"/>
    <x v="1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</r>
  <r>
    <n v="218"/>
    <n v="1002566950"/>
    <n v="3"/>
    <x v="1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</r>
  <r>
    <n v="219"/>
    <n v="1002569549"/>
    <n v="3"/>
    <x v="1"/>
    <n v="5"/>
    <s v="MALANG"/>
    <s v="KEPANJEN"/>
    <s v="GDI"/>
    <s v="REG"/>
    <s v="AO"/>
    <x v="0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0"/>
  </r>
  <r>
    <n v="220"/>
    <n v="1002576132"/>
    <n v="3"/>
    <x v="1"/>
    <n v="5"/>
    <s v="MALANG"/>
    <s v="KEPANJEN"/>
    <s v="GDI"/>
    <s v="REG"/>
    <s v="AO"/>
    <x v="0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</r>
  <r>
    <n v="221"/>
    <n v="1002581259"/>
    <n v="3"/>
    <x v="1"/>
    <n v="5"/>
    <s v="MALANG"/>
    <s v="KEPANJEN"/>
    <s v="GDI"/>
    <s v="REG"/>
    <s v="AO"/>
    <x v="0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0"/>
  </r>
  <r>
    <n v="222"/>
    <n v="1002588679"/>
    <n v="3"/>
    <x v="1"/>
    <n v="5"/>
    <s v="MALANG"/>
    <s v="KEPANJEN"/>
    <s v="GDI"/>
    <s v="REG"/>
    <s v="AO"/>
    <x v="0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0"/>
  </r>
  <r>
    <n v="223"/>
    <n v="1002588690"/>
    <n v="3"/>
    <x v="1"/>
    <n v="5"/>
    <s v="MALANG"/>
    <s v="KEPANJEN"/>
    <s v="GDI"/>
    <s v="REG"/>
    <s v="AO"/>
    <x v="0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0"/>
  </r>
  <r>
    <n v="224"/>
    <n v="1002568571"/>
    <n v="3"/>
    <x v="1"/>
    <n v="5"/>
    <s v="MALANG"/>
    <s v="KEPANJEN"/>
    <s v="PGK"/>
    <s v="REG"/>
    <s v="AO"/>
    <x v="0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0"/>
  </r>
  <r>
    <n v="225"/>
    <n v="1002579833"/>
    <n v="3"/>
    <x v="1"/>
    <n v="5"/>
    <s v="MALANG"/>
    <s v="KEPANJEN"/>
    <s v="SBM"/>
    <s v="REG"/>
    <s v="AO"/>
    <x v="0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1"/>
  </r>
  <r>
    <n v="226"/>
    <n v="1002567049"/>
    <n v="3"/>
    <x v="1"/>
    <n v="5"/>
    <s v="MALANG"/>
    <s v="KEPANJEN"/>
    <s v="TUR"/>
    <s v="REG"/>
    <s v="AO"/>
    <x v="0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0"/>
  </r>
  <r>
    <n v="227"/>
    <n v="1002567022"/>
    <n v="3"/>
    <x v="1"/>
    <n v="5"/>
    <s v="MALANG"/>
    <s v="KEPANJEN"/>
    <s v="TUR"/>
    <s v="REG"/>
    <s v="AO"/>
    <x v="0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0"/>
  </r>
  <r>
    <n v="228"/>
    <n v="1002566294"/>
    <n v="3"/>
    <x v="1"/>
    <n v="5"/>
    <s v="MALANG"/>
    <s v="KEPANJEN"/>
    <s v="BRG"/>
    <s v="REG"/>
    <s v="AO"/>
    <x v="0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1"/>
  </r>
  <r>
    <n v="229"/>
    <n v="1002585470"/>
    <n v="3"/>
    <x v="1"/>
    <n v="5"/>
    <s v="MALANG"/>
    <s v="KEPANJEN"/>
    <s v="BRG"/>
    <s v="REG"/>
    <s v="AO"/>
    <x v="0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0"/>
  </r>
  <r>
    <n v="230"/>
    <n v="1002581725"/>
    <n v="3"/>
    <x v="1"/>
    <n v="5"/>
    <s v="MALANG"/>
    <s v="KEPANJEN"/>
    <s v="BRG"/>
    <s v="REG"/>
    <s v="AO"/>
    <x v="0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2"/>
  </r>
  <r>
    <n v="231"/>
    <n v="1002572290"/>
    <n v="3"/>
    <x v="1"/>
    <n v="5"/>
    <s v="MALANG"/>
    <s v="KEPANJEN"/>
    <s v="GDG"/>
    <s v="REG"/>
    <s v="AO"/>
    <x v="0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0"/>
  </r>
  <r>
    <n v="232"/>
    <n v="1002583937"/>
    <n v="3"/>
    <x v="1"/>
    <n v="5"/>
    <s v="MALANG"/>
    <s v="KEPANJEN"/>
    <s v="GDG"/>
    <s v="REG"/>
    <s v="AO"/>
    <x v="0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0"/>
  </r>
  <r>
    <n v="233"/>
    <n v="1002584786"/>
    <n v="3"/>
    <x v="1"/>
    <n v="5"/>
    <s v="MALANG"/>
    <s v="KEPANJEN"/>
    <s v="GDG"/>
    <s v="REG"/>
    <s v="AO"/>
    <x v="0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0"/>
  </r>
  <r>
    <n v="234"/>
    <n v="1002588408"/>
    <n v="3"/>
    <x v="1"/>
    <n v="5"/>
    <s v="MALANG"/>
    <s v="KEPANJEN"/>
    <s v="GDG"/>
    <s v="REG"/>
    <s v="AO"/>
    <x v="0"/>
    <s v="1P INET"/>
    <s v="7 | OSS - PROVISIONING ISSUED"/>
    <s v="RBS-Regional 3"/>
    <d v="2026-09-15T10:35:55"/>
    <d v="2026-09-16T12:05:01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I"/>
    <s v="KLOJEN"/>
    <s v="NO ADDON"/>
    <m/>
    <s v="Provisioning Issu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2"/>
  </r>
  <r>
    <n v="235"/>
    <n v="1002567058"/>
    <n v="3"/>
    <x v="1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0"/>
  </r>
  <r>
    <n v="236"/>
    <n v="1002568650"/>
    <n v="3"/>
    <x v="1"/>
    <n v="5"/>
    <s v="MALANG"/>
    <s v="KEPANJEN"/>
    <s v="KEP"/>
    <s v="REG"/>
    <s v="AO"/>
    <x v="0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0"/>
  </r>
  <r>
    <n v="237"/>
    <n v="1002569272"/>
    <n v="3"/>
    <x v="1"/>
    <n v="5"/>
    <s v="MALANG"/>
    <s v="KEPANJEN"/>
    <s v="KEP"/>
    <s v="REG"/>
    <s v="AO"/>
    <x v="0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0"/>
  </r>
  <r>
    <n v="238"/>
    <n v="1002568624"/>
    <n v="3"/>
    <x v="1"/>
    <n v="5"/>
    <s v="MALANG"/>
    <s v="KEPANJEN"/>
    <s v="KEP"/>
    <s v="REG"/>
    <s v="AO"/>
    <x v="0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0"/>
  </r>
  <r>
    <n v="239"/>
    <n v="1002573564"/>
    <n v="3"/>
    <x v="1"/>
    <n v="5"/>
    <s v="MALANG"/>
    <s v="KEPANJEN"/>
    <s v="KEP"/>
    <s v="REG"/>
    <s v="AO"/>
    <x v="0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0"/>
  </r>
  <r>
    <n v="240"/>
    <n v="1002578620"/>
    <n v="3"/>
    <x v="1"/>
    <n v="5"/>
    <s v="MALANG"/>
    <s v="KEPANJEN"/>
    <s v="KEP"/>
    <s v="REG"/>
    <s v="AO"/>
    <x v="0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0"/>
  </r>
  <r>
    <n v="241"/>
    <n v="1002585235"/>
    <n v="3"/>
    <x v="1"/>
    <n v="5"/>
    <s v="MALANG"/>
    <s v="KEPANJEN"/>
    <s v="KEP"/>
    <s v="REG"/>
    <s v="AO"/>
    <x v="0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0"/>
  </r>
  <r>
    <n v="242"/>
    <n v="1002587314"/>
    <n v="3"/>
    <x v="1"/>
    <n v="5"/>
    <s v="MALANG"/>
    <s v="KEPANJEN"/>
    <s v="KEP"/>
    <s v="REG"/>
    <s v="AO"/>
    <x v="0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0"/>
  </r>
  <r>
    <n v="243"/>
    <n v="1002581642"/>
    <n v="3"/>
    <x v="1"/>
    <n v="5"/>
    <s v="MALANG"/>
    <s v="KEPANJEN"/>
    <s v="KEP"/>
    <s v="REG"/>
    <s v="AO"/>
    <x v="0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2"/>
  </r>
  <r>
    <n v="244"/>
    <n v="1002582654"/>
    <n v="3"/>
    <x v="1"/>
    <n v="5"/>
    <s v="MALANG"/>
    <s v="KEPANJEN"/>
    <s v="KEP"/>
    <s v="REG"/>
    <s v="AO"/>
    <x v="0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2"/>
  </r>
  <r>
    <n v="245"/>
    <n v="1002566137"/>
    <n v="3"/>
    <x v="1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0"/>
  </r>
  <r>
    <n v="246"/>
    <n v="1002566859"/>
    <n v="3"/>
    <x v="1"/>
    <n v="5"/>
    <s v="MALANG"/>
    <s v="KEPANJEN"/>
    <s v="KLJ"/>
    <s v="REG"/>
    <s v="AO"/>
    <x v="0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0"/>
  </r>
  <r>
    <n v="247"/>
    <n v="1002569855"/>
    <n v="3"/>
    <x v="1"/>
    <n v="5"/>
    <s v="MALANG"/>
    <s v="KEPANJEN"/>
    <s v="KLJ"/>
    <s v="REG"/>
    <s v="AO"/>
    <x v="0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0"/>
  </r>
  <r>
    <n v="248"/>
    <n v="1002570473"/>
    <n v="3"/>
    <x v="1"/>
    <n v="5"/>
    <s v="MALANG"/>
    <s v="KEPANJEN"/>
    <s v="KLJ"/>
    <s v="REG"/>
    <s v="AO"/>
    <x v="0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0"/>
  </r>
  <r>
    <n v="249"/>
    <n v="1002572387"/>
    <n v="3"/>
    <x v="1"/>
    <n v="5"/>
    <s v="MALANG"/>
    <s v="KEPANJEN"/>
    <s v="KLJ"/>
    <s v="REG"/>
    <s v="AO"/>
    <x v="0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0"/>
  </r>
  <r>
    <n v="250"/>
    <n v="1002574924"/>
    <n v="3"/>
    <x v="1"/>
    <n v="5"/>
    <s v="MALANG"/>
    <s v="KEPANJEN"/>
    <s v="KLJ"/>
    <s v="REG"/>
    <s v="AO"/>
    <x v="0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0"/>
  </r>
  <r>
    <n v="251"/>
    <n v="1002578601"/>
    <n v="3"/>
    <x v="1"/>
    <n v="5"/>
    <s v="MALANG"/>
    <s v="KEPANJEN"/>
    <s v="KLJ"/>
    <s v="REG"/>
    <s v="AO"/>
    <x v="0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0"/>
  </r>
  <r>
    <n v="252"/>
    <n v="1002580566"/>
    <n v="3"/>
    <x v="1"/>
    <n v="5"/>
    <s v="MALANG"/>
    <s v="KEPANJEN"/>
    <s v="KLJ"/>
    <s v="REG"/>
    <s v="AO"/>
    <x v="0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0"/>
  </r>
  <r>
    <n v="253"/>
    <n v="1002566030"/>
    <n v="3"/>
    <x v="1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2"/>
  </r>
  <r>
    <n v="254"/>
    <n v="1002589871"/>
    <n v="3"/>
    <x v="1"/>
    <n v="5"/>
    <s v="MALANG"/>
    <s v="KEPANJEN"/>
    <s v="KLJ"/>
    <s v="REG"/>
    <s v="AO"/>
    <x v="0"/>
    <m/>
    <s v="CC - HD1A - INPROGRESS UNCONTACTED"/>
    <s v="RBS-Regional 3"/>
    <d v="2026-09-15T16:23:16"/>
    <d v="2026-09-16T12:20:41"/>
    <n v="57095772"/>
    <m/>
    <n v="152703903843"/>
    <s v="SMKN 2 MALANG"/>
    <s v="ODP-KLJ-FCB/49"/>
    <m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m/>
    <m/>
    <m/>
    <s v="15-09-2026 16:39:51"/>
    <m/>
    <m/>
    <s v="FCC"/>
    <s v="KLOJEN"/>
    <s v="NETMONK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255"/>
    <n v="1002566283"/>
    <n v="3"/>
    <x v="1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0"/>
  </r>
  <r>
    <n v="256"/>
    <n v="1002568665"/>
    <n v="3"/>
    <x v="1"/>
    <n v="5"/>
    <s v="MALANG"/>
    <s v="KEPANJEN"/>
    <s v="MLG"/>
    <s v="REG"/>
    <s v="AO"/>
    <x v="0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0"/>
  </r>
  <r>
    <n v="257"/>
    <n v="1002570166"/>
    <n v="3"/>
    <x v="1"/>
    <n v="5"/>
    <s v="MALANG"/>
    <s v="KEPANJEN"/>
    <s v="MLG"/>
    <s v="REG"/>
    <s v="AO"/>
    <x v="0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0"/>
  </r>
  <r>
    <n v="258"/>
    <n v="1002578304"/>
    <n v="3"/>
    <x v="1"/>
    <n v="5"/>
    <s v="MALANG"/>
    <s v="KEPANJEN"/>
    <s v="MLG"/>
    <s v="REG"/>
    <s v="AO"/>
    <x v="0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</r>
  <r>
    <n v="259"/>
    <n v="1002586450"/>
    <n v="3"/>
    <x v="1"/>
    <n v="5"/>
    <s v="MALANG"/>
    <s v="KEPANJEN"/>
    <s v="MLG"/>
    <s v="REG"/>
    <s v="AO"/>
    <x v="0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0"/>
  </r>
  <r>
    <n v="260"/>
    <n v="1002588410"/>
    <n v="3"/>
    <x v="1"/>
    <n v="5"/>
    <s v="MALANG"/>
    <s v="KEPANJEN"/>
    <s v="MLG"/>
    <s v="REG"/>
    <s v="AO"/>
    <x v="0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0"/>
  </r>
  <r>
    <n v="261"/>
    <n v="1002588044"/>
    <n v="3"/>
    <x v="1"/>
    <n v="5"/>
    <s v="MALANG"/>
    <s v="KEPANJEN"/>
    <s v="MLG"/>
    <s v="REG"/>
    <s v="AO"/>
    <x v="0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2"/>
  </r>
  <r>
    <n v="262"/>
    <n v="1002586877"/>
    <n v="3"/>
    <x v="1"/>
    <n v="5"/>
    <s v="MALANG"/>
    <s v="KEPANJEN"/>
    <s v="MLG"/>
    <s v="REG"/>
    <s v="AO"/>
    <x v="0"/>
    <m/>
    <s v="MIE - SEND SURVEY"/>
    <s v="RBS-Regional 3"/>
    <d v="2026-09-14T14:49:56"/>
    <d v="2026-09-16T09:08:06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SURVEY_NEW_MANJA"/>
    <s v="MALANG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m/>
    <m/>
    <m/>
    <e v="#NUM!"/>
    <e v="#NUM!"/>
    <x v="2"/>
  </r>
  <r>
    <n v="263"/>
    <n v="1002571912"/>
    <n v="3"/>
    <x v="1"/>
    <n v="5"/>
    <s v="MALANG"/>
    <s v="KEPANJEN"/>
    <s v="SWJ"/>
    <s v="REG"/>
    <s v="AO"/>
    <x v="0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0"/>
  </r>
  <r>
    <n v="264"/>
    <n v="1002570974"/>
    <n v="3"/>
    <x v="1"/>
    <n v="5"/>
    <s v="MALANG"/>
    <s v="BATU"/>
    <s v="KPO"/>
    <s v="REG"/>
    <s v="AO"/>
    <x v="0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0"/>
  </r>
  <r>
    <n v="265"/>
    <n v="1002574955"/>
    <n v="3"/>
    <x v="1"/>
    <n v="5"/>
    <s v="MALANG"/>
    <s v="BATU"/>
    <s v="KPO"/>
    <s v="REG"/>
    <s v="AO"/>
    <x v="0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0"/>
  </r>
  <r>
    <n v="266"/>
    <n v="1002574910"/>
    <n v="3"/>
    <x v="1"/>
    <n v="5"/>
    <s v="MALANG"/>
    <s v="BATU"/>
    <s v="KPO"/>
    <s v="REG"/>
    <s v="AO"/>
    <x v="0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0"/>
  </r>
  <r>
    <n v="267"/>
    <n v="1002587598"/>
    <n v="3"/>
    <x v="1"/>
    <n v="5"/>
    <s v="MALANG"/>
    <s v="BATU"/>
    <s v="KPO"/>
    <s v="REG"/>
    <s v="AO"/>
    <x v="0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0"/>
  </r>
  <r>
    <n v="268"/>
    <n v="1002572661"/>
    <n v="3"/>
    <x v="1"/>
    <n v="5"/>
    <s v="MALANG"/>
    <s v="BATU"/>
    <s v="KPO"/>
    <s v="REG"/>
    <s v="AO"/>
    <x v="0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2"/>
  </r>
  <r>
    <n v="269"/>
    <n v="1002572453"/>
    <n v="3"/>
    <x v="1"/>
    <n v="5"/>
    <s v="MALANG"/>
    <s v="BATU"/>
    <s v="KPO"/>
    <s v="REG"/>
    <s v="AO"/>
    <x v="0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2"/>
  </r>
  <r>
    <n v="270"/>
    <n v="1002581873"/>
    <n v="3"/>
    <x v="1"/>
    <n v="5"/>
    <s v="MALANG"/>
    <s v="BATU"/>
    <s v="KPO"/>
    <s v="REG"/>
    <s v="AO"/>
    <x v="0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2"/>
  </r>
  <r>
    <n v="271"/>
    <n v="1002571006"/>
    <n v="3"/>
    <x v="1"/>
    <n v="5"/>
    <s v="MALANG"/>
    <s v="BATU"/>
    <s v="SGS"/>
    <s v="REG"/>
    <s v="AO"/>
    <x v="0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0"/>
  </r>
  <r>
    <n v="272"/>
    <n v="1002565406"/>
    <n v="3"/>
    <x v="1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0"/>
  </r>
  <r>
    <n v="273"/>
    <n v="1002564914"/>
    <n v="3"/>
    <x v="1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0"/>
  </r>
  <r>
    <n v="274"/>
    <n v="1002582824"/>
    <n v="3"/>
    <x v="1"/>
    <n v="5"/>
    <s v="MALANG"/>
    <s v="BATU"/>
    <s v="BTU"/>
    <s v="REG"/>
    <s v="AO"/>
    <x v="0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0"/>
  </r>
  <r>
    <n v="275"/>
    <n v="1002584808"/>
    <n v="3"/>
    <x v="1"/>
    <n v="5"/>
    <s v="MALANG"/>
    <s v="BATU"/>
    <s v="BTU"/>
    <s v="REG"/>
    <s v="AO"/>
    <x v="0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0"/>
  </r>
  <r>
    <n v="276"/>
    <n v="1002585392"/>
    <n v="3"/>
    <x v="1"/>
    <n v="5"/>
    <s v="MALANG"/>
    <s v="BATU"/>
    <s v="BTU"/>
    <s v="REG"/>
    <s v="AO"/>
    <x v="0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0"/>
  </r>
  <r>
    <n v="277"/>
    <n v="1002588873"/>
    <n v="3"/>
    <x v="1"/>
    <n v="5"/>
    <s v="MALANG"/>
    <s v="BATU"/>
    <s v="BTU"/>
    <s v="REG"/>
    <s v="AO"/>
    <x v="0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0"/>
  </r>
  <r>
    <n v="278"/>
    <n v="1002584822"/>
    <n v="3"/>
    <x v="1"/>
    <n v="5"/>
    <s v="MALANG"/>
    <s v="BATU"/>
    <s v="BTU"/>
    <s v="REG"/>
    <s v="AO"/>
    <x v="0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2"/>
  </r>
  <r>
    <n v="279"/>
    <n v="1002588805"/>
    <n v="3"/>
    <x v="1"/>
    <n v="5"/>
    <s v="MALANG"/>
    <s v="BATU"/>
    <s v="BTU"/>
    <s v="REG"/>
    <s v="AO"/>
    <x v="0"/>
    <s v="1P INET"/>
    <s v="MIA - INVALID SURVEY"/>
    <s v="RBS-Regional 3"/>
    <d v="2026-09-15T12:27:00"/>
    <d v="2026-09-16T09:53:08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SURVEY_NEW_MANJA"/>
    <s v="BATU"/>
    <s v="OCA"/>
    <m/>
    <s v="MIE - INVALID SURVEY - Kendala Jalur/Rute Tarikan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2"/>
  </r>
  <r>
    <n v="280"/>
    <n v="1002572446"/>
    <n v="3"/>
    <x v="1"/>
    <n v="5"/>
    <s v="MALANG"/>
    <s v="BATU"/>
    <s v="BLB"/>
    <s v="REG"/>
    <s v="AO"/>
    <x v="0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1"/>
  </r>
  <r>
    <n v="281"/>
    <n v="1002572635"/>
    <n v="3"/>
    <x v="1"/>
    <n v="5"/>
    <s v="MALANG"/>
    <s v="BATU"/>
    <s v="BLB"/>
    <s v="REG"/>
    <s v="AO"/>
    <x v="0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0"/>
  </r>
  <r>
    <n v="282"/>
    <n v="1002576709"/>
    <n v="3"/>
    <x v="1"/>
    <n v="5"/>
    <s v="MALANG"/>
    <s v="BATU"/>
    <s v="BLB"/>
    <s v="REG"/>
    <s v="AO"/>
    <x v="0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0"/>
  </r>
  <r>
    <n v="283"/>
    <n v="1002576036"/>
    <n v="3"/>
    <x v="1"/>
    <n v="5"/>
    <s v="MALANG"/>
    <s v="BATU"/>
    <s v="BLB"/>
    <s v="REG"/>
    <s v="AO"/>
    <x v="0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0"/>
  </r>
  <r>
    <n v="284"/>
    <n v="1002578376"/>
    <n v="3"/>
    <x v="1"/>
    <n v="5"/>
    <s v="MALANG"/>
    <s v="BATU"/>
    <s v="BLB"/>
    <s v="REG"/>
    <s v="AO"/>
    <x v="0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0"/>
  </r>
  <r>
    <n v="285"/>
    <n v="1002580479"/>
    <n v="3"/>
    <x v="1"/>
    <n v="5"/>
    <s v="MALANG"/>
    <s v="BATU"/>
    <s v="BLB"/>
    <s v="REG"/>
    <s v="AO"/>
    <x v="0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1"/>
  </r>
  <r>
    <n v="286"/>
    <n v="1002586939"/>
    <n v="3"/>
    <x v="1"/>
    <n v="5"/>
    <s v="MALANG"/>
    <s v="BATU"/>
    <s v="BLB"/>
    <s v="REG"/>
    <s v="AO"/>
    <x v="0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0"/>
  </r>
  <r>
    <n v="287"/>
    <n v="1002570635"/>
    <n v="3"/>
    <x v="1"/>
    <n v="5"/>
    <s v="MALANG"/>
    <s v="BATU"/>
    <s v="BLB"/>
    <s v="REG"/>
    <s v="AO"/>
    <x v="0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</r>
  <r>
    <n v="288"/>
    <n v="1002578826"/>
    <n v="3"/>
    <x v="1"/>
    <n v="5"/>
    <s v="MALANG"/>
    <s v="BATU"/>
    <s v="BLB"/>
    <s v="REG"/>
    <s v="AO"/>
    <x v="0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2"/>
  </r>
  <r>
    <n v="289"/>
    <n v="1002582478"/>
    <n v="3"/>
    <x v="1"/>
    <n v="5"/>
    <s v="MALANG"/>
    <s v="BATU"/>
    <s v="BLB"/>
    <s v="REG"/>
    <s v="AO"/>
    <x v="0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2"/>
  </r>
  <r>
    <n v="290"/>
    <n v="1002574578"/>
    <n v="3"/>
    <x v="1"/>
    <n v="5"/>
    <s v="MALANG"/>
    <s v="BATU"/>
    <s v="PKS"/>
    <s v="REG"/>
    <s v="AO"/>
    <x v="0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0"/>
  </r>
  <r>
    <n v="291"/>
    <n v="1002574566"/>
    <n v="3"/>
    <x v="1"/>
    <n v="5"/>
    <s v="MALANG"/>
    <s v="BATU"/>
    <s v="PKS"/>
    <s v="REG"/>
    <s v="AO"/>
    <x v="0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0"/>
  </r>
  <r>
    <n v="292"/>
    <n v="1002574027"/>
    <n v="3"/>
    <x v="1"/>
    <n v="5"/>
    <s v="MALANG"/>
    <s v="BATU"/>
    <s v="PKS"/>
    <s v="REG"/>
    <s v="AO"/>
    <x v="0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0"/>
  </r>
  <r>
    <n v="293"/>
    <n v="1002578928"/>
    <n v="3"/>
    <x v="1"/>
    <n v="5"/>
    <s v="MALANG"/>
    <s v="BATU"/>
    <s v="PKS"/>
    <s v="REG"/>
    <s v="AO"/>
    <x v="0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0"/>
  </r>
  <r>
    <n v="294"/>
    <n v="1002580098"/>
    <n v="3"/>
    <x v="1"/>
    <n v="5"/>
    <s v="MALANG"/>
    <s v="BATU"/>
    <s v="PKS"/>
    <s v="REG"/>
    <s v="AO"/>
    <x v="0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0"/>
  </r>
  <r>
    <n v="295"/>
    <n v="1002579612"/>
    <n v="3"/>
    <x v="1"/>
    <n v="5"/>
    <s v="KEDIRI"/>
    <s v="BLITAR"/>
    <s v="PAN"/>
    <s v="REG"/>
    <s v="AO"/>
    <x v="0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1"/>
  </r>
  <r>
    <n v="296"/>
    <n v="1002564623"/>
    <n v="3"/>
    <x v="1"/>
    <n v="5"/>
    <s v="KEDIRI"/>
    <s v="BLITAR"/>
    <s v="PAN"/>
    <s v="REG"/>
    <s v="AO"/>
    <x v="0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2"/>
  </r>
  <r>
    <n v="297"/>
    <n v="1002571774"/>
    <n v="3"/>
    <x v="1"/>
    <n v="5"/>
    <s v="KEDIRI"/>
    <s v="BLITAR"/>
    <s v="PAN"/>
    <s v="REG"/>
    <s v="AO"/>
    <x v="0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2"/>
  </r>
  <r>
    <n v="298"/>
    <n v="1002581998"/>
    <n v="3"/>
    <x v="1"/>
    <n v="5"/>
    <s v="KEDIRI"/>
    <s v="BLITAR"/>
    <s v="SNT"/>
    <s v="REG"/>
    <s v="AO"/>
    <x v="0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0"/>
  </r>
  <r>
    <n v="299"/>
    <n v="1002568780"/>
    <n v="3"/>
    <x v="1"/>
    <n v="5"/>
    <s v="KEDIRI"/>
    <s v="BLITAR"/>
    <s v="WGI"/>
    <s v="REG"/>
    <s v="AO"/>
    <x v="0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0"/>
  </r>
  <r>
    <n v="300"/>
    <n v="1002584000"/>
    <n v="3"/>
    <x v="1"/>
    <n v="5"/>
    <s v="KEDIRI"/>
    <s v="BLITAR"/>
    <s v="WGI"/>
    <s v="REG"/>
    <s v="AO"/>
    <x v="0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0"/>
  </r>
  <r>
    <n v="301"/>
    <n v="1002587067"/>
    <n v="3"/>
    <x v="1"/>
    <n v="5"/>
    <s v="KEDIRI"/>
    <s v="BLITAR"/>
    <s v="WGI"/>
    <s v="REG"/>
    <s v="AO"/>
    <x v="0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0"/>
  </r>
  <r>
    <n v="302"/>
    <n v="1002587332"/>
    <n v="3"/>
    <x v="1"/>
    <n v="5"/>
    <s v="KEDIRI"/>
    <s v="BLITAR"/>
    <s v="WGI"/>
    <s v="REG"/>
    <s v="AO"/>
    <x v="0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0"/>
  </r>
  <r>
    <n v="303"/>
    <n v="1002567545"/>
    <n v="3"/>
    <x v="1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0"/>
  </r>
  <r>
    <n v="304"/>
    <n v="1002572946"/>
    <n v="3"/>
    <x v="1"/>
    <n v="5"/>
    <s v="KEDIRI"/>
    <s v="TULUNGAGUNG"/>
    <s v="CAT"/>
    <s v="REG"/>
    <s v="AO"/>
    <x v="0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0"/>
  </r>
  <r>
    <n v="305"/>
    <n v="1002574806"/>
    <n v="3"/>
    <x v="1"/>
    <n v="5"/>
    <s v="KEDIRI"/>
    <s v="TULUNGAGUNG"/>
    <s v="KWR"/>
    <s v="REG"/>
    <s v="AO"/>
    <x v="0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</r>
  <r>
    <n v="306"/>
    <n v="1002573750"/>
    <n v="3"/>
    <x v="1"/>
    <n v="5"/>
    <s v="KEDIRI"/>
    <s v="TULUNGAGUNG"/>
    <s v="TUL"/>
    <s v="REG"/>
    <s v="AO"/>
    <x v="0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0"/>
  </r>
  <r>
    <n v="307"/>
    <n v="1002576013"/>
    <n v="3"/>
    <x v="1"/>
    <n v="5"/>
    <s v="KEDIRI"/>
    <s v="TULUNGAGUNG"/>
    <s v="TUL"/>
    <s v="REG"/>
    <s v="AO"/>
    <x v="0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</r>
  <r>
    <n v="308"/>
    <n v="1002585896"/>
    <n v="3"/>
    <x v="1"/>
    <n v="5"/>
    <s v="KEDIRI"/>
    <s v="TULUNGAGUNG"/>
    <s v="TUL"/>
    <s v="REG"/>
    <s v="AO"/>
    <x v="0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0"/>
  </r>
  <r>
    <n v="309"/>
    <n v="1002572000"/>
    <n v="3"/>
    <x v="1"/>
    <n v="5"/>
    <s v="KEDIRI"/>
    <s v="BLITAR"/>
    <s v="BLR"/>
    <s v="REG"/>
    <s v="AO"/>
    <x v="0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0"/>
  </r>
  <r>
    <n v="310"/>
    <n v="1002574656"/>
    <n v="3"/>
    <x v="1"/>
    <n v="5"/>
    <s v="KEDIRI"/>
    <s v="BLITAR"/>
    <s v="BLR"/>
    <s v="REG"/>
    <s v="AO"/>
    <x v="0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0"/>
  </r>
  <r>
    <n v="311"/>
    <n v="1002574276"/>
    <n v="3"/>
    <x v="1"/>
    <n v="5"/>
    <s v="KEDIRI"/>
    <s v="BLITAR"/>
    <s v="BLR"/>
    <s v="REG"/>
    <s v="AO"/>
    <x v="0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0"/>
  </r>
  <r>
    <n v="312"/>
    <n v="1002569090"/>
    <n v="3"/>
    <x v="1"/>
    <n v="5"/>
    <s v="KEDIRI"/>
    <s v="BLITAR"/>
    <s v="BLR"/>
    <s v="REG"/>
    <s v="AO"/>
    <x v="0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2"/>
  </r>
  <r>
    <n v="313"/>
    <n v="1002579442"/>
    <n v="3"/>
    <x v="2"/>
    <n v="4"/>
    <s v="MAGELANG"/>
    <s v="KEBUMEN"/>
    <s v="GOM"/>
    <s v="REG"/>
    <s v="AO"/>
    <x v="0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0"/>
  </r>
  <r>
    <n v="314"/>
    <n v="1002580268"/>
    <n v="3"/>
    <x v="2"/>
    <n v="4"/>
    <s v="MAGELANG"/>
    <s v="KEBUMEN"/>
    <s v="GOM"/>
    <s v="REG"/>
    <s v="AO"/>
    <x v="0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0"/>
  </r>
  <r>
    <n v="315"/>
    <n v="1002583901"/>
    <n v="3"/>
    <x v="2"/>
    <n v="4"/>
    <s v="MAGELANG"/>
    <s v="KEBUMEN"/>
    <s v="GOM"/>
    <s v="REG"/>
    <s v="AO"/>
    <x v="0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1"/>
  </r>
  <r>
    <n v="316"/>
    <n v="1002579306"/>
    <n v="3"/>
    <x v="2"/>
    <n v="4"/>
    <s v="MAGELANG"/>
    <s v="KEBUMEN"/>
    <s v="KAK"/>
    <s v="REG"/>
    <s v="AO"/>
    <x v="0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0"/>
  </r>
  <r>
    <n v="317"/>
    <n v="1002578577"/>
    <n v="3"/>
    <x v="2"/>
    <n v="4"/>
    <s v="MAGELANG"/>
    <s v="KEBUMEN"/>
    <s v="KAK"/>
    <s v="REG"/>
    <s v="AO"/>
    <x v="0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0"/>
  </r>
  <r>
    <n v="318"/>
    <n v="1002586806"/>
    <n v="3"/>
    <x v="2"/>
    <n v="4"/>
    <s v="MAGELANG"/>
    <s v="KEBUMEN"/>
    <s v="KAK"/>
    <s v="REG"/>
    <s v="AO"/>
    <x v="0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0"/>
  </r>
  <r>
    <n v="319"/>
    <n v="1002584797"/>
    <n v="3"/>
    <x v="2"/>
    <n v="4"/>
    <s v="MAGELANG"/>
    <s v="KEBUMEN"/>
    <s v="KAK"/>
    <s v="REG"/>
    <s v="AO"/>
    <x v="0"/>
    <m/>
    <s v="MYCX - SEND OPEN PAPERLESS"/>
    <s v="RBS-Regional 3"/>
    <d v="2026-09-13T12:19:34"/>
    <d v="2026-09-13T12:22:05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INPROGRESS_SC"/>
    <s v="GOMBONG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</r>
  <r>
    <n v="320"/>
    <n v="1002564818"/>
    <n v="3"/>
    <x v="2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0"/>
  </r>
  <r>
    <n v="321"/>
    <n v="1002588606"/>
    <n v="3"/>
    <x v="2"/>
    <n v="4"/>
    <s v="MAGELANG"/>
    <s v="KEBUMEN"/>
    <s v="KBM"/>
    <s v="REG"/>
    <s v="AO"/>
    <x v="0"/>
    <s v="1P INET"/>
    <s v="Completed (PS)"/>
    <s v="RBS-Regional 3"/>
    <d v="2026-09-15T11:29:55"/>
    <d v="2026-09-16T08:05:56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</r>
  <r>
    <n v="322"/>
    <n v="1002588813"/>
    <n v="3"/>
    <x v="2"/>
    <n v="4"/>
    <s v="MAGELANG"/>
    <s v="KEBUMEN"/>
    <s v="KBM"/>
    <s v="REG"/>
    <s v="AO"/>
    <x v="0"/>
    <s v="1P INET"/>
    <s v="7 | OSS - PROVISIONING ISSUED"/>
    <s v="RBS-Regional 3"/>
    <d v="2026-09-15T12:29:59"/>
    <d v="2026-09-16T11:21:59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2"/>
  </r>
  <r>
    <n v="323"/>
    <n v="1002588888"/>
    <n v="3"/>
    <x v="2"/>
    <n v="4"/>
    <s v="MAGELANG"/>
    <s v="KEBUMEN"/>
    <s v="KBM"/>
    <s v="REG"/>
    <s v="AO"/>
    <x v="0"/>
    <s v="1P INET"/>
    <s v="7 | OSS - PROVISIONING ISSUED"/>
    <s v="RBS-Regional 3"/>
    <d v="2026-09-15T13:02:57"/>
    <d v="2026-09-16T11:27:1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2"/>
  </r>
  <r>
    <n v="324"/>
    <n v="1002568518"/>
    <n v="3"/>
    <x v="2"/>
    <n v="4"/>
    <s v="MAGELANG"/>
    <s v="KEBUMEN"/>
    <s v="KTW"/>
    <s v="REG"/>
    <s v="AO"/>
    <x v="0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0"/>
  </r>
  <r>
    <n v="325"/>
    <n v="1002572323"/>
    <n v="3"/>
    <x v="2"/>
    <n v="4"/>
    <s v="MAGELANG"/>
    <s v="KEBUMEN"/>
    <s v="KTW"/>
    <s v="REG"/>
    <s v="AO"/>
    <x v="0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0"/>
  </r>
  <r>
    <n v="326"/>
    <n v="1002576339"/>
    <n v="3"/>
    <x v="2"/>
    <n v="4"/>
    <s v="MAGELANG"/>
    <s v="KEBUMEN"/>
    <s v="KTW"/>
    <s v="REG"/>
    <s v="AO"/>
    <x v="0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</r>
  <r>
    <n v="327"/>
    <n v="1002568195"/>
    <n v="3"/>
    <x v="2"/>
    <n v="4"/>
    <s v="MAGELANG"/>
    <s v="PURWOREJJO"/>
    <s v="PWJ"/>
    <s v="REG"/>
    <s v="AO"/>
    <x v="0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0"/>
  </r>
  <r>
    <n v="328"/>
    <n v="1002589485"/>
    <n v="3"/>
    <x v="2"/>
    <n v="4"/>
    <s v="MAGELANG"/>
    <s v="PURWOREJJO"/>
    <s v="PWJ"/>
    <s v="REG"/>
    <s v="AO"/>
    <x v="0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0"/>
  </r>
  <r>
    <n v="329"/>
    <n v="1002587548"/>
    <n v="3"/>
    <x v="2"/>
    <n v="4"/>
    <s v="MAGELANG"/>
    <s v="PURWOREJJO"/>
    <s v="PWJ"/>
    <s v="REG"/>
    <s v="AO"/>
    <x v="0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2"/>
  </r>
  <r>
    <n v="330"/>
    <n v="1002566276"/>
    <n v="3"/>
    <x v="2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0"/>
  </r>
  <r>
    <n v="331"/>
    <n v="1002568233"/>
    <n v="3"/>
    <x v="2"/>
    <n v="4"/>
    <s v="MAGELANG"/>
    <s v="MAGELANG"/>
    <s v="MGE"/>
    <s v="REG"/>
    <s v="AO"/>
    <x v="0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0"/>
  </r>
  <r>
    <n v="332"/>
    <n v="1002566618"/>
    <n v="3"/>
    <x v="2"/>
    <n v="4"/>
    <s v="MAGELANG"/>
    <s v="MAGELANG"/>
    <s v="MGE"/>
    <s v="REG"/>
    <s v="AO"/>
    <x v="0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0"/>
  </r>
  <r>
    <n v="333"/>
    <n v="1002566804"/>
    <n v="3"/>
    <x v="2"/>
    <n v="4"/>
    <s v="MAGELANG"/>
    <s v="MAGELANG"/>
    <s v="MGE"/>
    <s v="REG"/>
    <s v="AO"/>
    <x v="0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0"/>
  </r>
  <r>
    <n v="334"/>
    <n v="1002569556"/>
    <n v="3"/>
    <x v="2"/>
    <n v="4"/>
    <s v="MAGELANG"/>
    <s v="MAGELANG"/>
    <s v="MGE"/>
    <s v="REG"/>
    <s v="AO"/>
    <x v="0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0"/>
  </r>
  <r>
    <n v="335"/>
    <n v="1002574664"/>
    <n v="3"/>
    <x v="2"/>
    <n v="4"/>
    <s v="MAGELANG"/>
    <s v="MAGELANG"/>
    <s v="MGE"/>
    <s v="REG"/>
    <s v="AO"/>
    <x v="0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0"/>
  </r>
  <r>
    <n v="336"/>
    <n v="1002575809"/>
    <n v="3"/>
    <x v="2"/>
    <n v="4"/>
    <s v="MAGELANG"/>
    <s v="MAGELANG"/>
    <s v="MGE"/>
    <s v="REG"/>
    <s v="AO"/>
    <x v="0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0"/>
  </r>
  <r>
    <n v="337"/>
    <n v="1002576234"/>
    <n v="3"/>
    <x v="2"/>
    <n v="4"/>
    <s v="MAGELANG"/>
    <s v="MAGELANG"/>
    <s v="MGE"/>
    <s v="REG"/>
    <s v="AO"/>
    <x v="0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</r>
  <r>
    <n v="338"/>
    <n v="1002578631"/>
    <n v="3"/>
    <x v="2"/>
    <n v="4"/>
    <s v="MAGELANG"/>
    <s v="MAGELANG"/>
    <s v="MGE"/>
    <s v="REG"/>
    <s v="AO"/>
    <x v="0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0"/>
  </r>
  <r>
    <n v="339"/>
    <n v="1002578722"/>
    <n v="3"/>
    <x v="2"/>
    <n v="4"/>
    <s v="MAGELANG"/>
    <s v="MAGELANG"/>
    <s v="MGE"/>
    <s v="REG"/>
    <s v="AO"/>
    <x v="0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0"/>
  </r>
  <r>
    <n v="340"/>
    <n v="1002578865"/>
    <n v="3"/>
    <x v="2"/>
    <n v="4"/>
    <s v="MAGELANG"/>
    <s v="MAGELANG"/>
    <s v="MGE"/>
    <s v="REG"/>
    <s v="AO"/>
    <x v="0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0"/>
  </r>
  <r>
    <n v="341"/>
    <n v="1002581395"/>
    <n v="3"/>
    <x v="2"/>
    <n v="4"/>
    <s v="MAGELANG"/>
    <s v="MAGELANG"/>
    <s v="MGE"/>
    <s v="REG"/>
    <s v="AO"/>
    <x v="0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0"/>
  </r>
  <r>
    <n v="342"/>
    <n v="1002579705"/>
    <n v="3"/>
    <x v="2"/>
    <n v="4"/>
    <s v="MAGELANG"/>
    <s v="MAGELANG"/>
    <s v="MGE"/>
    <s v="REG"/>
    <s v="AO"/>
    <x v="0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0"/>
  </r>
  <r>
    <n v="343"/>
    <n v="1002580083"/>
    <n v="3"/>
    <x v="2"/>
    <n v="4"/>
    <s v="MAGELANG"/>
    <s v="MAGELANG"/>
    <s v="MGE"/>
    <s v="REG"/>
    <s v="AO"/>
    <x v="0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0"/>
  </r>
  <r>
    <n v="344"/>
    <n v="1002581476"/>
    <n v="3"/>
    <x v="2"/>
    <n v="4"/>
    <s v="MAGELANG"/>
    <s v="MAGELANG"/>
    <s v="MGE"/>
    <s v="REG"/>
    <s v="AO"/>
    <x v="0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0"/>
  </r>
  <r>
    <n v="345"/>
    <n v="1002579980"/>
    <n v="3"/>
    <x v="2"/>
    <n v="4"/>
    <s v="MAGELANG"/>
    <s v="MAGELANG"/>
    <s v="MGE"/>
    <s v="REG"/>
    <s v="AO"/>
    <x v="0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0"/>
  </r>
  <r>
    <n v="346"/>
    <n v="1002580882"/>
    <n v="3"/>
    <x v="2"/>
    <n v="4"/>
    <s v="MAGELANG"/>
    <s v="MAGELANG"/>
    <s v="MGE"/>
    <s v="REG"/>
    <s v="AO"/>
    <x v="0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0"/>
  </r>
  <r>
    <n v="347"/>
    <n v="1002589477"/>
    <n v="3"/>
    <x v="2"/>
    <n v="4"/>
    <s v="MAGELANG"/>
    <s v="MAGELANG"/>
    <s v="MGE"/>
    <s v="REG"/>
    <s v="AO"/>
    <x v="0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0"/>
  </r>
  <r>
    <n v="348"/>
    <n v="1002589512"/>
    <n v="3"/>
    <x v="2"/>
    <n v="4"/>
    <s v="MAGELANG"/>
    <s v="MAGELANG"/>
    <s v="MGE"/>
    <s v="REG"/>
    <s v="AO"/>
    <x v="0"/>
    <s v="1P INET"/>
    <s v="8 | OSS - PONR"/>
    <s v="RBS-Regional 3"/>
    <d v="2026-09-15T15:00:00"/>
    <d v="2026-09-16T11:51:43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ACT_COM"/>
    <s v="X"/>
    <s v="NO ADDON"/>
    <m/>
    <s v="PONR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m/>
    <m/>
    <m/>
    <e v="#NUM!"/>
    <e v="#NUM!"/>
    <x v="2"/>
  </r>
  <r>
    <n v="349"/>
    <n v="1002574645"/>
    <n v="3"/>
    <x v="2"/>
    <n v="4"/>
    <s v="MAGELANG"/>
    <s v="MAGELANG"/>
    <s v="MGE"/>
    <s v="REG"/>
    <s v="AO"/>
    <x v="0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2"/>
  </r>
  <r>
    <n v="350"/>
    <n v="1002569900"/>
    <n v="3"/>
    <x v="2"/>
    <n v="4"/>
    <s v="MAGELANG"/>
    <s v="MAGELANG"/>
    <s v="MTY"/>
    <s v="REG"/>
    <s v="AO"/>
    <x v="0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0"/>
  </r>
  <r>
    <n v="351"/>
    <n v="1002568925"/>
    <n v="3"/>
    <x v="2"/>
    <n v="4"/>
    <s v="MAGELANG"/>
    <s v="MAGELANG"/>
    <s v="MTY"/>
    <s v="REG"/>
    <s v="AO"/>
    <x v="0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0"/>
  </r>
  <r>
    <n v="352"/>
    <n v="1002588046"/>
    <n v="3"/>
    <x v="2"/>
    <n v="4"/>
    <s v="MAGELANG"/>
    <s v="MAGELANG"/>
    <s v="MTY"/>
    <s v="REG"/>
    <s v="AO"/>
    <x v="0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0"/>
  </r>
  <r>
    <n v="353"/>
    <n v="1002579026"/>
    <n v="3"/>
    <x v="2"/>
    <n v="4"/>
    <s v="MAGELANG"/>
    <s v="MAGELANG"/>
    <s v="MTY"/>
    <s v="REG"/>
    <s v="AO"/>
    <x v="0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2"/>
  </r>
  <r>
    <n v="354"/>
    <n v="1002573759"/>
    <n v="3"/>
    <x v="2"/>
    <n v="4"/>
    <s v="MAGELANG"/>
    <s v="MUNTILAN"/>
    <s v="MUN"/>
    <s v="REG"/>
    <s v="AO"/>
    <x v="0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2"/>
  </r>
  <r>
    <n v="355"/>
    <n v="1002570855"/>
    <n v="3"/>
    <x v="2"/>
    <n v="4"/>
    <s v="MAGELANG"/>
    <s v="MUNTILAN"/>
    <s v="SWT"/>
    <s v="REG"/>
    <s v="AO"/>
    <x v="0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0"/>
  </r>
  <r>
    <n v="356"/>
    <n v="1002567273"/>
    <n v="3"/>
    <x v="2"/>
    <n v="4"/>
    <s v="MAGELANG"/>
    <s v="TEMANGGUNG"/>
    <s v="PRN"/>
    <s v="REG"/>
    <s v="AO"/>
    <x v="0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</r>
  <r>
    <n v="357"/>
    <n v="1002569762"/>
    <n v="3"/>
    <x v="2"/>
    <n v="4"/>
    <s v="MAGELANG"/>
    <s v="TEMANGGUNG"/>
    <s v="PRN"/>
    <s v="REG"/>
    <s v="AO"/>
    <x v="0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0"/>
  </r>
  <r>
    <n v="358"/>
    <n v="1002572866"/>
    <n v="3"/>
    <x v="2"/>
    <n v="4"/>
    <s v="MAGELANG"/>
    <s v="TEMANGGUNG"/>
    <s v="PRN"/>
    <s v="REG"/>
    <s v="AO"/>
    <x v="0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0"/>
  </r>
  <r>
    <n v="359"/>
    <n v="1002573181"/>
    <n v="3"/>
    <x v="2"/>
    <n v="4"/>
    <s v="MAGELANG"/>
    <s v="TEMANGGUNG"/>
    <s v="PRN"/>
    <s v="REG"/>
    <s v="AO"/>
    <x v="0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0"/>
  </r>
  <r>
    <n v="360"/>
    <n v="1002577639"/>
    <n v="3"/>
    <x v="2"/>
    <n v="4"/>
    <s v="MAGELANG"/>
    <s v="TEMANGGUNG"/>
    <s v="PRN"/>
    <s v="REG"/>
    <s v="AO"/>
    <x v="0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0"/>
  </r>
  <r>
    <n v="361"/>
    <n v="1002577745"/>
    <n v="3"/>
    <x v="2"/>
    <n v="4"/>
    <s v="MAGELANG"/>
    <s v="TEMANGGUNG"/>
    <s v="PRN"/>
    <s v="REG"/>
    <s v="AO"/>
    <x v="0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0"/>
  </r>
  <r>
    <n v="362"/>
    <n v="1002576322"/>
    <n v="3"/>
    <x v="2"/>
    <n v="4"/>
    <s v="MAGELANG"/>
    <s v="TEMANGGUNG"/>
    <s v="PRN"/>
    <s v="REG"/>
    <s v="AO"/>
    <x v="0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0"/>
  </r>
  <r>
    <n v="363"/>
    <n v="1002576335"/>
    <n v="3"/>
    <x v="2"/>
    <n v="4"/>
    <s v="MAGELANG"/>
    <s v="TEMANGGUNG"/>
    <s v="PRN"/>
    <s v="REG"/>
    <s v="AO"/>
    <x v="0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0"/>
  </r>
  <r>
    <n v="364"/>
    <n v="1002577807"/>
    <n v="3"/>
    <x v="2"/>
    <n v="4"/>
    <s v="MAGELANG"/>
    <s v="TEMANGGUNG"/>
    <s v="PRN"/>
    <s v="REG"/>
    <s v="AO"/>
    <x v="0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0"/>
  </r>
  <r>
    <n v="365"/>
    <n v="1002578420"/>
    <n v="3"/>
    <x v="2"/>
    <n v="4"/>
    <s v="MAGELANG"/>
    <s v="TEMANGGUNG"/>
    <s v="PRN"/>
    <s v="REG"/>
    <s v="AO"/>
    <x v="0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0"/>
  </r>
  <r>
    <n v="366"/>
    <n v="1002584556"/>
    <n v="3"/>
    <x v="2"/>
    <n v="4"/>
    <s v="MAGELANG"/>
    <s v="TEMANGGUNG"/>
    <s v="PRN"/>
    <s v="REG"/>
    <s v="AO"/>
    <x v="0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0"/>
  </r>
  <r>
    <n v="367"/>
    <n v="1002583838"/>
    <n v="3"/>
    <x v="2"/>
    <n v="4"/>
    <s v="MAGELANG"/>
    <s v="TEMANGGUNG"/>
    <s v="PRN"/>
    <s v="REG"/>
    <s v="AO"/>
    <x v="0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0"/>
  </r>
  <r>
    <n v="368"/>
    <n v="1002584825"/>
    <n v="3"/>
    <x v="2"/>
    <n v="4"/>
    <s v="MAGELANG"/>
    <s v="TEMANGGUNG"/>
    <s v="PRN"/>
    <s v="REG"/>
    <s v="AO"/>
    <x v="0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0"/>
  </r>
  <r>
    <n v="369"/>
    <n v="1002588581"/>
    <n v="3"/>
    <x v="2"/>
    <n v="4"/>
    <s v="MAGELANG"/>
    <s v="TEMANGGUNG"/>
    <s v="PRN"/>
    <s v="REG"/>
    <s v="AO"/>
    <x v="0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0"/>
  </r>
  <r>
    <n v="370"/>
    <n v="1002564984"/>
    <n v="3"/>
    <x v="2"/>
    <n v="4"/>
    <s v="MAGELANG"/>
    <s v="TEMANGGUNG"/>
    <s v="PRN"/>
    <s v="REG"/>
    <s v="AO"/>
    <x v="0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2"/>
  </r>
  <r>
    <n v="371"/>
    <n v="1002589050"/>
    <n v="3"/>
    <x v="2"/>
    <n v="4"/>
    <s v="MAGELANG"/>
    <s v="TEMANGGUNG"/>
    <s v="PRN"/>
    <s v="REG"/>
    <s v="AO"/>
    <x v="0"/>
    <s v="1P INET"/>
    <s v="7 | OSS - PROVISIONING ISSUED"/>
    <s v="RBS-Regional 3"/>
    <d v="2026-09-15T13:38:55"/>
    <d v="2026-09-16T11:27:27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I"/>
    <s v="PARAKAN"/>
    <s v="NO ADDON"/>
    <m/>
    <s v="Provisioning Issu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m/>
    <m/>
    <m/>
    <e v="#NUM!"/>
    <e v="#NUM!"/>
    <x v="2"/>
  </r>
  <r>
    <n v="372"/>
    <n v="1002564906"/>
    <n v="3"/>
    <x v="2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0"/>
  </r>
  <r>
    <n v="373"/>
    <n v="1002570994"/>
    <n v="3"/>
    <x v="2"/>
    <n v="4"/>
    <s v="MAGELANG"/>
    <s v="TEMANGGUNG"/>
    <s v="TEM"/>
    <s v="REG"/>
    <s v="AO"/>
    <x v="0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0"/>
  </r>
  <r>
    <n v="374"/>
    <n v="1002571328"/>
    <n v="3"/>
    <x v="2"/>
    <n v="4"/>
    <s v="MAGELANG"/>
    <s v="TEMANGGUNG"/>
    <s v="TEM"/>
    <s v="REG"/>
    <s v="AO"/>
    <x v="0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0"/>
  </r>
  <r>
    <n v="375"/>
    <n v="1002578192"/>
    <n v="3"/>
    <x v="2"/>
    <n v="4"/>
    <s v="MAGELANG"/>
    <s v="TEMANGGUNG"/>
    <s v="TEM"/>
    <s v="REG"/>
    <s v="AO"/>
    <x v="0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</r>
  <r>
    <n v="376"/>
    <n v="1002577980"/>
    <n v="3"/>
    <x v="2"/>
    <n v="4"/>
    <s v="MAGELANG"/>
    <s v="TEMANGGUNG"/>
    <s v="TEM"/>
    <s v="REG"/>
    <s v="AO"/>
    <x v="0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0"/>
  </r>
  <r>
    <n v="377"/>
    <n v="1002580302"/>
    <n v="3"/>
    <x v="2"/>
    <n v="4"/>
    <s v="MAGELANG"/>
    <s v="TEMANGGUNG"/>
    <s v="TEM"/>
    <s v="REG"/>
    <s v="AO"/>
    <x v="0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0"/>
  </r>
  <r>
    <n v="378"/>
    <n v="1002579913"/>
    <n v="3"/>
    <x v="2"/>
    <n v="4"/>
    <s v="MAGELANG"/>
    <s v="TEMANGGUNG"/>
    <s v="TEM"/>
    <s v="REG"/>
    <s v="AO"/>
    <x v="0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0"/>
  </r>
  <r>
    <n v="379"/>
    <n v="1002583885"/>
    <n v="3"/>
    <x v="2"/>
    <n v="4"/>
    <s v="MAGELANG"/>
    <s v="TEMANGGUNG"/>
    <s v="TEM"/>
    <s v="REG"/>
    <s v="AO"/>
    <x v="0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0"/>
  </r>
  <r>
    <n v="380"/>
    <n v="1002575409"/>
    <n v="3"/>
    <x v="2"/>
    <n v="4"/>
    <s v="MAGELANG"/>
    <s v="TEMANGGUNG"/>
    <s v="TEM"/>
    <s v="REG"/>
    <s v="AO"/>
    <x v="0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2"/>
  </r>
  <r>
    <n v="381"/>
    <n v="1002580455"/>
    <n v="3"/>
    <x v="2"/>
    <n v="4"/>
    <s v="MAGELANG"/>
    <s v="TEMANGGUNG"/>
    <s v="TEM"/>
    <s v="REG"/>
    <s v="AO"/>
    <x v="0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2"/>
  </r>
  <r>
    <n v="382"/>
    <n v="1002568705"/>
    <n v="3"/>
    <x v="1"/>
    <n v="5"/>
    <s v="KEDIRI"/>
    <s v="KEDIRI"/>
    <s v="GUR"/>
    <s v="REG"/>
    <s v="AO"/>
    <x v="0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0"/>
  </r>
  <r>
    <n v="383"/>
    <n v="1002575921"/>
    <n v="3"/>
    <x v="1"/>
    <n v="5"/>
    <s v="KEDIRI"/>
    <s v="KEDIRI"/>
    <s v="KAA"/>
    <s v="REG"/>
    <s v="AO"/>
    <x v="0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0"/>
  </r>
  <r>
    <n v="384"/>
    <n v="1002578471"/>
    <n v="3"/>
    <x v="1"/>
    <n v="5"/>
    <s v="KEDIRI"/>
    <s v="KEDIRI"/>
    <s v="KAA"/>
    <s v="REG"/>
    <s v="AO"/>
    <x v="0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0"/>
  </r>
  <r>
    <n v="385"/>
    <n v="1002571514"/>
    <n v="3"/>
    <x v="1"/>
    <n v="5"/>
    <s v="KEDIRI"/>
    <s v="KEDIRI"/>
    <s v="NDL"/>
    <s v="REG"/>
    <s v="AO"/>
    <x v="0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0"/>
  </r>
  <r>
    <n v="386"/>
    <n v="1002573352"/>
    <n v="3"/>
    <x v="1"/>
    <n v="5"/>
    <s v="KEDIRI"/>
    <s v="KEDIRI"/>
    <s v="NDL"/>
    <s v="REG"/>
    <s v="AO"/>
    <x v="0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0"/>
  </r>
  <r>
    <n v="387"/>
    <n v="1002577721"/>
    <n v="3"/>
    <x v="1"/>
    <n v="5"/>
    <s v="KEDIRI"/>
    <s v="KEDIRI"/>
    <s v="NDL"/>
    <s v="REG"/>
    <s v="AO"/>
    <x v="0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0"/>
  </r>
  <r>
    <n v="388"/>
    <n v="1002586354"/>
    <n v="3"/>
    <x v="1"/>
    <n v="5"/>
    <s v="KEDIRI"/>
    <s v="KEDIRI"/>
    <s v="NDL"/>
    <s v="REG"/>
    <s v="AO"/>
    <x v="0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0"/>
  </r>
  <r>
    <n v="389"/>
    <n v="1002566268"/>
    <n v="3"/>
    <x v="1"/>
    <n v="5"/>
    <s v="KEDIRI"/>
    <s v="KEDIRI"/>
    <s v="NDL"/>
    <s v="REG"/>
    <s v="AO"/>
    <x v="0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2"/>
  </r>
  <r>
    <n v="390"/>
    <n v="1002565865"/>
    <n v="3"/>
    <x v="1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0"/>
  </r>
  <r>
    <n v="391"/>
    <n v="1002577973"/>
    <n v="3"/>
    <x v="1"/>
    <n v="5"/>
    <s v="KEDIRI"/>
    <s v="KEDIRI"/>
    <s v="PPR"/>
    <s v="REG"/>
    <s v="AO"/>
    <x v="0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0"/>
  </r>
  <r>
    <n v="392"/>
    <n v="1002585472"/>
    <n v="3"/>
    <x v="1"/>
    <n v="5"/>
    <s v="KEDIRI"/>
    <s v="KEDIRI"/>
    <s v="PPR"/>
    <s v="REG"/>
    <s v="AO"/>
    <x v="0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2"/>
  </r>
  <r>
    <n v="393"/>
    <n v="1002564446"/>
    <n v="3"/>
    <x v="1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0"/>
  </r>
  <r>
    <n v="394"/>
    <n v="1002567152"/>
    <n v="3"/>
    <x v="1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</r>
  <r>
    <n v="395"/>
    <n v="1002567225"/>
    <n v="3"/>
    <x v="1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0"/>
  </r>
  <r>
    <n v="396"/>
    <n v="1002568697"/>
    <n v="3"/>
    <x v="1"/>
    <n v="5"/>
    <s v="KEDIRI"/>
    <s v="KEDIRI"/>
    <s v="PAE"/>
    <s v="REG"/>
    <s v="AO"/>
    <x v="0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0"/>
  </r>
  <r>
    <n v="397"/>
    <n v="1002573446"/>
    <n v="3"/>
    <x v="1"/>
    <n v="5"/>
    <s v="KEDIRI"/>
    <s v="KEDIRI"/>
    <s v="PAE"/>
    <s v="REG"/>
    <s v="AO"/>
    <x v="0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0"/>
  </r>
  <r>
    <n v="398"/>
    <n v="1002573543"/>
    <n v="3"/>
    <x v="1"/>
    <n v="5"/>
    <s v="KEDIRI"/>
    <s v="KEDIRI"/>
    <s v="PAE"/>
    <s v="REG"/>
    <s v="AO"/>
    <x v="0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0"/>
  </r>
  <r>
    <n v="399"/>
    <n v="1002574438"/>
    <n v="3"/>
    <x v="1"/>
    <n v="5"/>
    <s v="KEDIRI"/>
    <s v="KEDIRI"/>
    <s v="PAE"/>
    <s v="REG"/>
    <s v="AO"/>
    <x v="0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0"/>
  </r>
  <r>
    <n v="400"/>
    <n v="1002576880"/>
    <n v="3"/>
    <x v="1"/>
    <n v="5"/>
    <s v="KEDIRI"/>
    <s v="KEDIRI"/>
    <s v="PAE"/>
    <s v="REG"/>
    <s v="AO"/>
    <x v="0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0"/>
  </r>
  <r>
    <n v="401"/>
    <n v="1002578816"/>
    <n v="3"/>
    <x v="1"/>
    <n v="5"/>
    <s v="KEDIRI"/>
    <s v="KEDIRI"/>
    <s v="PAE"/>
    <s v="REG"/>
    <s v="AO"/>
    <x v="0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0"/>
  </r>
  <r>
    <n v="402"/>
    <n v="1002578956"/>
    <n v="3"/>
    <x v="1"/>
    <n v="5"/>
    <s v="KEDIRI"/>
    <s v="KEDIRI"/>
    <s v="PAE"/>
    <s v="REG"/>
    <s v="AO"/>
    <x v="0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0"/>
  </r>
  <r>
    <n v="403"/>
    <n v="1002578954"/>
    <n v="3"/>
    <x v="1"/>
    <n v="5"/>
    <s v="KEDIRI"/>
    <s v="KEDIRI"/>
    <s v="PAE"/>
    <s v="REG"/>
    <s v="AO"/>
    <x v="0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0"/>
  </r>
  <r>
    <n v="404"/>
    <n v="1002587821"/>
    <n v="3"/>
    <x v="1"/>
    <n v="5"/>
    <s v="KEDIRI"/>
    <s v="KEDIRI"/>
    <s v="PAE"/>
    <s v="REG"/>
    <s v="AO"/>
    <x v="0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0"/>
  </r>
  <r>
    <n v="405"/>
    <n v="1002573673"/>
    <n v="3"/>
    <x v="1"/>
    <n v="5"/>
    <s v="KEDIRI"/>
    <s v="KEDIRI"/>
    <s v="SBI"/>
    <s v="REG"/>
    <s v="AO"/>
    <x v="0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0"/>
  </r>
  <r>
    <n v="406"/>
    <n v="1002575222"/>
    <n v="3"/>
    <x v="1"/>
    <n v="5"/>
    <s v="KEDIRI"/>
    <s v="KEDIRI"/>
    <s v="WAT"/>
    <s v="REG"/>
    <s v="AO"/>
    <x v="0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0"/>
  </r>
  <r>
    <n v="407"/>
    <n v="1002574820"/>
    <n v="3"/>
    <x v="1"/>
    <n v="5"/>
    <s v="KEDIRI"/>
    <s v="KEDIRI"/>
    <s v="WAT"/>
    <s v="REG"/>
    <s v="AO"/>
    <x v="0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0"/>
  </r>
  <r>
    <n v="408"/>
    <n v="1002586258"/>
    <n v="3"/>
    <x v="1"/>
    <n v="5"/>
    <s v="KEDIRI"/>
    <s v="KEDIRI"/>
    <s v="WAT"/>
    <s v="REG"/>
    <s v="AO"/>
    <x v="0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0"/>
  </r>
  <r>
    <n v="409"/>
    <n v="1002569798"/>
    <n v="3"/>
    <x v="1"/>
    <n v="5"/>
    <s v="KEDIRI"/>
    <s v="NGANJUK"/>
    <s v="GON"/>
    <s v="REG"/>
    <s v="AO"/>
    <x v="0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0"/>
  </r>
  <r>
    <n v="410"/>
    <n v="1002588522"/>
    <n v="3"/>
    <x v="1"/>
    <n v="5"/>
    <s v="KEDIRI"/>
    <s v="NGANJUK"/>
    <s v="GON"/>
    <s v="REG"/>
    <s v="AO"/>
    <x v="0"/>
    <s v="1P INET"/>
    <s v="Completed (PS)"/>
    <s v="RBS-Regional 3"/>
    <d v="2026-09-15T11:05:55"/>
    <d v="2026-09-16T08:05:54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m/>
    <s v="PS"/>
    <s v="KERTOSONO"/>
    <s v="NO ADDON"/>
    <n v="20260916"/>
    <s v="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</r>
  <r>
    <n v="411"/>
    <n v="1002566886"/>
    <n v="3"/>
    <x v="1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0"/>
  </r>
  <r>
    <n v="412"/>
    <n v="1002570623"/>
    <n v="3"/>
    <x v="1"/>
    <n v="5"/>
    <s v="KEDIRI"/>
    <s v="NGANJUK"/>
    <s v="KTS"/>
    <s v="REG"/>
    <s v="AO"/>
    <x v="0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0"/>
  </r>
  <r>
    <n v="413"/>
    <n v="1002570580"/>
    <n v="3"/>
    <x v="1"/>
    <n v="5"/>
    <s v="KEDIRI"/>
    <s v="NGANJUK"/>
    <s v="KTS"/>
    <s v="REG"/>
    <s v="AO"/>
    <x v="0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0"/>
  </r>
  <r>
    <n v="414"/>
    <n v="1002570194"/>
    <n v="3"/>
    <x v="1"/>
    <n v="5"/>
    <s v="KEDIRI"/>
    <s v="NGANJUK"/>
    <s v="KTS"/>
    <s v="REG"/>
    <s v="AO"/>
    <x v="0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0"/>
  </r>
  <r>
    <n v="415"/>
    <n v="1002573018"/>
    <n v="3"/>
    <x v="1"/>
    <n v="5"/>
    <s v="KEDIRI"/>
    <s v="NGANJUK"/>
    <s v="KTS"/>
    <s v="REG"/>
    <s v="AO"/>
    <x v="0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0"/>
  </r>
  <r>
    <n v="416"/>
    <n v="1002575152"/>
    <n v="3"/>
    <x v="1"/>
    <n v="5"/>
    <s v="KEDIRI"/>
    <s v="NGANJUK"/>
    <s v="KTS"/>
    <s v="REG"/>
    <s v="AO"/>
    <x v="0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</r>
  <r>
    <n v="417"/>
    <n v="1002565896"/>
    <n v="3"/>
    <x v="1"/>
    <n v="5"/>
    <s v="KEDIRI"/>
    <s v="NGANJUK"/>
    <s v="NJK"/>
    <s v="REG"/>
    <s v="AO"/>
    <x v="0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0"/>
  </r>
  <r>
    <n v="418"/>
    <n v="1002566710"/>
    <n v="3"/>
    <x v="1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0"/>
  </r>
  <r>
    <n v="419"/>
    <n v="1002576872"/>
    <n v="3"/>
    <x v="1"/>
    <n v="5"/>
    <s v="KEDIRI"/>
    <s v="NGANJUK"/>
    <s v="NJK"/>
    <s v="REG"/>
    <s v="AO"/>
    <x v="0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0"/>
  </r>
  <r>
    <n v="420"/>
    <n v="1002581111"/>
    <n v="3"/>
    <x v="1"/>
    <n v="5"/>
    <s v="KEDIRI"/>
    <s v="NGANJUK"/>
    <s v="NJK"/>
    <s v="REG"/>
    <s v="AO"/>
    <x v="0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0"/>
  </r>
  <r>
    <n v="421"/>
    <n v="1002581492"/>
    <n v="3"/>
    <x v="1"/>
    <n v="5"/>
    <s v="KEDIRI"/>
    <s v="NGANJUK"/>
    <s v="NJK"/>
    <s v="REG"/>
    <s v="AO"/>
    <x v="0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0"/>
  </r>
  <r>
    <n v="422"/>
    <n v="1002580152"/>
    <n v="3"/>
    <x v="1"/>
    <n v="5"/>
    <s v="KEDIRI"/>
    <s v="NGANJUK"/>
    <s v="NJK"/>
    <s v="REG"/>
    <s v="AO"/>
    <x v="0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0"/>
  </r>
  <r>
    <n v="423"/>
    <n v="1002582256"/>
    <n v="3"/>
    <x v="1"/>
    <n v="5"/>
    <s v="KEDIRI"/>
    <s v="NGANJUK"/>
    <s v="NJK"/>
    <s v="REG"/>
    <s v="AO"/>
    <x v="0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0"/>
  </r>
  <r>
    <n v="424"/>
    <n v="1002583868"/>
    <n v="3"/>
    <x v="1"/>
    <n v="5"/>
    <s v="KEDIRI"/>
    <s v="NGANJUK"/>
    <s v="NJK"/>
    <s v="REG"/>
    <s v="AO"/>
    <x v="0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0"/>
  </r>
  <r>
    <n v="425"/>
    <n v="1002583866"/>
    <n v="3"/>
    <x v="1"/>
    <n v="5"/>
    <s v="KEDIRI"/>
    <s v="NGANJUK"/>
    <s v="NJK"/>
    <s v="REG"/>
    <s v="AO"/>
    <x v="0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0"/>
  </r>
  <r>
    <n v="426"/>
    <n v="1002589082"/>
    <n v="3"/>
    <x v="1"/>
    <n v="5"/>
    <s v="KEDIRI"/>
    <s v="NGANJUK"/>
    <s v="NJK"/>
    <s v="REG"/>
    <s v="AO"/>
    <x v="0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0"/>
  </r>
  <r>
    <n v="427"/>
    <n v="1002580775"/>
    <n v="3"/>
    <x v="1"/>
    <n v="5"/>
    <s v="KEDIRI"/>
    <s v="NGANJUK"/>
    <s v="NJK"/>
    <s v="REG"/>
    <s v="AO"/>
    <x v="0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428"/>
    <n v="1002572067"/>
    <n v="3"/>
    <x v="1"/>
    <n v="5"/>
    <s v="KEDIRI"/>
    <s v="NGANJUK"/>
    <s v="PRB"/>
    <s v="REG"/>
    <s v="AO"/>
    <x v="0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1"/>
  </r>
  <r>
    <n v="429"/>
    <n v="1002579012"/>
    <n v="3"/>
    <x v="1"/>
    <n v="5"/>
    <s v="KEDIRI"/>
    <s v="NGANJUK"/>
    <s v="PRB"/>
    <s v="REG"/>
    <s v="AO"/>
    <x v="0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0"/>
  </r>
  <r>
    <n v="430"/>
    <n v="1002583958"/>
    <n v="3"/>
    <x v="1"/>
    <n v="5"/>
    <s v="KEDIRI"/>
    <s v="NGANJUK"/>
    <s v="PRB"/>
    <s v="REG"/>
    <s v="AO"/>
    <x v="0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0"/>
  </r>
  <r>
    <n v="431"/>
    <n v="1002566882"/>
    <n v="3"/>
    <x v="1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</r>
  <r>
    <n v="432"/>
    <n v="1002579624"/>
    <n v="3"/>
    <x v="1"/>
    <n v="5"/>
    <s v="KEDIRI"/>
    <s v="NGANJUK"/>
    <s v="WRJ"/>
    <s v="REG"/>
    <s v="AO"/>
    <x v="0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0"/>
  </r>
  <r>
    <n v="433"/>
    <n v="1002578048"/>
    <n v="3"/>
    <x v="1"/>
    <n v="5"/>
    <s v="KEDIRI"/>
    <s v="NGANJUK"/>
    <s v="WRJ"/>
    <s v="REG"/>
    <s v="AO"/>
    <x v="0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0"/>
  </r>
  <r>
    <n v="434"/>
    <n v="1002583639"/>
    <n v="3"/>
    <x v="1"/>
    <n v="5"/>
    <s v="KEDIRI"/>
    <s v="NGANJUK"/>
    <s v="WRJ"/>
    <s v="REG"/>
    <s v="AO"/>
    <x v="0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0"/>
  </r>
  <r>
    <n v="435"/>
    <n v="1002588181"/>
    <n v="3"/>
    <x v="1"/>
    <n v="5"/>
    <s v="KEDIRI"/>
    <s v="NGANJUK"/>
    <s v="WRJ"/>
    <s v="REG"/>
    <s v="AO"/>
    <x v="0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0"/>
  </r>
  <r>
    <n v="436"/>
    <n v="1002567130"/>
    <n v="3"/>
    <x v="1"/>
    <n v="5"/>
    <s v="KEDIRI"/>
    <s v="KEDIRI"/>
    <s v="KDI"/>
    <s v="REG"/>
    <s v="AO"/>
    <x v="0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0"/>
  </r>
  <r>
    <n v="437"/>
    <n v="1002570108"/>
    <n v="3"/>
    <x v="1"/>
    <n v="5"/>
    <s v="KEDIRI"/>
    <s v="KEDIRI"/>
    <s v="KDI"/>
    <s v="REG"/>
    <s v="AO"/>
    <x v="0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0"/>
  </r>
  <r>
    <n v="438"/>
    <n v="1002571489"/>
    <n v="3"/>
    <x v="1"/>
    <n v="5"/>
    <s v="KEDIRI"/>
    <s v="KEDIRI"/>
    <s v="KDI"/>
    <s v="REG"/>
    <s v="AO"/>
    <x v="0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0"/>
  </r>
  <r>
    <n v="439"/>
    <n v="1002571064"/>
    <n v="3"/>
    <x v="1"/>
    <n v="5"/>
    <s v="KEDIRI"/>
    <s v="KEDIRI"/>
    <s v="KDI"/>
    <s v="REG"/>
    <s v="AO"/>
    <x v="0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0"/>
  </r>
  <r>
    <n v="440"/>
    <n v="1002573364"/>
    <n v="3"/>
    <x v="1"/>
    <n v="5"/>
    <s v="KEDIRI"/>
    <s v="KEDIRI"/>
    <s v="KDI"/>
    <s v="REG"/>
    <s v="AO"/>
    <x v="0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0"/>
  </r>
  <r>
    <n v="441"/>
    <n v="1002574619"/>
    <n v="3"/>
    <x v="1"/>
    <n v="5"/>
    <s v="KEDIRI"/>
    <s v="KEDIRI"/>
    <s v="KDI"/>
    <s v="REG"/>
    <s v="AO"/>
    <x v="0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0"/>
  </r>
  <r>
    <n v="442"/>
    <n v="1002577909"/>
    <n v="3"/>
    <x v="1"/>
    <n v="5"/>
    <s v="KEDIRI"/>
    <s v="KEDIRI"/>
    <s v="KDI"/>
    <s v="REG"/>
    <s v="AO"/>
    <x v="0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0"/>
  </r>
  <r>
    <n v="443"/>
    <n v="1002581175"/>
    <n v="3"/>
    <x v="1"/>
    <n v="5"/>
    <s v="KEDIRI"/>
    <s v="KEDIRI"/>
    <s v="KDI"/>
    <s v="REG"/>
    <s v="AO"/>
    <x v="0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0"/>
  </r>
  <r>
    <n v="444"/>
    <n v="1002586815"/>
    <n v="3"/>
    <x v="1"/>
    <n v="5"/>
    <s v="KEDIRI"/>
    <s v="KEDIRI"/>
    <s v="KDI"/>
    <s v="REG"/>
    <s v="AO"/>
    <x v="0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0"/>
  </r>
  <r>
    <n v="445"/>
    <n v="1002588303"/>
    <n v="3"/>
    <x v="1"/>
    <n v="5"/>
    <s v="KEDIRI"/>
    <s v="KEDIRI"/>
    <s v="KDI"/>
    <s v="REG"/>
    <s v="AO"/>
    <x v="0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</r>
  <r>
    <n v="446"/>
    <n v="1002588363"/>
    <n v="3"/>
    <x v="1"/>
    <n v="5"/>
    <s v="KEDIRI"/>
    <s v="KEDIRI"/>
    <s v="KDI"/>
    <s v="REG"/>
    <s v="AO"/>
    <x v="0"/>
    <s v="1P INET"/>
    <s v="OSS - PROVISIONING DESAIN"/>
    <s v="RBS-Regional 3"/>
    <d v="2026-09-15T10:27:00"/>
    <d v="2026-09-16T09:57:21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RE_PI"/>
    <s v="X"/>
    <s v="OCA"/>
    <m/>
    <s v="Provisioning Design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</r>
  <r>
    <n v="447"/>
    <n v="1002574849"/>
    <n v="3"/>
    <x v="1"/>
    <n v="5"/>
    <s v="KEDIRI"/>
    <s v="KEDIRI"/>
    <s v="MJT"/>
    <s v="REG"/>
    <s v="AO"/>
    <x v="0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</r>
  <r>
    <n v="448"/>
    <n v="1002575860"/>
    <n v="3"/>
    <x v="1"/>
    <n v="5"/>
    <s v="KEDIRI"/>
    <s v="KEDIRI"/>
    <s v="MJT"/>
    <s v="REG"/>
    <s v="AO"/>
    <x v="0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0"/>
  </r>
  <r>
    <n v="449"/>
    <n v="1002577793"/>
    <n v="3"/>
    <x v="1"/>
    <n v="5"/>
    <s v="KEDIRI"/>
    <s v="KEDIRI"/>
    <s v="MJT"/>
    <s v="REG"/>
    <s v="AO"/>
    <x v="0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0"/>
  </r>
  <r>
    <n v="450"/>
    <n v="1002578892"/>
    <n v="3"/>
    <x v="1"/>
    <n v="5"/>
    <s v="KEDIRI"/>
    <s v="KEDIRI"/>
    <s v="MJT"/>
    <s v="REG"/>
    <s v="AO"/>
    <x v="0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0"/>
  </r>
  <r>
    <n v="451"/>
    <n v="1002581273"/>
    <n v="3"/>
    <x v="1"/>
    <n v="5"/>
    <s v="KEDIRI"/>
    <s v="KEDIRI"/>
    <s v="MJT"/>
    <s v="REG"/>
    <s v="AO"/>
    <x v="0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0"/>
  </r>
  <r>
    <n v="452"/>
    <n v="1002586940"/>
    <n v="3"/>
    <x v="1"/>
    <n v="5"/>
    <s v="KEDIRI"/>
    <s v="KEDIRI"/>
    <s v="MJT"/>
    <s v="REG"/>
    <s v="AO"/>
    <x v="0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0"/>
  </r>
  <r>
    <n v="453"/>
    <n v="1002586550"/>
    <n v="3"/>
    <x v="1"/>
    <n v="5"/>
    <s v="KEDIRI"/>
    <s v="KEDIRI"/>
    <s v="MJT"/>
    <s v="REG"/>
    <s v="AO"/>
    <x v="0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0"/>
  </r>
  <r>
    <n v="454"/>
    <n v="1002569164"/>
    <n v="3"/>
    <x v="1"/>
    <n v="5"/>
    <s v="MADIUN"/>
    <s v="MADIUN"/>
    <s v="CRB"/>
    <s v="REG"/>
    <s v="AO"/>
    <x v="0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0"/>
  </r>
  <r>
    <n v="455"/>
    <n v="1002572917"/>
    <n v="3"/>
    <x v="1"/>
    <n v="5"/>
    <s v="MADIUN"/>
    <s v="MADIUN"/>
    <s v="CRB"/>
    <s v="REG"/>
    <s v="AO"/>
    <x v="0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0"/>
  </r>
  <r>
    <n v="456"/>
    <n v="1002578893"/>
    <n v="3"/>
    <x v="1"/>
    <n v="5"/>
    <s v="MADIUN"/>
    <s v="MADIUN"/>
    <s v="MNZ"/>
    <s v="REG"/>
    <s v="AO"/>
    <x v="0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0"/>
  </r>
  <r>
    <n v="457"/>
    <n v="1002579847"/>
    <n v="3"/>
    <x v="1"/>
    <n v="5"/>
    <s v="MADIUN"/>
    <s v="MADIUN"/>
    <s v="MNZ"/>
    <s v="REG"/>
    <s v="AO"/>
    <x v="0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0"/>
  </r>
  <r>
    <n v="458"/>
    <n v="1002584383"/>
    <n v="3"/>
    <x v="1"/>
    <n v="5"/>
    <s v="MADIUN"/>
    <s v="MADIUN"/>
    <s v="MNZ"/>
    <s v="REG"/>
    <s v="AO"/>
    <x v="0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0"/>
  </r>
  <r>
    <n v="459"/>
    <n v="1002584388"/>
    <n v="3"/>
    <x v="1"/>
    <n v="5"/>
    <s v="MADIUN"/>
    <s v="MADIUN"/>
    <s v="MNZ"/>
    <s v="REG"/>
    <s v="AO"/>
    <x v="0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0"/>
  </r>
  <r>
    <n v="460"/>
    <n v="1002585714"/>
    <n v="3"/>
    <x v="1"/>
    <n v="5"/>
    <s v="MADIUN"/>
    <s v="MADIUN"/>
    <s v="MNZ"/>
    <s v="REG"/>
    <s v="AO"/>
    <x v="0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0"/>
  </r>
  <r>
    <n v="461"/>
    <n v="1002588619"/>
    <n v="3"/>
    <x v="1"/>
    <n v="5"/>
    <s v="MADIUN"/>
    <s v="MADIUN"/>
    <s v="MNZ"/>
    <s v="REG"/>
    <s v="AO"/>
    <x v="0"/>
    <s v="1P INET"/>
    <s v="Completed (PS)"/>
    <s v="RBS-Regional 3"/>
    <d v="2026-09-15T11:33:00"/>
    <d v="2026-09-16T08:05:42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0"/>
  </r>
  <r>
    <n v="462"/>
    <n v="1002588752"/>
    <n v="3"/>
    <x v="1"/>
    <n v="5"/>
    <s v="MADIUN"/>
    <s v="MADIUN"/>
    <s v="MNZ"/>
    <s v="REG"/>
    <s v="AO"/>
    <x v="0"/>
    <s v="1P INET"/>
    <s v="Completed (PS)"/>
    <s v="RBS-Regional 3"/>
    <d v="2026-09-15T12:03:03"/>
    <d v="2026-09-16T08:07:24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</r>
  <r>
    <n v="463"/>
    <n v="1002585285"/>
    <n v="3"/>
    <x v="1"/>
    <n v="5"/>
    <s v="MADIUN"/>
    <s v="MADIUN"/>
    <s v="MNZ"/>
    <s v="REG"/>
    <s v="AO"/>
    <x v="0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2"/>
  </r>
  <r>
    <n v="464"/>
    <n v="1002582581"/>
    <n v="3"/>
    <x v="1"/>
    <n v="5"/>
    <s v="MADIUN"/>
    <s v="MADIUN"/>
    <s v="MNZ"/>
    <s v="REG"/>
    <s v="AO"/>
    <x v="0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2"/>
  </r>
  <r>
    <n v="465"/>
    <n v="1002583494"/>
    <n v="3"/>
    <x v="1"/>
    <n v="5"/>
    <s v="MADIUN"/>
    <s v="MADIUN"/>
    <s v="MNZ"/>
    <s v="REG"/>
    <s v="AO"/>
    <x v="0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2"/>
  </r>
  <r>
    <n v="466"/>
    <n v="1002583007"/>
    <n v="3"/>
    <x v="1"/>
    <n v="5"/>
    <s v="MADIUN"/>
    <s v="MADIUN"/>
    <s v="UTR"/>
    <s v="REG"/>
    <s v="AO"/>
    <x v="0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0"/>
  </r>
  <r>
    <n v="467"/>
    <n v="1002578183"/>
    <n v="3"/>
    <x v="1"/>
    <n v="5"/>
    <s v="MADIUN"/>
    <s v="NGAWI"/>
    <s v="MGT"/>
    <s v="REG"/>
    <s v="AO"/>
    <x v="0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0"/>
  </r>
  <r>
    <n v="468"/>
    <n v="1002578113"/>
    <n v="3"/>
    <x v="1"/>
    <n v="5"/>
    <s v="MADIUN"/>
    <s v="NGAWI"/>
    <s v="MGT"/>
    <s v="REG"/>
    <s v="AO"/>
    <x v="0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0"/>
  </r>
  <r>
    <n v="469"/>
    <n v="1002590089"/>
    <n v="3"/>
    <x v="1"/>
    <n v="5"/>
    <s v="MADIUN"/>
    <s v="NGAWI"/>
    <s v="MGT"/>
    <s v="REG"/>
    <s v="AO"/>
    <x v="0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0"/>
  </r>
  <r>
    <n v="470"/>
    <n v="1002568885"/>
    <n v="3"/>
    <x v="1"/>
    <n v="5"/>
    <s v="MADIUN"/>
    <s v="MADIUN"/>
    <s v="MSP"/>
    <s v="REG"/>
    <s v="AO"/>
    <x v="0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0"/>
  </r>
  <r>
    <n v="471"/>
    <n v="1002580572"/>
    <n v="3"/>
    <x v="1"/>
    <n v="5"/>
    <s v="MADIUN"/>
    <s v="MADIUN"/>
    <s v="MSP"/>
    <s v="REG"/>
    <s v="AO"/>
    <x v="0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0"/>
  </r>
  <r>
    <n v="472"/>
    <n v="1002581015"/>
    <n v="3"/>
    <x v="1"/>
    <n v="5"/>
    <s v="MADIUN"/>
    <s v="MADIUN"/>
    <s v="MSP"/>
    <s v="REG"/>
    <s v="AO"/>
    <x v="0"/>
    <s v="1P INET"/>
    <s v="OSS - FALLOUT"/>
    <s v="RBS-Regional 3"/>
    <d v="2026-09-10T14:26:56"/>
    <d v="2026-09-11T13:52:38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FO_WFM"/>
    <s v="CARUBAN"/>
    <s v="NO ADDON"/>
    <m/>
    <s v="Provisioning Failed|WFM|INF009321674|PDI_-7.6301562,111.5133568_dobel input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2"/>
  </r>
  <r>
    <n v="473"/>
    <n v="1002570394"/>
    <n v="3"/>
    <x v="1"/>
    <n v="5"/>
    <s v="MADIUN"/>
    <s v="NGAWI"/>
    <s v="JGO"/>
    <s v="REG"/>
    <s v="AO"/>
    <x v="0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0"/>
  </r>
  <r>
    <n v="474"/>
    <n v="1002569436"/>
    <n v="3"/>
    <x v="1"/>
    <n v="5"/>
    <s v="MADIUN"/>
    <s v="NGAWI"/>
    <s v="JGO"/>
    <s v="REG"/>
    <s v="AO"/>
    <x v="0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1"/>
  </r>
  <r>
    <n v="475"/>
    <n v="1002569329"/>
    <n v="3"/>
    <x v="1"/>
    <n v="5"/>
    <s v="MADIUN"/>
    <s v="NGAWI"/>
    <s v="JGO"/>
    <s v="REG"/>
    <s v="AO"/>
    <x v="0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0"/>
  </r>
  <r>
    <n v="476"/>
    <n v="1002576476"/>
    <n v="3"/>
    <x v="1"/>
    <n v="5"/>
    <s v="MADIUN"/>
    <s v="NGAWI"/>
    <s v="JGO"/>
    <s v="REG"/>
    <s v="AO"/>
    <x v="0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1"/>
  </r>
  <r>
    <n v="477"/>
    <n v="1002573454"/>
    <n v="3"/>
    <x v="1"/>
    <n v="5"/>
    <s v="MADIUN"/>
    <s v="NGAWI"/>
    <s v="JGO"/>
    <s v="REG"/>
    <s v="AO"/>
    <x v="0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2"/>
  </r>
  <r>
    <n v="478"/>
    <n v="1002567606"/>
    <n v="3"/>
    <x v="1"/>
    <n v="5"/>
    <s v="MADIUN"/>
    <s v="NGAWI"/>
    <s v="NWI"/>
    <s v="REG"/>
    <s v="AO"/>
    <x v="0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0"/>
  </r>
  <r>
    <n v="479"/>
    <n v="1002567595"/>
    <n v="3"/>
    <x v="1"/>
    <n v="5"/>
    <s v="MADIUN"/>
    <s v="NGAWI"/>
    <s v="NWI"/>
    <s v="REG"/>
    <s v="AO"/>
    <x v="0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0"/>
  </r>
  <r>
    <n v="480"/>
    <n v="1002569871"/>
    <n v="3"/>
    <x v="1"/>
    <n v="5"/>
    <s v="MADIUN"/>
    <s v="NGAWI"/>
    <s v="NWI"/>
    <s v="REG"/>
    <s v="AO"/>
    <x v="0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0"/>
  </r>
  <r>
    <n v="481"/>
    <n v="1002576193"/>
    <n v="3"/>
    <x v="1"/>
    <n v="5"/>
    <s v="MADIUN"/>
    <s v="NGAWI"/>
    <s v="NWI"/>
    <s v="REG"/>
    <s v="AO"/>
    <x v="0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0"/>
  </r>
  <r>
    <n v="482"/>
    <n v="1002578079"/>
    <n v="3"/>
    <x v="1"/>
    <n v="5"/>
    <s v="MADIUN"/>
    <s v="NGAWI"/>
    <s v="NWI"/>
    <s v="REG"/>
    <s v="AO"/>
    <x v="0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0"/>
  </r>
  <r>
    <n v="483"/>
    <n v="1002579775"/>
    <n v="3"/>
    <x v="1"/>
    <n v="5"/>
    <s v="MADIUN"/>
    <s v="NGAWI"/>
    <s v="NWI"/>
    <s v="REG"/>
    <s v="AO"/>
    <x v="0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0"/>
  </r>
  <r>
    <n v="484"/>
    <n v="1002570462"/>
    <n v="3"/>
    <x v="1"/>
    <n v="5"/>
    <s v="MADIUN"/>
    <s v="NGAWI"/>
    <s v="NWI"/>
    <s v="REG"/>
    <s v="AO"/>
    <x v="0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2"/>
  </r>
  <r>
    <n v="485"/>
    <n v="1002566836"/>
    <n v="3"/>
    <x v="1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0"/>
  </r>
  <r>
    <n v="486"/>
    <n v="1002579036"/>
    <n v="3"/>
    <x v="1"/>
    <n v="5"/>
    <s v="MADIUN"/>
    <s v="NGAWI"/>
    <s v="WKU"/>
    <s v="REG"/>
    <s v="AO"/>
    <x v="0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0"/>
  </r>
  <r>
    <n v="487"/>
    <n v="1002574744"/>
    <n v="3"/>
    <x v="1"/>
    <n v="5"/>
    <s v="MADIUN"/>
    <s v="PONOROGO"/>
    <s v="PNZ"/>
    <s v="REG"/>
    <s v="AO"/>
    <x v="0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0"/>
  </r>
  <r>
    <n v="488"/>
    <n v="1002580662"/>
    <n v="3"/>
    <x v="1"/>
    <n v="5"/>
    <s v="MADIUN"/>
    <s v="PONOROGO"/>
    <s v="PNZ"/>
    <s v="REG"/>
    <s v="AO"/>
    <x v="0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0"/>
  </r>
  <r>
    <n v="489"/>
    <n v="1002586852"/>
    <n v="3"/>
    <x v="1"/>
    <n v="5"/>
    <s v="MADIUN"/>
    <s v="PONOROGO"/>
    <s v="PNZ"/>
    <s v="REG"/>
    <s v="AO"/>
    <x v="0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0"/>
  </r>
  <r>
    <n v="490"/>
    <n v="1002587258"/>
    <n v="3"/>
    <x v="1"/>
    <n v="5"/>
    <s v="MADIUN"/>
    <s v="PONOROGO"/>
    <s v="PNZ"/>
    <s v="REG"/>
    <s v="AO"/>
    <x v="0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0"/>
  </r>
  <r>
    <n v="491"/>
    <n v="1002589406"/>
    <n v="3"/>
    <x v="1"/>
    <n v="5"/>
    <s v="MADIUN"/>
    <s v="PONOROGO"/>
    <s v="PNG"/>
    <s v="REG"/>
    <s v="AO"/>
    <x v="0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0"/>
  </r>
  <r>
    <n v="492"/>
    <n v="1002569412"/>
    <n v="3"/>
    <x v="1"/>
    <n v="5"/>
    <s v="MADIUN"/>
    <s v="PONOROGO"/>
    <s v="PON"/>
    <s v="REG"/>
    <s v="AO"/>
    <x v="0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0"/>
  </r>
  <r>
    <n v="493"/>
    <n v="1002573492"/>
    <n v="3"/>
    <x v="1"/>
    <n v="5"/>
    <s v="MADIUN"/>
    <s v="PONOROGO"/>
    <s v="PON"/>
    <s v="REG"/>
    <s v="AO"/>
    <x v="0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0"/>
  </r>
  <r>
    <n v="494"/>
    <n v="1002575316"/>
    <n v="3"/>
    <x v="1"/>
    <n v="5"/>
    <s v="MADIUN"/>
    <s v="PONOROGO"/>
    <s v="PON"/>
    <s v="REG"/>
    <s v="AO"/>
    <x v="0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0"/>
  </r>
  <r>
    <n v="495"/>
    <n v="1002582826"/>
    <n v="3"/>
    <x v="1"/>
    <n v="5"/>
    <s v="MADIUN"/>
    <s v="PONOROGO"/>
    <s v="PON"/>
    <s v="REG"/>
    <s v="AO"/>
    <x v="0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0"/>
  </r>
  <r>
    <n v="496"/>
    <n v="1002584597"/>
    <n v="3"/>
    <x v="1"/>
    <n v="5"/>
    <s v="MADIUN"/>
    <s v="PONOROGO"/>
    <s v="PON"/>
    <s v="REG"/>
    <s v="AO"/>
    <x v="0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0"/>
  </r>
  <r>
    <n v="497"/>
    <n v="1002583500"/>
    <n v="3"/>
    <x v="1"/>
    <n v="5"/>
    <s v="MADIUN"/>
    <s v="PONOROGO"/>
    <s v="PON"/>
    <s v="REG"/>
    <s v="AO"/>
    <x v="0"/>
    <s v="1P INET"/>
    <s v="OSS - FALLOUT"/>
    <s v="RBS-Regional 3"/>
    <d v="2026-09-11T16:56:57"/>
    <d v="2026-09-14T11:22:27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FO_WFM"/>
    <s v="SAMBIT SUMOROTO"/>
    <s v="NO ADDON"/>
    <m/>
    <s v="Provisioning Failed|WFM|INF009375132|PP_-7.8637106999999995,111.4984278_Manja 21 September 2026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2"/>
  </r>
  <r>
    <n v="498"/>
    <n v="1002588084"/>
    <n v="3"/>
    <x v="1"/>
    <n v="5"/>
    <s v="MADIUN"/>
    <s v="PONOROGO"/>
    <s v="PON"/>
    <s v="REG"/>
    <s v="AO"/>
    <x v="0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499"/>
    <n v="1002588108"/>
    <n v="3"/>
    <x v="1"/>
    <n v="5"/>
    <s v="MADIUN"/>
    <s v="PONOROGO"/>
    <s v="PON"/>
    <s v="REG"/>
    <s v="AO"/>
    <x v="0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500"/>
    <n v="1002588099"/>
    <n v="3"/>
    <x v="1"/>
    <n v="5"/>
    <s v="MADIUN"/>
    <s v="PONOROGO"/>
    <s v="PON"/>
    <s v="REG"/>
    <s v="AO"/>
    <x v="0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501"/>
    <n v="1002584852"/>
    <n v="3"/>
    <x v="1"/>
    <n v="5"/>
    <s v="MADIUN"/>
    <s v="PONOROGO"/>
    <s v="PON"/>
    <s v="REG"/>
    <s v="AO"/>
    <x v="0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502"/>
    <n v="1002584854"/>
    <n v="3"/>
    <x v="1"/>
    <n v="5"/>
    <s v="MADIUN"/>
    <s v="PONOROGO"/>
    <s v="PON"/>
    <s v="REG"/>
    <s v="AO"/>
    <x v="0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503"/>
    <n v="1002584859"/>
    <n v="3"/>
    <x v="1"/>
    <n v="5"/>
    <s v="MADIUN"/>
    <s v="PONOROGO"/>
    <s v="PON"/>
    <s v="REG"/>
    <s v="AO"/>
    <x v="0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504"/>
    <n v="1002580904"/>
    <n v="3"/>
    <x v="1"/>
    <n v="5"/>
    <s v="MADIUN"/>
    <s v="PONOROGO"/>
    <s v="SLH"/>
    <s v="REG"/>
    <s v="AO"/>
    <x v="0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0"/>
  </r>
  <r>
    <n v="505"/>
    <n v="1002588399"/>
    <n v="3"/>
    <x v="1"/>
    <n v="5"/>
    <s v="MADIUN"/>
    <s v="PONOROGO"/>
    <s v="SLH"/>
    <s v="REG"/>
    <s v="AO"/>
    <x v="0"/>
    <s v="1P INET"/>
    <s v="8 | OSS - PONR"/>
    <s v="RBS-Regional 3"/>
    <d v="2026-09-15T10:32:59"/>
    <d v="2026-09-16T10:40:15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ACT_COM"/>
    <s v="SAMBIT SUMOROTO"/>
    <s v="OCA"/>
    <m/>
    <s v="PONR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2"/>
  </r>
  <r>
    <n v="506"/>
    <n v="1002576110"/>
    <n v="3"/>
    <x v="1"/>
    <n v="5"/>
    <s v="MADIUN"/>
    <s v="PONOROGO"/>
    <s v="SLH"/>
    <s v="REG"/>
    <s v="AO"/>
    <x v="0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2"/>
  </r>
  <r>
    <n v="507"/>
    <n v="1002573090"/>
    <n v="3"/>
    <x v="1"/>
    <n v="5"/>
    <s v="MADIUN"/>
    <s v="PONOROGO"/>
    <s v="SLH"/>
    <s v="REG"/>
    <s v="AO"/>
    <x v="0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2"/>
  </r>
  <r>
    <n v="508"/>
    <n v="1002569698"/>
    <n v="3"/>
    <x v="1"/>
    <n v="5"/>
    <s v="KEDIRI"/>
    <s v="TRENGGALEK"/>
    <s v="TRE"/>
    <s v="REG"/>
    <s v="AO"/>
    <x v="0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0"/>
  </r>
  <r>
    <n v="509"/>
    <n v="1002572868"/>
    <n v="3"/>
    <x v="1"/>
    <n v="5"/>
    <s v="KEDIRI"/>
    <s v="TRENGGALEK"/>
    <s v="TRE"/>
    <s v="REG"/>
    <s v="AO"/>
    <x v="0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0"/>
  </r>
  <r>
    <n v="510"/>
    <n v="1002573657"/>
    <n v="3"/>
    <x v="1"/>
    <n v="5"/>
    <s v="KEDIRI"/>
    <s v="TRENGGALEK"/>
    <s v="TRE"/>
    <s v="REG"/>
    <s v="AO"/>
    <x v="0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0"/>
  </r>
  <r>
    <n v="511"/>
    <n v="1002576669"/>
    <n v="3"/>
    <x v="1"/>
    <n v="5"/>
    <s v="KEDIRI"/>
    <s v="TRENGGALEK"/>
    <s v="TRE"/>
    <s v="REG"/>
    <s v="AO"/>
    <x v="0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0"/>
  </r>
  <r>
    <n v="512"/>
    <n v="1002576773"/>
    <n v="3"/>
    <x v="1"/>
    <n v="5"/>
    <s v="KEDIRI"/>
    <s v="TRENGGALEK"/>
    <s v="TRE"/>
    <s v="REG"/>
    <s v="AO"/>
    <x v="0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0"/>
  </r>
  <r>
    <n v="513"/>
    <n v="1002578428"/>
    <n v="3"/>
    <x v="1"/>
    <n v="5"/>
    <s v="KEDIRI"/>
    <s v="TRENGGALEK"/>
    <s v="TRE"/>
    <s v="REG"/>
    <s v="AO"/>
    <x v="0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0"/>
  </r>
  <r>
    <n v="514"/>
    <n v="1002582017"/>
    <n v="3"/>
    <x v="1"/>
    <n v="5"/>
    <s v="KEDIRI"/>
    <s v="TRENGGALEK"/>
    <s v="TRE"/>
    <s v="REG"/>
    <s v="AO"/>
    <x v="0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0"/>
  </r>
  <r>
    <n v="515"/>
    <n v="1002584043"/>
    <n v="3"/>
    <x v="1"/>
    <n v="5"/>
    <s v="KEDIRI"/>
    <s v="TRENGGALEK"/>
    <s v="TRE"/>
    <s v="REG"/>
    <s v="AO"/>
    <x v="0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0"/>
  </r>
  <r>
    <n v="516"/>
    <n v="1002584075"/>
    <n v="3"/>
    <x v="1"/>
    <n v="5"/>
    <s v="KEDIRI"/>
    <s v="TRENGGALEK"/>
    <s v="TRE"/>
    <s v="REG"/>
    <s v="AO"/>
    <x v="0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0"/>
  </r>
  <r>
    <n v="517"/>
    <n v="1002586289"/>
    <n v="3"/>
    <x v="1"/>
    <n v="5"/>
    <s v="KEDIRI"/>
    <s v="TRENGGALEK"/>
    <s v="TRE"/>
    <s v="REG"/>
    <s v="AO"/>
    <x v="0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0"/>
  </r>
  <r>
    <n v="518"/>
    <n v="1002589249"/>
    <n v="3"/>
    <x v="1"/>
    <n v="5"/>
    <s v="KEDIRI"/>
    <s v="TRENGGALEK"/>
    <s v="TRE"/>
    <s v="REG"/>
    <s v="AO"/>
    <x v="0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0"/>
  </r>
  <r>
    <n v="519"/>
    <n v="1002577574"/>
    <n v="3"/>
    <x v="1"/>
    <n v="5"/>
    <s v="KEDIRI"/>
    <s v="TRENGGALEK"/>
    <s v="TRE"/>
    <s v="REG"/>
    <s v="AO"/>
    <x v="0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2"/>
  </r>
  <r>
    <n v="520"/>
    <n v="1002588555"/>
    <n v="3"/>
    <x v="1"/>
    <n v="5"/>
    <s v="KEDIRI"/>
    <s v="TRENGGALEK"/>
    <s v="TRE"/>
    <s v="REG"/>
    <s v="AO"/>
    <x v="0"/>
    <m/>
    <s v="OSS - FALLOUT"/>
    <s v="RBS-Regional 3"/>
    <d v="2026-09-15T11:16:46"/>
    <d v="2026-09-15T16:21:42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FO_WFM"/>
    <s v="TRENGGALEK"/>
    <s v="NO ADDON"/>
    <m/>
    <s v="Provisioning Failed|WFM|INF009388054|PP_-8.1230613,111.7267266_PELANGGAN MINTA PEMASANGAN BES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m/>
    <m/>
    <m/>
    <e v="#NUM!"/>
    <e v="#NUM!"/>
    <x v="2"/>
  </r>
  <r>
    <n v="521"/>
    <n v="1002588711"/>
    <n v="3"/>
    <x v="1"/>
    <n v="5"/>
    <s v="KEDIRI"/>
    <s v="TRENGGALEK"/>
    <s v="TRE"/>
    <s v="REG"/>
    <s v="AO"/>
    <x v="0"/>
    <s v="1P INET"/>
    <s v="MIE - SEND SURVEY"/>
    <s v="RBS-Regional 3"/>
    <d v="2026-09-15T11:53:55"/>
    <d v="2026-09-15T11:56:01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m/>
    <s v="SURVEY_NEW_MANJA"/>
    <s v="TRENGGALEK"/>
    <s v="NO ADDON"/>
    <m/>
    <s v="MIE - SEND SURVEY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2"/>
  </r>
  <r>
    <n v="522"/>
    <n v="1002588700"/>
    <n v="3"/>
    <x v="1"/>
    <n v="5"/>
    <s v="KEDIRI"/>
    <s v="TRENGGALEK"/>
    <s v="TRE"/>
    <s v="REG"/>
    <s v="AO"/>
    <x v="0"/>
    <s v="1P INET"/>
    <s v="SIBEL - CREATE ORDER"/>
    <s v="RBS-Regional 3"/>
    <d v="2026-09-15T11:50:54"/>
    <d v="2026-09-16T08:06:23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INPROGRESS_SC"/>
    <s v="TRENGGALEK"/>
    <s v="OCA"/>
    <m/>
    <s v="SIEBEL_INFO=3-389749861673|Successfully Order Creation 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m/>
    <m/>
    <m/>
    <e v="#NUM!"/>
    <e v="#NUM!"/>
    <x v="2"/>
  </r>
  <r>
    <n v="523"/>
    <n v="1002568555"/>
    <n v="3"/>
    <x v="2"/>
    <n v="4"/>
    <s v="YOGYAKARTA"/>
    <s v="BANTUL"/>
    <s v="WTS"/>
    <s v="REG"/>
    <s v="AO"/>
    <x v="0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0"/>
  </r>
  <r>
    <n v="524"/>
    <n v="1002575744"/>
    <n v="3"/>
    <x v="2"/>
    <n v="4"/>
    <s v="YOGYAKARTA"/>
    <s v="BANTUL"/>
    <s v="WTS"/>
    <s v="REG"/>
    <s v="AO"/>
    <x v="0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0"/>
  </r>
  <r>
    <n v="525"/>
    <n v="1002568730"/>
    <n v="3"/>
    <x v="2"/>
    <n v="4"/>
    <s v="YOGYAKARTA"/>
    <s v="GUNUNG KIDUL"/>
    <s v="WNS"/>
    <s v="REG"/>
    <s v="AO"/>
    <x v="0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0"/>
  </r>
  <r>
    <n v="526"/>
    <n v="1002576487"/>
    <n v="3"/>
    <x v="2"/>
    <n v="4"/>
    <s v="YOGYAKARTA"/>
    <s v="GUNUNG KIDUL"/>
    <s v="WNS"/>
    <s v="REG"/>
    <s v="AO"/>
    <x v="0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0"/>
  </r>
  <r>
    <n v="527"/>
    <n v="1002577539"/>
    <n v="3"/>
    <x v="2"/>
    <n v="4"/>
    <s v="YOGYAKARTA"/>
    <s v="GUNUNG KIDUL"/>
    <s v="WNS"/>
    <s v="REG"/>
    <s v="AO"/>
    <x v="0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0"/>
  </r>
  <r>
    <n v="528"/>
    <n v="1002580992"/>
    <n v="3"/>
    <x v="2"/>
    <n v="4"/>
    <s v="YOGYAKARTA"/>
    <s v="GUNUNG KIDUL"/>
    <s v="WNS"/>
    <s v="REG"/>
    <s v="AO"/>
    <x v="0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0"/>
  </r>
  <r>
    <n v="529"/>
    <n v="1002578564"/>
    <n v="3"/>
    <x v="2"/>
    <n v="4"/>
    <s v="YOGYAKARTA"/>
    <s v="GUNUNG KIDUL"/>
    <s v="WNS"/>
    <s v="REG"/>
    <s v="AO"/>
    <x v="0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2"/>
  </r>
  <r>
    <n v="530"/>
    <n v="1002588202"/>
    <n v="3"/>
    <x v="2"/>
    <n v="4"/>
    <s v="YOGYAKARTA"/>
    <s v="GUNUNG KIDUL"/>
    <s v="WNS"/>
    <s v="REG"/>
    <s v="AO"/>
    <x v="0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</r>
  <r>
    <n v="531"/>
    <n v="1002566333"/>
    <n v="3"/>
    <x v="2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2"/>
  </r>
  <r>
    <n v="532"/>
    <n v="1002584205"/>
    <n v="3"/>
    <x v="2"/>
    <n v="4"/>
    <s v="YOGYAKARTA"/>
    <s v="GUNUNG KIDUL"/>
    <s v="WNS"/>
    <s v="REG"/>
    <s v="AO"/>
    <x v="0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</r>
  <r>
    <n v="533"/>
    <n v="1002567446"/>
    <n v="3"/>
    <x v="2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0"/>
  </r>
  <r>
    <n v="534"/>
    <n v="1002569007"/>
    <n v="3"/>
    <x v="2"/>
    <n v="4"/>
    <s v="YOGYAKARTA"/>
    <s v="SLEMAN"/>
    <s v="PKM"/>
    <s v="REG"/>
    <s v="AO"/>
    <x v="0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0"/>
  </r>
  <r>
    <n v="535"/>
    <n v="1002571044"/>
    <n v="3"/>
    <x v="2"/>
    <n v="4"/>
    <s v="YOGYAKARTA"/>
    <s v="SLEMAN"/>
    <s v="PKM"/>
    <s v="REG"/>
    <s v="AO"/>
    <x v="0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0"/>
  </r>
  <r>
    <n v="536"/>
    <n v="1002573003"/>
    <n v="3"/>
    <x v="2"/>
    <n v="4"/>
    <s v="YOGYAKARTA"/>
    <s v="SLEMAN"/>
    <s v="PKM"/>
    <s v="REG"/>
    <s v="AO"/>
    <x v="0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0"/>
  </r>
  <r>
    <n v="537"/>
    <n v="1002573496"/>
    <n v="3"/>
    <x v="2"/>
    <n v="4"/>
    <s v="YOGYAKARTA"/>
    <s v="SLEMAN"/>
    <s v="PKM"/>
    <s v="REG"/>
    <s v="AO"/>
    <x v="0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0"/>
  </r>
  <r>
    <n v="538"/>
    <n v="1002577385"/>
    <n v="3"/>
    <x v="2"/>
    <n v="4"/>
    <s v="YOGYAKARTA"/>
    <s v="SLEMAN"/>
    <s v="PKM"/>
    <s v="REG"/>
    <s v="AO"/>
    <x v="0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0"/>
  </r>
  <r>
    <n v="539"/>
    <n v="1002570651"/>
    <n v="3"/>
    <x v="2"/>
    <n v="4"/>
    <s v="YOGYAKARTA"/>
    <s v="SLEMAN"/>
    <s v="PKM"/>
    <s v="REG"/>
    <s v="AO"/>
    <x v="0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</r>
  <r>
    <n v="540"/>
    <n v="1002569528"/>
    <n v="3"/>
    <x v="2"/>
    <n v="4"/>
    <s v="YOGYAKARTA"/>
    <s v="SLEMAN"/>
    <s v="PKM"/>
    <s v="REG"/>
    <s v="AO"/>
    <x v="0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</r>
  <r>
    <n v="541"/>
    <n v="1002589809"/>
    <n v="3"/>
    <x v="2"/>
    <n v="4"/>
    <s v="YOGYAKARTA"/>
    <s v="SLEMAN"/>
    <s v="PKM"/>
    <s v="REG"/>
    <s v="AO"/>
    <x v="0"/>
    <s v="1P INET"/>
    <s v="MIE - SEND SURVEY"/>
    <s v="RBS-Regional 3"/>
    <d v="2026-09-15T16:03:02"/>
    <d v="2026-09-15T16:06:01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SURVEY_NEW_MANJA"/>
    <s v="X"/>
    <s v="NO ADDON"/>
    <m/>
    <s v="MIE - SEND SURVEY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</r>
  <r>
    <n v="542"/>
    <n v="1002570848"/>
    <n v="3"/>
    <x v="2"/>
    <n v="4"/>
    <s v="YOGYAKARTA"/>
    <s v="SLEMAN"/>
    <s v="SMN"/>
    <s v="REG"/>
    <s v="AO"/>
    <x v="0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0"/>
  </r>
  <r>
    <n v="543"/>
    <n v="1002573337"/>
    <n v="3"/>
    <x v="2"/>
    <n v="4"/>
    <s v="YOGYAKARTA"/>
    <s v="SLEMAN"/>
    <s v="SMN"/>
    <s v="REG"/>
    <s v="AO"/>
    <x v="0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0"/>
  </r>
  <r>
    <n v="544"/>
    <n v="1002573212"/>
    <n v="3"/>
    <x v="2"/>
    <n v="4"/>
    <s v="YOGYAKARTA"/>
    <s v="SLEMAN"/>
    <s v="SMN"/>
    <s v="REG"/>
    <s v="AO"/>
    <x v="0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0"/>
  </r>
  <r>
    <n v="545"/>
    <n v="1002577397"/>
    <n v="3"/>
    <x v="2"/>
    <n v="4"/>
    <s v="YOGYAKARTA"/>
    <s v="SLEMAN"/>
    <s v="SMN"/>
    <s v="REG"/>
    <s v="AO"/>
    <x v="0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0"/>
  </r>
  <r>
    <n v="546"/>
    <n v="1002577771"/>
    <n v="3"/>
    <x v="2"/>
    <n v="4"/>
    <s v="YOGYAKARTA"/>
    <s v="SLEMAN"/>
    <s v="SMN"/>
    <s v="REG"/>
    <s v="AO"/>
    <x v="0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0"/>
  </r>
  <r>
    <n v="547"/>
    <n v="1002578080"/>
    <n v="3"/>
    <x v="2"/>
    <n v="4"/>
    <s v="YOGYAKARTA"/>
    <s v="SLEMAN"/>
    <s v="SMN"/>
    <s v="REG"/>
    <s v="AO"/>
    <x v="0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0"/>
  </r>
  <r>
    <n v="548"/>
    <n v="1002578994"/>
    <n v="3"/>
    <x v="2"/>
    <n v="4"/>
    <s v="YOGYAKARTA"/>
    <s v="SLEMAN"/>
    <s v="SMN"/>
    <s v="REG"/>
    <s v="AO"/>
    <x v="0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0"/>
  </r>
  <r>
    <n v="549"/>
    <n v="1002584869"/>
    <n v="3"/>
    <x v="2"/>
    <n v="4"/>
    <s v="YOGYAKARTA"/>
    <s v="SLEMAN"/>
    <s v="SMN"/>
    <s v="REG"/>
    <s v="AO"/>
    <x v="0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0"/>
  </r>
  <r>
    <n v="550"/>
    <n v="1002582832"/>
    <n v="3"/>
    <x v="2"/>
    <n v="4"/>
    <s v="YOGYAKARTA"/>
    <s v="SLEMAN"/>
    <s v="SMN"/>
    <s v="REG"/>
    <s v="AO"/>
    <x v="0"/>
    <m/>
    <s v="9 | WFM - UN-SCS"/>
    <s v="RBS-Regional 3"/>
    <d v="2026-09-11T14:25:21"/>
    <d v="2026-09-11T14:25:22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UNSC"/>
    <s v="X"/>
    <s v="NO ADDON"/>
    <m/>
    <s v="Inprogress Alpro, SC Lama : SC10025792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2"/>
  </r>
  <r>
    <n v="551"/>
    <n v="1002579277"/>
    <n v="3"/>
    <x v="2"/>
    <n v="4"/>
    <s v="YOGYAKARTA"/>
    <s v="SLEMAN"/>
    <s v="SMN"/>
    <s v="REG"/>
    <s v="AO"/>
    <x v="0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2"/>
  </r>
  <r>
    <n v="552"/>
    <n v="1002564469"/>
    <n v="3"/>
    <x v="2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0"/>
  </r>
  <r>
    <n v="553"/>
    <n v="1002569432"/>
    <n v="3"/>
    <x v="2"/>
    <n v="4"/>
    <s v="YOGYAKARTA"/>
    <s v="INNER - YOGYA JATENG SELATAN"/>
    <s v="BBS"/>
    <s v="REG"/>
    <s v="AO"/>
    <x v="0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0"/>
  </r>
  <r>
    <n v="554"/>
    <n v="1002583360"/>
    <n v="3"/>
    <x v="2"/>
    <n v="4"/>
    <s v="YOGYAKARTA"/>
    <s v="INNER - YOGYA JATENG SELATAN"/>
    <s v="BBS"/>
    <s v="REG"/>
    <s v="AO"/>
    <x v="0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0"/>
  </r>
  <r>
    <n v="555"/>
    <n v="1002568437"/>
    <n v="3"/>
    <x v="2"/>
    <n v="4"/>
    <s v="YOGYAKARTA"/>
    <s v="INNER - YOGYA JATENG SELATAN"/>
    <s v="BBS"/>
    <s v="REG"/>
    <s v="AO"/>
    <x v="0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2"/>
  </r>
  <r>
    <n v="556"/>
    <n v="1002584981"/>
    <n v="3"/>
    <x v="2"/>
    <n v="4"/>
    <s v="YOGYAKARTA"/>
    <s v="INNER - YOGYA JATENG SELATAN"/>
    <s v="KEN"/>
    <s v="REG"/>
    <s v="AO"/>
    <x v="0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0"/>
  </r>
  <r>
    <n v="557"/>
    <n v="1002583334"/>
    <n v="3"/>
    <x v="2"/>
    <n v="4"/>
    <s v="YOGYAKARTA"/>
    <s v="INNER - YOGYA JATENG SELATAN"/>
    <s v="KEN"/>
    <s v="REG"/>
    <s v="AO"/>
    <x v="0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2"/>
  </r>
  <r>
    <n v="558"/>
    <n v="1002566538"/>
    <n v="3"/>
    <x v="2"/>
    <n v="4"/>
    <s v="YOGYAKARTA"/>
    <s v="INNER - YOGYA JATENG SELATAN"/>
    <s v="KEN"/>
    <s v="REG"/>
    <s v="AO"/>
    <x v="0"/>
    <m/>
    <s v="QC MIA - INVALID QUALITY CONTROL MIA"/>
    <s v="RBS-Regional 3"/>
    <d v="2026-09-01T23:10:21"/>
    <d v="2026-09-15T16:52:46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QC1"/>
    <s v="KENTUNGAN"/>
    <s v="NO ADDON"/>
    <m/>
    <s v="QC MIA - INVALID QUALITY CONTROL MIA - Indikasi Foto Diambil dari Google Maps - mohon upload lokasi secara langsung tidak go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559"/>
    <n v="1002571916"/>
    <n v="3"/>
    <x v="2"/>
    <n v="4"/>
    <s v="YOGYAKARTA"/>
    <s v="INNER - YOGYA JATENG SELATAN"/>
    <s v="KEN"/>
    <s v="REG"/>
    <s v="AO"/>
    <x v="0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</r>
  <r>
    <n v="560"/>
    <n v="1002571936"/>
    <n v="3"/>
    <x v="2"/>
    <n v="4"/>
    <s v="YOGYAKARTA"/>
    <s v="INNER - YOGYA JATENG SELATAN"/>
    <s v="KEN"/>
    <s v="REG"/>
    <s v="AO"/>
    <x v="0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561"/>
    <n v="1002582919"/>
    <n v="3"/>
    <x v="2"/>
    <n v="4"/>
    <s v="YOGYAKARTA"/>
    <s v="INNER - YOGYA JATENG SELATAN"/>
    <s v="KEN"/>
    <s v="REG"/>
    <s v="AO"/>
    <x v="0"/>
    <m/>
    <s v="FCC - HD1A - PROGRESS"/>
    <s v="RBS-Regional 3"/>
    <d v="2026-09-11T14:39:39"/>
    <d v="2026-09-11T14:41:03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</r>
  <r>
    <n v="562"/>
    <n v="1002582901"/>
    <n v="3"/>
    <x v="2"/>
    <n v="4"/>
    <s v="YOGYAKARTA"/>
    <s v="INNER - YOGYA JATENG SELATAN"/>
    <s v="KEN"/>
    <s v="REG"/>
    <s v="AO"/>
    <x v="0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563"/>
    <n v="1002582861"/>
    <n v="3"/>
    <x v="2"/>
    <n v="4"/>
    <s v="YOGYAKARTA"/>
    <s v="INNER - YOGYA JATENG SELATAN"/>
    <s v="KEN"/>
    <s v="REG"/>
    <s v="AO"/>
    <x v="0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</r>
  <r>
    <n v="564"/>
    <n v="1002582882"/>
    <n v="3"/>
    <x v="2"/>
    <n v="4"/>
    <s v="YOGYAKARTA"/>
    <s v="INNER - YOGYA JATENG SELATAN"/>
    <s v="KEN"/>
    <s v="REG"/>
    <s v="AO"/>
    <x v="0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</r>
  <r>
    <n v="565"/>
    <n v="1002564711"/>
    <n v="3"/>
    <x v="2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0"/>
  </r>
  <r>
    <n v="566"/>
    <n v="1002567346"/>
    <n v="3"/>
    <x v="2"/>
    <n v="4"/>
    <s v="YOGYAKARTA"/>
    <s v="INNER - YOGYA JATENG SELATAN"/>
    <s v="KBU"/>
    <s v="REG"/>
    <s v="AO"/>
    <x v="0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0"/>
  </r>
  <r>
    <n v="567"/>
    <n v="1002567556"/>
    <n v="3"/>
    <x v="2"/>
    <n v="4"/>
    <s v="YOGYAKARTA"/>
    <s v="INNER - YOGYA JATENG SELATAN"/>
    <s v="KBU"/>
    <s v="REG"/>
    <s v="AO"/>
    <x v="0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0"/>
  </r>
  <r>
    <n v="568"/>
    <n v="1002568552"/>
    <n v="3"/>
    <x v="2"/>
    <n v="4"/>
    <s v="YOGYAKARTA"/>
    <s v="INNER - YOGYA JATENG SELATAN"/>
    <s v="KBU"/>
    <s v="REG"/>
    <s v="AO"/>
    <x v="0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0"/>
  </r>
  <r>
    <n v="569"/>
    <n v="1002569811"/>
    <n v="3"/>
    <x v="2"/>
    <n v="4"/>
    <s v="YOGYAKARTA"/>
    <s v="INNER - YOGYA JATENG SELATAN"/>
    <s v="KBU"/>
    <s v="REG"/>
    <s v="AO"/>
    <x v="0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0"/>
  </r>
  <r>
    <n v="570"/>
    <n v="1002572115"/>
    <n v="3"/>
    <x v="2"/>
    <n v="4"/>
    <s v="YOGYAKARTA"/>
    <s v="INNER - YOGYA JATENG SELATAN"/>
    <s v="KBU"/>
    <s v="REG"/>
    <s v="AO"/>
    <x v="0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0"/>
  </r>
  <r>
    <n v="571"/>
    <n v="1002572833"/>
    <n v="3"/>
    <x v="2"/>
    <n v="4"/>
    <s v="YOGYAKARTA"/>
    <s v="INNER - YOGYA JATENG SELATAN"/>
    <s v="KBU"/>
    <s v="REG"/>
    <s v="AO"/>
    <x v="0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0"/>
  </r>
  <r>
    <n v="572"/>
    <n v="1002576815"/>
    <n v="3"/>
    <x v="2"/>
    <n v="4"/>
    <s v="YOGYAKARTA"/>
    <s v="INNER - YOGYA JATENG SELATAN"/>
    <s v="KBU"/>
    <s v="REG"/>
    <s v="AO"/>
    <x v="0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0"/>
  </r>
  <r>
    <n v="573"/>
    <n v="1002564380"/>
    <n v="3"/>
    <x v="2"/>
    <n v="4"/>
    <s v="YOGYAKARTA"/>
    <s v="INNER - YOGYA JATENG SELATAN"/>
    <s v="KBU"/>
    <s v="REG"/>
    <s v="AO"/>
    <x v="0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2"/>
  </r>
  <r>
    <n v="574"/>
    <n v="1002570023"/>
    <n v="3"/>
    <x v="2"/>
    <n v="4"/>
    <s v="YOGYAKARTA"/>
    <s v="INNER - YOGYA JATENG SELATAN"/>
    <s v="KBU"/>
    <s v="REG"/>
    <s v="AO"/>
    <x v="0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2"/>
  </r>
  <r>
    <n v="575"/>
    <n v="1002582451"/>
    <n v="3"/>
    <x v="2"/>
    <n v="4"/>
    <s v="YOGYAKARTA"/>
    <s v="INNER - YOGYA JATENG SELATAN"/>
    <s v="KBU"/>
    <s v="REG"/>
    <s v="AO"/>
    <x v="0"/>
    <s v="1P INET"/>
    <s v="7 | OSS - PROVISIONING ISSUED"/>
    <s v="RBS-Regional 3"/>
    <d v="2026-09-11T11:59:57"/>
    <d v="2026-09-14T11:21:21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m/>
    <s v="PI"/>
    <s v="X"/>
    <s v="NO ADDON"/>
    <m/>
    <s v="Provisioning Issued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2"/>
  </r>
  <r>
    <n v="576"/>
    <n v="1002572358"/>
    <n v="3"/>
    <x v="2"/>
    <n v="4"/>
    <s v="YOGYAKARTA"/>
    <s v="INNER - YOGYA JATENG SELATAN"/>
    <s v="KBU"/>
    <s v="REG"/>
    <s v="AO"/>
    <x v="0"/>
    <m/>
    <s v="100 | REVOKE COMPLETED"/>
    <s v="RBS-Regional 3"/>
    <d v="2026-09-04T16:17:54"/>
    <d v="2026-09-07T11:30:34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Revoke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2"/>
  </r>
  <r>
    <n v="577"/>
    <n v="1002589264"/>
    <n v="3"/>
    <x v="2"/>
    <n v="4"/>
    <s v="YOGYAKARTA"/>
    <s v="INNER - YOGYA JATENG SELATAN"/>
    <s v="KBU"/>
    <s v="REG"/>
    <s v="AO"/>
    <x v="0"/>
    <m/>
    <s v="MIE - SEND SURVEY"/>
    <s v="RBS-Regional 3"/>
    <d v="2026-09-15T14:15:54"/>
    <d v="2026-09-15T18:18:0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</r>
  <r>
    <n v="578"/>
    <n v="1002589241"/>
    <n v="3"/>
    <x v="2"/>
    <n v="4"/>
    <s v="YOGYAKARTA"/>
    <s v="INNER - YOGYA JATENG SELATAN"/>
    <s v="KBU"/>
    <s v="REG"/>
    <s v="AO"/>
    <x v="0"/>
    <m/>
    <s v="MIE - SEND SURVEY"/>
    <s v="RBS-Regional 3"/>
    <d v="2026-09-15T14:12:01"/>
    <d v="2026-09-15T16:46:01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2"/>
  </r>
  <r>
    <n v="579"/>
    <n v="1002589128"/>
    <n v="3"/>
    <x v="2"/>
    <n v="4"/>
    <s v="YOGYAKARTA"/>
    <s v="INNER - YOGYA JATENG SELATAN"/>
    <s v="KBU"/>
    <s v="REG"/>
    <s v="AO"/>
    <x v="0"/>
    <m/>
    <s v="CC - HD1A - INPROGRESS UNCONTACTED"/>
    <s v="RBS-Regional 3"/>
    <d v="2026-09-15T13:54:37"/>
    <d v="2026-09-15T18:58:21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FCC"/>
    <s v="X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2"/>
  </r>
  <r>
    <n v="580"/>
    <n v="1002565015"/>
    <n v="3"/>
    <x v="2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0"/>
  </r>
  <r>
    <n v="581"/>
    <n v="1002566869"/>
    <n v="3"/>
    <x v="2"/>
    <n v="4"/>
    <s v="YOGYAKARTA"/>
    <s v="BANTUL"/>
    <s v="BTL"/>
    <s v="REG"/>
    <s v="AO"/>
    <x v="0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0"/>
  </r>
  <r>
    <n v="582"/>
    <n v="1002568591"/>
    <n v="3"/>
    <x v="2"/>
    <n v="4"/>
    <s v="YOGYAKARTA"/>
    <s v="BANTUL"/>
    <s v="BTL"/>
    <s v="REG"/>
    <s v="AO"/>
    <x v="0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0"/>
  </r>
  <r>
    <n v="583"/>
    <n v="1002575366"/>
    <n v="3"/>
    <x v="2"/>
    <n v="4"/>
    <s v="YOGYAKARTA"/>
    <s v="BANTUL"/>
    <s v="BTL"/>
    <s v="REG"/>
    <s v="AO"/>
    <x v="0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0"/>
  </r>
  <r>
    <n v="584"/>
    <n v="1002582650"/>
    <n v="3"/>
    <x v="2"/>
    <n v="4"/>
    <s v="YOGYAKARTA"/>
    <s v="BANTUL"/>
    <s v="BTL"/>
    <s v="REG"/>
    <s v="AO"/>
    <x v="0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0"/>
  </r>
  <r>
    <n v="585"/>
    <n v="1002567782"/>
    <n v="3"/>
    <x v="2"/>
    <n v="4"/>
    <s v="YOGYAKARTA"/>
    <s v="SLEMAN"/>
    <s v="GOD"/>
    <s v="REG"/>
    <s v="AO"/>
    <x v="0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0"/>
  </r>
  <r>
    <n v="586"/>
    <n v="1002568931"/>
    <n v="3"/>
    <x v="2"/>
    <n v="4"/>
    <s v="YOGYAKARTA"/>
    <s v="SLEMAN"/>
    <s v="GOD"/>
    <s v="REG"/>
    <s v="AO"/>
    <x v="0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0"/>
  </r>
  <r>
    <n v="587"/>
    <n v="1002574994"/>
    <n v="3"/>
    <x v="2"/>
    <n v="4"/>
    <s v="YOGYAKARTA"/>
    <s v="SLEMAN"/>
    <s v="GOD"/>
    <s v="REG"/>
    <s v="AO"/>
    <x v="0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0"/>
  </r>
  <r>
    <n v="588"/>
    <n v="1002576408"/>
    <n v="3"/>
    <x v="2"/>
    <n v="4"/>
    <s v="YOGYAKARTA"/>
    <s v="SLEMAN"/>
    <s v="GOD"/>
    <s v="REG"/>
    <s v="AO"/>
    <x v="0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0"/>
  </r>
  <r>
    <n v="589"/>
    <n v="1002571923"/>
    <n v="3"/>
    <x v="2"/>
    <n v="4"/>
    <s v="YOGYAKARTA"/>
    <s v="SLEMAN"/>
    <s v="GOD"/>
    <s v="REG"/>
    <s v="AO"/>
    <x v="0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2"/>
  </r>
  <r>
    <n v="590"/>
    <n v="1002577710"/>
    <n v="3"/>
    <x v="2"/>
    <n v="4"/>
    <s v="YOGYAKARTA"/>
    <s v="SLEMAN"/>
    <s v="KLS"/>
    <s v="REG"/>
    <s v="AO"/>
    <x v="0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0"/>
  </r>
  <r>
    <n v="591"/>
    <n v="1002574318"/>
    <n v="3"/>
    <x v="2"/>
    <n v="4"/>
    <s v="YOGYAKARTA"/>
    <s v="SLEMAN"/>
    <s v="KLS"/>
    <s v="REG"/>
    <s v="AO"/>
    <x v="0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2"/>
  </r>
  <r>
    <n v="592"/>
    <n v="1002570204"/>
    <n v="3"/>
    <x v="2"/>
    <n v="4"/>
    <s v="YOGYAKARTA"/>
    <s v="SLEMAN"/>
    <s v="KLS"/>
    <s v="REG"/>
    <s v="AO"/>
    <x v="0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</r>
  <r>
    <n v="593"/>
    <n v="1002565851"/>
    <n v="3"/>
    <x v="2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0"/>
  </r>
  <r>
    <n v="594"/>
    <n v="1002569598"/>
    <n v="3"/>
    <x v="2"/>
    <n v="4"/>
    <s v="YOGYAKARTA"/>
    <s v="INNER - YOGYA JATENG SELATAN"/>
    <s v="KGD"/>
    <s v="REG"/>
    <s v="AO"/>
    <x v="0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0"/>
  </r>
  <r>
    <n v="595"/>
    <n v="1002572664"/>
    <n v="3"/>
    <x v="2"/>
    <n v="4"/>
    <s v="YOGYAKARTA"/>
    <s v="INNER - YOGYA JATENG SELATAN"/>
    <s v="KGD"/>
    <s v="REG"/>
    <s v="AO"/>
    <x v="0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0"/>
  </r>
  <r>
    <n v="596"/>
    <n v="1002572933"/>
    <n v="3"/>
    <x v="2"/>
    <n v="4"/>
    <s v="YOGYAKARTA"/>
    <s v="INNER - YOGYA JATENG SELATAN"/>
    <s v="KGD"/>
    <s v="REG"/>
    <s v="AO"/>
    <x v="0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0"/>
  </r>
  <r>
    <n v="597"/>
    <n v="1002578546"/>
    <n v="3"/>
    <x v="2"/>
    <n v="4"/>
    <s v="YOGYAKARTA"/>
    <s v="INNER - YOGYA JATENG SELATAN"/>
    <s v="KGD"/>
    <s v="REG"/>
    <s v="AO"/>
    <x v="0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0"/>
  </r>
  <r>
    <n v="598"/>
    <n v="1002585679"/>
    <n v="3"/>
    <x v="2"/>
    <n v="4"/>
    <s v="YOGYAKARTA"/>
    <s v="INNER - YOGYA JATENG SELATAN"/>
    <s v="KGD"/>
    <s v="REG"/>
    <s v="AO"/>
    <x v="0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0"/>
  </r>
  <r>
    <n v="599"/>
    <n v="1002568868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2"/>
  </r>
  <r>
    <n v="600"/>
    <n v="1002588750"/>
    <n v="3"/>
    <x v="2"/>
    <n v="4"/>
    <s v="YOGYAKARTA"/>
    <s v="INNER - YOGYA JATENG SELATAN"/>
    <s v="KGD"/>
    <s v="REG"/>
    <s v="AO"/>
    <x v="0"/>
    <s v="1P INET"/>
    <s v="MIE - SEND SURVEY"/>
    <s v="RBS-Regional 3"/>
    <d v="2026-09-15T12:02:57"/>
    <d v="2026-09-15T12:04:07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m/>
    <s v="SURVEY_NEW_MANJA"/>
    <s v="KOTAGEDE"/>
    <s v="NO ADDON"/>
    <m/>
    <s v="MIE - SEND SURVEY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2"/>
  </r>
  <r>
    <n v="601"/>
    <n v="1002574621"/>
    <n v="3"/>
    <x v="2"/>
    <n v="4"/>
    <s v="YOGYAKARTA"/>
    <s v="INNER - YOGYA JATENG SELATAN"/>
    <s v="KGD"/>
    <s v="REG"/>
    <s v="AO"/>
    <x v="0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2"/>
  </r>
  <r>
    <n v="602"/>
    <n v="1002572524"/>
    <n v="3"/>
    <x v="2"/>
    <n v="4"/>
    <s v="YOGYAKARTA"/>
    <s v="INNER - YOGYA JATENG SELATAN"/>
    <s v="KGD"/>
    <s v="REG"/>
    <s v="AO"/>
    <x v="0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2"/>
  </r>
  <r>
    <n v="603"/>
    <n v="1002567333"/>
    <n v="3"/>
    <x v="2"/>
    <n v="4"/>
    <s v="YOGYAKARTA"/>
    <s v="INNER - YOGYA JATENG SELATAN"/>
    <s v="PGR"/>
    <s v="REG"/>
    <s v="AO"/>
    <x v="0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0"/>
  </r>
  <r>
    <n v="604"/>
    <n v="1002588781"/>
    <n v="3"/>
    <x v="2"/>
    <n v="4"/>
    <s v="YOGYAKARTA"/>
    <s v="INNER - YOGYA JATENG SELATAN"/>
    <s v="PGR"/>
    <s v="REG"/>
    <s v="AO"/>
    <x v="0"/>
    <s v="1P INET"/>
    <s v="7 | OSS - PROVISIONING ISSUED"/>
    <s v="RBS-Regional 3"/>
    <d v="2026-09-15T12:17:55"/>
    <d v="2026-09-16T11:21:28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2"/>
  </r>
  <r>
    <n v="605"/>
    <n v="1002588096"/>
    <n v="3"/>
    <x v="3"/>
    <n v="5"/>
    <s v="MADURA"/>
    <s v="BANGKALAN"/>
    <s v="ARB"/>
    <s v="REG"/>
    <s v="AO"/>
    <x v="0"/>
    <s v="1P INET"/>
    <s v="MIA - INVALID SURVEY"/>
    <s v="RBS-Regional 3"/>
    <d v="2026-09-15T09:35:54"/>
    <d v="2026-09-15T17:13:45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</r>
  <r>
    <n v="606"/>
    <n v="1002573595"/>
    <n v="3"/>
    <x v="3"/>
    <n v="5"/>
    <s v="MADURA"/>
    <s v="BANGKALAN"/>
    <s v="BKL"/>
    <s v="REG"/>
    <s v="AO"/>
    <x v="0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0"/>
  </r>
  <r>
    <n v="607"/>
    <n v="1002577538"/>
    <n v="3"/>
    <x v="3"/>
    <n v="5"/>
    <s v="MADURA"/>
    <s v="BANGKALAN"/>
    <s v="BKL"/>
    <s v="REG"/>
    <s v="AO"/>
    <x v="0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0"/>
  </r>
  <r>
    <n v="608"/>
    <n v="1002577731"/>
    <n v="3"/>
    <x v="3"/>
    <n v="5"/>
    <s v="MADURA"/>
    <s v="BANGKALAN"/>
    <s v="BKL"/>
    <s v="REG"/>
    <s v="AO"/>
    <x v="0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0"/>
  </r>
  <r>
    <n v="609"/>
    <n v="1002585355"/>
    <n v="3"/>
    <x v="3"/>
    <n v="5"/>
    <s v="MADURA"/>
    <s v="BANGKALAN"/>
    <s v="BKL"/>
    <s v="REG"/>
    <s v="AO"/>
    <x v="0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0"/>
  </r>
  <r>
    <n v="610"/>
    <n v="1002569385"/>
    <n v="3"/>
    <x v="3"/>
    <n v="5"/>
    <s v="MADURA"/>
    <s v="BANGKALAN"/>
    <s v="BKL"/>
    <s v="REG"/>
    <s v="AO"/>
    <x v="0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2"/>
  </r>
  <r>
    <n v="611"/>
    <n v="1002579909"/>
    <n v="3"/>
    <x v="3"/>
    <n v="5"/>
    <s v="MADURA"/>
    <s v="BANGKALAN"/>
    <s v="BKL"/>
    <s v="REG"/>
    <s v="AO"/>
    <x v="0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2"/>
  </r>
  <r>
    <n v="612"/>
    <n v="1002577067"/>
    <n v="3"/>
    <x v="3"/>
    <n v="5"/>
    <s v="MADURA"/>
    <s v="BANGKALAN"/>
    <s v="BKL"/>
    <s v="REG"/>
    <s v="AO"/>
    <x v="0"/>
    <m/>
    <s v="QC MIA - INVALID QUALITY CONTROL MIA"/>
    <s v="RBS-Regional 3"/>
    <d v="2026-09-08T14:06:01"/>
    <d v="2026-09-15T19:17:53"/>
    <n v="69386133"/>
    <m/>
    <n v="152435910348"/>
    <s v="TOKO BAROKAH PADI"/>
    <s v="ODP-BKL-FBC/23"/>
    <m/>
    <m/>
    <m/>
    <m/>
    <n v="112.703694029292"/>
    <n v="-7.04341277816164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QC1"/>
    <s v="X"/>
    <s v="NO ADDON"/>
    <m/>
    <s v="QC MIA - INVALID QUALITY CONTROL MIA - Foto Lokasi Instalasi Tidak Valid - 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2"/>
  </r>
  <r>
    <n v="613"/>
    <n v="1002589127"/>
    <n v="3"/>
    <x v="3"/>
    <n v="5"/>
    <s v="MADURA"/>
    <s v="BANGKALAN"/>
    <s v="BKL"/>
    <s v="REG"/>
    <s v="AO"/>
    <x v="0"/>
    <m/>
    <s v="CC - HD1A - INPROGRESS UNCONTACTED"/>
    <s v="RBS-Regional 3"/>
    <d v="2026-09-15T13:56:04"/>
    <d v="2026-09-16T11:13:48"/>
    <n v="69390768"/>
    <m/>
    <n v="152435910436"/>
    <s v="SDIT Nurul Rahmah Kemayoran "/>
    <s v="ODP-BKL-FCD/04"/>
    <m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m/>
    <m/>
    <m/>
    <s v="15-09-2026 14:10:01"/>
    <m/>
    <m/>
    <s v="FCC"/>
    <s v="X"/>
    <s v="NO ADDON"/>
    <m/>
    <s v="UNCONTACTED : Telepon Tidak Diangkat - RNA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14"/>
    <n v="1002575944"/>
    <n v="3"/>
    <x v="3"/>
    <n v="5"/>
    <s v="MADURA"/>
    <s v="BANGKALAN"/>
    <s v="BEA"/>
    <s v="REG"/>
    <s v="AO"/>
    <x v="0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0"/>
  </r>
  <r>
    <n v="615"/>
    <n v="1002576084"/>
    <n v="3"/>
    <x v="3"/>
    <n v="5"/>
    <s v="MADURA"/>
    <s v="BANGKALAN"/>
    <s v="KML"/>
    <s v="REG"/>
    <s v="AO"/>
    <x v="0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0"/>
  </r>
  <r>
    <n v="616"/>
    <n v="1002582428"/>
    <n v="3"/>
    <x v="3"/>
    <n v="5"/>
    <s v="MADURA"/>
    <s v="BANGKALAN"/>
    <s v="KML"/>
    <s v="REG"/>
    <s v="AO"/>
    <x v="0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0"/>
  </r>
  <r>
    <n v="617"/>
    <n v="1002581896"/>
    <n v="3"/>
    <x v="3"/>
    <n v="5"/>
    <s v="MADURA"/>
    <s v="BANGKALAN"/>
    <s v="KML"/>
    <s v="REG"/>
    <s v="AO"/>
    <x v="0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0"/>
  </r>
  <r>
    <n v="618"/>
    <n v="1002582511"/>
    <n v="3"/>
    <x v="3"/>
    <n v="5"/>
    <s v="MADURA"/>
    <s v="BANGKALAN"/>
    <s v="KML"/>
    <s v="REG"/>
    <s v="AO"/>
    <x v="0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0"/>
  </r>
  <r>
    <n v="619"/>
    <n v="1002582558"/>
    <n v="3"/>
    <x v="3"/>
    <n v="5"/>
    <s v="MADURA"/>
    <s v="BANGKALAN"/>
    <s v="KML"/>
    <s v="REG"/>
    <s v="AO"/>
    <x v="0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0"/>
  </r>
  <r>
    <n v="620"/>
    <n v="1002582448"/>
    <n v="3"/>
    <x v="3"/>
    <n v="5"/>
    <s v="MADURA"/>
    <s v="BANGKALAN"/>
    <s v="KML"/>
    <s v="REG"/>
    <s v="AO"/>
    <x v="0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0"/>
  </r>
  <r>
    <n v="621"/>
    <n v="1002583795"/>
    <n v="3"/>
    <x v="3"/>
    <n v="5"/>
    <s v="MADURA"/>
    <s v="BANGKALAN"/>
    <s v="KML"/>
    <s v="REG"/>
    <s v="AO"/>
    <x v="0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0"/>
  </r>
  <r>
    <n v="622"/>
    <n v="1002585364"/>
    <n v="3"/>
    <x v="3"/>
    <n v="5"/>
    <s v="MADURA"/>
    <s v="BANGKALAN"/>
    <s v="KML"/>
    <s v="REG"/>
    <s v="AO"/>
    <x v="0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0"/>
  </r>
  <r>
    <n v="623"/>
    <n v="1002582165"/>
    <n v="3"/>
    <x v="3"/>
    <n v="5"/>
    <s v="MADURA"/>
    <s v="BANGKALAN"/>
    <s v="KML"/>
    <s v="REG"/>
    <s v="AO"/>
    <x v="0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2"/>
  </r>
  <r>
    <n v="624"/>
    <n v="1002584248"/>
    <n v="3"/>
    <x v="3"/>
    <n v="5"/>
    <s v="MADURA"/>
    <s v="BANGKALAN"/>
    <s v="KML"/>
    <s v="REG"/>
    <s v="AO"/>
    <x v="0"/>
    <s v="1P INET"/>
    <s v="OSS - FALLOUT"/>
    <s v="RBS-Regional 3"/>
    <d v="2026-09-12T14:44:56"/>
    <d v="2026-09-14T20:10:04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FO_WFM"/>
    <s v="X"/>
    <s v="NO ADDON"/>
    <m/>
    <s v="Provisioning Failed|WFM|INF009381081|MANJA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2"/>
  </r>
  <r>
    <n v="625"/>
    <n v="1002589710"/>
    <n v="3"/>
    <x v="3"/>
    <n v="5"/>
    <s v="MADURA"/>
    <s v="BANGKALAN"/>
    <s v="KML"/>
    <s v="REG"/>
    <s v="AO"/>
    <x v="0"/>
    <m/>
    <s v="MIE - SEND SURVEY"/>
    <s v="RBS-Regional 3"/>
    <d v="2026-09-15T15:42:40"/>
    <d v="2026-09-15T17:20:29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m/>
    <s v="SURVEY_NEW_MANJA"/>
    <s v="X"/>
    <s v="NETMONK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2"/>
  </r>
  <r>
    <n v="626"/>
    <n v="1002583770"/>
    <n v="3"/>
    <x v="3"/>
    <n v="5"/>
    <s v="MADURA"/>
    <s v="BANGKALAN"/>
    <s v="KML"/>
    <s v="REG"/>
    <s v="AO"/>
    <x v="0"/>
    <m/>
    <s v="MYCX - SEND OPEN PAPERLESS"/>
    <s v="RBS-Regional 3"/>
    <d v="2026-09-12T09:48:35"/>
    <d v="2026-09-12T10:48:20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INPROGRESS_SC"/>
    <s v="X"/>
    <s v="NO ADDON"/>
    <m/>
    <s v="SEND PAPERLESS OPEN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m/>
    <m/>
    <m/>
    <m/>
    <m/>
    <e v="#NUM!"/>
    <e v="#NUM!"/>
    <x v="2"/>
  </r>
  <r>
    <n v="627"/>
    <n v="1002577763"/>
    <n v="3"/>
    <x v="3"/>
    <n v="5"/>
    <s v="MADURA"/>
    <s v="BANGKALAN"/>
    <s v="KML"/>
    <s v="REG"/>
    <s v="AO"/>
    <x v="0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</r>
  <r>
    <n v="628"/>
    <n v="1002580277"/>
    <n v="3"/>
    <x v="3"/>
    <n v="5"/>
    <s v="MADURA"/>
    <s v="BANGKALAN"/>
    <s v="KML"/>
    <s v="REG"/>
    <s v="AO"/>
    <x v="0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29"/>
    <n v="1002576411"/>
    <n v="3"/>
    <x v="3"/>
    <n v="5"/>
    <s v="MADURA"/>
    <s v="BANGKALAN"/>
    <s v="TBU"/>
    <s v="REG"/>
    <s v="AO"/>
    <x v="0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0"/>
  </r>
  <r>
    <n v="630"/>
    <n v="1002580015"/>
    <n v="3"/>
    <x v="3"/>
    <n v="5"/>
    <s v="MADURA"/>
    <s v="BANGKALAN"/>
    <s v="TBU"/>
    <s v="REG"/>
    <s v="AO"/>
    <x v="0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0"/>
  </r>
  <r>
    <n v="631"/>
    <n v="1002584548"/>
    <n v="3"/>
    <x v="3"/>
    <n v="5"/>
    <s v="MADURA"/>
    <s v="BANGKALAN"/>
    <s v="TBU"/>
    <s v="REG"/>
    <s v="AO"/>
    <x v="0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0"/>
  </r>
  <r>
    <n v="632"/>
    <n v="1002575649"/>
    <n v="3"/>
    <x v="3"/>
    <n v="5"/>
    <s v="MADURA"/>
    <s v="BANGKALAN"/>
    <s v="TBU"/>
    <s v="REG"/>
    <s v="AO"/>
    <x v="0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2"/>
  </r>
  <r>
    <n v="633"/>
    <n v="1002585369"/>
    <n v="3"/>
    <x v="3"/>
    <n v="5"/>
    <s v="MADURA"/>
    <s v="BANGKALAN"/>
    <s v="TBU"/>
    <s v="REG"/>
    <s v="AO"/>
    <x v="0"/>
    <s v="1P INET"/>
    <s v="MIA - INVALID SURVEY"/>
    <s v="RBS-Regional 3"/>
    <d v="2026-09-14T08:59:54"/>
    <d v="2026-09-14T21:05:07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2"/>
  </r>
  <r>
    <n v="634"/>
    <n v="1002584695"/>
    <n v="3"/>
    <x v="3"/>
    <n v="5"/>
    <s v="MADURA"/>
    <s v="BANGKALAN"/>
    <s v="TBU"/>
    <s v="REG"/>
    <s v="AO"/>
    <x v="0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35"/>
    <n v="1002573098"/>
    <n v="3"/>
    <x v="3"/>
    <n v="5"/>
    <s v="MADURA"/>
    <s v="BANGKALAN"/>
    <s v="OMB"/>
    <s v="REG"/>
    <s v="AO"/>
    <x v="0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0"/>
  </r>
  <r>
    <n v="636"/>
    <n v="1002578218"/>
    <n v="3"/>
    <x v="3"/>
    <n v="5"/>
    <s v="MADURA"/>
    <s v="BANGKALAN"/>
    <s v="OMB"/>
    <s v="REG"/>
    <s v="AO"/>
    <x v="0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</r>
  <r>
    <n v="637"/>
    <n v="1002578595"/>
    <n v="3"/>
    <x v="3"/>
    <n v="5"/>
    <s v="MADURA"/>
    <s v="BANGKALAN"/>
    <s v="OMB"/>
    <s v="REG"/>
    <s v="AO"/>
    <x v="0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0"/>
  </r>
  <r>
    <n v="638"/>
    <n v="1002584462"/>
    <n v="3"/>
    <x v="3"/>
    <n v="5"/>
    <s v="MADURA"/>
    <s v="BANGKALAN"/>
    <s v="OMB"/>
    <s v="REG"/>
    <s v="AO"/>
    <x v="0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0"/>
  </r>
  <r>
    <n v="639"/>
    <n v="1002586396"/>
    <n v="3"/>
    <x v="3"/>
    <n v="5"/>
    <s v="MADURA"/>
    <s v="BANGKALAN"/>
    <s v="OMB"/>
    <s v="REG"/>
    <s v="AO"/>
    <x v="0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0"/>
  </r>
  <r>
    <n v="640"/>
    <n v="1002564716"/>
    <n v="3"/>
    <x v="3"/>
    <n v="5"/>
    <s v="MADURA"/>
    <s v="BANGKALAN"/>
    <s v="OMB"/>
    <s v="REG"/>
    <s v="AO"/>
    <x v="0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2"/>
  </r>
  <r>
    <n v="641"/>
    <n v="1002576179"/>
    <n v="3"/>
    <x v="3"/>
    <n v="5"/>
    <s v="MADURA"/>
    <s v="BANGKALAN"/>
    <s v="OMB"/>
    <s v="REG"/>
    <s v="AO"/>
    <x v="0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</r>
  <r>
    <n v="642"/>
    <n v="1002573030"/>
    <n v="3"/>
    <x v="3"/>
    <n v="5"/>
    <s v="MADURA"/>
    <s v="BANGKALAN"/>
    <s v="OMB"/>
    <s v="REG"/>
    <s v="AO"/>
    <x v="0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2"/>
  </r>
  <r>
    <n v="643"/>
    <n v="1002570860"/>
    <n v="3"/>
    <x v="3"/>
    <n v="5"/>
    <s v="MADURA"/>
    <s v="BANGKALAN"/>
    <s v="OMB"/>
    <s v="REG"/>
    <s v="AO"/>
    <x v="0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2"/>
  </r>
  <r>
    <n v="644"/>
    <n v="1002572126"/>
    <n v="3"/>
    <x v="3"/>
    <n v="5"/>
    <s v="MADURA"/>
    <s v="BANGKALAN"/>
    <s v="SPG"/>
    <s v="REG"/>
    <s v="AO"/>
    <x v="0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0"/>
  </r>
  <r>
    <n v="645"/>
    <n v="1002573715"/>
    <n v="3"/>
    <x v="3"/>
    <n v="5"/>
    <s v="MADURA"/>
    <s v="BANGKALAN"/>
    <s v="SPG"/>
    <s v="REG"/>
    <s v="AO"/>
    <x v="0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0"/>
  </r>
  <r>
    <n v="646"/>
    <n v="1002576178"/>
    <n v="3"/>
    <x v="3"/>
    <n v="5"/>
    <s v="MADURA"/>
    <s v="BANGKALAN"/>
    <s v="SPG"/>
    <s v="REG"/>
    <s v="AO"/>
    <x v="0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</r>
  <r>
    <n v="647"/>
    <n v="1002581927"/>
    <n v="3"/>
    <x v="3"/>
    <n v="5"/>
    <s v="MADURA"/>
    <s v="BANGKALAN"/>
    <s v="SPG"/>
    <s v="REG"/>
    <s v="AO"/>
    <x v="0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0"/>
  </r>
  <r>
    <n v="648"/>
    <n v="1002584550"/>
    <n v="3"/>
    <x v="3"/>
    <n v="5"/>
    <s v="MADURA"/>
    <s v="BANGKALAN"/>
    <s v="SPG"/>
    <s v="REG"/>
    <s v="AO"/>
    <x v="0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0"/>
  </r>
  <r>
    <n v="649"/>
    <n v="1002584558"/>
    <n v="3"/>
    <x v="3"/>
    <n v="5"/>
    <s v="MADURA"/>
    <s v="BANGKALAN"/>
    <s v="SPG"/>
    <s v="REG"/>
    <s v="AO"/>
    <x v="0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0"/>
  </r>
  <r>
    <n v="650"/>
    <n v="1002583935"/>
    <n v="3"/>
    <x v="3"/>
    <n v="5"/>
    <s v="MADURA"/>
    <s v="BANGKALAN"/>
    <s v="SPG"/>
    <s v="REG"/>
    <s v="AO"/>
    <x v="0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0"/>
  </r>
  <r>
    <n v="651"/>
    <n v="1002583909"/>
    <n v="3"/>
    <x v="3"/>
    <n v="5"/>
    <s v="MADURA"/>
    <s v="BANGKALAN"/>
    <s v="SPG"/>
    <s v="REG"/>
    <s v="AO"/>
    <x v="0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0"/>
  </r>
  <r>
    <n v="652"/>
    <n v="1002584594"/>
    <n v="3"/>
    <x v="3"/>
    <n v="5"/>
    <s v="MADURA"/>
    <s v="BANGKALAN"/>
    <s v="SPG"/>
    <s v="REG"/>
    <s v="AO"/>
    <x v="0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0"/>
  </r>
  <r>
    <n v="653"/>
    <n v="1002585253"/>
    <n v="3"/>
    <x v="3"/>
    <n v="5"/>
    <s v="MADURA"/>
    <s v="BANGKALAN"/>
    <s v="SPG"/>
    <s v="REG"/>
    <s v="AO"/>
    <x v="0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0"/>
  </r>
  <r>
    <n v="654"/>
    <n v="1002587539"/>
    <n v="3"/>
    <x v="3"/>
    <n v="5"/>
    <s v="MADURA"/>
    <s v="BANGKALAN"/>
    <s v="SPG"/>
    <s v="REG"/>
    <s v="AO"/>
    <x v="0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0"/>
  </r>
  <r>
    <n v="655"/>
    <n v="1002584648"/>
    <n v="3"/>
    <x v="3"/>
    <n v="5"/>
    <s v="MADURA"/>
    <s v="BANGKALAN"/>
    <s v="SPG"/>
    <s v="REG"/>
    <s v="AO"/>
    <x v="0"/>
    <s v="1P INET"/>
    <s v="102 | FOLLOW UP COMPLETED"/>
    <s v="RBS-Regional 3"/>
    <d v="2026-09-13T09:20:59"/>
    <d v="2026-09-14T12:12:35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86233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2"/>
  </r>
  <r>
    <n v="656"/>
    <n v="1002571384"/>
    <n v="3"/>
    <x v="3"/>
    <n v="5"/>
    <s v="MADURA"/>
    <s v="BANGKALAN"/>
    <s v="SPG"/>
    <s v="REG"/>
    <s v="AO"/>
    <x v="0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2"/>
  </r>
  <r>
    <n v="657"/>
    <n v="1002582964"/>
    <n v="3"/>
    <x v="3"/>
    <n v="5"/>
    <s v="MADURA"/>
    <s v="BANGKALAN"/>
    <s v="SPG"/>
    <s v="REG"/>
    <s v="AO"/>
    <x v="0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2"/>
  </r>
  <r>
    <n v="658"/>
    <n v="1002585297"/>
    <n v="3"/>
    <x v="3"/>
    <n v="5"/>
    <s v="MADURA"/>
    <s v="BANGKALAN"/>
    <s v="SPG"/>
    <s v="REG"/>
    <s v="AO"/>
    <x v="0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2"/>
  </r>
  <r>
    <n v="659"/>
    <n v="1002588382"/>
    <n v="3"/>
    <x v="3"/>
    <n v="5"/>
    <s v="MADURA"/>
    <s v="BANGKALAN"/>
    <s v="SPG"/>
    <s v="REG"/>
    <s v="AO"/>
    <x v="0"/>
    <m/>
    <s v="MIA - INVALID SURVEY"/>
    <s v="RBS-Regional 3"/>
    <d v="2026-09-15T10:30:40"/>
    <d v="2026-09-15T17:17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m/>
    <s v="SURVEY_NEW_MANJA"/>
    <s v="SAMPANG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2"/>
  </r>
  <r>
    <n v="660"/>
    <n v="1002590199"/>
    <n v="3"/>
    <x v="3"/>
    <n v="5"/>
    <s v="MADURA"/>
    <s v="BANGKALAN"/>
    <s v="SPG"/>
    <s v="REG"/>
    <s v="AO"/>
    <x v="0"/>
    <s v="1P INET"/>
    <s v="MIE - SEND SURVEY"/>
    <s v="RBS-Regional 3"/>
    <d v="2026-09-15T19:39:01"/>
    <d v="2026-09-15T19:42:01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m/>
    <s v="SURVEY_NEW_MANJA"/>
    <s v="SAMPANG"/>
    <s v="NETMONK"/>
    <m/>
    <s v="MIE - SEND SURVEY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</r>
  <r>
    <n v="661"/>
    <n v="1002564745"/>
    <n v="3"/>
    <x v="3"/>
    <n v="5"/>
    <s v="MADURA"/>
    <s v="BANGKALAN"/>
    <s v="SPG"/>
    <s v="REG"/>
    <s v="AO"/>
    <x v="0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2"/>
  </r>
  <r>
    <n v="662"/>
    <n v="1002573200"/>
    <n v="3"/>
    <x v="3"/>
    <n v="5"/>
    <s v="MADURA"/>
    <s v="BANGKALAN"/>
    <s v="KPP"/>
    <s v="REG"/>
    <s v="AO"/>
    <x v="0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0"/>
  </r>
  <r>
    <n v="663"/>
    <n v="1002573613"/>
    <n v="3"/>
    <x v="3"/>
    <n v="5"/>
    <s v="MADURA"/>
    <s v="BANGKALAN"/>
    <s v="KPP"/>
    <s v="REG"/>
    <s v="AO"/>
    <x v="0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0"/>
  </r>
  <r>
    <n v="664"/>
    <n v="1002574831"/>
    <n v="3"/>
    <x v="3"/>
    <n v="5"/>
    <s v="MADURA"/>
    <s v="BANGKALAN"/>
    <s v="KPP"/>
    <s v="REG"/>
    <s v="AO"/>
    <x v="0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0"/>
  </r>
  <r>
    <n v="665"/>
    <n v="1002583950"/>
    <n v="3"/>
    <x v="3"/>
    <n v="5"/>
    <s v="MADURA"/>
    <s v="BANGKALAN"/>
    <s v="KPP"/>
    <s v="REG"/>
    <s v="AO"/>
    <x v="0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0"/>
  </r>
  <r>
    <n v="666"/>
    <n v="1002584541"/>
    <n v="3"/>
    <x v="3"/>
    <n v="5"/>
    <s v="MADURA"/>
    <s v="BANGKALAN"/>
    <s v="KPP"/>
    <s v="REG"/>
    <s v="AO"/>
    <x v="0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</r>
  <r>
    <n v="667"/>
    <n v="1002584067"/>
    <n v="3"/>
    <x v="3"/>
    <n v="5"/>
    <s v="MADURA"/>
    <s v="BANGKALAN"/>
    <s v="KPP"/>
    <s v="REG"/>
    <s v="AO"/>
    <x v="0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0"/>
  </r>
  <r>
    <n v="668"/>
    <n v="1002584658"/>
    <n v="3"/>
    <x v="3"/>
    <n v="5"/>
    <s v="MADURA"/>
    <s v="BANGKALAN"/>
    <s v="KPP"/>
    <s v="REG"/>
    <s v="AO"/>
    <x v="0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0"/>
  </r>
  <r>
    <n v="669"/>
    <n v="1002586188"/>
    <n v="3"/>
    <x v="3"/>
    <n v="5"/>
    <s v="MADURA"/>
    <s v="BANGKALAN"/>
    <s v="KPP"/>
    <s v="REG"/>
    <s v="AO"/>
    <x v="0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0"/>
  </r>
  <r>
    <n v="670"/>
    <n v="1002586355"/>
    <n v="3"/>
    <x v="3"/>
    <n v="5"/>
    <s v="MADURA"/>
    <s v="BANGKALAN"/>
    <s v="KPP"/>
    <s v="REG"/>
    <s v="AO"/>
    <x v="0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0"/>
  </r>
  <r>
    <n v="671"/>
    <n v="1002571992"/>
    <n v="3"/>
    <x v="3"/>
    <n v="5"/>
    <s v="MADURA"/>
    <s v="BANGKALAN"/>
    <s v="KPP"/>
    <s v="REG"/>
    <s v="AO"/>
    <x v="0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2"/>
  </r>
  <r>
    <n v="672"/>
    <n v="1002582689"/>
    <n v="3"/>
    <x v="3"/>
    <n v="5"/>
    <s v="MADURA"/>
    <s v="BANGKALAN"/>
    <s v="KPP"/>
    <s v="REG"/>
    <s v="AO"/>
    <x v="0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2"/>
  </r>
  <r>
    <n v="673"/>
    <n v="1002564024"/>
    <n v="3"/>
    <x v="3"/>
    <n v="5"/>
    <s v="MADURA"/>
    <s v="BANGKALAN"/>
    <s v="KPP"/>
    <s v="REG"/>
    <s v="AO"/>
    <x v="0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2"/>
  </r>
  <r>
    <n v="674"/>
    <n v="1002583869"/>
    <n v="3"/>
    <x v="3"/>
    <n v="5"/>
    <s v="MADURA"/>
    <s v="BANGKALAN"/>
    <s v="KPP"/>
    <s v="REG"/>
    <s v="AO"/>
    <x v="0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2"/>
  </r>
  <r>
    <n v="675"/>
    <n v="1002573666"/>
    <n v="3"/>
    <x v="3"/>
    <n v="5"/>
    <s v="MADURA"/>
    <s v="BANGKALAN"/>
    <s v="KPP"/>
    <s v="REG"/>
    <s v="AO"/>
    <x v="0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2"/>
  </r>
  <r>
    <n v="676"/>
    <n v="1002589009"/>
    <n v="3"/>
    <x v="3"/>
    <n v="5"/>
    <s v="MADURA"/>
    <s v="BANGKALAN"/>
    <s v="KPP"/>
    <s v="REG"/>
    <s v="AO"/>
    <x v="0"/>
    <s v="1P INET"/>
    <s v="MIA - INVALID SURVEY"/>
    <s v="RBS-Regional 3"/>
    <d v="2026-09-15T13:30:01"/>
    <d v="2026-09-15T17:18:2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2"/>
  </r>
  <r>
    <n v="677"/>
    <n v="1002587795"/>
    <n v="3"/>
    <x v="3"/>
    <n v="5"/>
    <s v="MADURA"/>
    <s v="BANGKALAN"/>
    <s v="KPP"/>
    <s v="REG"/>
    <s v="AO"/>
    <x v="0"/>
    <s v="1P INET"/>
    <s v="MIA - INVALID SURVEY"/>
    <s v="RBS-Regional 3"/>
    <d v="2026-09-15T08:05:55"/>
    <d v="2026-09-15T17:15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2"/>
  </r>
  <r>
    <n v="678"/>
    <n v="1002573876"/>
    <n v="3"/>
    <x v="3"/>
    <n v="5"/>
    <s v="MADURA"/>
    <s v="BANGKALAN"/>
    <s v="KPP"/>
    <s v="REG"/>
    <s v="AO"/>
    <x v="0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79"/>
    <n v="1002573403"/>
    <n v="3"/>
    <x v="3"/>
    <n v="5"/>
    <s v="MADURA"/>
    <s v="PAMEKASAN"/>
    <s v="PME"/>
    <s v="REG"/>
    <s v="AO"/>
    <x v="0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0"/>
  </r>
  <r>
    <n v="680"/>
    <n v="1002572774"/>
    <n v="3"/>
    <x v="3"/>
    <n v="5"/>
    <s v="MADURA"/>
    <s v="PAMEKASAN"/>
    <s v="PME"/>
    <s v="REG"/>
    <s v="AO"/>
    <x v="0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0"/>
  </r>
  <r>
    <n v="681"/>
    <n v="1002573744"/>
    <n v="3"/>
    <x v="3"/>
    <n v="5"/>
    <s v="MADURA"/>
    <s v="PAMEKASAN"/>
    <s v="PME"/>
    <s v="REG"/>
    <s v="AO"/>
    <x v="0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0"/>
  </r>
  <r>
    <n v="682"/>
    <n v="1002573593"/>
    <n v="3"/>
    <x v="3"/>
    <n v="5"/>
    <s v="MADURA"/>
    <s v="PAMEKASAN"/>
    <s v="PME"/>
    <s v="REG"/>
    <s v="AO"/>
    <x v="0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0"/>
  </r>
  <r>
    <n v="683"/>
    <n v="1002573632"/>
    <n v="3"/>
    <x v="3"/>
    <n v="5"/>
    <s v="MADURA"/>
    <s v="PAMEKASAN"/>
    <s v="PME"/>
    <s v="REG"/>
    <s v="AO"/>
    <x v="0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0"/>
  </r>
  <r>
    <n v="684"/>
    <n v="1002573722"/>
    <n v="3"/>
    <x v="3"/>
    <n v="5"/>
    <s v="MADURA"/>
    <s v="PAMEKASAN"/>
    <s v="PME"/>
    <s v="REG"/>
    <s v="AO"/>
    <x v="0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0"/>
  </r>
  <r>
    <n v="685"/>
    <n v="1002575362"/>
    <n v="3"/>
    <x v="3"/>
    <n v="5"/>
    <s v="MADURA"/>
    <s v="PAMEKASAN"/>
    <s v="PME"/>
    <s v="REG"/>
    <s v="AO"/>
    <x v="0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0"/>
  </r>
  <r>
    <n v="686"/>
    <n v="1002575543"/>
    <n v="3"/>
    <x v="3"/>
    <n v="5"/>
    <s v="MADURA"/>
    <s v="PAMEKASAN"/>
    <s v="PME"/>
    <s v="REG"/>
    <s v="AO"/>
    <x v="0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0"/>
  </r>
  <r>
    <n v="687"/>
    <n v="1002575180"/>
    <n v="3"/>
    <x v="3"/>
    <n v="5"/>
    <s v="MADURA"/>
    <s v="PAMEKASAN"/>
    <s v="PME"/>
    <s v="REG"/>
    <s v="AO"/>
    <x v="0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0"/>
  </r>
  <r>
    <n v="688"/>
    <n v="1002576684"/>
    <n v="3"/>
    <x v="3"/>
    <n v="5"/>
    <s v="MADURA"/>
    <s v="PAMEKASAN"/>
    <s v="PME"/>
    <s v="REG"/>
    <s v="AO"/>
    <x v="0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0"/>
  </r>
  <r>
    <n v="689"/>
    <n v="1002576186"/>
    <n v="3"/>
    <x v="3"/>
    <n v="5"/>
    <s v="MADURA"/>
    <s v="PAMEKASAN"/>
    <s v="PME"/>
    <s v="REG"/>
    <s v="AO"/>
    <x v="0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0"/>
  </r>
  <r>
    <n v="690"/>
    <n v="1002576185"/>
    <n v="3"/>
    <x v="3"/>
    <n v="5"/>
    <s v="MADURA"/>
    <s v="PAMEKASAN"/>
    <s v="PME"/>
    <s v="REG"/>
    <s v="AO"/>
    <x v="0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0"/>
  </r>
  <r>
    <n v="691"/>
    <n v="1002576157"/>
    <n v="3"/>
    <x v="3"/>
    <n v="5"/>
    <s v="MADURA"/>
    <s v="PAMEKASAN"/>
    <s v="PME"/>
    <s v="REG"/>
    <s v="AO"/>
    <x v="0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0"/>
  </r>
  <r>
    <n v="692"/>
    <n v="1002576375"/>
    <n v="3"/>
    <x v="3"/>
    <n v="5"/>
    <s v="MADURA"/>
    <s v="PAMEKASAN"/>
    <s v="PME"/>
    <s v="REG"/>
    <s v="AO"/>
    <x v="0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0"/>
  </r>
  <r>
    <n v="693"/>
    <n v="1002579672"/>
    <n v="3"/>
    <x v="3"/>
    <n v="5"/>
    <s v="MADURA"/>
    <s v="PAMEKASAN"/>
    <s v="PME"/>
    <s v="REG"/>
    <s v="AO"/>
    <x v="0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0"/>
  </r>
  <r>
    <n v="694"/>
    <n v="1002578578"/>
    <n v="3"/>
    <x v="3"/>
    <n v="5"/>
    <s v="MADURA"/>
    <s v="PAMEKASAN"/>
    <s v="PME"/>
    <s v="REG"/>
    <s v="AO"/>
    <x v="0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0"/>
  </r>
  <r>
    <n v="695"/>
    <n v="1002578431"/>
    <n v="3"/>
    <x v="3"/>
    <n v="5"/>
    <s v="MADURA"/>
    <s v="PAMEKASAN"/>
    <s v="PME"/>
    <s v="REG"/>
    <s v="AO"/>
    <x v="0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0"/>
  </r>
  <r>
    <n v="696"/>
    <n v="1002580323"/>
    <n v="3"/>
    <x v="3"/>
    <n v="5"/>
    <s v="MADURA"/>
    <s v="PAMEKASAN"/>
    <s v="PME"/>
    <s v="REG"/>
    <s v="AO"/>
    <x v="0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0"/>
  </r>
  <r>
    <n v="697"/>
    <n v="1002580252"/>
    <n v="3"/>
    <x v="3"/>
    <n v="5"/>
    <s v="MADURA"/>
    <s v="PAMEKASAN"/>
    <s v="PME"/>
    <s v="REG"/>
    <s v="AO"/>
    <x v="0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0"/>
  </r>
  <r>
    <n v="698"/>
    <n v="1002581158"/>
    <n v="3"/>
    <x v="3"/>
    <n v="5"/>
    <s v="MADURA"/>
    <s v="PAMEKASAN"/>
    <s v="PME"/>
    <s v="REG"/>
    <s v="AO"/>
    <x v="0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0"/>
  </r>
  <r>
    <n v="699"/>
    <n v="1002579871"/>
    <n v="3"/>
    <x v="3"/>
    <n v="5"/>
    <s v="MADURA"/>
    <s v="PAMEKASAN"/>
    <s v="PME"/>
    <s v="REG"/>
    <s v="AO"/>
    <x v="0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0"/>
  </r>
  <r>
    <n v="700"/>
    <n v="1002581777"/>
    <n v="3"/>
    <x v="3"/>
    <n v="5"/>
    <s v="MADURA"/>
    <s v="PAMEKASAN"/>
    <s v="PME"/>
    <s v="REG"/>
    <s v="AO"/>
    <x v="0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0"/>
  </r>
  <r>
    <n v="701"/>
    <n v="1002583566"/>
    <n v="3"/>
    <x v="3"/>
    <n v="5"/>
    <s v="MADURA"/>
    <s v="PAMEKASAN"/>
    <s v="PME"/>
    <s v="REG"/>
    <s v="AO"/>
    <x v="0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0"/>
  </r>
  <r>
    <n v="702"/>
    <n v="1002581985"/>
    <n v="3"/>
    <x v="3"/>
    <n v="5"/>
    <s v="MADURA"/>
    <s v="PAMEKASAN"/>
    <s v="PME"/>
    <s v="REG"/>
    <s v="AO"/>
    <x v="0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0"/>
  </r>
  <r>
    <n v="703"/>
    <n v="1002581982"/>
    <n v="3"/>
    <x v="3"/>
    <n v="5"/>
    <s v="MADURA"/>
    <s v="PAMEKASAN"/>
    <s v="PME"/>
    <s v="REG"/>
    <s v="AO"/>
    <x v="0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0"/>
  </r>
  <r>
    <n v="704"/>
    <n v="1002573916"/>
    <n v="3"/>
    <x v="3"/>
    <n v="5"/>
    <s v="MADURA"/>
    <s v="PAMEKASAN"/>
    <s v="PME"/>
    <s v="REG"/>
    <s v="AO"/>
    <x v="0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2"/>
  </r>
  <r>
    <n v="705"/>
    <n v="1002579119"/>
    <n v="3"/>
    <x v="3"/>
    <n v="5"/>
    <s v="MADURA"/>
    <s v="PAMEKASAN"/>
    <s v="PME"/>
    <s v="REG"/>
    <s v="AO"/>
    <x v="0"/>
    <s v="1P INET"/>
    <s v="7 | OSS - PROVISIONING ISSUED"/>
    <s v="RBS-Regional 3"/>
    <d v="2026-09-09T14:56:57"/>
    <d v="2026-09-15T12:46:03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m/>
    <s v="PI"/>
    <s v="PAMEKASAN"/>
    <s v="NO ADDON"/>
    <m/>
    <s v="Provisioning Issu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2"/>
  </r>
  <r>
    <n v="706"/>
    <n v="1002581870"/>
    <n v="3"/>
    <x v="3"/>
    <n v="5"/>
    <s v="MADURA"/>
    <s v="PAMEKASAN"/>
    <s v="PME"/>
    <s v="REG"/>
    <s v="AO"/>
    <x v="0"/>
    <m/>
    <s v="OSS - PROVISIONING DESAIN"/>
    <s v="RBS-Regional 3"/>
    <d v="2026-09-11T09:03:25"/>
    <d v="2026-09-15T12:45:58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PRE_PI"/>
    <s v="PAMEKASAN"/>
    <s v="NO ADDON"/>
    <m/>
    <s v="Provisioning Design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2"/>
  </r>
  <r>
    <n v="707"/>
    <n v="1002577113"/>
    <n v="3"/>
    <x v="3"/>
    <n v="5"/>
    <s v="MADURA"/>
    <s v="PAMEKASAN"/>
    <s v="PME"/>
    <s v="REG"/>
    <s v="AO"/>
    <x v="0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2"/>
  </r>
  <r>
    <n v="708"/>
    <n v="1002577951"/>
    <n v="3"/>
    <x v="3"/>
    <n v="5"/>
    <s v="MADURA"/>
    <s v="PAMEKASAN"/>
    <s v="PME"/>
    <s v="REG"/>
    <s v="AO"/>
    <x v="0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2"/>
  </r>
  <r>
    <n v="709"/>
    <n v="1002586233"/>
    <n v="3"/>
    <x v="3"/>
    <n v="5"/>
    <s v="MADURA"/>
    <s v="PAMEKASAN"/>
    <s v="PME"/>
    <s v="REG"/>
    <s v="AO"/>
    <x v="0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2"/>
  </r>
  <r>
    <n v="710"/>
    <n v="1002588530"/>
    <n v="3"/>
    <x v="3"/>
    <n v="5"/>
    <s v="MADURA"/>
    <s v="PAMEKASAN"/>
    <s v="PME"/>
    <s v="REG"/>
    <s v="AO"/>
    <x v="0"/>
    <s v="1P INET"/>
    <s v="8 | OSS - PONR"/>
    <s v="RBS-Regional 3"/>
    <d v="2026-09-15T11:08:54"/>
    <d v="2026-09-16T10:55:20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ACT_COM"/>
    <s v="PAMEKASAN"/>
    <s v="NO ADDON"/>
    <m/>
    <s v="PONR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m/>
    <m/>
    <m/>
    <e v="#NUM!"/>
    <e v="#NUM!"/>
    <x v="2"/>
  </r>
  <r>
    <n v="711"/>
    <n v="1002581729"/>
    <n v="3"/>
    <x v="3"/>
    <n v="5"/>
    <s v="MADURA"/>
    <s v="PAMEKASAN"/>
    <s v="PME"/>
    <s v="REG"/>
    <s v="AO"/>
    <x v="0"/>
    <s v="1P INET"/>
    <s v="MIA - INVALID SURVEY"/>
    <s v="RBS-Regional 3"/>
    <d v="2026-09-11T07:56:57"/>
    <d v="2026-09-11T20:50:14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SURVEY_NEW_MANJA"/>
    <s v="PAMEKASAN"/>
    <s v="NO ADDON"/>
    <m/>
    <s v="MIE - INVALID SURVEY - Kendala Jalur/Rute Tarikan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</r>
  <r>
    <n v="712"/>
    <n v="1002585793"/>
    <n v="3"/>
    <x v="3"/>
    <n v="5"/>
    <s v="MADURA"/>
    <s v="PAMEKASAN"/>
    <s v="PME"/>
    <s v="REG"/>
    <s v="AO"/>
    <x v="0"/>
    <s v="1P INET"/>
    <s v="MIA - INVALID SURVEY"/>
    <s v="RBS-Regional 3"/>
    <d v="2026-09-14T10:26:54"/>
    <d v="2026-09-14T20:56:23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SURVEY_NEW_MANJA"/>
    <s v="PAMEKASAN"/>
    <s v="NO ADDON"/>
    <m/>
    <s v="MIE - INVALID SURVEY - Kendala Jalur/Rute Tarikan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2"/>
  </r>
  <r>
    <n v="713"/>
    <n v="1002571282"/>
    <n v="3"/>
    <x v="3"/>
    <n v="5"/>
    <s v="MADURA"/>
    <s v="PAMEKASAN"/>
    <s v="PME"/>
    <s v="REG"/>
    <s v="AO"/>
    <x v="0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2"/>
  </r>
  <r>
    <n v="714"/>
    <n v="1002582124"/>
    <n v="3"/>
    <x v="3"/>
    <n v="5"/>
    <s v="MADURA"/>
    <s v="PAMEKASAN"/>
    <s v="PRG"/>
    <s v="REG"/>
    <s v="AO"/>
    <x v="0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0"/>
  </r>
  <r>
    <n v="715"/>
    <n v="1002585150"/>
    <n v="3"/>
    <x v="3"/>
    <n v="5"/>
    <s v="MADURA"/>
    <s v="PAMEKASAN"/>
    <s v="PRG"/>
    <s v="REG"/>
    <s v="AO"/>
    <x v="0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0"/>
  </r>
  <r>
    <n v="716"/>
    <n v="1002585927"/>
    <n v="3"/>
    <x v="3"/>
    <n v="5"/>
    <s v="MADURA"/>
    <s v="PAMEKASAN"/>
    <s v="PRG"/>
    <s v="REG"/>
    <s v="AO"/>
    <x v="0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</r>
  <r>
    <n v="717"/>
    <n v="1002582326"/>
    <n v="3"/>
    <x v="3"/>
    <n v="5"/>
    <s v="MADURA"/>
    <s v="PAMEKASAN"/>
    <s v="PRG"/>
    <s v="REG"/>
    <s v="AO"/>
    <x v="0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2"/>
  </r>
  <r>
    <n v="718"/>
    <n v="1002588751"/>
    <n v="3"/>
    <x v="3"/>
    <n v="5"/>
    <s v="MADURA"/>
    <s v="PAMEKASAN"/>
    <s v="PRG"/>
    <s v="REG"/>
    <s v="AO"/>
    <x v="0"/>
    <s v="1P INET"/>
    <s v="MIA - INVALID SURVEY"/>
    <s v="RBS-Regional 3"/>
    <d v="2026-09-15T12:02:58"/>
    <d v="2026-09-15T17:16:35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2"/>
  </r>
  <r>
    <n v="719"/>
    <n v="1002585006"/>
    <n v="3"/>
    <x v="3"/>
    <n v="5"/>
    <s v="MADURA"/>
    <s v="PAMEKASAN"/>
    <s v="SPK"/>
    <s v="REG"/>
    <s v="AO"/>
    <x v="0"/>
    <s v="1P INET"/>
    <s v="OSS - FALLOUT"/>
    <s v="RBS-Regional 3"/>
    <d v="2026-09-13T15:57:01"/>
    <d v="2026-09-14T20:11:04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FO_WFM"/>
    <s v="X"/>
    <s v="NO ADDON"/>
    <m/>
    <s v="Provisioning Failed|WFM|INF009381088|MANJA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2"/>
  </r>
  <r>
    <n v="720"/>
    <n v="1002576682"/>
    <n v="3"/>
    <x v="3"/>
    <n v="5"/>
    <s v="MADURA"/>
    <s v="PAMEKASAN"/>
    <s v="SPK"/>
    <s v="REG"/>
    <s v="AO"/>
    <x v="0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2"/>
  </r>
  <r>
    <n v="721"/>
    <n v="1002571537"/>
    <n v="3"/>
    <x v="3"/>
    <n v="5"/>
    <s v="MADURA"/>
    <s v="PAMEKASAN"/>
    <s v="SMP"/>
    <s v="REG"/>
    <s v="AO"/>
    <x v="0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0"/>
  </r>
  <r>
    <n v="722"/>
    <n v="1002571672"/>
    <n v="3"/>
    <x v="3"/>
    <n v="5"/>
    <s v="MADURA"/>
    <s v="PAMEKASAN"/>
    <s v="SMP"/>
    <s v="REG"/>
    <s v="AO"/>
    <x v="0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0"/>
  </r>
  <r>
    <n v="723"/>
    <n v="1002573043"/>
    <n v="3"/>
    <x v="3"/>
    <n v="5"/>
    <s v="MADURA"/>
    <s v="PAMEKASAN"/>
    <s v="SMP"/>
    <s v="REG"/>
    <s v="AO"/>
    <x v="0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0"/>
  </r>
  <r>
    <n v="724"/>
    <n v="1002573183"/>
    <n v="3"/>
    <x v="3"/>
    <n v="5"/>
    <s v="MADURA"/>
    <s v="PAMEKASAN"/>
    <s v="SMP"/>
    <s v="REG"/>
    <s v="AO"/>
    <x v="0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0"/>
  </r>
  <r>
    <n v="725"/>
    <n v="1002573114"/>
    <n v="3"/>
    <x v="3"/>
    <n v="5"/>
    <s v="MADURA"/>
    <s v="PAMEKASAN"/>
    <s v="SMP"/>
    <s v="REG"/>
    <s v="AO"/>
    <x v="0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0"/>
  </r>
  <r>
    <n v="726"/>
    <n v="1002573205"/>
    <n v="3"/>
    <x v="3"/>
    <n v="5"/>
    <s v="MADURA"/>
    <s v="PAMEKASAN"/>
    <s v="SMP"/>
    <s v="REG"/>
    <s v="AO"/>
    <x v="0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0"/>
  </r>
  <r>
    <n v="727"/>
    <n v="1002573084"/>
    <n v="3"/>
    <x v="3"/>
    <n v="5"/>
    <s v="MADURA"/>
    <s v="PAMEKASAN"/>
    <s v="SMP"/>
    <s v="REG"/>
    <s v="AO"/>
    <x v="0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0"/>
  </r>
  <r>
    <n v="728"/>
    <n v="1002573684"/>
    <n v="3"/>
    <x v="3"/>
    <n v="5"/>
    <s v="MADURA"/>
    <s v="PAMEKASAN"/>
    <s v="SMP"/>
    <s v="REG"/>
    <s v="AO"/>
    <x v="0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0"/>
  </r>
  <r>
    <n v="729"/>
    <n v="1002581943"/>
    <n v="3"/>
    <x v="3"/>
    <n v="5"/>
    <s v="MADURA"/>
    <s v="PAMEKASAN"/>
    <s v="SMP"/>
    <s v="REG"/>
    <s v="AO"/>
    <x v="0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0"/>
  </r>
  <r>
    <n v="730"/>
    <n v="1002582437"/>
    <n v="3"/>
    <x v="3"/>
    <n v="5"/>
    <s v="MADURA"/>
    <s v="PAMEKASAN"/>
    <s v="SMP"/>
    <s v="REG"/>
    <s v="AO"/>
    <x v="0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0"/>
  </r>
  <r>
    <n v="731"/>
    <n v="1002571246"/>
    <n v="3"/>
    <x v="3"/>
    <n v="5"/>
    <s v="MADURA"/>
    <s v="PAMEKASAN"/>
    <s v="SMP"/>
    <s v="REG"/>
    <s v="AO"/>
    <x v="0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2"/>
  </r>
  <r>
    <n v="732"/>
    <n v="1002571663"/>
    <n v="3"/>
    <x v="3"/>
    <n v="5"/>
    <s v="MADURA"/>
    <s v="PAMEKASAN"/>
    <s v="SMP"/>
    <s v="REG"/>
    <s v="AO"/>
    <x v="0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2"/>
  </r>
  <r>
    <n v="733"/>
    <n v="1002569624"/>
    <n v="3"/>
    <x v="3"/>
    <n v="5"/>
    <s v="MADURA"/>
    <s v="PAMEKASAN"/>
    <s v="SMP"/>
    <s v="REG"/>
    <s v="AO"/>
    <x v="0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2"/>
  </r>
  <r>
    <n v="734"/>
    <n v="1002571167"/>
    <n v="3"/>
    <x v="3"/>
    <n v="5"/>
    <s v="MADURA"/>
    <s v="PAMEKASAN"/>
    <s v="SMP"/>
    <s v="REG"/>
    <s v="AO"/>
    <x v="0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2"/>
  </r>
  <r>
    <n v="735"/>
    <n v="1002564905"/>
    <n v="3"/>
    <x v="3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0"/>
  </r>
  <r>
    <n v="736"/>
    <n v="1002567253"/>
    <n v="3"/>
    <x v="3"/>
    <n v="5"/>
    <s v="SBY UTARA"/>
    <s v="KENJERAN"/>
    <s v="KBL"/>
    <s v="REG"/>
    <s v="AO"/>
    <x v="0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0"/>
  </r>
  <r>
    <n v="737"/>
    <n v="1002577866"/>
    <n v="3"/>
    <x v="3"/>
    <n v="5"/>
    <s v="SBY UTARA"/>
    <s v="KENJERAN"/>
    <s v="KBL"/>
    <s v="REG"/>
    <s v="AO"/>
    <x v="0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0"/>
  </r>
  <r>
    <n v="738"/>
    <n v="1002578285"/>
    <n v="3"/>
    <x v="3"/>
    <n v="5"/>
    <s v="SBY UTARA"/>
    <s v="KENJERAN"/>
    <s v="KBL"/>
    <s v="REG"/>
    <s v="AO"/>
    <x v="0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0"/>
  </r>
  <r>
    <n v="739"/>
    <n v="1002586104"/>
    <n v="3"/>
    <x v="3"/>
    <n v="5"/>
    <s v="SBY UTARA"/>
    <s v="KENJERAN"/>
    <s v="KBL"/>
    <s v="REG"/>
    <s v="AO"/>
    <x v="0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0"/>
  </r>
  <r>
    <n v="740"/>
    <n v="1002589725"/>
    <n v="3"/>
    <x v="3"/>
    <n v="5"/>
    <s v="SBY UTARA"/>
    <s v="KENJERAN"/>
    <s v="KBL"/>
    <s v="REG"/>
    <s v="AO"/>
    <x v="0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0"/>
  </r>
  <r>
    <n v="741"/>
    <n v="1002582359"/>
    <n v="3"/>
    <x v="3"/>
    <n v="5"/>
    <s v="SBY UTARA"/>
    <s v="KENJERAN"/>
    <s v="KBL"/>
    <s v="REG"/>
    <s v="AO"/>
    <x v="0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2"/>
  </r>
  <r>
    <n v="742"/>
    <n v="1002568374"/>
    <n v="3"/>
    <x v="3"/>
    <n v="5"/>
    <s v="SBY UTARA"/>
    <s v="KENJERAN"/>
    <s v="KBL"/>
    <s v="REG"/>
    <s v="AO"/>
    <x v="0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2"/>
  </r>
  <r>
    <n v="743"/>
    <n v="1002573535"/>
    <n v="3"/>
    <x v="3"/>
    <n v="5"/>
    <s v="SBY UTARA"/>
    <s v="KENJERAN"/>
    <s v="KJR"/>
    <s v="REG"/>
    <s v="AO"/>
    <x v="0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0"/>
  </r>
  <r>
    <n v="744"/>
    <n v="1002573762"/>
    <n v="3"/>
    <x v="3"/>
    <n v="5"/>
    <s v="SBY UTARA"/>
    <s v="KENJERAN"/>
    <s v="KJR"/>
    <s v="REG"/>
    <s v="AO"/>
    <x v="0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0"/>
  </r>
  <r>
    <n v="745"/>
    <n v="1002574875"/>
    <n v="3"/>
    <x v="3"/>
    <n v="5"/>
    <s v="SBY UTARA"/>
    <s v="KENJERAN"/>
    <s v="KJR"/>
    <s v="REG"/>
    <s v="AO"/>
    <x v="0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0"/>
  </r>
  <r>
    <n v="746"/>
    <n v="1002585508"/>
    <n v="3"/>
    <x v="3"/>
    <n v="5"/>
    <s v="SBY UTARA"/>
    <s v="KENJERAN"/>
    <s v="KJR"/>
    <s v="REG"/>
    <s v="AO"/>
    <x v="0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0"/>
  </r>
  <r>
    <n v="747"/>
    <n v="1002568550"/>
    <n v="3"/>
    <x v="3"/>
    <n v="5"/>
    <s v="SBY UTARA"/>
    <s v="KENJERAN"/>
    <s v="KJR"/>
    <s v="REG"/>
    <s v="AO"/>
    <x v="0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2"/>
  </r>
  <r>
    <n v="748"/>
    <n v="1002572573"/>
    <n v="3"/>
    <x v="3"/>
    <n v="5"/>
    <s v="SBY UTARA"/>
    <s v="KENJERAN"/>
    <s v="KJR"/>
    <s v="REG"/>
    <s v="AO"/>
    <x v="0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2"/>
  </r>
  <r>
    <n v="749"/>
    <n v="1002573008"/>
    <n v="3"/>
    <x v="3"/>
    <n v="5"/>
    <s v="SBY UTARA"/>
    <s v="KENJERAN"/>
    <s v="KJR"/>
    <s v="REG"/>
    <s v="AO"/>
    <x v="0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2"/>
  </r>
  <r>
    <n v="750"/>
    <n v="1002576957"/>
    <n v="3"/>
    <x v="3"/>
    <n v="5"/>
    <s v="SBY UTARA"/>
    <s v="KENJERAN"/>
    <s v="KJR"/>
    <s v="REG"/>
    <s v="AO"/>
    <x v="0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2"/>
  </r>
  <r>
    <n v="751"/>
    <n v="1002585016"/>
    <n v="3"/>
    <x v="3"/>
    <n v="5"/>
    <s v="SBY UTARA"/>
    <s v="KENJERAN"/>
    <s v="KJR"/>
    <s v="REG"/>
    <s v="AO"/>
    <x v="0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2"/>
  </r>
  <r>
    <n v="752"/>
    <n v="1002589622"/>
    <n v="3"/>
    <x v="3"/>
    <n v="5"/>
    <s v="SBY UTARA"/>
    <s v="KENJERAN"/>
    <s v="KJR"/>
    <s v="REG"/>
    <s v="AO"/>
    <x v="0"/>
    <s v="1P INET"/>
    <s v="MIE - SEND SURVEY"/>
    <s v="RBS-Regional 3"/>
    <d v="2026-09-15T15:21:00"/>
    <d v="2026-09-15T15:24:01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SURVEY_NEW_MANJA"/>
    <s v="KENJERAN"/>
    <s v="NO ADDON"/>
    <m/>
    <s v="MIE - SEND SURVEY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2"/>
  </r>
  <r>
    <n v="753"/>
    <n v="1002570665"/>
    <n v="3"/>
    <x v="3"/>
    <n v="5"/>
    <s v="SBY UTARA"/>
    <s v="KENJERAN"/>
    <s v="KJR"/>
    <s v="REG"/>
    <s v="AO"/>
    <x v="0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2"/>
  </r>
  <r>
    <n v="754"/>
    <n v="1002580492"/>
    <n v="3"/>
    <x v="3"/>
    <n v="5"/>
    <s v="SBY UTARA"/>
    <s v="KENJERAN"/>
    <s v="KPS"/>
    <s v="REG"/>
    <s v="AO"/>
    <x v="0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0"/>
  </r>
  <r>
    <n v="755"/>
    <n v="1002581837"/>
    <n v="3"/>
    <x v="3"/>
    <n v="5"/>
    <s v="SBY UTARA"/>
    <s v="KENJERAN"/>
    <s v="KPS"/>
    <s v="REG"/>
    <s v="AO"/>
    <x v="0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0"/>
  </r>
  <r>
    <n v="756"/>
    <n v="1002585010"/>
    <n v="3"/>
    <x v="3"/>
    <n v="5"/>
    <s v="SBY UTARA"/>
    <s v="KENJERAN"/>
    <s v="KPS"/>
    <s v="REG"/>
    <s v="AO"/>
    <x v="0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0"/>
  </r>
  <r>
    <n v="757"/>
    <n v="1002588347"/>
    <n v="3"/>
    <x v="3"/>
    <n v="5"/>
    <s v="SBY UTARA"/>
    <s v="KENJERAN"/>
    <s v="KPS"/>
    <s v="REG"/>
    <s v="AO"/>
    <x v="0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0"/>
  </r>
  <r>
    <n v="758"/>
    <n v="1002574883"/>
    <n v="3"/>
    <x v="3"/>
    <n v="5"/>
    <s v="SBY UTARA"/>
    <s v="KENJERAN"/>
    <s v="KPS"/>
    <s v="REG"/>
    <s v="AO"/>
    <x v="0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2"/>
  </r>
  <r>
    <n v="759"/>
    <n v="1002580603"/>
    <n v="3"/>
    <x v="3"/>
    <n v="5"/>
    <s v="SBY UTARA"/>
    <s v="KENJERAN"/>
    <s v="KPS"/>
    <s v="REG"/>
    <s v="AO"/>
    <x v="0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2"/>
  </r>
  <r>
    <n v="760"/>
    <n v="1002581564"/>
    <n v="3"/>
    <x v="3"/>
    <n v="5"/>
    <s v="SBY UTARA"/>
    <s v="KENJERAN"/>
    <s v="KPS"/>
    <s v="REG"/>
    <s v="AO"/>
    <x v="0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2"/>
  </r>
  <r>
    <n v="761"/>
    <n v="1002582921"/>
    <n v="3"/>
    <x v="3"/>
    <n v="5"/>
    <s v="SBY UTARA"/>
    <s v="KENJERAN"/>
    <s v="KPS"/>
    <s v="REG"/>
    <s v="AO"/>
    <x v="0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2"/>
  </r>
  <r>
    <n v="762"/>
    <n v="1002572873"/>
    <n v="3"/>
    <x v="3"/>
    <n v="5"/>
    <s v="SBY UTARA"/>
    <s v="KENJERAN"/>
    <s v="KPS"/>
    <s v="REG"/>
    <s v="AO"/>
    <x v="0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2"/>
  </r>
  <r>
    <n v="763"/>
    <n v="1002564429"/>
    <n v="3"/>
    <x v="3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0"/>
  </r>
  <r>
    <n v="764"/>
    <n v="1002568760"/>
    <n v="3"/>
    <x v="3"/>
    <n v="5"/>
    <s v="SBY SELATAN"/>
    <s v="KETINTANG"/>
    <s v="IJK"/>
    <s v="REG"/>
    <s v="AO"/>
    <x v="0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0"/>
  </r>
  <r>
    <n v="765"/>
    <n v="1002579942"/>
    <n v="3"/>
    <x v="3"/>
    <n v="5"/>
    <s v="SBY SELATAN"/>
    <s v="KETINTANG"/>
    <s v="IJK"/>
    <s v="REG"/>
    <s v="AO"/>
    <x v="0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1"/>
  </r>
  <r>
    <n v="766"/>
    <n v="1002583546"/>
    <n v="3"/>
    <x v="3"/>
    <n v="5"/>
    <s v="SBY SELATAN"/>
    <s v="KETINTANG"/>
    <s v="IJK"/>
    <s v="REG"/>
    <s v="AO"/>
    <x v="0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0"/>
  </r>
  <r>
    <n v="767"/>
    <n v="1002586609"/>
    <n v="3"/>
    <x v="3"/>
    <n v="5"/>
    <s v="SBY SELATAN"/>
    <s v="KETINTANG"/>
    <s v="IJK"/>
    <s v="REG"/>
    <s v="AO"/>
    <x v="0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0"/>
  </r>
  <r>
    <n v="768"/>
    <n v="1002587537"/>
    <n v="3"/>
    <x v="3"/>
    <n v="5"/>
    <s v="SBY SELATAN"/>
    <s v="KETINTANG"/>
    <s v="IJK"/>
    <s v="REG"/>
    <s v="AO"/>
    <x v="0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0"/>
  </r>
  <r>
    <n v="769"/>
    <n v="1002571187"/>
    <n v="3"/>
    <x v="3"/>
    <n v="5"/>
    <s v="SBY SELATAN"/>
    <s v="KETINTANG"/>
    <s v="IJK"/>
    <s v="REG"/>
    <s v="AO"/>
    <x v="0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2"/>
  </r>
  <r>
    <n v="770"/>
    <n v="1002582962"/>
    <n v="3"/>
    <x v="3"/>
    <n v="5"/>
    <s v="SBY SELATAN"/>
    <s v="KETINTANG"/>
    <s v="IJK"/>
    <s v="REG"/>
    <s v="AO"/>
    <x v="0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2"/>
  </r>
  <r>
    <n v="771"/>
    <n v="1002582651"/>
    <n v="3"/>
    <x v="3"/>
    <n v="5"/>
    <s v="SBY SELATAN"/>
    <s v="KETINTANG"/>
    <s v="IJK"/>
    <s v="REG"/>
    <s v="AO"/>
    <x v="0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2"/>
  </r>
  <r>
    <n v="772"/>
    <n v="1002580661"/>
    <n v="3"/>
    <x v="3"/>
    <n v="5"/>
    <s v="SBY SELATAN"/>
    <s v="KETINTANG"/>
    <s v="IJK"/>
    <s v="REG"/>
    <s v="AO"/>
    <x v="0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2"/>
  </r>
  <r>
    <n v="773"/>
    <n v="1002567365"/>
    <n v="3"/>
    <x v="3"/>
    <n v="5"/>
    <s v="SBY UTARA"/>
    <s v="TANDES"/>
    <s v="KNN"/>
    <s v="REG"/>
    <s v="AO"/>
    <x v="0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0"/>
  </r>
  <r>
    <n v="774"/>
    <n v="1002569127"/>
    <n v="3"/>
    <x v="3"/>
    <n v="5"/>
    <s v="SBY UTARA"/>
    <s v="TANDES"/>
    <s v="KNN"/>
    <s v="REG"/>
    <s v="AO"/>
    <x v="0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0"/>
  </r>
  <r>
    <n v="775"/>
    <n v="1002578586"/>
    <n v="3"/>
    <x v="3"/>
    <n v="5"/>
    <s v="SBY UTARA"/>
    <s v="TANDES"/>
    <s v="KNN"/>
    <s v="REG"/>
    <s v="AO"/>
    <x v="0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0"/>
  </r>
  <r>
    <n v="776"/>
    <n v="1002578580"/>
    <n v="3"/>
    <x v="3"/>
    <n v="5"/>
    <s v="SBY UTARA"/>
    <s v="TANDES"/>
    <s v="KNN"/>
    <s v="REG"/>
    <s v="AO"/>
    <x v="0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0"/>
  </r>
  <r>
    <n v="777"/>
    <n v="1002577862"/>
    <n v="3"/>
    <x v="3"/>
    <n v="5"/>
    <s v="SBY UTARA"/>
    <s v="TANDES"/>
    <s v="KNN"/>
    <s v="REG"/>
    <s v="AO"/>
    <x v="0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2"/>
  </r>
  <r>
    <n v="778"/>
    <n v="1002590003"/>
    <n v="3"/>
    <x v="3"/>
    <n v="5"/>
    <s v="SBY UTARA"/>
    <s v="TANDES"/>
    <s v="KNN"/>
    <s v="REG"/>
    <s v="AO"/>
    <x v="0"/>
    <s v="1P INET"/>
    <s v="8 | OSS - PONR"/>
    <s v="RBS-Regional 3"/>
    <d v="2026-09-15T16:50:54"/>
    <d v="2026-09-16T11:55:29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ACT_COM"/>
    <s v="KANDANGAN"/>
    <s v="NO ADDON"/>
    <m/>
    <s v="PONR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</r>
  <r>
    <n v="779"/>
    <n v="1002585263"/>
    <n v="3"/>
    <x v="3"/>
    <n v="5"/>
    <s v="SBY UTARA"/>
    <s v="TANDES"/>
    <s v="KNN"/>
    <s v="REG"/>
    <s v="AO"/>
    <x v="0"/>
    <m/>
    <s v="MIA - INVALID SURVEY"/>
    <s v="RBS-Regional 3"/>
    <d v="2026-09-14T08:18:48"/>
    <d v="2026-09-15T08:04:51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m/>
    <s v="SURVEY_NEW_MANJA"/>
    <s v="KANDANG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2"/>
  </r>
  <r>
    <n v="780"/>
    <n v="1002589603"/>
    <n v="3"/>
    <x v="3"/>
    <n v="5"/>
    <s v="SBY UTARA"/>
    <s v="TANDES"/>
    <s v="KNN"/>
    <s v="REG"/>
    <s v="AO"/>
    <x v="0"/>
    <m/>
    <s v="MIE - SEND SURVEY"/>
    <s v="RBS-Regional 3"/>
    <d v="2026-09-15T15:18:02"/>
    <d v="2026-09-15T16:18:06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SURVEY_NEW_MANJA"/>
    <s v="KANDANGAN"/>
    <s v="NO ADDON"/>
    <m/>
    <s v="MIE - SEND SURVEY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m/>
    <m/>
    <m/>
    <e v="#NUM!"/>
    <e v="#NUM!"/>
    <x v="2"/>
  </r>
  <r>
    <n v="781"/>
    <n v="1002576270"/>
    <n v="3"/>
    <x v="3"/>
    <n v="5"/>
    <s v="SBY UTARA"/>
    <s v="TANDES"/>
    <s v="LKI"/>
    <s v="REG"/>
    <s v="AO"/>
    <x v="0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0"/>
  </r>
  <r>
    <n v="782"/>
    <n v="1002586072"/>
    <n v="3"/>
    <x v="3"/>
    <n v="5"/>
    <s v="SBY UTARA"/>
    <s v="TANDES"/>
    <s v="LKI"/>
    <s v="REG"/>
    <s v="AO"/>
    <x v="0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0"/>
  </r>
  <r>
    <n v="783"/>
    <n v="1002586015"/>
    <n v="3"/>
    <x v="3"/>
    <n v="5"/>
    <s v="SBY UTARA"/>
    <s v="TANDES"/>
    <s v="LKI"/>
    <s v="REG"/>
    <s v="AO"/>
    <x v="0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0"/>
  </r>
  <r>
    <n v="784"/>
    <n v="1002581161"/>
    <n v="3"/>
    <x v="3"/>
    <n v="5"/>
    <s v="SBY UTARA"/>
    <s v="TANDES"/>
    <s v="LKI"/>
    <s v="REG"/>
    <s v="AO"/>
    <x v="0"/>
    <s v="1P INET"/>
    <s v="OSS - PROVISIONING DESAIN"/>
    <s v="RBS-Regional 3"/>
    <d v="2026-09-10T15:05:56"/>
    <d v="2026-09-15T12:45:58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PRE_PI"/>
    <s v="TANDES"/>
    <s v="NO ADDON"/>
    <m/>
    <s v="Provisioning Design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2"/>
  </r>
  <r>
    <n v="785"/>
    <n v="1002585524"/>
    <n v="3"/>
    <x v="3"/>
    <n v="5"/>
    <s v="SBY UTARA"/>
    <s v="TANDES"/>
    <s v="LKI"/>
    <s v="REG"/>
    <s v="AO"/>
    <x v="0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2"/>
  </r>
  <r>
    <n v="786"/>
    <n v="1002580383"/>
    <n v="3"/>
    <x v="3"/>
    <n v="5"/>
    <s v="SBY UTARA"/>
    <s v="TANDES"/>
    <s v="LKI"/>
    <s v="REG"/>
    <s v="AO"/>
    <x v="0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787"/>
    <n v="1002583268"/>
    <n v="3"/>
    <x v="3"/>
    <n v="5"/>
    <s v="SBY UTARA"/>
    <s v="TANDES"/>
    <s v="LKI"/>
    <s v="REG"/>
    <s v="AO"/>
    <x v="0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788"/>
    <n v="1002579324"/>
    <n v="3"/>
    <x v="3"/>
    <n v="5"/>
    <s v="SBY UTARA"/>
    <s v="TANDES"/>
    <s v="TNS"/>
    <s v="REG"/>
    <s v="AO"/>
    <x v="0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0"/>
  </r>
  <r>
    <n v="789"/>
    <n v="1002584254"/>
    <n v="3"/>
    <x v="3"/>
    <n v="5"/>
    <s v="SBY UTARA"/>
    <s v="TANDES"/>
    <s v="TNS"/>
    <s v="REG"/>
    <s v="AO"/>
    <x v="0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0"/>
  </r>
  <r>
    <n v="790"/>
    <n v="1002586610"/>
    <n v="3"/>
    <x v="3"/>
    <n v="5"/>
    <s v="SBY UTARA"/>
    <s v="TANDES"/>
    <s v="TNS"/>
    <s v="REG"/>
    <s v="AO"/>
    <x v="0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0"/>
  </r>
  <r>
    <n v="791"/>
    <n v="1002571685"/>
    <n v="3"/>
    <x v="3"/>
    <n v="5"/>
    <s v="SBY SELATAN"/>
    <s v="TANDES"/>
    <s v="DMO"/>
    <s v="REG"/>
    <s v="AO"/>
    <x v="0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0"/>
  </r>
  <r>
    <n v="792"/>
    <n v="1002577381"/>
    <n v="3"/>
    <x v="3"/>
    <n v="5"/>
    <s v="SBY SELATAN"/>
    <s v="TANDES"/>
    <s v="DMO"/>
    <s v="REG"/>
    <s v="AO"/>
    <x v="0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0"/>
  </r>
  <r>
    <n v="793"/>
    <n v="1002576024"/>
    <n v="3"/>
    <x v="3"/>
    <n v="5"/>
    <s v="SBY SELATAN"/>
    <s v="TANDES"/>
    <s v="DMO"/>
    <s v="REG"/>
    <s v="AO"/>
    <x v="0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0"/>
  </r>
  <r>
    <n v="794"/>
    <n v="1002576374"/>
    <n v="3"/>
    <x v="3"/>
    <n v="5"/>
    <s v="SBY SELATAN"/>
    <s v="TANDES"/>
    <s v="DMO"/>
    <s v="REG"/>
    <s v="AO"/>
    <x v="0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0"/>
  </r>
  <r>
    <n v="795"/>
    <n v="1002578387"/>
    <n v="3"/>
    <x v="3"/>
    <n v="5"/>
    <s v="SBY SELATAN"/>
    <s v="TANDES"/>
    <s v="DMO"/>
    <s v="REG"/>
    <s v="AO"/>
    <x v="0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0"/>
  </r>
  <r>
    <n v="796"/>
    <n v="1002582490"/>
    <n v="3"/>
    <x v="3"/>
    <n v="5"/>
    <s v="SBY SELATAN"/>
    <s v="TANDES"/>
    <s v="DMO"/>
    <s v="REG"/>
    <s v="AO"/>
    <x v="0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0"/>
  </r>
  <r>
    <n v="797"/>
    <n v="1002587634"/>
    <n v="3"/>
    <x v="3"/>
    <n v="5"/>
    <s v="SBY SELATAN"/>
    <s v="TANDES"/>
    <s v="DMO"/>
    <s v="REG"/>
    <s v="AO"/>
    <x v="0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0"/>
  </r>
  <r>
    <n v="798"/>
    <n v="1002588884"/>
    <n v="3"/>
    <x v="3"/>
    <n v="5"/>
    <s v="SBY SELATAN"/>
    <s v="TANDES"/>
    <s v="DMO"/>
    <s v="REG"/>
    <s v="AO"/>
    <x v="0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0"/>
  </r>
  <r>
    <n v="799"/>
    <n v="1002581556"/>
    <n v="3"/>
    <x v="3"/>
    <n v="5"/>
    <s v="SBY SELATAN"/>
    <s v="TANDES"/>
    <s v="DMO"/>
    <s v="REG"/>
    <s v="AO"/>
    <x v="0"/>
    <m/>
    <s v="MIA - INVALID SURVEY"/>
    <s v="RBS-Regional 3"/>
    <d v="2026-09-10T17:19:08"/>
    <d v="2026-09-12T10:40:39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SURVEY_NEW_MANJA"/>
    <s v="DARMO GUBENG"/>
    <s v="NO ADDON"/>
    <m/>
    <s v="MIE - INVALID SURVEY - Kendala Jalur/Rute Tarikan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2"/>
  </r>
  <r>
    <n v="800"/>
    <n v="1002589684"/>
    <n v="3"/>
    <x v="3"/>
    <n v="5"/>
    <s v="SBY SELATAN"/>
    <s v="TANDES"/>
    <s v="DMO"/>
    <s v="REG"/>
    <s v="AO"/>
    <x v="0"/>
    <s v="1P INET"/>
    <s v="MIE - SEND SURVEY"/>
    <s v="RBS-Regional 3"/>
    <d v="2026-09-15T15:32:54"/>
    <d v="2026-09-15T15:34:0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SURVEY_NEW_MANJA"/>
    <s v="DARMO GUBENG"/>
    <s v="NETMONK"/>
    <m/>
    <s v="MIE - SEND SURVEY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2"/>
  </r>
  <r>
    <n v="801"/>
    <n v="1002582495"/>
    <n v="3"/>
    <x v="3"/>
    <n v="5"/>
    <s v="SBY SELATAN"/>
    <s v="TANDES"/>
    <s v="DMO"/>
    <s v="REG"/>
    <s v="AO"/>
    <x v="0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2"/>
  </r>
  <r>
    <n v="802"/>
    <n v="1002564360"/>
    <n v="3"/>
    <x v="3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0"/>
  </r>
  <r>
    <n v="803"/>
    <n v="1002568226"/>
    <n v="3"/>
    <x v="3"/>
    <n v="5"/>
    <s v="SBY SELATAN"/>
    <s v="MANYAR"/>
    <s v="GBG"/>
    <s v="REG"/>
    <s v="AO"/>
    <x v="0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0"/>
  </r>
  <r>
    <n v="804"/>
    <n v="1002568147"/>
    <n v="3"/>
    <x v="3"/>
    <n v="5"/>
    <s v="SBY SELATAN"/>
    <s v="MANYAR"/>
    <s v="GBG"/>
    <s v="REG"/>
    <s v="AO"/>
    <x v="0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0"/>
  </r>
  <r>
    <n v="805"/>
    <n v="1002570688"/>
    <n v="3"/>
    <x v="3"/>
    <n v="5"/>
    <s v="SBY SELATAN"/>
    <s v="MANYAR"/>
    <s v="GBG"/>
    <s v="REG"/>
    <s v="AO"/>
    <x v="0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0"/>
  </r>
  <r>
    <n v="806"/>
    <n v="1002569416"/>
    <n v="3"/>
    <x v="3"/>
    <n v="5"/>
    <s v="SBY SELATAN"/>
    <s v="MANYAR"/>
    <s v="GBG"/>
    <s v="REG"/>
    <s v="AO"/>
    <x v="0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0"/>
  </r>
  <r>
    <n v="807"/>
    <n v="1002571897"/>
    <n v="3"/>
    <x v="3"/>
    <n v="5"/>
    <s v="SBY SELATAN"/>
    <s v="MANYAR"/>
    <s v="GBG"/>
    <s v="REG"/>
    <s v="AO"/>
    <x v="0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0"/>
  </r>
  <r>
    <n v="808"/>
    <n v="1002572781"/>
    <n v="3"/>
    <x v="3"/>
    <n v="5"/>
    <s v="SBY SELATAN"/>
    <s v="MANYAR"/>
    <s v="GBG"/>
    <s v="REG"/>
    <s v="AO"/>
    <x v="0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0"/>
  </r>
  <r>
    <n v="809"/>
    <n v="1002573165"/>
    <n v="3"/>
    <x v="3"/>
    <n v="5"/>
    <s v="SBY SELATAN"/>
    <s v="MANYAR"/>
    <s v="GBG"/>
    <s v="REG"/>
    <s v="AO"/>
    <x v="0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0"/>
  </r>
  <r>
    <n v="810"/>
    <n v="1002575817"/>
    <n v="3"/>
    <x v="3"/>
    <n v="5"/>
    <s v="SBY SELATAN"/>
    <s v="MANYAR"/>
    <s v="GBG"/>
    <s v="REG"/>
    <s v="AO"/>
    <x v="0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0"/>
  </r>
  <r>
    <n v="811"/>
    <n v="1002579726"/>
    <n v="3"/>
    <x v="3"/>
    <n v="5"/>
    <s v="SBY SELATAN"/>
    <s v="MANYAR"/>
    <s v="GBG"/>
    <s v="REG"/>
    <s v="AO"/>
    <x v="0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0"/>
  </r>
  <r>
    <n v="812"/>
    <n v="1002581432"/>
    <n v="3"/>
    <x v="3"/>
    <n v="5"/>
    <s v="SBY SELATAN"/>
    <s v="MANYAR"/>
    <s v="GBG"/>
    <s v="REG"/>
    <s v="AO"/>
    <x v="0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0"/>
  </r>
  <r>
    <n v="813"/>
    <n v="1002588790"/>
    <n v="3"/>
    <x v="3"/>
    <n v="5"/>
    <s v="SBY SELATAN"/>
    <s v="MANYAR"/>
    <s v="GBG"/>
    <s v="REG"/>
    <s v="AO"/>
    <x v="0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2"/>
  </r>
  <r>
    <n v="814"/>
    <n v="1002571176"/>
    <n v="3"/>
    <x v="3"/>
    <n v="5"/>
    <s v="SBY UTARA"/>
    <s v="TANDES"/>
    <s v="KLN"/>
    <s v="REG"/>
    <s v="AO"/>
    <x v="0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0"/>
  </r>
  <r>
    <n v="815"/>
    <n v="1002573171"/>
    <n v="3"/>
    <x v="3"/>
    <n v="5"/>
    <s v="SBY UTARA"/>
    <s v="TANDES"/>
    <s v="KLN"/>
    <s v="REG"/>
    <s v="AO"/>
    <x v="0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0"/>
  </r>
  <r>
    <n v="816"/>
    <n v="1002578158"/>
    <n v="3"/>
    <x v="3"/>
    <n v="5"/>
    <s v="SBY UTARA"/>
    <s v="TANDES"/>
    <s v="KLN"/>
    <s v="REG"/>
    <s v="AO"/>
    <x v="0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0"/>
  </r>
  <r>
    <n v="817"/>
    <n v="1002588836"/>
    <n v="3"/>
    <x v="3"/>
    <n v="5"/>
    <s v="SBY UTARA"/>
    <s v="TANDES"/>
    <s v="KLN"/>
    <s v="REG"/>
    <s v="AO"/>
    <x v="0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0"/>
  </r>
  <r>
    <n v="818"/>
    <n v="1002570639"/>
    <n v="3"/>
    <x v="3"/>
    <n v="5"/>
    <s v="SBY UTARA"/>
    <s v="TANDES"/>
    <s v="KLN"/>
    <s v="REG"/>
    <s v="AO"/>
    <x v="0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2"/>
  </r>
  <r>
    <n v="819"/>
    <n v="1002569563"/>
    <n v="3"/>
    <x v="3"/>
    <n v="5"/>
    <s v="SBY UTARA"/>
    <s v="TANDES"/>
    <s v="KLN"/>
    <s v="REG"/>
    <s v="AO"/>
    <x v="0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2"/>
  </r>
  <r>
    <n v="820"/>
    <n v="1002588028"/>
    <n v="3"/>
    <x v="3"/>
    <n v="5"/>
    <s v="SBY UTARA"/>
    <s v="TANDES"/>
    <s v="KLN"/>
    <s v="REG"/>
    <s v="AO"/>
    <x v="0"/>
    <s v="1P INET"/>
    <s v="8 | OSS - PONR"/>
    <s v="RBS-Regional 3"/>
    <d v="2026-09-15T09:17:54"/>
    <d v="2026-09-16T12:24:05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ACT_COM"/>
    <s v="KEBALEN"/>
    <s v="NO ADDON"/>
    <m/>
    <s v="PONR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m/>
    <m/>
    <m/>
    <e v="#NUM!"/>
    <e v="#NUM!"/>
    <x v="2"/>
  </r>
  <r>
    <n v="821"/>
    <n v="1002575467"/>
    <n v="3"/>
    <x v="3"/>
    <n v="5"/>
    <s v="SBY UTARA"/>
    <s v="TANDES"/>
    <s v="KLN"/>
    <s v="REG"/>
    <s v="AO"/>
    <x v="0"/>
    <s v="1P INET"/>
    <s v="MIA - INVALID SURVEY"/>
    <s v="RBS-Regional 3"/>
    <d v="2026-09-07T15:20:56"/>
    <d v="2026-09-08T09:38:48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SURVEY_NEW_MANJA"/>
    <s v="KEBALEN"/>
    <s v="NO ADDON"/>
    <m/>
    <s v="MIE - INVALID SURVEY - Kendala Perizinan/IKR-IKG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2"/>
  </r>
  <r>
    <n v="822"/>
    <n v="1002589668"/>
    <n v="3"/>
    <x v="3"/>
    <n v="5"/>
    <s v="SBY UTARA"/>
    <s v="TANDES"/>
    <s v="KLN"/>
    <s v="REG"/>
    <s v="AO"/>
    <x v="0"/>
    <s v="1P INET"/>
    <s v="MIE - SEND SURVEY"/>
    <s v="RBS-Regional 3"/>
    <d v="2026-09-15T15:29:55"/>
    <d v="2026-09-15T15:32:01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SURVEY_NEW_MANJA"/>
    <s v="KEBALEN"/>
    <s v="NO ADDON"/>
    <m/>
    <s v="MIE - SEND SURVEY"/>
    <s v="HSI Bisnis Promo Hari Pelanggan Nasional PSB 70% - 50 Mbps"/>
    <s v="INDIBIZ"/>
    <m/>
    <m/>
    <d v="2026-09-17T11:00:00"/>
    <s v="2026-09-17 11:00:00 | M Janji : (16/09/2026) jam Pasang : 09:00 Note : hubungi pelanggan jika ingin kelokasi "/>
    <m/>
    <m/>
    <m/>
    <e v="#NUM!"/>
    <e v="#NUM!"/>
    <x v="2"/>
  </r>
  <r>
    <n v="823"/>
    <n v="1002589145"/>
    <n v="3"/>
    <x v="3"/>
    <n v="5"/>
    <s v="SBY UTARA"/>
    <s v="TANDES"/>
    <s v="KLN"/>
    <s v="REG"/>
    <s v="AO"/>
    <x v="0"/>
    <s v="1P INET"/>
    <s v="MIE - SEND SURVEY"/>
    <s v="RBS-Regional 3"/>
    <d v="2026-09-15T13:56:55"/>
    <d v="2026-09-15T13:58:06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m/>
    <s v="SURVEY_NEW_MANJA"/>
    <s v="KEBALEN"/>
    <s v="NO ADDON"/>
    <m/>
    <s v="MIE - SEND SURVEY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2"/>
  </r>
  <r>
    <n v="824"/>
    <n v="1002564164"/>
    <n v="3"/>
    <x v="3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0"/>
  </r>
  <r>
    <n v="825"/>
    <n v="1002566093"/>
    <n v="3"/>
    <x v="3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</r>
  <r>
    <n v="826"/>
    <n v="1002564495"/>
    <n v="3"/>
    <x v="3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0"/>
  </r>
  <r>
    <n v="827"/>
    <n v="1002565160"/>
    <n v="3"/>
    <x v="3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0"/>
  </r>
  <r>
    <n v="828"/>
    <n v="1002568545"/>
    <n v="3"/>
    <x v="3"/>
    <n v="5"/>
    <s v="SBY UTARA"/>
    <s v="MANYAR"/>
    <s v="MGO"/>
    <s v="REG"/>
    <s v="AO"/>
    <x v="0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0"/>
  </r>
  <r>
    <n v="829"/>
    <n v="1002567211"/>
    <n v="3"/>
    <x v="3"/>
    <n v="5"/>
    <s v="SBY UTARA"/>
    <s v="MANYAR"/>
    <s v="MGO"/>
    <s v="REG"/>
    <s v="AO"/>
    <x v="0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</r>
  <r>
    <n v="830"/>
    <n v="1002570637"/>
    <n v="3"/>
    <x v="3"/>
    <n v="5"/>
    <s v="SBY UTARA"/>
    <s v="MANYAR"/>
    <s v="MGO"/>
    <s v="REG"/>
    <s v="AO"/>
    <x v="0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0"/>
  </r>
  <r>
    <n v="831"/>
    <n v="1002572454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0"/>
  </r>
  <r>
    <n v="832"/>
    <n v="1002572452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0"/>
  </r>
  <r>
    <n v="833"/>
    <n v="1002572354"/>
    <n v="3"/>
    <x v="3"/>
    <n v="5"/>
    <s v="SBY UTARA"/>
    <s v="MANYAR"/>
    <s v="MGO"/>
    <s v="REG"/>
    <s v="AO"/>
    <x v="0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0"/>
  </r>
  <r>
    <n v="834"/>
    <n v="1002571670"/>
    <n v="3"/>
    <x v="3"/>
    <n v="5"/>
    <s v="SBY UTARA"/>
    <s v="MANYAR"/>
    <s v="MGO"/>
    <s v="REG"/>
    <s v="AO"/>
    <x v="0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0"/>
  </r>
  <r>
    <n v="835"/>
    <n v="1002571877"/>
    <n v="3"/>
    <x v="3"/>
    <n v="5"/>
    <s v="SBY UTARA"/>
    <s v="MANYAR"/>
    <s v="MGO"/>
    <s v="REG"/>
    <s v="AO"/>
    <x v="0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0"/>
  </r>
  <r>
    <n v="836"/>
    <n v="1002574628"/>
    <n v="3"/>
    <x v="3"/>
    <n v="5"/>
    <s v="SBY UTARA"/>
    <s v="MANYAR"/>
    <s v="MGO"/>
    <s v="REG"/>
    <s v="AO"/>
    <x v="0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0"/>
  </r>
  <r>
    <n v="837"/>
    <n v="1002578963"/>
    <n v="3"/>
    <x v="3"/>
    <n v="5"/>
    <s v="SBY UTARA"/>
    <s v="MANYAR"/>
    <s v="MGO"/>
    <s v="REG"/>
    <s v="AO"/>
    <x v="0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0"/>
  </r>
  <r>
    <n v="838"/>
    <n v="1002577966"/>
    <n v="3"/>
    <x v="3"/>
    <n v="5"/>
    <s v="SBY UTARA"/>
    <s v="MANYAR"/>
    <s v="MGO"/>
    <s v="REG"/>
    <s v="AO"/>
    <x v="0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0"/>
  </r>
  <r>
    <n v="839"/>
    <n v="1002578406"/>
    <n v="3"/>
    <x v="3"/>
    <n v="5"/>
    <s v="SBY UTARA"/>
    <s v="MANYAR"/>
    <s v="MGO"/>
    <s v="REG"/>
    <s v="AO"/>
    <x v="0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0"/>
  </r>
  <r>
    <n v="840"/>
    <n v="1002580930"/>
    <n v="3"/>
    <x v="3"/>
    <n v="5"/>
    <s v="SBY UTARA"/>
    <s v="MANYAR"/>
    <s v="MGO"/>
    <s v="REG"/>
    <s v="AO"/>
    <x v="0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0"/>
  </r>
  <r>
    <n v="841"/>
    <n v="1002580216"/>
    <n v="3"/>
    <x v="3"/>
    <n v="5"/>
    <s v="SBY UTARA"/>
    <s v="MANYAR"/>
    <s v="MGO"/>
    <s v="REG"/>
    <s v="AO"/>
    <x v="0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0"/>
  </r>
  <r>
    <n v="842"/>
    <n v="1002580161"/>
    <n v="3"/>
    <x v="3"/>
    <n v="5"/>
    <s v="SBY UTARA"/>
    <s v="MANYAR"/>
    <s v="MGO"/>
    <s v="REG"/>
    <s v="AO"/>
    <x v="0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0"/>
  </r>
  <r>
    <n v="843"/>
    <n v="1002582104"/>
    <n v="3"/>
    <x v="3"/>
    <n v="5"/>
    <s v="SBY UTARA"/>
    <s v="MANYAR"/>
    <s v="MGO"/>
    <s v="REG"/>
    <s v="AO"/>
    <x v="0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0"/>
  </r>
  <r>
    <n v="844"/>
    <n v="1002582729"/>
    <n v="3"/>
    <x v="3"/>
    <n v="5"/>
    <s v="SBY UTARA"/>
    <s v="MANYAR"/>
    <s v="MGO"/>
    <s v="REG"/>
    <s v="AO"/>
    <x v="0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0"/>
  </r>
  <r>
    <n v="845"/>
    <n v="1002567328"/>
    <n v="3"/>
    <x v="3"/>
    <n v="5"/>
    <s v="SBY UTARA"/>
    <s v="MANYAR"/>
    <s v="MGO"/>
    <s v="REG"/>
    <s v="AO"/>
    <x v="0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2"/>
  </r>
  <r>
    <n v="846"/>
    <n v="1002566559"/>
    <n v="3"/>
    <x v="3"/>
    <n v="5"/>
    <s v="SBY UTARA"/>
    <s v="MANYAR"/>
    <s v="MGO"/>
    <s v="REG"/>
    <s v="AO"/>
    <x v="0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2"/>
  </r>
  <r>
    <n v="847"/>
    <n v="1002571407"/>
    <n v="3"/>
    <x v="3"/>
    <n v="5"/>
    <s v="SBY UTARA"/>
    <s v="MANYAR"/>
    <s v="MGO"/>
    <s v="REG"/>
    <s v="AO"/>
    <x v="0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2"/>
  </r>
  <r>
    <n v="848"/>
    <n v="1002576605"/>
    <n v="3"/>
    <x v="3"/>
    <n v="5"/>
    <s v="SBY UTARA"/>
    <s v="MANYAR"/>
    <s v="MGO"/>
    <s v="REG"/>
    <s v="AO"/>
    <x v="0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2"/>
  </r>
  <r>
    <n v="849"/>
    <n v="1002575893"/>
    <n v="3"/>
    <x v="3"/>
    <n v="5"/>
    <s v="SBY UTARA"/>
    <s v="MANYAR"/>
    <s v="MGO"/>
    <s v="REG"/>
    <s v="AO"/>
    <x v="0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2"/>
  </r>
  <r>
    <n v="850"/>
    <n v="1002575953"/>
    <n v="3"/>
    <x v="3"/>
    <n v="5"/>
    <s v="SBY UTARA"/>
    <s v="MANYAR"/>
    <s v="MGO"/>
    <s v="REG"/>
    <s v="AO"/>
    <x v="0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</r>
  <r>
    <n v="851"/>
    <n v="1002575991"/>
    <n v="3"/>
    <x v="3"/>
    <n v="5"/>
    <s v="SBY UTARA"/>
    <s v="MANYAR"/>
    <s v="MGO"/>
    <s v="REG"/>
    <s v="AO"/>
    <x v="0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2"/>
  </r>
  <r>
    <n v="852"/>
    <n v="1002583917"/>
    <n v="3"/>
    <x v="3"/>
    <n v="5"/>
    <s v="SBY UTARA"/>
    <s v="MANYAR"/>
    <s v="MGO"/>
    <s v="REG"/>
    <s v="AO"/>
    <x v="0"/>
    <m/>
    <s v="MIA - INVALID SURVEY"/>
    <s v="RBS-Regional 3"/>
    <d v="2026-09-12T11:26:18"/>
    <d v="2026-09-15T13:00:45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2"/>
  </r>
  <r>
    <n v="853"/>
    <n v="1002576667"/>
    <n v="3"/>
    <x v="3"/>
    <n v="5"/>
    <s v="SBY UTARA"/>
    <s v="MANYAR"/>
    <s v="MGO"/>
    <s v="REG"/>
    <s v="AO"/>
    <x v="0"/>
    <m/>
    <s v="FCC - HD1A - SUBMIT"/>
    <s v="RBS-Regional 3"/>
    <d v="2026-09-08T11:23:37"/>
    <d v="2026-09-10T11:20:30"/>
    <n v="69385936"/>
    <m/>
    <m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FCC"/>
    <s v="MERGOYOSO"/>
    <s v="OCA"/>
    <m/>
    <s v="AGREE : Lanjut berlangganan by NENG PUTRI MEILINDA PERMATASARI 40981184|MYDITA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2"/>
  </r>
  <r>
    <n v="854"/>
    <n v="1002576748"/>
    <n v="3"/>
    <x v="3"/>
    <n v="5"/>
    <s v="SBY UTARA"/>
    <s v="MANYAR"/>
    <s v="MGO"/>
    <s v="REG"/>
    <s v="AO"/>
    <x v="0"/>
    <m/>
    <s v="FCC - HD1A - SUBMIT"/>
    <s v="RBS-Regional 3"/>
    <d v="2026-09-08T11:42:20"/>
    <d v="2026-09-10T07:29:27"/>
    <n v="69385972"/>
    <m/>
    <m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2"/>
  </r>
  <r>
    <n v="855"/>
    <n v="1002576699"/>
    <n v="3"/>
    <x v="3"/>
    <n v="5"/>
    <s v="SBY UTARA"/>
    <s v="MANYAR"/>
    <s v="MGO"/>
    <s v="REG"/>
    <s v="AO"/>
    <x v="0"/>
    <m/>
    <s v="FCC - HD1A - SUBMIT"/>
    <s v="RBS-Regional 3"/>
    <d v="2026-09-08T11:30:15"/>
    <d v="2026-09-10T07:32:22"/>
    <n v="69385960"/>
    <m/>
    <m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2"/>
  </r>
  <r>
    <n v="856"/>
    <n v="1002574672"/>
    <n v="3"/>
    <x v="3"/>
    <n v="5"/>
    <s v="SBY UTARA"/>
    <s v="MANYAR"/>
    <s v="MGO"/>
    <s v="REG"/>
    <s v="AO"/>
    <x v="0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857"/>
    <n v="1002576713"/>
    <n v="3"/>
    <x v="3"/>
    <n v="5"/>
    <s v="SBY UTARA"/>
    <s v="MANYAR"/>
    <s v="MGO"/>
    <s v="REG"/>
    <s v="AO"/>
    <x v="0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2"/>
  </r>
  <r>
    <n v="858"/>
    <n v="1002577093"/>
    <n v="3"/>
    <x v="3"/>
    <n v="5"/>
    <s v="SBY UTARA"/>
    <s v="MANYAR"/>
    <s v="MGO"/>
    <s v="REG"/>
    <s v="AO"/>
    <x v="0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</r>
  <r>
    <n v="859"/>
    <n v="1002575678"/>
    <n v="3"/>
    <x v="3"/>
    <n v="5"/>
    <s v="SBY SELATAN"/>
    <s v="MANYAR"/>
    <s v="JGR"/>
    <s v="REG"/>
    <s v="AO"/>
    <x v="0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0"/>
  </r>
  <r>
    <n v="860"/>
    <n v="1002576384"/>
    <n v="3"/>
    <x v="3"/>
    <n v="5"/>
    <s v="SBY SELATAN"/>
    <s v="MANYAR"/>
    <s v="JGR"/>
    <s v="REG"/>
    <s v="AO"/>
    <x v="0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</r>
  <r>
    <n v="861"/>
    <n v="1002581477"/>
    <n v="3"/>
    <x v="3"/>
    <n v="5"/>
    <s v="SBY SELATAN"/>
    <s v="MANYAR"/>
    <s v="JGR"/>
    <s v="REG"/>
    <s v="AO"/>
    <x v="0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0"/>
  </r>
  <r>
    <n v="862"/>
    <n v="1002587797"/>
    <n v="3"/>
    <x v="3"/>
    <n v="5"/>
    <s v="SBY SELATAN"/>
    <s v="MANYAR"/>
    <s v="JGR"/>
    <s v="REG"/>
    <s v="AO"/>
    <x v="0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0"/>
  </r>
  <r>
    <n v="863"/>
    <n v="1002577701"/>
    <n v="3"/>
    <x v="3"/>
    <n v="5"/>
    <s v="SBY SELATAN"/>
    <s v="MANYAR"/>
    <s v="JGR"/>
    <s v="REG"/>
    <s v="AO"/>
    <x v="0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2"/>
  </r>
  <r>
    <n v="864"/>
    <n v="1002567492"/>
    <n v="3"/>
    <x v="3"/>
    <n v="5"/>
    <s v="SBY SELATAN"/>
    <s v="MANYAR"/>
    <s v="MYR"/>
    <s v="REG"/>
    <s v="AO"/>
    <x v="0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0"/>
  </r>
  <r>
    <n v="865"/>
    <n v="1002569720"/>
    <n v="3"/>
    <x v="3"/>
    <n v="5"/>
    <s v="SBY SELATAN"/>
    <s v="MANYAR"/>
    <s v="MYR"/>
    <s v="REG"/>
    <s v="AO"/>
    <x v="0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0"/>
  </r>
  <r>
    <n v="866"/>
    <n v="1002570079"/>
    <n v="3"/>
    <x v="3"/>
    <n v="5"/>
    <s v="SBY SELATAN"/>
    <s v="MANYAR"/>
    <s v="MYR"/>
    <s v="REG"/>
    <s v="AO"/>
    <x v="0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0"/>
  </r>
  <r>
    <n v="867"/>
    <n v="1002573513"/>
    <n v="3"/>
    <x v="3"/>
    <n v="5"/>
    <s v="SBY SELATAN"/>
    <s v="MANYAR"/>
    <s v="MYR"/>
    <s v="REG"/>
    <s v="AO"/>
    <x v="0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0"/>
  </r>
  <r>
    <n v="868"/>
    <n v="1002573502"/>
    <n v="3"/>
    <x v="3"/>
    <n v="5"/>
    <s v="SBY SELATAN"/>
    <s v="MANYAR"/>
    <s v="MYR"/>
    <s v="REG"/>
    <s v="AO"/>
    <x v="0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0"/>
  </r>
  <r>
    <n v="869"/>
    <n v="1002575861"/>
    <n v="3"/>
    <x v="3"/>
    <n v="5"/>
    <s v="SBY SELATAN"/>
    <s v="MANYAR"/>
    <s v="MYR"/>
    <s v="REG"/>
    <s v="AO"/>
    <x v="0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0"/>
  </r>
  <r>
    <n v="870"/>
    <n v="1002575856"/>
    <n v="3"/>
    <x v="3"/>
    <n v="5"/>
    <s v="SBY SELATAN"/>
    <s v="MANYAR"/>
    <s v="MYR"/>
    <s v="REG"/>
    <s v="AO"/>
    <x v="0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0"/>
  </r>
  <r>
    <n v="871"/>
    <n v="1002576779"/>
    <n v="3"/>
    <x v="3"/>
    <n v="5"/>
    <s v="SBY SELATAN"/>
    <s v="MANYAR"/>
    <s v="MYR"/>
    <s v="REG"/>
    <s v="AO"/>
    <x v="0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0"/>
  </r>
  <r>
    <n v="872"/>
    <n v="1002577964"/>
    <n v="3"/>
    <x v="3"/>
    <n v="5"/>
    <s v="SBY SELATAN"/>
    <s v="MANYAR"/>
    <s v="MYR"/>
    <s v="REG"/>
    <s v="AO"/>
    <x v="0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0"/>
  </r>
  <r>
    <n v="873"/>
    <n v="1002578579"/>
    <n v="3"/>
    <x v="3"/>
    <n v="5"/>
    <s v="SBY SELATAN"/>
    <s v="MANYAR"/>
    <s v="MYR"/>
    <s v="REG"/>
    <s v="AO"/>
    <x v="0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0"/>
  </r>
  <r>
    <n v="874"/>
    <n v="1002579704"/>
    <n v="3"/>
    <x v="3"/>
    <n v="5"/>
    <s v="SBY SELATAN"/>
    <s v="MANYAR"/>
    <s v="MYR"/>
    <s v="REG"/>
    <s v="AO"/>
    <x v="0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0"/>
  </r>
  <r>
    <n v="875"/>
    <n v="1002582328"/>
    <n v="3"/>
    <x v="3"/>
    <n v="5"/>
    <s v="SBY SELATAN"/>
    <s v="MANYAR"/>
    <s v="MYR"/>
    <s v="REG"/>
    <s v="AO"/>
    <x v="0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0"/>
  </r>
  <r>
    <n v="876"/>
    <n v="1002583989"/>
    <n v="3"/>
    <x v="3"/>
    <n v="5"/>
    <s v="SBY SELATAN"/>
    <s v="MANYAR"/>
    <s v="MYR"/>
    <s v="REG"/>
    <s v="AO"/>
    <x v="0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0"/>
  </r>
  <r>
    <n v="877"/>
    <n v="1002583891"/>
    <n v="3"/>
    <x v="3"/>
    <n v="5"/>
    <s v="SBY SELATAN"/>
    <s v="MANYAR"/>
    <s v="MYR"/>
    <s v="REG"/>
    <s v="AO"/>
    <x v="0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0"/>
  </r>
  <r>
    <n v="878"/>
    <n v="1002584093"/>
    <n v="3"/>
    <x v="3"/>
    <n v="5"/>
    <s v="SBY SELATAN"/>
    <s v="MANYAR"/>
    <s v="MYR"/>
    <s v="REG"/>
    <s v="AO"/>
    <x v="0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0"/>
  </r>
  <r>
    <n v="879"/>
    <n v="1002589755"/>
    <n v="3"/>
    <x v="3"/>
    <n v="5"/>
    <s v="SBY SELATAN"/>
    <s v="MANYAR"/>
    <s v="MYR"/>
    <s v="REG"/>
    <s v="AO"/>
    <x v="0"/>
    <s v="1P INET"/>
    <s v="OSS - FALLOUT"/>
    <s v="RBS-Regional 3"/>
    <d v="2026-09-15T15:51:01"/>
    <d v="2026-09-16T09:54:16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FO_WFM"/>
    <s v="MANYAR"/>
    <s v="NO ADDON"/>
    <m/>
    <s v="Provisioning Failed|WFM|INF009392539|PDI_-7.3009369,112.7758684_Doble input dengan SC 1002587993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2"/>
  </r>
  <r>
    <n v="880"/>
    <n v="1002570423"/>
    <n v="3"/>
    <x v="3"/>
    <n v="5"/>
    <s v="SBY SELATAN"/>
    <s v="MANYAR"/>
    <s v="MYR"/>
    <s v="REG"/>
    <s v="AO"/>
    <x v="0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2"/>
  </r>
  <r>
    <n v="881"/>
    <n v="1002576314"/>
    <n v="3"/>
    <x v="3"/>
    <n v="5"/>
    <s v="SBY SELATAN"/>
    <s v="MANYAR"/>
    <s v="MYR"/>
    <s v="REG"/>
    <s v="AO"/>
    <x v="0"/>
    <s v="1P INET"/>
    <s v="MIA - INVALID SURVEY"/>
    <s v="RBS-Regional 3"/>
    <d v="2026-09-08T09:38:56"/>
    <d v="2026-09-08T21:52:59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SURVEY_NEW_MANJA"/>
    <s v="MANYAR"/>
    <s v="NO ADDON"/>
    <m/>
    <s v="MIE - INVALID SURVEY - Kendala Jalur/Rute Tarikan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2"/>
  </r>
  <r>
    <n v="882"/>
    <n v="1002588204"/>
    <n v="3"/>
    <x v="3"/>
    <n v="5"/>
    <s v="SBY SELATAN"/>
    <s v="MANYAR"/>
    <s v="MYR"/>
    <s v="REG"/>
    <s v="AO"/>
    <x v="0"/>
    <m/>
    <s v="MIE - SEND SURVEY"/>
    <s v="RBS-Regional 3"/>
    <d v="2026-09-15T10:01:32"/>
    <d v="2026-09-15T17:54:06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m/>
    <s v="SURVEY_NEW_MANJA"/>
    <s v="MANYAR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</r>
  <r>
    <n v="883"/>
    <n v="1002568399"/>
    <n v="3"/>
    <x v="3"/>
    <n v="5"/>
    <s v="SBY SELATAN"/>
    <s v="KETINTANG"/>
    <s v="RKT"/>
    <s v="REG"/>
    <s v="AO"/>
    <x v="0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0"/>
  </r>
  <r>
    <n v="884"/>
    <n v="1002578255"/>
    <n v="3"/>
    <x v="3"/>
    <n v="5"/>
    <s v="SBY SELATAN"/>
    <s v="KETINTANG"/>
    <s v="RKT"/>
    <s v="REG"/>
    <s v="AO"/>
    <x v="0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0"/>
  </r>
  <r>
    <n v="885"/>
    <n v="1002566762"/>
    <n v="3"/>
    <x v="3"/>
    <n v="5"/>
    <s v="SBY SELATAN"/>
    <s v="KETINTANG"/>
    <s v="RKT"/>
    <s v="REG"/>
    <s v="AO"/>
    <x v="0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2"/>
  </r>
  <r>
    <n v="886"/>
    <n v="1002576486"/>
    <n v="3"/>
    <x v="4"/>
    <n v="4"/>
    <s v="SOLO"/>
    <s v="BOYOLALI"/>
    <s v="BYL"/>
    <s v="REG"/>
    <s v="AO"/>
    <x v="0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0"/>
  </r>
  <r>
    <n v="887"/>
    <n v="1002577717"/>
    <n v="3"/>
    <x v="4"/>
    <n v="4"/>
    <s v="SOLO"/>
    <s v="BOYOLALI"/>
    <s v="BYL"/>
    <s v="REG"/>
    <s v="AO"/>
    <x v="0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0"/>
  </r>
  <r>
    <n v="888"/>
    <n v="1002577729"/>
    <n v="3"/>
    <x v="4"/>
    <n v="4"/>
    <s v="SOLO"/>
    <s v="BOYOLALI"/>
    <s v="BYL"/>
    <s v="REG"/>
    <s v="AO"/>
    <x v="0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0"/>
  </r>
  <r>
    <n v="889"/>
    <n v="1002578330"/>
    <n v="3"/>
    <x v="4"/>
    <n v="4"/>
    <s v="SOLO"/>
    <s v="BOYOLALI"/>
    <s v="BYL"/>
    <s v="REG"/>
    <s v="AO"/>
    <x v="0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0"/>
  </r>
  <r>
    <n v="890"/>
    <n v="1002581433"/>
    <n v="3"/>
    <x v="4"/>
    <n v="4"/>
    <s v="SOLO"/>
    <s v="BOYOLALI"/>
    <s v="BYL"/>
    <s v="REG"/>
    <s v="AO"/>
    <x v="0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1"/>
  </r>
  <r>
    <n v="891"/>
    <n v="1002588774"/>
    <n v="3"/>
    <x v="4"/>
    <n v="4"/>
    <s v="SOLO"/>
    <s v="BOYOLALI"/>
    <s v="BYL"/>
    <s v="REG"/>
    <s v="AO"/>
    <x v="0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0"/>
  </r>
  <r>
    <n v="892"/>
    <n v="1002590188"/>
    <n v="3"/>
    <x v="4"/>
    <n v="4"/>
    <s v="SOLO"/>
    <s v="BOYOLALI"/>
    <s v="BYL"/>
    <s v="REG"/>
    <s v="AO"/>
    <x v="0"/>
    <s v="2P INET + VOICE"/>
    <s v="MIA - INVALID SURVEY"/>
    <s v="RBS-Regional 3"/>
    <d v="2026-09-15T19:27:00"/>
    <d v="2026-09-15T23:44:54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SURVEY_NEW_MANJA"/>
    <s v="BOYOLALI"/>
    <s v="NO ADDON"/>
    <m/>
    <s v="MIE - INVALID SURVEY - Kendala Jalur/Rute Tarikan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2"/>
  </r>
  <r>
    <n v="893"/>
    <n v="1002588798"/>
    <n v="3"/>
    <x v="4"/>
    <n v="4"/>
    <s v="SOLO"/>
    <s v="BOYOLALI"/>
    <s v="BYL"/>
    <s v="REG"/>
    <s v="AO"/>
    <x v="0"/>
    <s v="1P INET"/>
    <s v="MIA - INVALID SURVEY"/>
    <s v="RBS-Regional 3"/>
    <d v="2026-09-15T12:23:59"/>
    <d v="2026-09-15T23:41:18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SURVEY_NEW_MANJA"/>
    <s v="BOYOLALI"/>
    <s v="NO ADDON"/>
    <m/>
    <s v="MIE - INVALID SURVEY - Kendala Jalur/Rute Tarikan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m/>
    <m/>
    <m/>
    <e v="#NUM!"/>
    <e v="#NUM!"/>
    <x v="2"/>
  </r>
  <r>
    <n v="894"/>
    <n v="1002570218"/>
    <n v="3"/>
    <x v="4"/>
    <n v="4"/>
    <s v="SOLO"/>
    <s v="KLATEN"/>
    <s v="DLG"/>
    <s v="REG"/>
    <s v="AO"/>
    <x v="0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0"/>
  </r>
  <r>
    <n v="895"/>
    <n v="1002579572"/>
    <n v="3"/>
    <x v="4"/>
    <n v="4"/>
    <s v="SOLO"/>
    <s v="KLATEN"/>
    <s v="DLG"/>
    <s v="REG"/>
    <s v="AO"/>
    <x v="0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0"/>
  </r>
  <r>
    <n v="896"/>
    <n v="1002567485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0"/>
  </r>
  <r>
    <n v="897"/>
    <n v="1002567484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0"/>
  </r>
  <r>
    <n v="898"/>
    <n v="1002567489"/>
    <n v="3"/>
    <x v="4"/>
    <n v="4"/>
    <s v="SOLO"/>
    <s v="KLATEN"/>
    <s v="KLX"/>
    <s v="REG"/>
    <s v="AO"/>
    <x v="0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0"/>
  </r>
  <r>
    <n v="899"/>
    <n v="1002574319"/>
    <n v="3"/>
    <x v="4"/>
    <n v="4"/>
    <s v="SOLO"/>
    <s v="KLATEN"/>
    <s v="KLX"/>
    <s v="REG"/>
    <s v="AO"/>
    <x v="0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0"/>
  </r>
  <r>
    <n v="900"/>
    <n v="1002577215"/>
    <n v="3"/>
    <x v="4"/>
    <n v="4"/>
    <s v="SOLO"/>
    <s v="KLATEN"/>
    <s v="KLX"/>
    <s v="REG"/>
    <s v="AO"/>
    <x v="0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1"/>
  </r>
  <r>
    <n v="901"/>
    <n v="1002588812"/>
    <n v="3"/>
    <x v="4"/>
    <n v="4"/>
    <s v="SOLO"/>
    <s v="KLATEN"/>
    <s v="KLX"/>
    <s v="REG"/>
    <s v="AO"/>
    <x v="0"/>
    <s v="1P INET"/>
    <s v="8 | OSS - PONR"/>
    <s v="RBS-Regional 3"/>
    <d v="2026-09-15T12:29:59"/>
    <d v="2026-09-16T11:49:28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ACT_COM"/>
    <s v="X"/>
    <s v="NO ADDON"/>
    <m/>
    <s v="PONR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m/>
    <m/>
    <m/>
    <e v="#NUM!"/>
    <e v="#NUM!"/>
    <x v="2"/>
  </r>
  <r>
    <n v="902"/>
    <n v="1002576862"/>
    <n v="3"/>
    <x v="4"/>
    <n v="4"/>
    <s v="SOLO"/>
    <s v="KLATEN"/>
    <s v="PEN"/>
    <s v="REG"/>
    <s v="AO"/>
    <x v="0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0"/>
  </r>
  <r>
    <n v="903"/>
    <n v="1002580401"/>
    <n v="3"/>
    <x v="4"/>
    <n v="4"/>
    <s v="SOLO"/>
    <s v="KLATEN"/>
    <s v="PEN"/>
    <s v="REG"/>
    <s v="AO"/>
    <x v="0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0"/>
  </r>
  <r>
    <n v="904"/>
    <n v="1002579697"/>
    <n v="3"/>
    <x v="4"/>
    <n v="4"/>
    <s v="SOLO"/>
    <s v="KLATEN"/>
    <s v="PEN"/>
    <s v="REG"/>
    <s v="AO"/>
    <x v="0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0"/>
  </r>
  <r>
    <n v="905"/>
    <n v="1002574349"/>
    <n v="3"/>
    <x v="4"/>
    <n v="4"/>
    <s v="SOLO"/>
    <s v="INNER - SOLO JATENG TIMUR"/>
    <s v="KTO"/>
    <s v="REG"/>
    <s v="AO"/>
    <x v="0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0"/>
  </r>
  <r>
    <n v="906"/>
    <n v="1002579296"/>
    <n v="3"/>
    <x v="4"/>
    <n v="4"/>
    <s v="SOLO"/>
    <s v="INNER - SOLO JATENG TIMUR"/>
    <s v="KTO"/>
    <s v="REG"/>
    <s v="AO"/>
    <x v="0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0"/>
  </r>
  <r>
    <n v="907"/>
    <n v="1002582382"/>
    <n v="3"/>
    <x v="4"/>
    <n v="4"/>
    <s v="SOLO"/>
    <s v="INNER - SOLO JATENG TIMUR"/>
    <s v="KTO"/>
    <s v="REG"/>
    <s v="AO"/>
    <x v="0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0"/>
  </r>
  <r>
    <n v="908"/>
    <n v="1002585678"/>
    <n v="3"/>
    <x v="4"/>
    <n v="4"/>
    <s v="SOLO"/>
    <s v="INNER - SOLO JATENG TIMUR"/>
    <s v="KTO"/>
    <s v="REG"/>
    <s v="AO"/>
    <x v="0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0"/>
  </r>
  <r>
    <n v="909"/>
    <n v="1002569885"/>
    <n v="3"/>
    <x v="4"/>
    <n v="4"/>
    <s v="SOLO"/>
    <s v="INNER - SOLO JATENG TIMUR"/>
    <s v="KTO"/>
    <s v="REG"/>
    <s v="AO"/>
    <x v="0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2"/>
  </r>
  <r>
    <n v="910"/>
    <n v="1002577889"/>
    <n v="3"/>
    <x v="4"/>
    <n v="4"/>
    <s v="SOLO"/>
    <s v="INNER - SOLO JATENG TIMUR"/>
    <s v="KTO"/>
    <s v="REG"/>
    <s v="AO"/>
    <x v="0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2"/>
  </r>
  <r>
    <n v="911"/>
    <n v="1002575178"/>
    <n v="3"/>
    <x v="4"/>
    <n v="4"/>
    <s v="SOLO"/>
    <s v="INNER - SOLO JATENG TIMUR"/>
    <s v="KTO"/>
    <s v="REG"/>
    <s v="AO"/>
    <x v="0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912"/>
    <n v="1002580486"/>
    <n v="3"/>
    <x v="4"/>
    <n v="4"/>
    <s v="SOLO"/>
    <s v="INNER - SOLO JATENG TIMUR"/>
    <s v="KTO"/>
    <s v="REG"/>
    <s v="AO"/>
    <x v="0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</r>
  <r>
    <n v="913"/>
    <n v="1002589836"/>
    <n v="3"/>
    <x v="4"/>
    <n v="4"/>
    <s v="SOLO"/>
    <s v="INNER - SOLO JATENG TIMUR"/>
    <s v="SLO"/>
    <s v="REG"/>
    <s v="AO"/>
    <x v="0"/>
    <s v="1P INET"/>
    <s v="8 | OSS - PONR"/>
    <s v="RBS-Regional 3"/>
    <d v="2026-09-15T16:08:54"/>
    <d v="2026-09-16T12:17:42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ACT_COM"/>
    <s v="X"/>
    <s v="NO ADDON"/>
    <m/>
    <s v="PONR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m/>
    <m/>
    <m/>
    <e v="#NUM!"/>
    <e v="#NUM!"/>
    <x v="2"/>
  </r>
  <r>
    <n v="914"/>
    <n v="1002579098"/>
    <n v="3"/>
    <x v="4"/>
    <n v="4"/>
    <s v="SOLO"/>
    <s v="INNER - SOLO JATENG TIMUR"/>
    <s v="SLO"/>
    <s v="REG"/>
    <s v="AO"/>
    <x v="0"/>
    <m/>
    <s v="MIE - SEND SURVEY"/>
    <s v="RBS-Regional 3"/>
    <d v="2026-09-09T14:55:05"/>
    <d v="2026-09-16T11:28:06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m/>
    <m/>
    <m/>
    <e v="#NUM!"/>
    <e v="#NUM!"/>
    <x v="2"/>
  </r>
  <r>
    <n v="915"/>
    <n v="1002570948"/>
    <n v="3"/>
    <x v="4"/>
    <n v="4"/>
    <s v="SOLO"/>
    <s v="INNER - SOLO JATENG TIMUR"/>
    <s v="SKH"/>
    <s v="REG"/>
    <s v="AO"/>
    <x v="0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0"/>
  </r>
  <r>
    <n v="916"/>
    <n v="1002568199"/>
    <n v="3"/>
    <x v="4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0"/>
  </r>
  <r>
    <n v="917"/>
    <n v="1002567302"/>
    <n v="3"/>
    <x v="4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0"/>
  </r>
  <r>
    <n v="918"/>
    <n v="1002572029"/>
    <n v="3"/>
    <x v="4"/>
    <n v="4"/>
    <s v="KUDUS"/>
    <s v="BLORA"/>
    <s v="BLO"/>
    <s v="REG"/>
    <s v="AO"/>
    <x v="0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0"/>
  </r>
  <r>
    <n v="919"/>
    <n v="1002573331"/>
    <n v="3"/>
    <x v="4"/>
    <n v="4"/>
    <s v="KUDUS"/>
    <s v="BLORA"/>
    <s v="BLO"/>
    <s v="REG"/>
    <s v="AO"/>
    <x v="0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0"/>
  </r>
  <r>
    <n v="920"/>
    <n v="1002584191"/>
    <n v="3"/>
    <x v="4"/>
    <n v="4"/>
    <s v="KUDUS"/>
    <s v="BLORA"/>
    <s v="BLO"/>
    <s v="REG"/>
    <s v="AO"/>
    <x v="0"/>
    <s v="1P INET"/>
    <s v="8 | OSS - PONR"/>
    <s v="RBS-Regional 3"/>
    <d v="2026-09-12T14:11:54"/>
    <d v="2026-09-16T11:12:2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ACT_COM"/>
    <s v="X"/>
    <s v="NO ADDON"/>
    <m/>
    <s v="PONR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m/>
    <m/>
    <m/>
    <e v="#NUM!"/>
    <e v="#NUM!"/>
    <x v="2"/>
  </r>
  <r>
    <n v="921"/>
    <n v="1002566565"/>
    <n v="3"/>
    <x v="4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0"/>
  </r>
  <r>
    <n v="922"/>
    <n v="1002567521"/>
    <n v="3"/>
    <x v="4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0"/>
  </r>
  <r>
    <n v="923"/>
    <n v="1002573570"/>
    <n v="3"/>
    <x v="4"/>
    <n v="4"/>
    <s v="KUDUS"/>
    <s v="BLORA"/>
    <s v="CEP"/>
    <s v="REG"/>
    <s v="AO"/>
    <x v="0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0"/>
  </r>
  <r>
    <n v="924"/>
    <n v="1002586515"/>
    <n v="3"/>
    <x v="4"/>
    <n v="4"/>
    <s v="KUDUS"/>
    <s v="BLORA"/>
    <s v="CEP"/>
    <s v="REG"/>
    <s v="AO"/>
    <x v="0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0"/>
  </r>
  <r>
    <n v="925"/>
    <n v="1002585898"/>
    <n v="3"/>
    <x v="4"/>
    <n v="4"/>
    <s v="KUDUS"/>
    <s v="BLORA"/>
    <s v="CEP"/>
    <s v="REG"/>
    <s v="AO"/>
    <x v="0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</r>
  <r>
    <n v="926"/>
    <n v="1002578448"/>
    <n v="3"/>
    <x v="4"/>
    <n v="4"/>
    <s v="KUDUS"/>
    <s v="BLORA"/>
    <s v="NGA"/>
    <s v="REG"/>
    <s v="AO"/>
    <x v="0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0"/>
  </r>
  <r>
    <n v="927"/>
    <n v="1002574647"/>
    <n v="3"/>
    <x v="4"/>
    <n v="4"/>
    <s v="KUDUS"/>
    <s v="BLORA"/>
    <s v="RDB"/>
    <s v="REG"/>
    <s v="AO"/>
    <x v="0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0"/>
  </r>
  <r>
    <n v="928"/>
    <n v="1002574303"/>
    <n v="3"/>
    <x v="4"/>
    <n v="4"/>
    <s v="KUDUS"/>
    <s v="BLORA"/>
    <s v="RDB"/>
    <s v="REG"/>
    <s v="AO"/>
    <x v="0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0"/>
  </r>
  <r>
    <n v="929"/>
    <n v="1002565535"/>
    <n v="3"/>
    <x v="4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0"/>
  </r>
  <r>
    <n v="930"/>
    <n v="1002583836"/>
    <n v="3"/>
    <x v="4"/>
    <n v="4"/>
    <s v="KUDUS"/>
    <s v="PURWODADI"/>
    <s v="GDO"/>
    <s v="REG"/>
    <s v="AO"/>
    <x v="0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0"/>
  </r>
  <r>
    <n v="931"/>
    <n v="1002589133"/>
    <n v="3"/>
    <x v="4"/>
    <n v="4"/>
    <s v="KUDUS"/>
    <s v="PURWODADI"/>
    <s v="GDO"/>
    <s v="REG"/>
    <s v="AO"/>
    <x v="0"/>
    <s v="1P INET"/>
    <s v="8 | OSS - PONR"/>
    <s v="RBS-Regional 3"/>
    <d v="2026-09-15T13:54:01"/>
    <d v="2026-09-16T11:27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ACT_COM"/>
    <s v="GUBUG"/>
    <s v="NO ADDON"/>
    <m/>
    <s v="PONR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m/>
    <m/>
    <m/>
    <e v="#NUM!"/>
    <e v="#NUM!"/>
    <x v="2"/>
  </r>
  <r>
    <n v="932"/>
    <n v="1002575479"/>
    <n v="3"/>
    <x v="4"/>
    <n v="4"/>
    <s v="KUDUS"/>
    <s v="PURWODADI"/>
    <s v="GDO"/>
    <s v="REG"/>
    <s v="AO"/>
    <x v="0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2"/>
  </r>
  <r>
    <n v="933"/>
    <n v="1002566472"/>
    <n v="3"/>
    <x v="4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0"/>
  </r>
  <r>
    <n v="934"/>
    <n v="1002578144"/>
    <n v="3"/>
    <x v="4"/>
    <n v="4"/>
    <s v="KUDUS"/>
    <s v="PURWODADI"/>
    <s v="GBU"/>
    <s v="REG"/>
    <s v="AO"/>
    <x v="0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</r>
  <r>
    <n v="935"/>
    <n v="1002582151"/>
    <n v="3"/>
    <x v="4"/>
    <n v="4"/>
    <s v="KUDUS"/>
    <s v="PURWODADI"/>
    <s v="GBU"/>
    <s v="REG"/>
    <s v="AO"/>
    <x v="0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0"/>
  </r>
  <r>
    <n v="936"/>
    <n v="1002588817"/>
    <n v="3"/>
    <x v="4"/>
    <n v="4"/>
    <s v="KUDUS"/>
    <s v="PURWODADI"/>
    <s v="GBU"/>
    <s v="REG"/>
    <s v="AO"/>
    <x v="0"/>
    <s v="1P INET"/>
    <s v="MIA - INVALID SURVEY"/>
    <s v="RBS-Regional 3"/>
    <d v="2026-09-15T12:33:00"/>
    <d v="2026-09-15T23:42:26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SURVEY_NEW_MANJA"/>
    <s v="GUBUG"/>
    <s v="NO ADDON"/>
    <m/>
    <s v="MIE - INVALID SURVEY - Kendala Jalur/Rute Tarikan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m/>
    <m/>
    <m/>
    <e v="#NUM!"/>
    <e v="#NUM!"/>
    <x v="2"/>
  </r>
  <r>
    <n v="937"/>
    <n v="1002566474"/>
    <n v="3"/>
    <x v="4"/>
    <n v="4"/>
    <s v="KUDUS"/>
    <s v="PURWODADI"/>
    <s v="GBU"/>
    <s v="REG"/>
    <s v="AO"/>
    <x v="0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2"/>
  </r>
  <r>
    <n v="938"/>
    <n v="1002570445"/>
    <n v="3"/>
    <x v="4"/>
    <n v="4"/>
    <s v="KUDUS"/>
    <s v="PURWODADI"/>
    <s v="PWB"/>
    <s v="REG"/>
    <s v="AO"/>
    <x v="0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0"/>
  </r>
  <r>
    <n v="939"/>
    <n v="1002575348"/>
    <n v="3"/>
    <x v="4"/>
    <n v="4"/>
    <s v="KUDUS"/>
    <s v="PURWODADI"/>
    <s v="PWB"/>
    <s v="REG"/>
    <s v="AO"/>
    <x v="0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0"/>
  </r>
  <r>
    <n v="940"/>
    <n v="1002576296"/>
    <n v="3"/>
    <x v="4"/>
    <n v="4"/>
    <s v="KUDUS"/>
    <s v="PURWODADI"/>
    <s v="PWB"/>
    <s v="REG"/>
    <s v="AO"/>
    <x v="0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0"/>
  </r>
  <r>
    <n v="941"/>
    <n v="1002578130"/>
    <n v="3"/>
    <x v="4"/>
    <n v="4"/>
    <s v="KUDUS"/>
    <s v="PURWODADI"/>
    <s v="PWB"/>
    <s v="REG"/>
    <s v="AO"/>
    <x v="0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</r>
  <r>
    <n v="942"/>
    <n v="1002586135"/>
    <n v="3"/>
    <x v="4"/>
    <n v="4"/>
    <s v="KUDUS"/>
    <s v="PURWODADI"/>
    <s v="PWB"/>
    <s v="REG"/>
    <s v="AO"/>
    <x v="0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0"/>
  </r>
  <r>
    <n v="943"/>
    <n v="1002568531"/>
    <n v="3"/>
    <x v="4"/>
    <n v="4"/>
    <s v="KUDUS"/>
    <s v="PURWODADI"/>
    <s v="WRO"/>
    <s v="REG"/>
    <s v="AO"/>
    <x v="0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0"/>
  </r>
  <r>
    <n v="944"/>
    <n v="1002574698"/>
    <n v="3"/>
    <x v="4"/>
    <n v="4"/>
    <s v="SOLO"/>
    <s v="SRAGEN"/>
    <s v="SRG"/>
    <s v="REG"/>
    <s v="AO"/>
    <x v="0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0"/>
  </r>
  <r>
    <n v="945"/>
    <n v="1002575455"/>
    <n v="3"/>
    <x v="4"/>
    <n v="4"/>
    <s v="SOLO"/>
    <s v="SRAGEN"/>
    <s v="SRG"/>
    <s v="REG"/>
    <s v="AO"/>
    <x v="0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</r>
  <r>
    <n v="946"/>
    <n v="1002575143"/>
    <n v="3"/>
    <x v="4"/>
    <n v="4"/>
    <s v="SOLO"/>
    <s v="SRAGEN"/>
    <s v="SRG"/>
    <s v="REG"/>
    <s v="AO"/>
    <x v="0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0"/>
  </r>
  <r>
    <n v="947"/>
    <n v="1002576610"/>
    <n v="3"/>
    <x v="4"/>
    <n v="4"/>
    <s v="SOLO"/>
    <s v="SRAGEN"/>
    <s v="SRG"/>
    <s v="REG"/>
    <s v="AO"/>
    <x v="0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1"/>
  </r>
  <r>
    <n v="948"/>
    <n v="1002580358"/>
    <n v="3"/>
    <x v="4"/>
    <n v="4"/>
    <s v="SOLO"/>
    <s v="SRAGEN"/>
    <s v="SRG"/>
    <s v="REG"/>
    <s v="AO"/>
    <x v="0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0"/>
  </r>
  <r>
    <n v="949"/>
    <n v="1002572812"/>
    <n v="3"/>
    <x v="4"/>
    <n v="4"/>
    <s v="SOLO"/>
    <s v="SRAGEN"/>
    <s v="SRG"/>
    <s v="REG"/>
    <s v="AO"/>
    <x v="0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2"/>
  </r>
  <r>
    <n v="950"/>
    <n v="1002583884"/>
    <n v="3"/>
    <x v="4"/>
    <n v="4"/>
    <s v="SOLO"/>
    <s v="SRAGEN"/>
    <s v="SRG"/>
    <s v="REG"/>
    <s v="AO"/>
    <x v="0"/>
    <m/>
    <s v="OSS - FALLOUT"/>
    <s v="RBS-Regional 3"/>
    <d v="2026-09-12T10:59:54"/>
    <d v="2026-09-15T09:11:11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FO_WFM"/>
    <s v="X"/>
    <s v="NO ADDON"/>
    <m/>
    <s v="Provisioning Failed|WFM|INF009382901|TKJ_-7.452134,111.03165249999999_cek lok, masih mencari solusi rute istalasi, rute kabe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m/>
    <m/>
    <m/>
    <e v="#NUM!"/>
    <e v="#NUM!"/>
    <x v="2"/>
  </r>
  <r>
    <n v="951"/>
    <n v="1002572925"/>
    <n v="3"/>
    <x v="4"/>
    <n v="4"/>
    <s v="SOLO"/>
    <s v="SRAGEN"/>
    <s v="KAR"/>
    <s v="REG"/>
    <s v="AO"/>
    <x v="0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0"/>
  </r>
  <r>
    <n v="952"/>
    <n v="1002570443"/>
    <n v="3"/>
    <x v="4"/>
    <n v="4"/>
    <s v="SOLO"/>
    <s v="SRAGEN"/>
    <s v="KAR"/>
    <s v="REG"/>
    <s v="AO"/>
    <x v="0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2"/>
  </r>
  <r>
    <n v="953"/>
    <n v="1002566014"/>
    <n v="3"/>
    <x v="4"/>
    <n v="4"/>
    <s v="SOLO"/>
    <s v="INNER - SOLO JATENG TIMUR"/>
    <s v="SOP"/>
    <s v="REG"/>
    <s v="AO"/>
    <x v="0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0"/>
  </r>
  <r>
    <n v="954"/>
    <n v="1002568541"/>
    <n v="3"/>
    <x v="4"/>
    <n v="4"/>
    <s v="SOLO"/>
    <s v="INNER - SOLO JATENG TIMUR"/>
    <s v="SOP"/>
    <s v="REG"/>
    <s v="AO"/>
    <x v="0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0"/>
  </r>
  <r>
    <n v="955"/>
    <n v="1002571189"/>
    <n v="3"/>
    <x v="4"/>
    <n v="4"/>
    <s v="SOLO"/>
    <s v="INNER - SOLO JATENG TIMUR"/>
    <s v="SOP"/>
    <s v="REG"/>
    <s v="AO"/>
    <x v="0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0"/>
  </r>
  <r>
    <n v="956"/>
    <n v="1002571180"/>
    <n v="3"/>
    <x v="4"/>
    <n v="4"/>
    <s v="SOLO"/>
    <s v="INNER - SOLO JATENG TIMUR"/>
    <s v="SOP"/>
    <s v="REG"/>
    <s v="AO"/>
    <x v="0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0"/>
  </r>
  <r>
    <n v="957"/>
    <n v="1002570913"/>
    <n v="3"/>
    <x v="4"/>
    <n v="4"/>
    <s v="SOLO"/>
    <s v="INNER - SOLO JATENG TIMUR"/>
    <s v="SOP"/>
    <s v="REG"/>
    <s v="AO"/>
    <x v="0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2"/>
  </r>
  <r>
    <n v="958"/>
    <n v="1002583996"/>
    <n v="3"/>
    <x v="4"/>
    <n v="4"/>
    <s v="SOLO"/>
    <s v="SRAGEN"/>
    <s v="TWM"/>
    <s v="REG"/>
    <s v="AO"/>
    <x v="0"/>
    <s v="1P INET"/>
    <s v="8 | OSS - PONR"/>
    <s v="RBS-Regional 3"/>
    <d v="2026-09-12T12:12:00"/>
    <d v="2026-09-14T14:38:58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ACT_COM"/>
    <s v="KARANGANYAR SOLO"/>
    <s v="NO ADDON"/>
    <m/>
    <s v="PONR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</r>
  <r>
    <n v="959"/>
    <n v="1002565759"/>
    <n v="3"/>
    <x v="4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0"/>
  </r>
  <r>
    <n v="960"/>
    <n v="1002572366"/>
    <n v="3"/>
    <x v="4"/>
    <n v="4"/>
    <s v="SOLO"/>
    <s v="INNER - SOLO JATENG TIMUR"/>
    <s v="GLD"/>
    <s v="REG"/>
    <s v="AO"/>
    <x v="0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0"/>
  </r>
  <r>
    <n v="961"/>
    <n v="1002575560"/>
    <n v="3"/>
    <x v="4"/>
    <n v="4"/>
    <s v="SOLO"/>
    <s v="INNER - SOLO JATENG TIMUR"/>
    <s v="GLD"/>
    <s v="REG"/>
    <s v="AO"/>
    <x v="0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0"/>
  </r>
  <r>
    <n v="962"/>
    <n v="1002582102"/>
    <n v="3"/>
    <x v="4"/>
    <n v="4"/>
    <s v="SOLO"/>
    <s v="INNER - SOLO JATENG TIMUR"/>
    <s v="GLD"/>
    <s v="REG"/>
    <s v="AO"/>
    <x v="0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0"/>
  </r>
  <r>
    <n v="963"/>
    <n v="1002584044"/>
    <n v="3"/>
    <x v="4"/>
    <n v="4"/>
    <s v="SOLO"/>
    <s v="INNER - SOLO JATENG TIMUR"/>
    <s v="GLD"/>
    <s v="REG"/>
    <s v="AO"/>
    <x v="0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0"/>
  </r>
  <r>
    <n v="964"/>
    <n v="1002566938"/>
    <n v="3"/>
    <x v="4"/>
    <n v="4"/>
    <s v="SOLO"/>
    <s v="INNER - SOLO JATENG TIMUR"/>
    <s v="GLD"/>
    <s v="REG"/>
    <s v="AO"/>
    <x v="0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2"/>
  </r>
  <r>
    <n v="965"/>
    <n v="1002589728"/>
    <n v="3"/>
    <x v="4"/>
    <n v="4"/>
    <s v="SOLO"/>
    <s v="INNER - SOLO JATENG TIMUR"/>
    <s v="GLD"/>
    <s v="REG"/>
    <s v="AO"/>
    <x v="0"/>
    <s v="1P INET"/>
    <s v="8 | OSS - PONR"/>
    <s v="RBS-Regional 3"/>
    <d v="2026-09-15T15:44:55"/>
    <d v="2026-09-16T10:47:08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ACT_COM"/>
    <s v="X"/>
    <s v="NO ADDON"/>
    <m/>
    <s v="PONR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m/>
    <m/>
    <m/>
    <e v="#NUM!"/>
    <e v="#NUM!"/>
    <x v="2"/>
  </r>
  <r>
    <n v="966"/>
    <n v="1002567171"/>
    <n v="3"/>
    <x v="4"/>
    <n v="4"/>
    <s v="SOLO"/>
    <s v="INNER - SOLO JATENG TIMUR"/>
    <s v="KRT"/>
    <s v="REG"/>
    <s v="AO"/>
    <x v="0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0"/>
  </r>
  <r>
    <n v="967"/>
    <n v="1002570113"/>
    <n v="3"/>
    <x v="4"/>
    <n v="4"/>
    <s v="SOLO"/>
    <s v="INNER - SOLO JATENG TIMUR"/>
    <s v="KRT"/>
    <s v="REG"/>
    <s v="AO"/>
    <x v="0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0"/>
  </r>
  <r>
    <n v="968"/>
    <n v="1002571168"/>
    <n v="3"/>
    <x v="4"/>
    <n v="4"/>
    <s v="SOLO"/>
    <s v="INNER - SOLO JATENG TIMUR"/>
    <s v="KRT"/>
    <s v="REG"/>
    <s v="AO"/>
    <x v="0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0"/>
  </r>
  <r>
    <n v="969"/>
    <n v="1002580871"/>
    <n v="3"/>
    <x v="4"/>
    <n v="4"/>
    <s v="SOLO"/>
    <s v="INNER - SOLO JATENG TIMUR"/>
    <s v="KRT"/>
    <s v="REG"/>
    <s v="AO"/>
    <x v="0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0"/>
  </r>
  <r>
    <n v="970"/>
    <n v="1002582439"/>
    <n v="3"/>
    <x v="4"/>
    <n v="4"/>
    <s v="SOLO"/>
    <s v="INNER - SOLO JATENG TIMUR"/>
    <s v="KRT"/>
    <s v="REG"/>
    <s v="AO"/>
    <x v="0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0"/>
  </r>
  <r>
    <n v="971"/>
    <n v="1002583834"/>
    <n v="3"/>
    <x v="4"/>
    <n v="4"/>
    <s v="SOLO"/>
    <s v="INNER - SOLO JATENG TIMUR"/>
    <s v="KRT"/>
    <s v="REG"/>
    <s v="AO"/>
    <x v="0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0"/>
  </r>
  <r>
    <n v="972"/>
    <n v="1002577475"/>
    <n v="3"/>
    <x v="4"/>
    <n v="4"/>
    <s v="SOLO"/>
    <s v="INNER - SOLO JATENG TIMUR"/>
    <s v="KRT"/>
    <s v="REG"/>
    <s v="AO"/>
    <x v="0"/>
    <m/>
    <s v="7 | OSS - PROVISIONING ISSUED"/>
    <s v="RBS-Regional 3"/>
    <d v="2026-09-08T15:56:26"/>
    <d v="2026-09-11T08:05:26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I"/>
    <s v="X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m/>
    <m/>
    <m/>
    <e v="#NUM!"/>
    <e v="#NUM!"/>
    <x v="2"/>
  </r>
  <r>
    <n v="973"/>
    <n v="1002576169"/>
    <n v="3"/>
    <x v="4"/>
    <n v="4"/>
    <s v="SOLO"/>
    <s v="INNER - SOLO JATENG TIMUR"/>
    <s v="KRT"/>
    <s v="REG"/>
    <s v="AO"/>
    <x v="0"/>
    <m/>
    <s v="7 | OSS - PROVISIONING ISSUED"/>
    <s v="RBS-Regional 3"/>
    <d v="2026-09-08T08:59:46"/>
    <d v="2026-09-11T08:06:10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m/>
    <m/>
    <m/>
    <e v="#NUM!"/>
    <e v="#NUM!"/>
    <x v="2"/>
  </r>
  <r>
    <n v="974"/>
    <n v="1002564524"/>
    <n v="3"/>
    <x v="4"/>
    <n v="4"/>
    <s v="SOLO"/>
    <s v="INNER - SOLO JATENG TIMUR"/>
    <s v="KRT"/>
    <s v="REG"/>
    <s v="AO"/>
    <x v="0"/>
    <s v="1P INET"/>
    <s v="8 | OSS - PONR"/>
    <s v="RBS-Regional 3"/>
    <d v="2026-09-01T09:48:56"/>
    <d v="2026-09-15T16:09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ACT_COM"/>
    <s v="X"/>
    <s v="NO ADDON"/>
    <m/>
    <s v="PONR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2"/>
  </r>
  <r>
    <n v="975"/>
    <n v="1002576206"/>
    <n v="3"/>
    <x v="4"/>
    <n v="4"/>
    <s v="SOLO"/>
    <s v="INNER - SOLO JATENG TIMUR"/>
    <s v="KRT"/>
    <s v="REG"/>
    <s v="AO"/>
    <x v="0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2"/>
  </r>
  <r>
    <n v="976"/>
    <n v="1002588714"/>
    <n v="3"/>
    <x v="4"/>
    <n v="4"/>
    <s v="SOLO"/>
    <s v="INNER - SOLO JATENG TIMUR"/>
    <s v="KRT"/>
    <s v="REG"/>
    <s v="AO"/>
    <x v="0"/>
    <s v="1P INET"/>
    <s v="MIA - INVALID SURVEY"/>
    <s v="RBS-Regional 3"/>
    <d v="2026-09-15T11:54:00"/>
    <d v="2026-09-15T23:40:20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</r>
  <r>
    <n v="977"/>
    <n v="1002588763"/>
    <n v="3"/>
    <x v="4"/>
    <n v="4"/>
    <s v="SOLO"/>
    <s v="INNER - SOLO JATENG TIMUR"/>
    <s v="KRT"/>
    <s v="REG"/>
    <s v="AO"/>
    <x v="0"/>
    <s v="1P INET"/>
    <s v="MIA - INVALID SURVEY"/>
    <s v="RBS-Regional 3"/>
    <d v="2026-09-15T12:08:54"/>
    <d v="2026-09-15T23:40:52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m/>
    <m/>
    <m/>
    <e v="#NUM!"/>
    <e v="#NUM!"/>
    <x v="2"/>
  </r>
  <r>
    <n v="978"/>
    <n v="1002568834"/>
    <n v="3"/>
    <x v="4"/>
    <n v="4"/>
    <s v="SOLO"/>
    <s v="INNER - SOLO JATENG TIMUR"/>
    <s v="KRT"/>
    <s v="REG"/>
    <s v="AO"/>
    <x v="0"/>
    <m/>
    <s v="FCC - HD1A - SUBMIT"/>
    <s v="RBS-Regional 3"/>
    <d v="2026-09-03T09:10:58"/>
    <d v="2026-09-15T09:16:13"/>
    <n v="69382772"/>
    <m/>
    <m/>
    <s v="Gedung Audit fraud ANS 3"/>
    <s v="ODP-KRT-FZ/006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6 08:00:00|Nama PIC : bapak niko No HP : 0882008520002 Alt :  M Janji : (RABU/16/SEPTEMBER/2026) jam Pasang : 09:00 Note : hubungi pelanggan jika ingin kelokasi|40961371|MYDITA"/>
    <s v="FCC"/>
    <d v="2026-03-09T09:25:39"/>
    <m/>
    <m/>
    <s v="FCC"/>
    <s v="X"/>
    <s v="NO ADDON"/>
    <m/>
    <s v="AGREE : Lanjut berlangganan by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Nama PIC : bapak niko No HP : 0882008520002 Alt :  M Janji : (RABU/16/SEPTEMBER/2026) jam Pasang : 09:00 Note : hubungi pelanggan jika ingin kelokasi|40961371|MYDITA"/>
    <m/>
    <m/>
    <m/>
    <e v="#NUM!"/>
    <e v="#NUM!"/>
    <x v="2"/>
  </r>
  <r>
    <n v="979"/>
    <n v="1002568893"/>
    <n v="3"/>
    <x v="4"/>
    <n v="4"/>
    <s v="SOLO"/>
    <s v="INNER - SOLO JATENG TIMUR"/>
    <s v="KRT"/>
    <s v="REG"/>
    <s v="AO"/>
    <x v="0"/>
    <m/>
    <s v="FCC - HD1A - SUBMIT"/>
    <s v="RBS-Regional 3"/>
    <d v="2026-09-03T09:21:23"/>
    <d v="2026-09-07T11:24:23"/>
    <n v="69382805"/>
    <m/>
    <m/>
    <s v="GEDUNG ANSENA AUDIT GLOBAL 5"/>
    <s v="ODP-KRT-FW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08 08:00:00|Nama PIC : Cahyo No HP : 085764652186 Alt :  M Janji : 08 September 2026 Jam Pasang : 08.00 - 13:00  NoteÃ‚Â :  hubungi terlebih dahulu sebelum kelokasi|40981184|MYDITA"/>
    <s v="FCC"/>
    <d v="2026-03-09T09:25:39"/>
    <m/>
    <m/>
    <s v="FCC"/>
    <s v="X"/>
    <s v="NO ADDON"/>
    <m/>
    <s v="AGREE : Lanjut berlangganan b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8T08:00:00"/>
    <s v="2026-09-08 08:00:00|Nama PIC : Cahyo No HP : 085764652186 Alt :  M Janji : 08 September 2026 Jam Pasang : 08.00 - 13:00  NoteÃ‚Â :  hubungi terlebih dahulu sebelum kelokasi|40981184|MYDITA"/>
    <m/>
    <m/>
    <m/>
    <e v="#NUM!"/>
    <e v="#NUM!"/>
    <x v="2"/>
  </r>
  <r>
    <n v="980"/>
    <n v="1002568862"/>
    <n v="3"/>
    <x v="4"/>
    <n v="4"/>
    <s v="SOLO"/>
    <s v="INNER - SOLO JATENG TIMUR"/>
    <s v="KRT"/>
    <s v="REG"/>
    <s v="AO"/>
    <x v="0"/>
    <m/>
    <s v="FCC - HD1A - SUBMIT"/>
    <s v="RBS-Regional 3"/>
    <d v="2026-09-03T09:15:42"/>
    <d v="2026-09-09T17:27:07"/>
    <n v="69382744"/>
    <m/>
    <m/>
    <s v="GEDUNG ANSENA AUDIT GLOBAL 4"/>
    <s v="ODP-KRT-FZ/009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0 15:00:00|Nama PIC:  bp elyonaei No HP: 085764652186 Alt: Tanggal: 10/9/2026 Jam Pasang: Sore Note: Hubungi sebelum ke lokasi, terimakasih. |40931149|MYDITA"/>
    <s v="FCC"/>
    <d v="2026-03-09T09:25:39"/>
    <m/>
    <m/>
    <s v="FCC"/>
    <s v="X"/>
    <s v="NO ADDON"/>
    <m/>
    <s v="AGREE : Lanjut berlangganan by RIRIN RISNAWATI 4093114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15:00:00"/>
    <s v="2026-09-10 15:00:00|Nama PIC:  bp elyonaei No HP: 085764652186 Alt: Tanggal: 10/9/2026 Jam Pasang: Sore Note: Hubungi sebelum ke lokasi, terimakasih. |40931149|MYDITA"/>
    <m/>
    <m/>
    <m/>
    <e v="#NUM!"/>
    <e v="#NUM!"/>
    <x v="2"/>
  </r>
  <r>
    <n v="981"/>
    <n v="1002578823"/>
    <n v="3"/>
    <x v="4"/>
    <n v="4"/>
    <s v="SOLO"/>
    <s v="INNER - SOLO JATENG TIMUR"/>
    <s v="KRT"/>
    <s v="REG"/>
    <s v="AO"/>
    <x v="0"/>
    <m/>
    <s v="FCC - HD1A - PROGRESS"/>
    <s v="RBS-Regional 3"/>
    <d v="2026-09-09T13:49:12"/>
    <d v="2026-09-09T13:50:08"/>
    <n v="69386938"/>
    <m/>
    <m/>
    <s v="GEDUNG OFFLINE LOKASI 1"/>
    <m/>
    <m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9-09T13:54:48"/>
    <m/>
    <m/>
    <s v="FCC"/>
    <s v="X"/>
    <s v="NO ADDON"/>
    <m/>
    <s v="MYDITA RBS - HD1A - PROGRESS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2"/>
  </r>
  <r>
    <n v="982"/>
    <n v="1002566730"/>
    <n v="3"/>
    <x v="4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983"/>
    <n v="1002576191"/>
    <n v="3"/>
    <x v="4"/>
    <n v="4"/>
    <s v="SOLO"/>
    <s v="INNER - SOLO JATENG TIMUR"/>
    <s v="KRT"/>
    <s v="REG"/>
    <s v="AO"/>
    <x v="0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984"/>
    <n v="1002566159"/>
    <n v="3"/>
    <x v="4"/>
    <n v="4"/>
    <s v="SOLO"/>
    <s v="INNER - SOLO JATENG TIMUR"/>
    <s v="MSO"/>
    <s v="REG"/>
    <s v="AO"/>
    <x v="0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0"/>
  </r>
  <r>
    <n v="985"/>
    <n v="1002565076"/>
    <n v="3"/>
    <x v="4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0"/>
  </r>
  <r>
    <n v="986"/>
    <n v="1002564622"/>
    <n v="3"/>
    <x v="4"/>
    <n v="4"/>
    <s v="SOLO"/>
    <s v="INNER - SOLO JATENG TIMUR"/>
    <s v="MSO"/>
    <s v="REG"/>
    <s v="AO"/>
    <x v="0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0"/>
  </r>
  <r>
    <n v="987"/>
    <n v="1002577522"/>
    <n v="3"/>
    <x v="4"/>
    <n v="4"/>
    <s v="SOLO"/>
    <s v="INNER - SOLO JATENG TIMUR"/>
    <s v="MSO"/>
    <s v="REG"/>
    <s v="AO"/>
    <x v="0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0"/>
  </r>
  <r>
    <n v="988"/>
    <n v="1002567313"/>
    <n v="3"/>
    <x v="4"/>
    <n v="4"/>
    <s v="SOLO"/>
    <s v="INNER - SOLO JATENG TIMUR"/>
    <s v="MSO"/>
    <s v="REG"/>
    <s v="AO"/>
    <x v="0"/>
    <s v="1P INET"/>
    <s v="OSS - FALLOUT"/>
    <s v="RBS-Regional 3"/>
    <d v="2026-09-02T11:32:56"/>
    <d v="2026-09-11T14:59:01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FO_WFM"/>
    <s v="SOLO PALUR"/>
    <s v="NO ADDON"/>
    <m/>
    <s v="Provisioning Failed|WFM|INF009322604|cancel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2"/>
  </r>
  <r>
    <n v="989"/>
    <n v="1002572951"/>
    <n v="3"/>
    <x v="4"/>
    <n v="4"/>
    <s v="SOLO"/>
    <s v="INNER - SOLO JATENG TIMUR"/>
    <s v="MSO"/>
    <s v="REG"/>
    <s v="AO"/>
    <x v="0"/>
    <s v="1P INET"/>
    <s v="OSS - FALLOUT"/>
    <s v="RBS-Regional 3"/>
    <d v="2026-09-05T11:32:56"/>
    <d v="2026-09-11T16:28:29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FO_WFM"/>
    <s v="SOLO PALUR"/>
    <s v="NO ADDON"/>
    <m/>
    <s v="Provisioning Failed|WFM|INF009323943|TOJ_-7.5418757,110.8341743_AREA BELUM TERKAFER JARINGAN INDIHOME ODP TERDEKAT MSO-FCD/02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2"/>
  </r>
  <r>
    <n v="990"/>
    <n v="1002585810"/>
    <n v="3"/>
    <x v="4"/>
    <n v="4"/>
    <s v="SOLO"/>
    <s v="INNER - SOLO JATENG TIMUR"/>
    <s v="MSO"/>
    <s v="REG"/>
    <s v="AO"/>
    <x v="0"/>
    <m/>
    <s v="8 | OSS - PONR"/>
    <s v="RBS-Regional 3"/>
    <d v="2026-09-14T10:32:30"/>
    <d v="2026-09-15T12:25:05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ACT_COM"/>
    <s v="SOLO PALUR"/>
    <s v="NO ADDON"/>
    <m/>
    <s v="PONR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m/>
    <m/>
    <m/>
    <e v="#NUM!"/>
    <e v="#NUM!"/>
    <x v="2"/>
  </r>
  <r>
    <n v="991"/>
    <n v="1002584452"/>
    <n v="3"/>
    <x v="4"/>
    <n v="4"/>
    <s v="SOLO"/>
    <s v="INNER - SOLO JATENG TIMUR"/>
    <s v="MSO"/>
    <s v="REG"/>
    <s v="AO"/>
    <x v="0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992"/>
    <n v="1002586384"/>
    <n v="3"/>
    <x v="4"/>
    <n v="4"/>
    <s v="SOLO"/>
    <s v="WONOGIRI"/>
    <s v="BRN"/>
    <s v="REG"/>
    <s v="AO"/>
    <x v="0"/>
    <s v="1P INET"/>
    <s v="8 | OSS - PONR"/>
    <s v="RBS-Regional 3"/>
    <d v="2026-09-14T13:15:00"/>
    <d v="2026-09-16T12:17:0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ACT_COM"/>
    <s v="X"/>
    <s v="NO ADDON"/>
    <m/>
    <s v="PONR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m/>
    <m/>
    <m/>
    <e v="#NUM!"/>
    <e v="#NUM!"/>
    <x v="2"/>
  </r>
  <r>
    <n v="993"/>
    <n v="1002585397"/>
    <n v="3"/>
    <x v="4"/>
    <n v="4"/>
    <s v="SOLO"/>
    <s v="WONOGIRI"/>
    <s v="JSO"/>
    <s v="REG"/>
    <s v="AO"/>
    <x v="0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0"/>
  </r>
  <r>
    <n v="994"/>
    <n v="1002573236"/>
    <n v="3"/>
    <x v="4"/>
    <n v="4"/>
    <s v="SOLO"/>
    <s v="WONOGIRI"/>
    <s v="WNG"/>
    <s v="REG"/>
    <s v="AO"/>
    <x v="0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0"/>
  </r>
  <r>
    <n v="995"/>
    <n v="1002580929"/>
    <n v="3"/>
    <x v="4"/>
    <n v="4"/>
    <s v="SOLO"/>
    <s v="WONOGIRI"/>
    <s v="WNG"/>
    <s v="REG"/>
    <s v="AO"/>
    <x v="0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0"/>
  </r>
  <r>
    <n v="996"/>
    <n v="1002580516"/>
    <n v="3"/>
    <x v="4"/>
    <n v="4"/>
    <s v="SOLO"/>
    <s v="WONOGIRI"/>
    <s v="WNG"/>
    <s v="REG"/>
    <s v="AO"/>
    <x v="0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0"/>
  </r>
  <r>
    <n v="997"/>
    <n v="1002587586"/>
    <n v="3"/>
    <x v="4"/>
    <n v="4"/>
    <s v="SOLO"/>
    <s v="WONOGIRI"/>
    <s v="WNG"/>
    <s v="REG"/>
    <s v="AO"/>
    <x v="0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0"/>
  </r>
  <r>
    <n v="998"/>
    <n v="1002585008"/>
    <n v="3"/>
    <x v="3"/>
    <n v="5"/>
    <s v="SBY UTARA"/>
    <s v="GRESIK"/>
    <s v="BPG"/>
    <s v="REG"/>
    <s v="AO"/>
    <x v="0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2"/>
  </r>
  <r>
    <n v="999"/>
    <n v="1002565586"/>
    <n v="3"/>
    <x v="5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0"/>
  </r>
  <r>
    <n v="1000"/>
    <n v="1002569284"/>
    <n v="3"/>
    <x v="5"/>
    <n v="5"/>
    <s v="SIDOARJO"/>
    <s v="JOMBANG"/>
    <s v="JOM"/>
    <s v="REG"/>
    <s v="AO"/>
    <x v="0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0"/>
  </r>
  <r>
    <n v="1001"/>
    <n v="1002569199"/>
    <n v="3"/>
    <x v="5"/>
    <n v="5"/>
    <s v="SIDOARJO"/>
    <s v="JOMBANG"/>
    <s v="JOM"/>
    <s v="REG"/>
    <s v="AO"/>
    <x v="0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0"/>
  </r>
  <r>
    <n v="1002"/>
    <n v="1002573870"/>
    <n v="3"/>
    <x v="5"/>
    <n v="5"/>
    <s v="SIDOARJO"/>
    <s v="JOMBANG"/>
    <s v="JOM"/>
    <s v="REG"/>
    <s v="AO"/>
    <x v="0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0"/>
  </r>
  <r>
    <n v="1003"/>
    <n v="1002580306"/>
    <n v="3"/>
    <x v="5"/>
    <n v="5"/>
    <s v="SIDOARJO"/>
    <s v="JOMBANG"/>
    <s v="JOM"/>
    <s v="REG"/>
    <s v="AO"/>
    <x v="0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0"/>
  </r>
  <r>
    <n v="1004"/>
    <n v="1002584977"/>
    <n v="3"/>
    <x v="5"/>
    <n v="5"/>
    <s v="SIDOARJO"/>
    <s v="JOMBANG"/>
    <s v="JOM"/>
    <s v="REG"/>
    <s v="AO"/>
    <x v="0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0"/>
  </r>
  <r>
    <n v="1005"/>
    <n v="1002586147"/>
    <n v="3"/>
    <x v="5"/>
    <n v="5"/>
    <s v="SIDOARJO"/>
    <s v="JOMBANG"/>
    <s v="JOM"/>
    <s v="REG"/>
    <s v="AO"/>
    <x v="0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0"/>
  </r>
  <r>
    <n v="1006"/>
    <n v="1002583769"/>
    <n v="3"/>
    <x v="5"/>
    <n v="5"/>
    <s v="SIDOARJO"/>
    <s v="JOMBANG"/>
    <s v="JOM"/>
    <s v="REG"/>
    <s v="AO"/>
    <x v="0"/>
    <m/>
    <s v="QC MIA - INVALID QUALITY CONTROL MIA"/>
    <s v="RBS-Regional 3"/>
    <d v="2026-09-12T09:46:04"/>
    <d v="2026-09-15T18:36:12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07"/>
    <n v="1002566441"/>
    <n v="3"/>
    <x v="5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0"/>
  </r>
  <r>
    <n v="1008"/>
    <n v="1002564963"/>
    <n v="3"/>
    <x v="5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0"/>
  </r>
  <r>
    <n v="1009"/>
    <n v="1002564751"/>
    <n v="3"/>
    <x v="5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0"/>
  </r>
  <r>
    <n v="1010"/>
    <n v="1002564592"/>
    <n v="3"/>
    <x v="5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0"/>
  </r>
  <r>
    <n v="1011"/>
    <n v="1002566337"/>
    <n v="3"/>
    <x v="5"/>
    <n v="5"/>
    <s v="SIDOARJO"/>
    <s v="JOMBANG"/>
    <s v="MOJ"/>
    <s v="REG"/>
    <s v="AO"/>
    <x v="0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0"/>
  </r>
  <r>
    <n v="1012"/>
    <n v="1002568971"/>
    <n v="3"/>
    <x v="5"/>
    <n v="5"/>
    <s v="SIDOARJO"/>
    <s v="JOMBANG"/>
    <s v="MOJ"/>
    <s v="REG"/>
    <s v="AO"/>
    <x v="0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0"/>
  </r>
  <r>
    <n v="1013"/>
    <n v="1002580669"/>
    <n v="3"/>
    <x v="5"/>
    <n v="5"/>
    <s v="SIDOARJO"/>
    <s v="JOMBANG"/>
    <s v="MOJ"/>
    <s v="REG"/>
    <s v="AO"/>
    <x v="0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0"/>
  </r>
  <r>
    <n v="1014"/>
    <n v="1002587301"/>
    <n v="3"/>
    <x v="5"/>
    <n v="5"/>
    <s v="SIDOARJO"/>
    <s v="JOMBANG"/>
    <s v="NRJ"/>
    <s v="REG"/>
    <s v="AO"/>
    <x v="0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0"/>
  </r>
  <r>
    <n v="1015"/>
    <n v="1002574884"/>
    <n v="3"/>
    <x v="5"/>
    <n v="5"/>
    <s v="SIDOARJO"/>
    <s v="JOMBANG"/>
    <s v="POS"/>
    <s v="REG"/>
    <s v="AO"/>
    <x v="0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0"/>
  </r>
  <r>
    <n v="1016"/>
    <n v="1002584525"/>
    <n v="3"/>
    <x v="5"/>
    <n v="5"/>
    <s v="SIDOARJO"/>
    <s v="JOMBANG"/>
    <s v="POS"/>
    <s v="REG"/>
    <s v="AO"/>
    <x v="0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</r>
  <r>
    <n v="1017"/>
    <n v="1002584702"/>
    <n v="3"/>
    <x v="5"/>
    <n v="5"/>
    <s v="SIDOARJO"/>
    <s v="JOMBANG"/>
    <s v="POS"/>
    <s v="REG"/>
    <s v="AO"/>
    <x v="0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0"/>
  </r>
  <r>
    <n v="1018"/>
    <n v="1002573180"/>
    <n v="3"/>
    <x v="5"/>
    <n v="5"/>
    <s v="SIDOARJO"/>
    <s v="JOMBANG"/>
    <s v="POS"/>
    <s v="REG"/>
    <s v="AO"/>
    <x v="0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2"/>
  </r>
  <r>
    <n v="1019"/>
    <n v="1002582244"/>
    <n v="3"/>
    <x v="5"/>
    <n v="5"/>
    <s v="SIDOARJO"/>
    <s v="JOMBANG"/>
    <s v="POS"/>
    <s v="REG"/>
    <s v="AO"/>
    <x v="0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2"/>
  </r>
  <r>
    <n v="1020"/>
    <n v="1002567613"/>
    <n v="3"/>
    <x v="5"/>
    <n v="5"/>
    <s v="SIDOARJO"/>
    <s v="MOJOKERTO"/>
    <s v="DLA"/>
    <s v="REG"/>
    <s v="AO"/>
    <x v="0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0"/>
  </r>
  <r>
    <n v="1021"/>
    <n v="1002573459"/>
    <n v="3"/>
    <x v="5"/>
    <n v="5"/>
    <s v="SIDOARJO"/>
    <s v="MOJOKERTO"/>
    <s v="MIP"/>
    <s v="REG"/>
    <s v="AO"/>
    <x v="0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0"/>
  </r>
  <r>
    <n v="1022"/>
    <n v="1002569793"/>
    <n v="3"/>
    <x v="5"/>
    <n v="5"/>
    <s v="SIDOARJO"/>
    <s v="MOJOKERTO"/>
    <s v="MJS"/>
    <s v="REG"/>
    <s v="AO"/>
    <x v="0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0"/>
  </r>
  <r>
    <n v="1023"/>
    <n v="1002576568"/>
    <n v="3"/>
    <x v="5"/>
    <n v="5"/>
    <s v="SIDOARJO"/>
    <s v="MOJOKERTO"/>
    <s v="MJS"/>
    <s v="REG"/>
    <s v="AO"/>
    <x v="0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0"/>
  </r>
  <r>
    <n v="1024"/>
    <n v="1002578854"/>
    <n v="3"/>
    <x v="5"/>
    <n v="5"/>
    <s v="SIDOARJO"/>
    <s v="MOJOKERTO"/>
    <s v="MJS"/>
    <s v="REG"/>
    <s v="AO"/>
    <x v="0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0"/>
  </r>
  <r>
    <n v="1025"/>
    <n v="1002586250"/>
    <n v="3"/>
    <x v="5"/>
    <n v="5"/>
    <s v="SIDOARJO"/>
    <s v="MOJOKERTO"/>
    <s v="MJS"/>
    <s v="REG"/>
    <s v="AO"/>
    <x v="0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0"/>
  </r>
  <r>
    <n v="1026"/>
    <n v="1002580774"/>
    <n v="3"/>
    <x v="5"/>
    <n v="5"/>
    <s v="SIDOARJO"/>
    <s v="MOJOKERTO"/>
    <s v="MJS"/>
    <s v="REG"/>
    <s v="AO"/>
    <x v="0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2"/>
  </r>
  <r>
    <n v="1027"/>
    <n v="1002573908"/>
    <n v="3"/>
    <x v="5"/>
    <n v="5"/>
    <s v="SIDOARJO"/>
    <s v="MOJOKERTO"/>
    <s v="MJS"/>
    <s v="REG"/>
    <s v="AO"/>
    <x v="0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</r>
  <r>
    <n v="1028"/>
    <n v="1002568917"/>
    <n v="3"/>
    <x v="5"/>
    <n v="5"/>
    <s v="SIDOARJO"/>
    <s v="MOJOKERTO"/>
    <s v="PCT"/>
    <s v="REG"/>
    <s v="AO"/>
    <x v="0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0"/>
  </r>
  <r>
    <n v="1029"/>
    <n v="1002565516"/>
    <n v="3"/>
    <x v="5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0"/>
  </r>
  <r>
    <n v="1030"/>
    <n v="1002569842"/>
    <n v="3"/>
    <x v="5"/>
    <n v="5"/>
    <s v="SIDOARJO"/>
    <s v="MOJOKERTO"/>
    <s v="MRT"/>
    <s v="REG"/>
    <s v="AO"/>
    <x v="0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0"/>
  </r>
  <r>
    <n v="1031"/>
    <n v="1002570453"/>
    <n v="3"/>
    <x v="5"/>
    <n v="5"/>
    <s v="SIDOARJO"/>
    <s v="MOJOKERTO"/>
    <s v="MRT"/>
    <s v="REG"/>
    <s v="AO"/>
    <x v="0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0"/>
  </r>
  <r>
    <n v="1032"/>
    <n v="1002570864"/>
    <n v="3"/>
    <x v="5"/>
    <n v="5"/>
    <s v="SIDOARJO"/>
    <s v="MOJOKERTO"/>
    <s v="MRT"/>
    <s v="REG"/>
    <s v="AO"/>
    <x v="0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0"/>
  </r>
  <r>
    <n v="1033"/>
    <n v="1002573303"/>
    <n v="3"/>
    <x v="5"/>
    <n v="5"/>
    <s v="SIDOARJO"/>
    <s v="MOJOKERTO"/>
    <s v="MRT"/>
    <s v="REG"/>
    <s v="AO"/>
    <x v="0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0"/>
  </r>
  <r>
    <n v="1034"/>
    <n v="1002573087"/>
    <n v="3"/>
    <x v="5"/>
    <n v="5"/>
    <s v="SIDOARJO"/>
    <s v="MOJOKERTO"/>
    <s v="MRT"/>
    <s v="REG"/>
    <s v="AO"/>
    <x v="0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0"/>
  </r>
  <r>
    <n v="1035"/>
    <n v="1002576255"/>
    <n v="3"/>
    <x v="5"/>
    <n v="5"/>
    <s v="SIDOARJO"/>
    <s v="MOJOKERTO"/>
    <s v="MRT"/>
    <s v="REG"/>
    <s v="AO"/>
    <x v="0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0"/>
  </r>
  <r>
    <n v="1036"/>
    <n v="1002578011"/>
    <n v="3"/>
    <x v="5"/>
    <n v="5"/>
    <s v="SIDOARJO"/>
    <s v="MOJOKERTO"/>
    <s v="MRT"/>
    <s v="REG"/>
    <s v="AO"/>
    <x v="0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0"/>
  </r>
  <r>
    <n v="1037"/>
    <n v="1002584302"/>
    <n v="3"/>
    <x v="5"/>
    <n v="5"/>
    <s v="SIDOARJO"/>
    <s v="MOJOKERTO"/>
    <s v="MRT"/>
    <s v="REG"/>
    <s v="AO"/>
    <x v="0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0"/>
  </r>
  <r>
    <n v="1038"/>
    <n v="1002578520"/>
    <n v="3"/>
    <x v="5"/>
    <n v="5"/>
    <s v="SIDOARJO"/>
    <s v="MOJOKERTO"/>
    <s v="MRT"/>
    <s v="REG"/>
    <s v="AO"/>
    <x v="0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39"/>
    <n v="1002583170"/>
    <n v="3"/>
    <x v="5"/>
    <n v="5"/>
    <s v="SIDOARJO"/>
    <s v="MOJOKERTO"/>
    <s v="MRT"/>
    <s v="REG"/>
    <s v="AO"/>
    <x v="0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2"/>
  </r>
  <r>
    <n v="1040"/>
    <n v="1002564252"/>
    <n v="3"/>
    <x v="5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0"/>
  </r>
  <r>
    <n v="1041"/>
    <n v="1002569320"/>
    <n v="3"/>
    <x v="5"/>
    <n v="5"/>
    <s v="SIDOARJO"/>
    <s v="INNER - JATIM TIMUR"/>
    <s v="KRN"/>
    <s v="REG"/>
    <s v="AO"/>
    <x v="0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0"/>
  </r>
  <r>
    <n v="1042"/>
    <n v="1002573464"/>
    <n v="3"/>
    <x v="5"/>
    <n v="5"/>
    <s v="SIDOARJO"/>
    <s v="INNER - JATIM TIMUR"/>
    <s v="KRN"/>
    <s v="REG"/>
    <s v="AO"/>
    <x v="0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0"/>
  </r>
  <r>
    <n v="1043"/>
    <n v="1002577305"/>
    <n v="3"/>
    <x v="5"/>
    <n v="5"/>
    <s v="SIDOARJO"/>
    <s v="INNER - JATIM TIMUR"/>
    <s v="KRN"/>
    <s v="REG"/>
    <s v="AO"/>
    <x v="0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0"/>
  </r>
  <r>
    <n v="1044"/>
    <n v="1002577090"/>
    <n v="3"/>
    <x v="5"/>
    <n v="5"/>
    <s v="SIDOARJO"/>
    <s v="INNER - JATIM TIMUR"/>
    <s v="KRN"/>
    <s v="REG"/>
    <s v="AO"/>
    <x v="0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0"/>
  </r>
  <r>
    <n v="1045"/>
    <n v="1002578036"/>
    <n v="3"/>
    <x v="5"/>
    <n v="5"/>
    <s v="SIDOARJO"/>
    <s v="INNER - JATIM TIMUR"/>
    <s v="KRN"/>
    <s v="REG"/>
    <s v="AO"/>
    <x v="0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0"/>
  </r>
  <r>
    <n v="1046"/>
    <n v="1002582697"/>
    <n v="3"/>
    <x v="5"/>
    <n v="5"/>
    <s v="SIDOARJO"/>
    <s v="INNER - JATIM TIMUR"/>
    <s v="KRN"/>
    <s v="REG"/>
    <s v="AO"/>
    <x v="0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0"/>
  </r>
  <r>
    <n v="1047"/>
    <n v="1002588665"/>
    <n v="3"/>
    <x v="5"/>
    <n v="5"/>
    <s v="SIDOARJO"/>
    <s v="INNER - JATIM TIMUR"/>
    <s v="KRN"/>
    <s v="REG"/>
    <s v="AO"/>
    <x v="0"/>
    <s v="1P INET"/>
    <s v="Completed (PS)"/>
    <s v="RBS-Regional 3"/>
    <d v="2026-09-15T11:42:00"/>
    <d v="2026-09-16T08:05:33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</r>
  <r>
    <n v="1048"/>
    <n v="1002578625"/>
    <n v="3"/>
    <x v="5"/>
    <n v="5"/>
    <s v="SIDOARJO"/>
    <s v="INNER - JATIM TIMUR"/>
    <s v="KRN"/>
    <s v="REG"/>
    <s v="AO"/>
    <x v="0"/>
    <s v="1P INET"/>
    <s v="OSS - FALLOUT"/>
    <s v="RBS-Regional 3"/>
    <d v="2026-09-09T12:23:57"/>
    <d v="2026-09-09T14:00:45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FO_WFM"/>
    <s v="KRIAN"/>
    <s v="NO ADDON"/>
    <m/>
    <s v="Provisioning Failed|WFM|INF009274860|TNO_KP_KO SCB UNSC TAG PEL : -7.384741,112.605041 KENDALA TIDAK ADA ODP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2"/>
  </r>
  <r>
    <n v="1049"/>
    <n v="1002566519"/>
    <n v="3"/>
    <x v="5"/>
    <n v="5"/>
    <s v="SIDOARJO"/>
    <s v="INNER - JATIM TIMUR"/>
    <s v="KRN"/>
    <s v="REG"/>
    <s v="AO"/>
    <x v="0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2"/>
  </r>
  <r>
    <n v="1050"/>
    <n v="1002571271"/>
    <n v="3"/>
    <x v="5"/>
    <n v="5"/>
    <s v="SIDOARJO"/>
    <s v="INNER - JATIM TIMUR"/>
    <s v="KRN"/>
    <s v="REG"/>
    <s v="AO"/>
    <x v="0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2"/>
  </r>
  <r>
    <n v="1051"/>
    <n v="1002588125"/>
    <n v="3"/>
    <x v="5"/>
    <n v="5"/>
    <s v="SIDOARJO"/>
    <s v="INNER - JATIM TIMUR"/>
    <s v="KRN"/>
    <s v="REG"/>
    <s v="AO"/>
    <x v="0"/>
    <m/>
    <s v="QC MIA - INVALID QUALITY CONTROL MIA"/>
    <s v="RBS-Regional 3"/>
    <d v="2026-09-15T09:40:58"/>
    <d v="2026-09-15T17:26:46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anda Tangan Berbeda - Sesuaikan tanda tangan digital dengan KTP, dokumen usaha dan l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</r>
  <r>
    <n v="1052"/>
    <n v="1002579031"/>
    <n v="3"/>
    <x v="5"/>
    <n v="5"/>
    <s v="SIDOARJO"/>
    <s v="INNER - JATIM TIMUR"/>
    <s v="KRN"/>
    <s v="REG"/>
    <s v="AO"/>
    <x v="0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53"/>
    <n v="1002566822"/>
    <n v="3"/>
    <x v="5"/>
    <n v="5"/>
    <s v="SIDOARJO"/>
    <s v="INNER - JATIM TIMUR"/>
    <s v="KRN"/>
    <s v="REG"/>
    <s v="AO"/>
    <x v="0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2"/>
  </r>
  <r>
    <n v="1054"/>
    <n v="1002570289"/>
    <n v="3"/>
    <x v="5"/>
    <n v="5"/>
    <s v="SIDOARJO"/>
    <s v="INNER - JATIM TIMUR"/>
    <s v="KRN"/>
    <s v="REG"/>
    <s v="AO"/>
    <x v="0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2"/>
  </r>
  <r>
    <n v="1055"/>
    <n v="1002573093"/>
    <n v="3"/>
    <x v="5"/>
    <n v="5"/>
    <s v="SIDOARJO"/>
    <s v="INNER - JATIM TIMUR"/>
    <s v="KRN"/>
    <s v="REG"/>
    <s v="AO"/>
    <x v="0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2"/>
  </r>
  <r>
    <n v="1056"/>
    <n v="1002573594"/>
    <n v="3"/>
    <x v="5"/>
    <n v="5"/>
    <s v="SIDOARJO"/>
    <s v="INNER - JATIM TIMUR"/>
    <s v="KRN"/>
    <s v="REG"/>
    <s v="AO"/>
    <x v="0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2"/>
  </r>
  <r>
    <n v="1057"/>
    <n v="1002576340"/>
    <n v="3"/>
    <x v="5"/>
    <n v="5"/>
    <s v="SIDOARJO"/>
    <s v="INNER - JATIM TIMUR"/>
    <s v="KRN"/>
    <s v="REG"/>
    <s v="AO"/>
    <x v="0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</r>
  <r>
    <n v="1058"/>
    <n v="1002577665"/>
    <n v="3"/>
    <x v="5"/>
    <n v="5"/>
    <s v="SIDOARJO"/>
    <s v="INNER - JATIM TIMUR"/>
    <s v="KRN"/>
    <s v="REG"/>
    <s v="AO"/>
    <x v="0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2"/>
  </r>
  <r>
    <n v="1059"/>
    <n v="1002579568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2"/>
  </r>
  <r>
    <n v="1060"/>
    <n v="1002582425"/>
    <n v="3"/>
    <x v="5"/>
    <n v="5"/>
    <s v="SIDOARJO"/>
    <s v="INNER - JATIM TIMUR"/>
    <s v="KRN"/>
    <s v="REG"/>
    <s v="AO"/>
    <x v="0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2"/>
  </r>
  <r>
    <n v="1061"/>
    <n v="1002581926"/>
    <n v="3"/>
    <x v="5"/>
    <n v="5"/>
    <s v="SIDOARJO"/>
    <s v="INNER - JATIM TIMUR"/>
    <s v="SDN"/>
    <s v="REG"/>
    <s v="AO"/>
    <x v="0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0"/>
  </r>
  <r>
    <n v="1062"/>
    <n v="1002569067"/>
    <n v="3"/>
    <x v="5"/>
    <n v="5"/>
    <s v="SIDOARJO"/>
    <s v="INNER - JATIM TIMUR"/>
    <s v="SDA"/>
    <s v="REG"/>
    <s v="AO"/>
    <x v="0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0"/>
  </r>
  <r>
    <n v="1063"/>
    <n v="1002570302"/>
    <n v="3"/>
    <x v="5"/>
    <n v="5"/>
    <s v="SIDOARJO"/>
    <s v="INNER - JATIM TIMUR"/>
    <s v="SDA"/>
    <s v="REG"/>
    <s v="AO"/>
    <x v="0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0"/>
  </r>
  <r>
    <n v="1064"/>
    <n v="1002571105"/>
    <n v="3"/>
    <x v="5"/>
    <n v="5"/>
    <s v="SIDOARJO"/>
    <s v="INNER - JATIM TIMUR"/>
    <s v="SDA"/>
    <s v="REG"/>
    <s v="AO"/>
    <x v="0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0"/>
  </r>
  <r>
    <n v="1065"/>
    <n v="1002571017"/>
    <n v="3"/>
    <x v="5"/>
    <n v="5"/>
    <s v="SIDOARJO"/>
    <s v="INNER - JATIM TIMUR"/>
    <s v="SDA"/>
    <s v="REG"/>
    <s v="AO"/>
    <x v="0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0"/>
  </r>
  <r>
    <n v="1066"/>
    <n v="1002571770"/>
    <n v="3"/>
    <x v="5"/>
    <n v="5"/>
    <s v="SIDOARJO"/>
    <s v="INNER - JATIM TIMUR"/>
    <s v="SDA"/>
    <s v="REG"/>
    <s v="AO"/>
    <x v="0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0"/>
  </r>
  <r>
    <n v="1067"/>
    <n v="1002572970"/>
    <n v="3"/>
    <x v="5"/>
    <n v="5"/>
    <s v="SIDOARJO"/>
    <s v="INNER - JATIM TIMUR"/>
    <s v="SDA"/>
    <s v="REG"/>
    <s v="AO"/>
    <x v="0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0"/>
  </r>
  <r>
    <n v="1068"/>
    <n v="1002572940"/>
    <n v="3"/>
    <x v="5"/>
    <n v="5"/>
    <s v="SIDOARJO"/>
    <s v="INNER - JATIM TIMUR"/>
    <s v="SDA"/>
    <s v="REG"/>
    <s v="AO"/>
    <x v="0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0"/>
  </r>
  <r>
    <n v="1069"/>
    <n v="1002573443"/>
    <n v="3"/>
    <x v="5"/>
    <n v="5"/>
    <s v="SIDOARJO"/>
    <s v="INNER - JATIM TIMUR"/>
    <s v="SDA"/>
    <s v="REG"/>
    <s v="AO"/>
    <x v="0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0"/>
  </r>
  <r>
    <n v="1070"/>
    <n v="1002575995"/>
    <n v="3"/>
    <x v="5"/>
    <n v="5"/>
    <s v="SIDOARJO"/>
    <s v="INNER - JATIM TIMUR"/>
    <s v="SDA"/>
    <s v="REG"/>
    <s v="AO"/>
    <x v="0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0"/>
  </r>
  <r>
    <n v="1071"/>
    <n v="1002577453"/>
    <n v="3"/>
    <x v="5"/>
    <n v="5"/>
    <s v="SIDOARJO"/>
    <s v="INNER - JATIM TIMUR"/>
    <s v="SDA"/>
    <s v="REG"/>
    <s v="AO"/>
    <x v="0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1"/>
  </r>
  <r>
    <n v="1072"/>
    <n v="1002579630"/>
    <n v="3"/>
    <x v="5"/>
    <n v="5"/>
    <s v="SIDOARJO"/>
    <s v="INNER - JATIM TIMUR"/>
    <s v="SDA"/>
    <s v="REG"/>
    <s v="AO"/>
    <x v="0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0"/>
  </r>
  <r>
    <n v="1073"/>
    <n v="1002578108"/>
    <n v="3"/>
    <x v="5"/>
    <n v="5"/>
    <s v="SIDOARJO"/>
    <s v="INNER - JATIM TIMUR"/>
    <s v="SDA"/>
    <s v="REG"/>
    <s v="AO"/>
    <x v="0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0"/>
  </r>
  <r>
    <n v="1074"/>
    <n v="1002578419"/>
    <n v="3"/>
    <x v="5"/>
    <n v="5"/>
    <s v="SIDOARJO"/>
    <s v="INNER - JATIM TIMUR"/>
    <s v="SDA"/>
    <s v="REG"/>
    <s v="AO"/>
    <x v="0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</r>
  <r>
    <n v="1075"/>
    <n v="1002582088"/>
    <n v="3"/>
    <x v="5"/>
    <n v="5"/>
    <s v="SIDOARJO"/>
    <s v="INNER - JATIM TIMUR"/>
    <s v="SDA"/>
    <s v="REG"/>
    <s v="AO"/>
    <x v="0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0"/>
  </r>
  <r>
    <n v="1076"/>
    <n v="1002584161"/>
    <n v="3"/>
    <x v="5"/>
    <n v="5"/>
    <s v="SIDOARJO"/>
    <s v="INNER - JATIM TIMUR"/>
    <s v="SDA"/>
    <s v="REG"/>
    <s v="AO"/>
    <x v="0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0"/>
  </r>
  <r>
    <n v="1077"/>
    <n v="1002584960"/>
    <n v="3"/>
    <x v="5"/>
    <n v="5"/>
    <s v="SIDOARJO"/>
    <s v="INNER - JATIM TIMUR"/>
    <s v="SDA"/>
    <s v="REG"/>
    <s v="AO"/>
    <x v="0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0"/>
  </r>
  <r>
    <n v="1078"/>
    <n v="1002586348"/>
    <n v="3"/>
    <x v="5"/>
    <n v="5"/>
    <s v="SIDOARJO"/>
    <s v="INNER - JATIM TIMUR"/>
    <s v="SDA"/>
    <s v="REG"/>
    <s v="AO"/>
    <x v="0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0"/>
  </r>
  <r>
    <n v="1079"/>
    <n v="1002589889"/>
    <n v="3"/>
    <x v="5"/>
    <n v="5"/>
    <s v="SIDOARJO"/>
    <s v="INNER - JATIM TIMUR"/>
    <s v="SDA"/>
    <s v="REG"/>
    <s v="AO"/>
    <x v="0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0"/>
  </r>
  <r>
    <n v="1080"/>
    <n v="1002588361"/>
    <n v="3"/>
    <x v="5"/>
    <n v="5"/>
    <s v="SIDOARJO"/>
    <s v="INNER - JATIM TIMUR"/>
    <s v="SDA"/>
    <s v="REG"/>
    <s v="AO"/>
    <x v="0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0"/>
  </r>
  <r>
    <n v="1081"/>
    <n v="1002579834"/>
    <n v="3"/>
    <x v="5"/>
    <n v="5"/>
    <s v="SIDOARJO"/>
    <s v="INNER - JATIM TIMUR"/>
    <s v="SDA"/>
    <s v="REG"/>
    <s v="AO"/>
    <x v="0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2"/>
  </r>
  <r>
    <n v="1082"/>
    <n v="1002582988"/>
    <n v="3"/>
    <x v="5"/>
    <n v="5"/>
    <s v="SIDOARJO"/>
    <s v="INNER - JATIM TIMUR"/>
    <s v="SDA"/>
    <s v="REG"/>
    <s v="AO"/>
    <x v="0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2"/>
  </r>
  <r>
    <n v="1083"/>
    <n v="1002570658"/>
    <n v="3"/>
    <x v="5"/>
    <n v="5"/>
    <s v="SIDOARJO"/>
    <s v="INNER - JATIM TIMUR"/>
    <s v="SDA"/>
    <s v="REG"/>
    <s v="AO"/>
    <x v="0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</r>
  <r>
    <n v="1084"/>
    <n v="1002580407"/>
    <n v="3"/>
    <x v="5"/>
    <n v="5"/>
    <s v="SIDOARJO"/>
    <s v="INNER - JATIM TIMUR"/>
    <s v="SDA"/>
    <s v="REG"/>
    <s v="AO"/>
    <x v="0"/>
    <m/>
    <s v="FCC - HD1A - INPROGRESS FOLLOW UP"/>
    <s v="RBS-Regional 3"/>
    <d v="2026-09-10T11:25:22"/>
    <d v="2026-09-11T10:19:40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FCC"/>
    <s v="SIDOARJO"/>
    <s v="OCA"/>
    <m/>
    <s v="FOLLOW UP : Follow Up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85"/>
    <n v="1002572287"/>
    <n v="3"/>
    <x v="5"/>
    <n v="5"/>
    <s v="SIDOARJO"/>
    <s v="INNER - JATIM TIMUR"/>
    <s v="SDA"/>
    <s v="REG"/>
    <s v="AO"/>
    <x v="0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2"/>
  </r>
  <r>
    <n v="1086"/>
    <n v="1002571324"/>
    <n v="3"/>
    <x v="5"/>
    <n v="5"/>
    <s v="SIDOARJO"/>
    <s v="INNER - JATIM TIMUR"/>
    <s v="SDA"/>
    <s v="REG"/>
    <s v="AO"/>
    <x v="0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87"/>
    <n v="1002581373"/>
    <n v="3"/>
    <x v="5"/>
    <n v="5"/>
    <s v="SIDOARJO"/>
    <s v="INNER - JATIM TIMUR"/>
    <s v="SDA"/>
    <s v="REG"/>
    <s v="AO"/>
    <x v="0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088"/>
    <n v="1002570742"/>
    <n v="3"/>
    <x v="5"/>
    <n v="5"/>
    <s v="PASURUAN"/>
    <s v="PASURUAN"/>
    <s v="BNL"/>
    <s v="REG"/>
    <s v="AO"/>
    <x v="0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0"/>
  </r>
  <r>
    <n v="1089"/>
    <n v="1002580728"/>
    <n v="3"/>
    <x v="5"/>
    <n v="5"/>
    <s v="PASURUAN"/>
    <s v="PASURUAN"/>
    <s v="BNL"/>
    <s v="REG"/>
    <s v="AO"/>
    <x v="0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0"/>
  </r>
  <r>
    <n v="1090"/>
    <n v="1002580078"/>
    <n v="3"/>
    <x v="5"/>
    <n v="5"/>
    <s v="PASURUAN"/>
    <s v="PASURUAN"/>
    <s v="BNL"/>
    <s v="REG"/>
    <s v="AO"/>
    <x v="0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0"/>
  </r>
  <r>
    <n v="1091"/>
    <n v="1002568668"/>
    <n v="3"/>
    <x v="5"/>
    <n v="5"/>
    <s v="SIDOARJO"/>
    <s v="PASURUAN"/>
    <s v="BEJ"/>
    <s v="REG"/>
    <s v="AO"/>
    <x v="0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0"/>
  </r>
  <r>
    <n v="1092"/>
    <n v="1002581812"/>
    <n v="3"/>
    <x v="5"/>
    <n v="5"/>
    <s v="SIDOARJO"/>
    <s v="PASURUAN"/>
    <s v="BEJ"/>
    <s v="REG"/>
    <s v="AO"/>
    <x v="0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2"/>
  </r>
  <r>
    <n v="1093"/>
    <n v="1002570967"/>
    <n v="3"/>
    <x v="5"/>
    <n v="5"/>
    <s v="SIDOARJO"/>
    <s v="PASURUAN"/>
    <s v="GEM"/>
    <s v="REG"/>
    <s v="AO"/>
    <x v="0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</r>
  <r>
    <n v="1094"/>
    <n v="1002570976"/>
    <n v="3"/>
    <x v="5"/>
    <n v="5"/>
    <s v="SIDOARJO"/>
    <s v="PASURUAN"/>
    <s v="GEM"/>
    <s v="REG"/>
    <s v="AO"/>
    <x v="0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</r>
  <r>
    <n v="1095"/>
    <n v="1002570952"/>
    <n v="3"/>
    <x v="5"/>
    <n v="5"/>
    <s v="SIDOARJO"/>
    <s v="PASURUAN"/>
    <s v="GEM"/>
    <s v="REG"/>
    <s v="AO"/>
    <x v="0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</r>
  <r>
    <n v="1096"/>
    <n v="1002586901"/>
    <n v="3"/>
    <x v="5"/>
    <n v="5"/>
    <s v="SIDOARJO"/>
    <s v="PASURUAN"/>
    <s v="GEM"/>
    <s v="REG"/>
    <s v="AO"/>
    <x v="0"/>
    <m/>
    <s v="8 | OSS - PONR"/>
    <s v="RBS-Regional 3"/>
    <d v="2026-09-14T14:53:38"/>
    <d v="2026-09-16T10:59:12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ACT_COM"/>
    <s v="PANDA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m/>
    <m/>
    <m/>
    <e v="#NUM!"/>
    <e v="#NUM!"/>
    <x v="2"/>
  </r>
  <r>
    <n v="1097"/>
    <n v="1002568895"/>
    <n v="3"/>
    <x v="5"/>
    <n v="5"/>
    <s v="SIDOARJO"/>
    <s v="PASURUAN"/>
    <s v="GEM"/>
    <s v="REG"/>
    <s v="AO"/>
    <x v="0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98"/>
    <n v="1002568907"/>
    <n v="3"/>
    <x v="5"/>
    <n v="5"/>
    <s v="SIDOARJO"/>
    <s v="PASURUAN"/>
    <s v="GEM"/>
    <s v="REG"/>
    <s v="AO"/>
    <x v="0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2"/>
  </r>
  <r>
    <n v="1099"/>
    <n v="1002568878"/>
    <n v="3"/>
    <x v="5"/>
    <n v="5"/>
    <s v="SIDOARJO"/>
    <s v="PASURUAN"/>
    <s v="GEM"/>
    <s v="REG"/>
    <s v="AO"/>
    <x v="0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</r>
  <r>
    <n v="1100"/>
    <n v="1002567684"/>
    <n v="3"/>
    <x v="5"/>
    <n v="5"/>
    <s v="PASURUAN"/>
    <s v="PASURUAN"/>
    <s v="GDW"/>
    <s v="REG"/>
    <s v="AO"/>
    <x v="0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0"/>
  </r>
  <r>
    <n v="1101"/>
    <n v="1002583976"/>
    <n v="3"/>
    <x v="5"/>
    <n v="5"/>
    <s v="PASURUAN"/>
    <s v="PASURUAN"/>
    <s v="GDW"/>
    <s v="REG"/>
    <s v="AO"/>
    <x v="0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0"/>
  </r>
  <r>
    <n v="1102"/>
    <n v="1002570963"/>
    <n v="3"/>
    <x v="5"/>
    <n v="5"/>
    <s v="SIDOARJO"/>
    <s v="PASURUAN"/>
    <s v="PDA"/>
    <s v="REG"/>
    <s v="AO"/>
    <x v="0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0"/>
  </r>
  <r>
    <n v="1103"/>
    <n v="1002578560"/>
    <n v="3"/>
    <x v="5"/>
    <n v="5"/>
    <s v="SIDOARJO"/>
    <s v="PASURUAN"/>
    <s v="PDA"/>
    <s v="REG"/>
    <s v="AO"/>
    <x v="0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2"/>
  </r>
  <r>
    <n v="1104"/>
    <n v="1002569992"/>
    <n v="3"/>
    <x v="5"/>
    <n v="5"/>
    <s v="SIDOARJO"/>
    <s v="PASURUAN"/>
    <s v="PDA"/>
    <s v="REG"/>
    <s v="AO"/>
    <x v="0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2"/>
  </r>
  <r>
    <n v="1105"/>
    <n v="1002568161"/>
    <n v="3"/>
    <x v="5"/>
    <n v="5"/>
    <s v="SIDOARJO"/>
    <s v="PASURUAN"/>
    <s v="PGE"/>
    <s v="REG"/>
    <s v="AO"/>
    <x v="0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0"/>
  </r>
  <r>
    <n v="1106"/>
    <n v="1002573565"/>
    <n v="3"/>
    <x v="5"/>
    <n v="5"/>
    <s v="SIDOARJO"/>
    <s v="PASURUAN"/>
    <s v="PGE"/>
    <s v="REG"/>
    <s v="AO"/>
    <x v="0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0"/>
  </r>
  <r>
    <n v="1107"/>
    <n v="1002579173"/>
    <n v="3"/>
    <x v="5"/>
    <n v="5"/>
    <s v="SIDOARJO"/>
    <s v="PASURUAN"/>
    <s v="PWS"/>
    <s v="REG"/>
    <s v="AO"/>
    <x v="0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0"/>
  </r>
  <r>
    <n v="1108"/>
    <n v="1002586963"/>
    <n v="3"/>
    <x v="5"/>
    <n v="5"/>
    <s v="SIDOARJO"/>
    <s v="PASURUAN"/>
    <s v="PWS"/>
    <s v="REG"/>
    <s v="AO"/>
    <x v="0"/>
    <m/>
    <s v="MIE - SEND SURVEY"/>
    <s v="RBS-Regional 3"/>
    <d v="2026-09-14T15:06:13"/>
    <d v="2026-09-16T09:50:02"/>
    <n v="69390042"/>
    <m/>
    <n v="152740208013"/>
    <s v="MOMOYO WONOREJO PASURUAN"/>
    <s v="ODP-PWS-FA/18"/>
    <s v="WO064354985"/>
    <m/>
    <m/>
    <m/>
    <n v="112.8039021"/>
    <n v="-7.7128543000000001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m/>
    <m/>
    <m/>
    <e v="#NUM!"/>
    <e v="#NUM!"/>
    <x v="2"/>
  </r>
  <r>
    <n v="1109"/>
    <n v="1002590147"/>
    <n v="3"/>
    <x v="5"/>
    <n v="5"/>
    <s v="SIDOARJO"/>
    <s v="PASURUAN"/>
    <s v="PWS"/>
    <s v="REG"/>
    <s v="AO"/>
    <x v="0"/>
    <s v="1P INET"/>
    <s v="MIE - SEND SURVEY"/>
    <s v="RBS-Regional 3"/>
    <d v="2026-09-15T18:41:54"/>
    <d v="2026-09-15T18:44:06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m/>
    <s v="SURVEY_NEW_MANJA"/>
    <s v="PANDAAN"/>
    <s v="NO ADDON"/>
    <m/>
    <s v="MIE - SEND SURVEY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2"/>
  </r>
  <r>
    <n v="1110"/>
    <n v="1002566939"/>
    <n v="3"/>
    <x v="5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111"/>
    <n v="1002568806"/>
    <n v="3"/>
    <x v="5"/>
    <n v="5"/>
    <s v="PASURUAN"/>
    <s v="PASURUAN"/>
    <s v="PSN"/>
    <s v="REG"/>
    <s v="AO"/>
    <x v="0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0"/>
  </r>
  <r>
    <n v="1112"/>
    <n v="1002570740"/>
    <n v="3"/>
    <x v="5"/>
    <n v="5"/>
    <s v="PASURUAN"/>
    <s v="PASURUAN"/>
    <s v="PSN"/>
    <s v="REG"/>
    <s v="AO"/>
    <x v="0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0"/>
  </r>
  <r>
    <n v="1113"/>
    <n v="1002570741"/>
    <n v="3"/>
    <x v="5"/>
    <n v="5"/>
    <s v="PASURUAN"/>
    <s v="PASURUAN"/>
    <s v="PSN"/>
    <s v="REG"/>
    <s v="AO"/>
    <x v="0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0"/>
  </r>
  <r>
    <n v="1114"/>
    <n v="1002578791"/>
    <n v="3"/>
    <x v="5"/>
    <n v="5"/>
    <s v="PASURUAN"/>
    <s v="PASURUAN"/>
    <s v="PSN"/>
    <s v="REG"/>
    <s v="AO"/>
    <x v="0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0"/>
  </r>
  <r>
    <n v="1115"/>
    <n v="1002587431"/>
    <n v="3"/>
    <x v="5"/>
    <n v="5"/>
    <s v="PASURUAN"/>
    <s v="PASURUAN"/>
    <s v="PSN"/>
    <s v="REG"/>
    <s v="AO"/>
    <x v="0"/>
    <m/>
    <s v="7 | OSS - PROVISIONING ISSUED"/>
    <s v="RBS-Regional 3"/>
    <d v="2026-09-14T16:47:05"/>
    <d v="2026-09-15T15:22:32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I"/>
    <s v="PASURUAN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m/>
    <m/>
    <m/>
    <e v="#NUM!"/>
    <e v="#NUM!"/>
    <x v="2"/>
  </r>
  <r>
    <n v="1116"/>
    <n v="1002588195"/>
    <n v="3"/>
    <x v="5"/>
    <n v="5"/>
    <s v="PASURUAN"/>
    <s v="PASURUAN"/>
    <s v="PSN"/>
    <s v="REG"/>
    <s v="AO"/>
    <x v="0"/>
    <m/>
    <s v="8 | OSS - PONR"/>
    <s v="RBS-Regional 3"/>
    <d v="2026-09-15T09:58:51"/>
    <d v="2026-09-16T11:03:17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ACT_COM"/>
    <s v="PASURU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m/>
    <m/>
    <m/>
    <e v="#NUM!"/>
    <e v="#NUM!"/>
    <x v="2"/>
  </r>
  <r>
    <n v="1117"/>
    <n v="1002565843"/>
    <n v="3"/>
    <x v="5"/>
    <n v="5"/>
    <s v="SIDOARJO"/>
    <s v="INNER - JATIM TIMUR"/>
    <s v="TUN"/>
    <s v="REG"/>
    <s v="AO"/>
    <x v="0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0"/>
  </r>
  <r>
    <n v="1118"/>
    <n v="1002569123"/>
    <n v="3"/>
    <x v="5"/>
    <n v="5"/>
    <s v="SIDOARJO"/>
    <s v="INNER - JATIM TIMUR"/>
    <s v="TUN"/>
    <s v="REG"/>
    <s v="AO"/>
    <x v="0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0"/>
  </r>
  <r>
    <n v="1119"/>
    <n v="1002574609"/>
    <n v="3"/>
    <x v="5"/>
    <n v="5"/>
    <s v="SIDOARJO"/>
    <s v="INNER - JATIM TIMUR"/>
    <s v="TUN"/>
    <s v="REG"/>
    <s v="AO"/>
    <x v="0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0"/>
  </r>
  <r>
    <n v="1120"/>
    <n v="1002585298"/>
    <n v="3"/>
    <x v="5"/>
    <n v="5"/>
    <s v="SIDOARJO"/>
    <s v="INNER - JATIM TIMUR"/>
    <s v="TUN"/>
    <s v="REG"/>
    <s v="AO"/>
    <x v="0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0"/>
  </r>
  <r>
    <n v="1121"/>
    <n v="1002576799"/>
    <n v="3"/>
    <x v="5"/>
    <n v="5"/>
    <s v="SIDOARJO"/>
    <s v="INNER - JATIM TIMUR"/>
    <s v="TUN"/>
    <s v="REG"/>
    <s v="AO"/>
    <x v="0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2"/>
  </r>
  <r>
    <n v="1122"/>
    <n v="1002569340"/>
    <n v="3"/>
    <x v="5"/>
    <n v="5"/>
    <s v="SIDOARJO"/>
    <s v="INNER - JATIM TIMUR"/>
    <s v="TUN"/>
    <s v="REG"/>
    <s v="AO"/>
    <x v="0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2"/>
  </r>
  <r>
    <n v="1123"/>
    <n v="1002573111"/>
    <n v="3"/>
    <x v="5"/>
    <n v="5"/>
    <s v="SIDOARJO"/>
    <s v="INNER - JATIM TIMUR"/>
    <s v="GDA"/>
    <s v="REG"/>
    <s v="AO"/>
    <x v="0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0"/>
  </r>
  <r>
    <n v="1124"/>
    <n v="1002582209"/>
    <n v="3"/>
    <x v="5"/>
    <n v="5"/>
    <s v="SIDOARJO"/>
    <s v="INNER - JATIM TIMUR"/>
    <s v="GDA"/>
    <s v="REG"/>
    <s v="AO"/>
    <x v="0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0"/>
  </r>
  <r>
    <n v="1125"/>
    <n v="1002586168"/>
    <n v="3"/>
    <x v="5"/>
    <n v="5"/>
    <s v="SIDOARJO"/>
    <s v="INNER - JATIM TIMUR"/>
    <s v="GDA"/>
    <s v="REG"/>
    <s v="AO"/>
    <x v="0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0"/>
  </r>
  <r>
    <n v="1126"/>
    <n v="1002584001"/>
    <n v="3"/>
    <x v="5"/>
    <n v="5"/>
    <s v="SIDOARJO"/>
    <s v="INNER - JATIM TIMUR"/>
    <s v="GDA"/>
    <s v="REG"/>
    <s v="AO"/>
    <x v="0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</r>
  <r>
    <n v="1127"/>
    <n v="1002587992"/>
    <n v="3"/>
    <x v="5"/>
    <n v="5"/>
    <s v="SIDOARJO"/>
    <s v="INNER - JATIM TIMUR"/>
    <s v="GDA"/>
    <s v="REG"/>
    <s v="AO"/>
    <x v="0"/>
    <m/>
    <s v="MIE - SEND SURVEY"/>
    <s v="RBS-Regional 3"/>
    <d v="2026-09-15T09:10:40"/>
    <d v="2026-09-16T11:02:01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SURVEY_NEW_MANJA"/>
    <s v="GEDANG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m/>
    <m/>
    <m/>
    <e v="#NUM!"/>
    <e v="#NUM!"/>
    <x v="2"/>
  </r>
  <r>
    <n v="1128"/>
    <n v="1002577288"/>
    <n v="3"/>
    <x v="5"/>
    <n v="5"/>
    <s v="SIDOARJO"/>
    <s v="INNER - JATIM TIMUR"/>
    <s v="SPJ"/>
    <s v="REG"/>
    <s v="AO"/>
    <x v="0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0"/>
  </r>
  <r>
    <n v="1129"/>
    <n v="1002581303"/>
    <n v="3"/>
    <x v="5"/>
    <n v="5"/>
    <s v="SIDOARJO"/>
    <s v="INNER - JATIM TIMUR"/>
    <s v="SPJ"/>
    <s v="REG"/>
    <s v="AO"/>
    <x v="0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2"/>
  </r>
  <r>
    <n v="1130"/>
    <n v="1002585986"/>
    <n v="3"/>
    <x v="3"/>
    <n v="5"/>
    <s v="SBY SELATAN"/>
    <s v="KETINTANG"/>
    <s v="WRU"/>
    <s v="REG"/>
    <s v="AO"/>
    <x v="0"/>
    <m/>
    <s v="MIE - SEND SURVEY"/>
    <s v="RBS-Regional 3"/>
    <d v="2026-09-14T11:08:54"/>
    <d v="2026-09-14T13:24:01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SURVEY_NEW_MANJA"/>
    <s v="WARU INJOKO"/>
    <s v="NO ADDON"/>
    <m/>
    <s v="MIE - SEND SURVEY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m/>
    <m/>
    <m/>
    <e v="#NUM!"/>
    <e v="#NUM!"/>
    <x v="2"/>
  </r>
  <r>
    <n v="1131"/>
    <n v="1002569790"/>
    <n v="3"/>
    <x v="3"/>
    <n v="5"/>
    <s v="SBY SELATAN"/>
    <s v="KETINTANG"/>
    <s v="TPO"/>
    <s v="REG"/>
    <s v="AO"/>
    <x v="0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0"/>
  </r>
  <r>
    <n v="1132"/>
    <n v="1002568812"/>
    <n v="3"/>
    <x v="3"/>
    <n v="5"/>
    <s v="SBY SELATAN"/>
    <s v="KETINTANG"/>
    <s v="TPO"/>
    <s v="REG"/>
    <s v="AO"/>
    <x v="0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0"/>
  </r>
  <r>
    <n v="1133"/>
    <n v="1002580520"/>
    <n v="3"/>
    <x v="3"/>
    <n v="5"/>
    <s v="SBY SELATAN"/>
    <s v="KETINTANG"/>
    <s v="TPO"/>
    <s v="REG"/>
    <s v="AO"/>
    <x v="0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0"/>
  </r>
  <r>
    <n v="1134"/>
    <n v="1002580468"/>
    <n v="3"/>
    <x v="3"/>
    <n v="5"/>
    <s v="SBY SELATAN"/>
    <s v="KETINTANG"/>
    <s v="TPO"/>
    <s v="REG"/>
    <s v="AO"/>
    <x v="0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0"/>
  </r>
  <r>
    <n v="1135"/>
    <n v="1002580825"/>
    <n v="3"/>
    <x v="3"/>
    <n v="5"/>
    <s v="SBY SELATAN"/>
    <s v="KETINTANG"/>
    <s v="TPO"/>
    <s v="REG"/>
    <s v="AO"/>
    <x v="0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0"/>
  </r>
  <r>
    <n v="1136"/>
    <n v="1002577908"/>
    <n v="3"/>
    <x v="4"/>
    <n v="4"/>
    <s v="KUDUS"/>
    <s v="KUDUS"/>
    <s v="DMA"/>
    <s v="REG"/>
    <s v="AO"/>
    <x v="0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0"/>
  </r>
  <r>
    <n v="1137"/>
    <n v="1002587357"/>
    <n v="3"/>
    <x v="4"/>
    <n v="4"/>
    <s v="KUDUS"/>
    <s v="KUDUS"/>
    <s v="DMA"/>
    <s v="REG"/>
    <s v="AO"/>
    <x v="0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0"/>
  </r>
  <r>
    <n v="1138"/>
    <n v="1002578112"/>
    <n v="3"/>
    <x v="4"/>
    <n v="4"/>
    <s v="KUDUS"/>
    <s v="KUDUS"/>
    <s v="DMA"/>
    <s v="REG"/>
    <s v="AO"/>
    <x v="0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2"/>
  </r>
  <r>
    <n v="1139"/>
    <n v="1002564257"/>
    <n v="3"/>
    <x v="6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0"/>
  </r>
  <r>
    <n v="1140"/>
    <n v="1002569521"/>
    <n v="3"/>
    <x v="6"/>
    <n v="4"/>
    <s v="SEMARANG"/>
    <s v="SALATIGA"/>
    <s v="SLI"/>
    <s v="REG"/>
    <s v="AO"/>
    <x v="0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0"/>
  </r>
  <r>
    <n v="1141"/>
    <n v="1002573709"/>
    <n v="3"/>
    <x v="6"/>
    <n v="4"/>
    <s v="SEMARANG"/>
    <s v="SALATIGA"/>
    <s v="SLI"/>
    <s v="REG"/>
    <s v="AO"/>
    <x v="0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0"/>
  </r>
  <r>
    <n v="1142"/>
    <n v="1002575128"/>
    <n v="3"/>
    <x v="6"/>
    <n v="4"/>
    <s v="SEMARANG"/>
    <s v="SALATIGA"/>
    <s v="SLI"/>
    <s v="REG"/>
    <s v="AO"/>
    <x v="0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0"/>
  </r>
  <r>
    <n v="1143"/>
    <n v="1002575677"/>
    <n v="3"/>
    <x v="6"/>
    <n v="4"/>
    <s v="SEMARANG"/>
    <s v="SALATIGA"/>
    <s v="SLI"/>
    <s v="REG"/>
    <s v="AO"/>
    <x v="0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0"/>
  </r>
  <r>
    <n v="1144"/>
    <n v="1002574115"/>
    <n v="3"/>
    <x v="6"/>
    <n v="4"/>
    <s v="SEMARANG"/>
    <s v="SALATIGA"/>
    <s v="SLI"/>
    <s v="REG"/>
    <s v="AO"/>
    <x v="0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0"/>
  </r>
  <r>
    <n v="1145"/>
    <n v="1002575558"/>
    <n v="3"/>
    <x v="6"/>
    <n v="4"/>
    <s v="SEMARANG"/>
    <s v="SALATIGA"/>
    <s v="SLI"/>
    <s v="REG"/>
    <s v="AO"/>
    <x v="0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0"/>
  </r>
  <r>
    <n v="1146"/>
    <n v="1002578552"/>
    <n v="3"/>
    <x v="6"/>
    <n v="4"/>
    <s v="SEMARANG"/>
    <s v="SALATIGA"/>
    <s v="SLI"/>
    <s v="REG"/>
    <s v="AO"/>
    <x v="0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0"/>
  </r>
  <r>
    <n v="1147"/>
    <n v="1002581539"/>
    <n v="3"/>
    <x v="6"/>
    <n v="4"/>
    <s v="SEMARANG"/>
    <s v="SALATIGA"/>
    <s v="SLI"/>
    <s v="REG"/>
    <s v="AO"/>
    <x v="0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0"/>
  </r>
  <r>
    <n v="1148"/>
    <n v="1002582336"/>
    <n v="3"/>
    <x v="6"/>
    <n v="4"/>
    <s v="SEMARANG"/>
    <s v="SALATIGA"/>
    <s v="SLI"/>
    <s v="REG"/>
    <s v="AO"/>
    <x v="0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0"/>
  </r>
  <r>
    <n v="1149"/>
    <n v="1002586071"/>
    <n v="3"/>
    <x v="6"/>
    <n v="4"/>
    <s v="SEMARANG"/>
    <s v="SALATIGA"/>
    <s v="SLI"/>
    <s v="REG"/>
    <s v="AO"/>
    <x v="0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0"/>
  </r>
  <r>
    <n v="1150"/>
    <n v="1002586342"/>
    <n v="3"/>
    <x v="6"/>
    <n v="4"/>
    <s v="SEMARANG"/>
    <s v="SALATIGA"/>
    <s v="SLI"/>
    <s v="REG"/>
    <s v="AO"/>
    <x v="0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0"/>
  </r>
  <r>
    <n v="1151"/>
    <n v="1002587771"/>
    <n v="3"/>
    <x v="6"/>
    <n v="4"/>
    <s v="SEMARANG"/>
    <s v="SALATIGA"/>
    <s v="SLI"/>
    <s v="REG"/>
    <s v="AO"/>
    <x v="0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0"/>
  </r>
  <r>
    <n v="1152"/>
    <n v="1002572679"/>
    <n v="3"/>
    <x v="6"/>
    <n v="4"/>
    <s v="SEMARANG"/>
    <s v="SALATIGA"/>
    <s v="SLI"/>
    <s v="REG"/>
    <s v="AO"/>
    <x v="0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2"/>
  </r>
  <r>
    <n v="1153"/>
    <n v="1002586367"/>
    <n v="3"/>
    <x v="6"/>
    <n v="4"/>
    <s v="SEMARANG"/>
    <s v="SALATIGA"/>
    <s v="SLI"/>
    <s v="REG"/>
    <s v="AO"/>
    <x v="0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2"/>
  </r>
  <r>
    <n v="1154"/>
    <n v="1002588430"/>
    <n v="3"/>
    <x v="6"/>
    <n v="4"/>
    <s v="SEMARANG"/>
    <s v="SALATIGA"/>
    <s v="SLI"/>
    <s v="REG"/>
    <s v="AO"/>
    <x v="0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2"/>
  </r>
  <r>
    <n v="1155"/>
    <n v="1002590104"/>
    <n v="3"/>
    <x v="6"/>
    <n v="4"/>
    <s v="SEMARANG"/>
    <s v="SALATIGA"/>
    <s v="SLI"/>
    <s v="REG"/>
    <s v="AO"/>
    <x v="0"/>
    <s v="1P INET"/>
    <s v="8 | OSS - PONR"/>
    <s v="RBS-Regional 3"/>
    <d v="2026-09-15T17:47:54"/>
    <d v="2026-09-16T12:19:39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ACT_COM"/>
    <s v="X"/>
    <s v="NO ADDON"/>
    <m/>
    <s v="PONR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m/>
    <m/>
    <m/>
    <e v="#NUM!"/>
    <e v="#NUM!"/>
    <x v="2"/>
  </r>
  <r>
    <n v="1156"/>
    <n v="1002590155"/>
    <n v="3"/>
    <x v="6"/>
    <n v="4"/>
    <s v="SEMARANG"/>
    <s v="SALATIGA"/>
    <s v="SLI"/>
    <s v="REG"/>
    <s v="AO"/>
    <x v="0"/>
    <s v="1P INET"/>
    <s v="8 | OSS - PONR"/>
    <s v="RBS-Regional 3"/>
    <d v="2026-09-15T18:48:00"/>
    <d v="2026-09-16T12:02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ACT_COM"/>
    <s v="X"/>
    <s v="NO ADDON"/>
    <m/>
    <s v="PONR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m/>
    <m/>
    <m/>
    <e v="#NUM!"/>
    <e v="#NUM!"/>
    <x v="2"/>
  </r>
  <r>
    <n v="1157"/>
    <n v="1002586800"/>
    <n v="3"/>
    <x v="6"/>
    <n v="4"/>
    <s v="SEMARANG"/>
    <s v="SALATIGA"/>
    <s v="SLI"/>
    <s v="REG"/>
    <s v="AO"/>
    <x v="0"/>
    <s v="1P INET"/>
    <s v="MIE - SEND SURVEY"/>
    <s v="RBS-Regional 3"/>
    <d v="2026-09-14T14:36:00"/>
    <d v="2026-09-14T14:38:01"/>
    <n v="69389941"/>
    <m/>
    <n v="142434111681"/>
    <s v="MTs Terpadu Al Hikmah Karangede"/>
    <s v="ODP-SLI-FAQ/010 FAQ/D02/010.01"/>
    <s v="WO064231274"/>
    <m/>
    <m/>
    <m/>
    <n v="110.6404263"/>
    <n v="-7.3577982000000004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SURVEY_NEW_MANJA"/>
    <s v="X"/>
    <s v="NO ADDON"/>
    <m/>
    <s v="MIE - SEND SURVEY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m/>
    <m/>
    <m/>
    <e v="#NUM!"/>
    <e v="#NUM!"/>
    <x v="2"/>
  </r>
  <r>
    <n v="1158"/>
    <n v="1002576474"/>
    <n v="3"/>
    <x v="6"/>
    <n v="4"/>
    <s v="SEMARANG"/>
    <s v="SALATIGA"/>
    <s v="SLI"/>
    <s v="REG"/>
    <s v="AO"/>
    <x v="0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2"/>
  </r>
  <r>
    <n v="1159"/>
    <n v="1002578516"/>
    <n v="3"/>
    <x v="6"/>
    <n v="4"/>
    <s v="SEMARANG"/>
    <s v="SALATIGA"/>
    <s v="SLI"/>
    <s v="REG"/>
    <s v="AO"/>
    <x v="0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2"/>
  </r>
  <r>
    <n v="1160"/>
    <n v="1002566921"/>
    <n v="3"/>
    <x v="6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0"/>
  </r>
  <r>
    <n v="1161"/>
    <n v="1002573711"/>
    <n v="3"/>
    <x v="6"/>
    <n v="4"/>
    <s v="SEMARANG"/>
    <s v="UNGARAN"/>
    <s v="ABR"/>
    <s v="REG"/>
    <s v="AO"/>
    <x v="0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0"/>
  </r>
  <r>
    <n v="1162"/>
    <n v="1002576848"/>
    <n v="3"/>
    <x v="6"/>
    <n v="4"/>
    <s v="SEMARANG"/>
    <s v="UNGARAN"/>
    <s v="ABR"/>
    <s v="REG"/>
    <s v="AO"/>
    <x v="0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0"/>
  </r>
  <r>
    <n v="1163"/>
    <n v="1002580708"/>
    <n v="3"/>
    <x v="6"/>
    <n v="4"/>
    <s v="SEMARANG"/>
    <s v="UNGARAN"/>
    <s v="ABR"/>
    <s v="REG"/>
    <s v="AO"/>
    <x v="0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0"/>
  </r>
  <r>
    <n v="1164"/>
    <n v="1002584156"/>
    <n v="3"/>
    <x v="6"/>
    <n v="4"/>
    <s v="SEMARANG"/>
    <s v="UNGARAN"/>
    <s v="ABR"/>
    <s v="REG"/>
    <s v="AO"/>
    <x v="0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0"/>
  </r>
  <r>
    <n v="1165"/>
    <n v="1002576992"/>
    <n v="3"/>
    <x v="6"/>
    <n v="4"/>
    <s v="SEMARANG"/>
    <s v="UNGARAN"/>
    <s v="ABR"/>
    <s v="REG"/>
    <s v="AO"/>
    <x v="0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2"/>
  </r>
  <r>
    <n v="1166"/>
    <n v="1002588445"/>
    <n v="3"/>
    <x v="6"/>
    <n v="4"/>
    <s v="SEMARANG"/>
    <s v="UNGARAN"/>
    <s v="ABR"/>
    <s v="REG"/>
    <s v="AO"/>
    <x v="0"/>
    <m/>
    <s v="MIE - SEND SURVEY"/>
    <s v="RBS-Regional 3"/>
    <d v="2026-09-15T10:47:51"/>
    <d v="2026-09-16T11:56:07"/>
    <n v="69390513"/>
    <n v="2983533012"/>
    <n v="141459107088"/>
    <s v="PT BPR KUSUMA SUMBING AMBARAWA"/>
    <s v="ODP-ABR-FE/149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SURVEY_NEW_MANJA"/>
    <s v="AMBARAW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m/>
    <m/>
    <m/>
    <e v="#NUM!"/>
    <e v="#NUM!"/>
    <x v="2"/>
  </r>
  <r>
    <n v="1167"/>
    <n v="1002589746"/>
    <n v="3"/>
    <x v="6"/>
    <n v="4"/>
    <s v="SEMARANG"/>
    <s v="UNGARAN"/>
    <s v="ABR"/>
    <s v="REG"/>
    <s v="AO"/>
    <x v="0"/>
    <m/>
    <s v="MIE - SEND SURVEY"/>
    <s v="RBS-Regional 2"/>
    <d v="2026-09-15T15:50:04"/>
    <d v="2026-09-15T16:50:07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SURVEY_NEW_MANJA"/>
    <s v="AMBARAW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m/>
    <m/>
    <m/>
    <e v="#NUM!"/>
    <e v="#NUM!"/>
    <x v="2"/>
  </r>
  <r>
    <n v="1168"/>
    <n v="1002586295"/>
    <n v="3"/>
    <x v="6"/>
    <n v="4"/>
    <s v="SEMARANG"/>
    <s v="UNGARAN"/>
    <s v="ABR"/>
    <s v="REG"/>
    <s v="AO"/>
    <x v="0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169"/>
    <n v="1002571577"/>
    <n v="3"/>
    <x v="6"/>
    <n v="4"/>
    <s v="SEMARANG"/>
    <s v="UNGARAN"/>
    <s v="BDN"/>
    <s v="REG"/>
    <s v="AO"/>
    <x v="0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0"/>
  </r>
  <r>
    <n v="1170"/>
    <n v="1002581032"/>
    <n v="3"/>
    <x v="6"/>
    <n v="4"/>
    <s v="SEMARANG"/>
    <s v="UNGARAN"/>
    <s v="BDN"/>
    <s v="REG"/>
    <s v="AO"/>
    <x v="0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0"/>
  </r>
  <r>
    <n v="1171"/>
    <n v="1002583060"/>
    <n v="3"/>
    <x v="6"/>
    <n v="4"/>
    <s v="SEMARANG"/>
    <s v="UNGARAN"/>
    <s v="BDN"/>
    <s v="REG"/>
    <s v="AO"/>
    <x v="0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0"/>
  </r>
  <r>
    <n v="1172"/>
    <n v="1002569812"/>
    <n v="3"/>
    <x v="6"/>
    <n v="4"/>
    <s v="SEMARANG"/>
    <s v="UNGARAN"/>
    <s v="BWE"/>
    <s v="REG"/>
    <s v="AO"/>
    <x v="0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0"/>
  </r>
  <r>
    <n v="1173"/>
    <n v="1002588175"/>
    <n v="3"/>
    <x v="6"/>
    <n v="4"/>
    <s v="SEMARANG"/>
    <s v="UNGARAN"/>
    <s v="BWE"/>
    <s v="REG"/>
    <s v="AO"/>
    <x v="0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0"/>
  </r>
  <r>
    <n v="1174"/>
    <n v="1002583534"/>
    <n v="3"/>
    <x v="6"/>
    <n v="4"/>
    <s v="SEMARANG"/>
    <s v="UNGARAN"/>
    <s v="BWE"/>
    <s v="REG"/>
    <s v="AO"/>
    <x v="0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2"/>
  </r>
  <r>
    <n v="1175"/>
    <n v="1002570768"/>
    <n v="3"/>
    <x v="6"/>
    <n v="4"/>
    <s v="SEMARANG"/>
    <s v="UNGARAN"/>
    <s v="WNJ"/>
    <s v="REG"/>
    <s v="AO"/>
    <x v="0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0"/>
  </r>
  <r>
    <n v="1176"/>
    <n v="1002565560"/>
    <n v="3"/>
    <x v="4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0"/>
  </r>
  <r>
    <n v="1177"/>
    <n v="1002569427"/>
    <n v="3"/>
    <x v="4"/>
    <n v="4"/>
    <s v="KUDUS"/>
    <s v="JEPARA"/>
    <s v="BAN"/>
    <s v="REG"/>
    <s v="AO"/>
    <x v="0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0"/>
  </r>
  <r>
    <n v="1178"/>
    <n v="1002564503"/>
    <n v="3"/>
    <x v="4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0"/>
  </r>
  <r>
    <n v="1179"/>
    <n v="1002564376"/>
    <n v="3"/>
    <x v="4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0"/>
  </r>
  <r>
    <n v="1180"/>
    <n v="1002576760"/>
    <n v="3"/>
    <x v="4"/>
    <n v="4"/>
    <s v="KUDUS"/>
    <s v="JEPARA"/>
    <s v="JPR"/>
    <s v="REG"/>
    <s v="AO"/>
    <x v="0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0"/>
  </r>
  <r>
    <n v="1181"/>
    <n v="1002578296"/>
    <n v="3"/>
    <x v="4"/>
    <n v="4"/>
    <s v="KUDUS"/>
    <s v="JEPARA"/>
    <s v="JPR"/>
    <s v="REG"/>
    <s v="AO"/>
    <x v="0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0"/>
  </r>
  <r>
    <n v="1182"/>
    <n v="1002580023"/>
    <n v="3"/>
    <x v="4"/>
    <n v="4"/>
    <s v="KUDUS"/>
    <s v="JEPARA"/>
    <s v="JPR"/>
    <s v="REG"/>
    <s v="AO"/>
    <x v="0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0"/>
  </r>
  <r>
    <n v="1183"/>
    <n v="1002588274"/>
    <n v="3"/>
    <x v="4"/>
    <n v="4"/>
    <s v="KUDUS"/>
    <s v="JEPARA"/>
    <s v="JPR"/>
    <s v="REG"/>
    <s v="AO"/>
    <x v="0"/>
    <s v="1P INET"/>
    <s v="Completed (PS)"/>
    <s v="RBS-Regional 3"/>
    <d v="2026-09-15T10:11:59"/>
    <d v="2026-09-16T08:05:33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</r>
  <r>
    <n v="1184"/>
    <n v="1002589330"/>
    <n v="3"/>
    <x v="4"/>
    <n v="4"/>
    <s v="KUDUS"/>
    <s v="JEPARA"/>
    <s v="JPR"/>
    <s v="REG"/>
    <s v="AO"/>
    <x v="0"/>
    <m/>
    <s v="CC - HD1A - INPROGRESS UNCONTACTED"/>
    <s v="RBS-Regional 3"/>
    <d v="2026-09-15T14:27:00"/>
    <d v="2026-09-16T08:02:58"/>
    <n v="69390838"/>
    <m/>
    <n v="142539118061"/>
    <s v="MANDIRI BANGUN NUSANTARA OFFICE 2"/>
    <s v="ODP-JPR-FM/109"/>
    <m/>
    <m/>
    <m/>
    <m/>
    <n v="110.715119"/>
    <n v="-6.6315999999999997"/>
    <s v="AMRBS;406329/Afiq Adzana/TREG4SOLO/WIBOWO WAHYU SAPUTRO/08112795558/wahyumandiri1@gmail.com/PSB Winback 2.0 Bisnis 100 Mbps Rp 535.000"/>
    <s v="Amex"/>
    <m/>
    <m/>
    <m/>
    <m/>
    <m/>
    <m/>
    <m/>
    <m/>
    <m/>
    <m/>
    <m/>
    <s v="15-09-2026 14:39:44"/>
    <m/>
    <m/>
    <s v="FCC"/>
    <s v="X"/>
    <s v="NO ADDON"/>
    <m/>
    <s v="UNCONTACTED : Line Busy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185"/>
    <n v="1002589365"/>
    <n v="3"/>
    <x v="4"/>
    <n v="4"/>
    <s v="KUDUS"/>
    <s v="JEPARA"/>
    <s v="JPR"/>
    <s v="REG"/>
    <s v="AO"/>
    <x v="0"/>
    <m/>
    <s v="CC - HD1A - INPROGRESS UNCONTACTED"/>
    <s v="RBS-Regional 3"/>
    <d v="2026-09-15T14:31:42"/>
    <d v="2026-09-16T11:29:27"/>
    <n v="69390818"/>
    <m/>
    <n v="142539118062"/>
    <s v="MANDIRI BANGUN NUSANTARA OFFICE  3"/>
    <s v="ODP-JPR-FM/109"/>
    <m/>
    <m/>
    <m/>
    <m/>
    <n v="110.715119"/>
    <n v="-6.6315999999999997"/>
    <s v="AMRBS;406329/Afiq Adzana/TREG4SOLO/WIBOWO WAHYU SAPUTRO/08112795558/wahyumandiri1@gmail.com/PSB Winback 2.0 Bisnis 100 Mbps Rp 535.000"/>
    <s v="Amex"/>
    <m/>
    <m/>
    <m/>
    <m/>
    <m/>
    <m/>
    <m/>
    <m/>
    <m/>
    <m/>
    <m/>
    <s v="15-09-2026 14:39:44"/>
    <m/>
    <m/>
    <s v="FCC"/>
    <s v="X"/>
    <s v="NO ADDON"/>
    <m/>
    <s v="UNCONTACTED : Line Bus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</r>
  <r>
    <n v="1186"/>
    <n v="1002589621"/>
    <n v="3"/>
    <x v="4"/>
    <n v="4"/>
    <s v="KUDUS"/>
    <s v="JEPARA"/>
    <s v="KMJ"/>
    <s v="REG"/>
    <s v="AO"/>
    <x v="0"/>
    <s v="1P INET"/>
    <s v="MIE - SEND SURVEY"/>
    <s v="RBS-Regional 3"/>
    <d v="2026-09-15T15:20:59"/>
    <d v="2026-09-15T15:24:06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SURVEY_NEW_MANJA"/>
    <s v="X"/>
    <s v="NO ADDON"/>
    <m/>
    <s v="MIE - SEND SURVEY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2"/>
  </r>
  <r>
    <n v="1187"/>
    <n v="1002576535"/>
    <n v="3"/>
    <x v="4"/>
    <n v="4"/>
    <s v="KUDUS"/>
    <s v="JEPARA"/>
    <s v="KEL"/>
    <s v="REG"/>
    <s v="AO"/>
    <x v="0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0"/>
  </r>
  <r>
    <n v="1188"/>
    <n v="1002573351"/>
    <n v="3"/>
    <x v="4"/>
    <n v="4"/>
    <s v="KUDUS"/>
    <s v="JEPARA"/>
    <s v="KEL"/>
    <s v="REG"/>
    <s v="AO"/>
    <x v="0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2"/>
  </r>
  <r>
    <n v="1189"/>
    <n v="1002566521"/>
    <n v="3"/>
    <x v="4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0"/>
  </r>
  <r>
    <n v="1190"/>
    <n v="1002568368"/>
    <n v="3"/>
    <x v="4"/>
    <n v="4"/>
    <s v="KUDUS"/>
    <s v="JEPARA"/>
    <s v="PEC"/>
    <s v="REG"/>
    <s v="AO"/>
    <x v="0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0"/>
  </r>
  <r>
    <n v="1191"/>
    <n v="1002580173"/>
    <n v="3"/>
    <x v="4"/>
    <n v="4"/>
    <s v="KUDUS"/>
    <s v="JEPARA"/>
    <s v="PEC"/>
    <s v="REG"/>
    <s v="AO"/>
    <x v="0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0"/>
  </r>
  <r>
    <n v="1192"/>
    <n v="1002583582"/>
    <n v="3"/>
    <x v="4"/>
    <n v="4"/>
    <s v="KUDUS"/>
    <s v="JEPARA"/>
    <s v="PEC"/>
    <s v="REG"/>
    <s v="AO"/>
    <x v="0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0"/>
  </r>
  <r>
    <n v="1193"/>
    <n v="1002576772"/>
    <n v="3"/>
    <x v="4"/>
    <n v="4"/>
    <s v="KUDUS"/>
    <s v="JEPARA"/>
    <s v="PEC"/>
    <s v="REG"/>
    <s v="AO"/>
    <x v="0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2"/>
  </r>
  <r>
    <n v="1194"/>
    <n v="1002568843"/>
    <n v="3"/>
    <x v="4"/>
    <n v="4"/>
    <s v="KUDUS"/>
    <s v="JEPARA"/>
    <s v="PEC"/>
    <s v="REG"/>
    <s v="AO"/>
    <x v="0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2"/>
  </r>
  <r>
    <n v="1195"/>
    <n v="1002586199"/>
    <n v="3"/>
    <x v="4"/>
    <n v="4"/>
    <s v="KUDUS"/>
    <s v="JEPARA"/>
    <s v="PEC"/>
    <s v="REG"/>
    <s v="AO"/>
    <x v="0"/>
    <s v="1P INET"/>
    <s v="8 | OSS - PONR"/>
    <s v="RBS-Regional 3"/>
    <d v="2026-09-14T11:56:54"/>
    <d v="2026-09-16T11:09:3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ACT_COM"/>
    <s v="PECANGAAN"/>
    <s v="NO ADDON"/>
    <m/>
    <s v="PONR"/>
    <s v="HSI Bisnis Basic Promo Hari Pelanggan Nasional PSB 70% - 50 Mbps"/>
    <s v="INDIBIZ"/>
    <m/>
    <m/>
    <d v="2026-09-15T08:00:00"/>
    <s v="2026-09-15 08:00:00 | Tanggal : 15 September 2026 Jam : pagi  Hubungi pelanggan sebelum ke lokasi  "/>
    <m/>
    <m/>
    <m/>
    <e v="#NUM!"/>
    <e v="#NUM!"/>
    <x v="2"/>
  </r>
  <r>
    <n v="1196"/>
    <n v="1002569977"/>
    <n v="3"/>
    <x v="4"/>
    <n v="4"/>
    <s v="KUDUS"/>
    <s v="JEPARA"/>
    <s v="PEC"/>
    <s v="REG"/>
    <s v="AO"/>
    <x v="0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2"/>
  </r>
  <r>
    <n v="1197"/>
    <n v="1002566045"/>
    <n v="3"/>
    <x v="4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0"/>
  </r>
  <r>
    <n v="1198"/>
    <n v="1002570065"/>
    <n v="3"/>
    <x v="4"/>
    <n v="4"/>
    <s v="KUDUS"/>
    <s v="KUDUS"/>
    <s v="KUD"/>
    <s v="REG"/>
    <s v="AO"/>
    <x v="0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0"/>
  </r>
  <r>
    <n v="1199"/>
    <n v="1002572648"/>
    <n v="3"/>
    <x v="4"/>
    <n v="4"/>
    <s v="KUDUS"/>
    <s v="KUDUS"/>
    <s v="KUD"/>
    <s v="REG"/>
    <s v="AO"/>
    <x v="0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1"/>
  </r>
  <r>
    <n v="1200"/>
    <n v="1002573077"/>
    <n v="3"/>
    <x v="4"/>
    <n v="4"/>
    <s v="KUDUS"/>
    <s v="KUDUS"/>
    <s v="KUD"/>
    <s v="REG"/>
    <s v="AO"/>
    <x v="0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0"/>
  </r>
  <r>
    <n v="1201"/>
    <n v="1002573473"/>
    <n v="3"/>
    <x v="4"/>
    <n v="4"/>
    <s v="KUDUS"/>
    <s v="KUDUS"/>
    <s v="KUD"/>
    <s v="REG"/>
    <s v="AO"/>
    <x v="0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0"/>
  </r>
  <r>
    <n v="1202"/>
    <n v="1002578890"/>
    <n v="3"/>
    <x v="4"/>
    <n v="4"/>
    <s v="KUDUS"/>
    <s v="KUDUS"/>
    <s v="KUD"/>
    <s v="REG"/>
    <s v="AO"/>
    <x v="0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0"/>
  </r>
  <r>
    <n v="1203"/>
    <n v="1002570541"/>
    <n v="3"/>
    <x v="4"/>
    <n v="4"/>
    <s v="KUDUS"/>
    <s v="KUDUS"/>
    <s v="KUD"/>
    <s v="REG"/>
    <s v="AO"/>
    <x v="0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2"/>
  </r>
  <r>
    <n v="1204"/>
    <n v="1002569330"/>
    <n v="3"/>
    <x v="4"/>
    <n v="4"/>
    <s v="KUDUS"/>
    <s v="KUDUS"/>
    <s v="KUD"/>
    <s v="REG"/>
    <s v="AO"/>
    <x v="0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2"/>
  </r>
  <r>
    <n v="1205"/>
    <n v="1002588753"/>
    <n v="3"/>
    <x v="4"/>
    <n v="4"/>
    <s v="KUDUS"/>
    <s v="PATI"/>
    <s v="JWN"/>
    <s v="REG"/>
    <s v="AO"/>
    <x v="0"/>
    <s v="1P INET"/>
    <s v="Completed (PS)"/>
    <s v="RBS-Regional 3"/>
    <d v="2026-09-15T12:03:04"/>
    <d v="2026-09-16T08:07:24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0"/>
  </r>
  <r>
    <n v="1206"/>
    <n v="1002588481"/>
    <n v="3"/>
    <x v="4"/>
    <n v="4"/>
    <s v="KUDUS"/>
    <s v="PATI"/>
    <s v="JWN"/>
    <s v="REG"/>
    <s v="AO"/>
    <x v="0"/>
    <m/>
    <s v="CC - HD1A - INPROGRESS UNCONTACTED"/>
    <s v="RBS-Regional 3"/>
    <d v="2026-09-15T11:01:07"/>
    <d v="2026-09-16T07:33:03"/>
    <n v="69390450"/>
    <m/>
    <n v="141571105754"/>
    <s v="SMA NEGERI 1 BATANGAN"/>
    <s v="ODP-JWN-FB/011"/>
    <m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m/>
    <m/>
    <m/>
    <s v="15-09-2026 11:10:29"/>
    <m/>
    <m/>
    <s v="FCC"/>
    <s v="X"/>
    <s v="NO ADDON"/>
    <m/>
    <s v="UNCONTACTED : Telepon Tidak Diangkat - RNA Benita Lailani 40951377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2"/>
  </r>
  <r>
    <n v="1207"/>
    <n v="1002580575"/>
    <n v="3"/>
    <x v="4"/>
    <n v="4"/>
    <s v="KUDUS"/>
    <s v="PATI"/>
    <s v="JWN"/>
    <s v="REG"/>
    <s v="AO"/>
    <x v="0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2"/>
  </r>
  <r>
    <n v="1208"/>
    <n v="1002564957"/>
    <n v="3"/>
    <x v="4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0"/>
  </r>
  <r>
    <n v="1209"/>
    <n v="1002565201"/>
    <n v="3"/>
    <x v="4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0"/>
  </r>
  <r>
    <n v="1210"/>
    <n v="1002571281"/>
    <n v="3"/>
    <x v="4"/>
    <n v="4"/>
    <s v="KUDUS"/>
    <s v="PATI"/>
    <s v="PAT"/>
    <s v="REG"/>
    <s v="AO"/>
    <x v="0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0"/>
  </r>
  <r>
    <n v="1211"/>
    <n v="1002574600"/>
    <n v="3"/>
    <x v="4"/>
    <n v="4"/>
    <s v="KUDUS"/>
    <s v="PATI"/>
    <s v="PAT"/>
    <s v="REG"/>
    <s v="AO"/>
    <x v="0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0"/>
  </r>
  <r>
    <n v="1212"/>
    <n v="1002589076"/>
    <n v="3"/>
    <x v="4"/>
    <n v="4"/>
    <s v="KUDUS"/>
    <s v="PATI"/>
    <s v="PAT"/>
    <s v="REG"/>
    <s v="AO"/>
    <x v="0"/>
    <m/>
    <s v="8 | OSS - PONR"/>
    <s v="RBS-Regional 3"/>
    <d v="2026-09-15T13:45:25"/>
    <d v="2026-09-16T12:09:01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m/>
    <m/>
    <m/>
    <e v="#NUM!"/>
    <e v="#NUM!"/>
    <x v="2"/>
  </r>
  <r>
    <n v="1213"/>
    <n v="1002586567"/>
    <n v="3"/>
    <x v="4"/>
    <n v="4"/>
    <s v="KUDUS"/>
    <s v="PATI"/>
    <s v="TAY"/>
    <s v="REG"/>
    <s v="AO"/>
    <x v="0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2"/>
  </r>
  <r>
    <n v="1214"/>
    <n v="1002572178"/>
    <n v="3"/>
    <x v="4"/>
    <n v="4"/>
    <s v="KUDUS"/>
    <s v="REMBANG"/>
    <s v="LSE"/>
    <s v="REG"/>
    <s v="AO"/>
    <x v="0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1"/>
  </r>
  <r>
    <n v="1215"/>
    <n v="1002571983"/>
    <n v="3"/>
    <x v="4"/>
    <n v="4"/>
    <s v="KUDUS"/>
    <s v="REMBANG"/>
    <s v="LSE"/>
    <s v="REG"/>
    <s v="AO"/>
    <x v="0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1"/>
  </r>
  <r>
    <n v="1216"/>
    <n v="1002570996"/>
    <n v="3"/>
    <x v="4"/>
    <n v="4"/>
    <s v="KUDUS"/>
    <s v="REMBANG"/>
    <s v="LSE"/>
    <s v="REG"/>
    <s v="AO"/>
    <x v="0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2"/>
  </r>
  <r>
    <n v="1217"/>
    <n v="1002576801"/>
    <n v="3"/>
    <x v="6"/>
    <n v="4"/>
    <s v="SEMARANG"/>
    <s v="KENDAL"/>
    <s v="KDL"/>
    <s v="REG"/>
    <s v="AO"/>
    <x v="0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0"/>
  </r>
  <r>
    <n v="1218"/>
    <n v="1002577739"/>
    <n v="3"/>
    <x v="6"/>
    <n v="4"/>
    <s v="SEMARANG"/>
    <s v="KENDAL"/>
    <s v="KDL"/>
    <s v="REG"/>
    <s v="AO"/>
    <x v="0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0"/>
  </r>
  <r>
    <n v="1219"/>
    <n v="1002586323"/>
    <n v="3"/>
    <x v="6"/>
    <n v="4"/>
    <s v="SEMARANG"/>
    <s v="KENDAL"/>
    <s v="KDL"/>
    <s v="REG"/>
    <s v="AO"/>
    <x v="0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0"/>
  </r>
  <r>
    <n v="1220"/>
    <n v="1002577953"/>
    <n v="3"/>
    <x v="6"/>
    <n v="4"/>
    <s v="SEMARANG"/>
    <s v="KENDAL"/>
    <s v="KDL"/>
    <s v="REG"/>
    <s v="AO"/>
    <x v="0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2"/>
  </r>
  <r>
    <n v="1221"/>
    <n v="1002569820"/>
    <n v="3"/>
    <x v="6"/>
    <n v="4"/>
    <s v="SEMARANG"/>
    <s v="KENDAL"/>
    <s v="SKR"/>
    <s v="REG"/>
    <s v="AO"/>
    <x v="0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0"/>
  </r>
  <r>
    <n v="1222"/>
    <n v="1002581465"/>
    <n v="3"/>
    <x v="6"/>
    <n v="4"/>
    <s v="SEMARANG"/>
    <s v="KENDAL"/>
    <s v="SKR"/>
    <s v="REG"/>
    <s v="AO"/>
    <x v="0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0"/>
  </r>
  <r>
    <n v="1223"/>
    <n v="1002583100"/>
    <n v="3"/>
    <x v="6"/>
    <n v="4"/>
    <s v="SEMARANG"/>
    <s v="KENDAL"/>
    <s v="SKR"/>
    <s v="REG"/>
    <s v="AO"/>
    <x v="0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0"/>
  </r>
  <r>
    <n v="1224"/>
    <n v="1002585666"/>
    <n v="3"/>
    <x v="6"/>
    <n v="4"/>
    <s v="SEMARANG"/>
    <s v="KENDAL"/>
    <s v="SKR"/>
    <s v="REG"/>
    <s v="AO"/>
    <x v="0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</r>
  <r>
    <n v="1225"/>
    <n v="1002586867"/>
    <n v="3"/>
    <x v="6"/>
    <n v="4"/>
    <s v="SEMARANG"/>
    <s v="KENDAL"/>
    <s v="SKR"/>
    <s v="REG"/>
    <s v="AO"/>
    <x v="0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0"/>
  </r>
  <r>
    <n v="1226"/>
    <n v="1002579423"/>
    <n v="3"/>
    <x v="6"/>
    <n v="4"/>
    <s v="SEMARANG"/>
    <s v="KENDAL"/>
    <s v="SKR"/>
    <s v="REG"/>
    <s v="AO"/>
    <x v="0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2"/>
  </r>
  <r>
    <n v="1227"/>
    <n v="1002578232"/>
    <n v="3"/>
    <x v="6"/>
    <n v="4"/>
    <s v="SEMARANG"/>
    <s v="KENDAL"/>
    <s v="SKR"/>
    <s v="REG"/>
    <s v="AO"/>
    <x v="0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2"/>
  </r>
  <r>
    <n v="1228"/>
    <n v="1002590116"/>
    <n v="3"/>
    <x v="6"/>
    <n v="4"/>
    <s v="SEMARANG"/>
    <s v="KENDAL"/>
    <s v="SKR"/>
    <s v="REG"/>
    <s v="AO"/>
    <x v="0"/>
    <s v="1P INET"/>
    <s v="MIE - SEND SURVEY"/>
    <s v="RBS-Regional 3"/>
    <d v="2026-09-15T18:00:00"/>
    <d v="2026-09-15T18:02:07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SURVEY_NEW_MANJA"/>
    <s v="X"/>
    <s v="NO ADDON"/>
    <m/>
    <s v="MIE - SEND SURVEY"/>
    <s v="HSI Bisnis Promo Hari Pelanggan Nasional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</r>
  <r>
    <n v="1229"/>
    <n v="1002588383"/>
    <n v="3"/>
    <x v="6"/>
    <n v="4"/>
    <s v="SEMARANG"/>
    <s v="KENDAL"/>
    <s v="WLR"/>
    <s v="REG"/>
    <s v="AO"/>
    <x v="0"/>
    <m/>
    <s v="7 | OSS - PROVISIONING ISSUED"/>
    <s v="RBS-Regional 3"/>
    <d v="2026-09-15T10:32:50"/>
    <d v="2026-09-16T12:19:5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I"/>
    <s v="WELERI"/>
    <s v="NO ADDON"/>
    <m/>
    <s v="Provisioning Issu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m/>
    <m/>
    <m/>
    <e v="#NUM!"/>
    <e v="#NUM!"/>
    <x v="2"/>
  </r>
  <r>
    <n v="1230"/>
    <n v="1002567503"/>
    <n v="3"/>
    <x v="6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0"/>
  </r>
  <r>
    <n v="1231"/>
    <n v="1002569307"/>
    <n v="3"/>
    <x v="6"/>
    <n v="4"/>
    <s v="SEMARANG"/>
    <s v="INNER - SEMARANG JATENG UTARA"/>
    <s v="MJE"/>
    <s v="REG"/>
    <s v="AO"/>
    <x v="0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0"/>
  </r>
  <r>
    <n v="1232"/>
    <n v="1002577307"/>
    <n v="3"/>
    <x v="6"/>
    <n v="4"/>
    <s v="SEMARANG"/>
    <s v="INNER - SEMARANG JATENG UTARA"/>
    <s v="MJE"/>
    <s v="REG"/>
    <s v="AO"/>
    <x v="0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0"/>
  </r>
  <r>
    <n v="1233"/>
    <n v="1002578274"/>
    <n v="3"/>
    <x v="6"/>
    <n v="4"/>
    <s v="SEMARANG"/>
    <s v="INNER - SEMARANG JATENG UTARA"/>
    <s v="MJE"/>
    <s v="REG"/>
    <s v="AO"/>
    <x v="0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0"/>
  </r>
  <r>
    <n v="1234"/>
    <n v="1002583665"/>
    <n v="3"/>
    <x v="6"/>
    <n v="4"/>
    <s v="SEMARANG"/>
    <s v="INNER - SEMARANG JATENG UTARA"/>
    <s v="MJE"/>
    <s v="REG"/>
    <s v="AO"/>
    <x v="0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0"/>
  </r>
  <r>
    <n v="1235"/>
    <n v="1002584279"/>
    <n v="3"/>
    <x v="6"/>
    <n v="4"/>
    <s v="SEMARANG"/>
    <s v="INNER - SEMARANG JATENG UTARA"/>
    <s v="MJE"/>
    <s v="REG"/>
    <s v="AO"/>
    <x v="0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0"/>
  </r>
  <r>
    <n v="1236"/>
    <n v="1002571253"/>
    <n v="3"/>
    <x v="6"/>
    <n v="4"/>
    <s v="SEMARANG"/>
    <s v="INNER - SEMARANG JATENG UTARA"/>
    <s v="MKG"/>
    <s v="REG"/>
    <s v="AO"/>
    <x v="0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0"/>
  </r>
  <r>
    <n v="1237"/>
    <n v="1002568293"/>
    <n v="3"/>
    <x v="6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0"/>
  </r>
  <r>
    <n v="1238"/>
    <n v="1002570129"/>
    <n v="3"/>
    <x v="6"/>
    <n v="4"/>
    <s v="SEMARANG"/>
    <s v="INNER - SEMARANG JATENG UTARA"/>
    <s v="SMT"/>
    <s v="REG"/>
    <s v="AO"/>
    <x v="0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0"/>
  </r>
  <r>
    <n v="1239"/>
    <n v="1002573034"/>
    <n v="3"/>
    <x v="6"/>
    <n v="4"/>
    <s v="SEMARANG"/>
    <s v="INNER - SEMARANG JATENG UTARA"/>
    <s v="SMT"/>
    <s v="REG"/>
    <s v="AO"/>
    <x v="0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0"/>
  </r>
  <r>
    <n v="1240"/>
    <n v="1002573847"/>
    <n v="3"/>
    <x v="6"/>
    <n v="4"/>
    <s v="SEMARANG"/>
    <s v="INNER - SEMARANG JATENG UTARA"/>
    <s v="SMT"/>
    <s v="REG"/>
    <s v="AO"/>
    <x v="0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0"/>
  </r>
  <r>
    <n v="1241"/>
    <n v="1002575117"/>
    <n v="3"/>
    <x v="6"/>
    <n v="4"/>
    <s v="SEMARANG"/>
    <s v="INNER - SEMARANG JATENG UTARA"/>
    <s v="SMT"/>
    <s v="REG"/>
    <s v="AO"/>
    <x v="0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0"/>
  </r>
  <r>
    <n v="1242"/>
    <n v="1002580118"/>
    <n v="3"/>
    <x v="6"/>
    <n v="4"/>
    <s v="SEMARANG"/>
    <s v="INNER - SEMARANG JATENG UTARA"/>
    <s v="SMT"/>
    <s v="REG"/>
    <s v="AO"/>
    <x v="0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0"/>
  </r>
  <r>
    <n v="1243"/>
    <n v="1002582225"/>
    <n v="3"/>
    <x v="6"/>
    <n v="4"/>
    <s v="SEMARANG"/>
    <s v="INNER - SEMARANG JATENG UTARA"/>
    <s v="SMT"/>
    <s v="REG"/>
    <s v="AO"/>
    <x v="0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0"/>
  </r>
  <r>
    <n v="1244"/>
    <n v="1002583624"/>
    <n v="3"/>
    <x v="6"/>
    <n v="4"/>
    <s v="SEMARANG"/>
    <s v="INNER - SEMARANG JATENG UTARA"/>
    <s v="SMT"/>
    <s v="REG"/>
    <s v="AO"/>
    <x v="0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0"/>
  </r>
  <r>
    <n v="1245"/>
    <n v="1002586215"/>
    <n v="3"/>
    <x v="6"/>
    <n v="4"/>
    <s v="SEMARANG"/>
    <s v="INNER - SEMARANG JATENG UTARA"/>
    <s v="SMT"/>
    <s v="REG"/>
    <s v="AO"/>
    <x v="0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0"/>
  </r>
  <r>
    <n v="1246"/>
    <n v="1002587927"/>
    <n v="3"/>
    <x v="6"/>
    <n v="4"/>
    <s v="SEMARANG"/>
    <s v="INNER - SEMARANG JATENG UTARA"/>
    <s v="SMT"/>
    <s v="REG"/>
    <s v="AO"/>
    <x v="0"/>
    <m/>
    <s v="Completed (PS)"/>
    <s v="RBS-Regional 3"/>
    <d v="2026-09-15T08:57:25"/>
    <d v="2026-09-16T08:06:0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0"/>
  </r>
  <r>
    <n v="1247"/>
    <n v="1002580513"/>
    <n v="3"/>
    <x v="6"/>
    <n v="4"/>
    <s v="SEMARANG"/>
    <s v="INNER - SEMARANG JATENG UTARA"/>
    <s v="SMT"/>
    <s v="REG"/>
    <s v="AO"/>
    <x v="0"/>
    <m/>
    <s v="7 | OSS - PROVISIONING ISSUED"/>
    <s v="RBS-Regional 2"/>
    <d v="2026-09-10T11:49:43"/>
    <d v="2026-09-12T11:31:35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2"/>
  </r>
  <r>
    <n v="1248"/>
    <n v="1002587445"/>
    <n v="3"/>
    <x v="6"/>
    <n v="4"/>
    <s v="SEMARANG"/>
    <s v="INNER - SEMARANG JATENG UTARA"/>
    <s v="SMT"/>
    <s v="REG"/>
    <s v="AO"/>
    <x v="0"/>
    <m/>
    <s v="7 | OSS - PROVISIONING ISSUED"/>
    <s v="RBS-Regional 3"/>
    <d v="2026-09-14T16:52:34"/>
    <d v="2026-09-16T11:27:16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m/>
    <m/>
    <m/>
    <e v="#NUM!"/>
    <e v="#NUM!"/>
    <x v="2"/>
  </r>
  <r>
    <n v="1249"/>
    <n v="1002584769"/>
    <n v="3"/>
    <x v="6"/>
    <n v="4"/>
    <s v="SEMARANG"/>
    <s v="INNER - SEMARANG JATENG UTARA"/>
    <s v="SMT"/>
    <s v="REG"/>
    <s v="AO"/>
    <x v="0"/>
    <m/>
    <s v="MIE - SEND SURVEY"/>
    <s v="RBS-Regional 3"/>
    <d v="2026-09-13T11:46:35"/>
    <d v="2026-09-15T17:44:06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SURVEY_NEW_MANJA"/>
    <s v="SEMARANG TUGU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</r>
  <r>
    <n v="1250"/>
    <n v="1002569510"/>
    <n v="3"/>
    <x v="6"/>
    <n v="4"/>
    <s v="SEMARANG"/>
    <s v="INNER - SEMARANG JATENG UTARA"/>
    <s v="BMK"/>
    <s v="REG"/>
    <s v="AO"/>
    <x v="0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0"/>
  </r>
  <r>
    <n v="1251"/>
    <n v="1002575284"/>
    <n v="3"/>
    <x v="6"/>
    <n v="4"/>
    <s v="SEMARANG"/>
    <s v="INNER - SEMARANG JATENG UTARA"/>
    <s v="BMK"/>
    <s v="REG"/>
    <s v="AO"/>
    <x v="0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0"/>
  </r>
  <r>
    <n v="1252"/>
    <n v="1002578339"/>
    <n v="3"/>
    <x v="6"/>
    <n v="4"/>
    <s v="SEMARANG"/>
    <s v="INNER - SEMARANG JATENG UTARA"/>
    <s v="BMK"/>
    <s v="REG"/>
    <s v="AO"/>
    <x v="0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0"/>
  </r>
  <r>
    <n v="1253"/>
    <n v="1002579025"/>
    <n v="3"/>
    <x v="6"/>
    <n v="4"/>
    <s v="SEMARANG"/>
    <s v="INNER - SEMARANG JATENG UTARA"/>
    <s v="BMK"/>
    <s v="REG"/>
    <s v="AO"/>
    <x v="0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0"/>
  </r>
  <r>
    <n v="1254"/>
    <n v="1002585746"/>
    <n v="3"/>
    <x v="6"/>
    <n v="4"/>
    <s v="SEMARANG"/>
    <s v="INNER - SEMARANG JATENG UTARA"/>
    <s v="BMK"/>
    <s v="REG"/>
    <s v="AO"/>
    <x v="0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0"/>
  </r>
  <r>
    <n v="1255"/>
    <n v="1002587071"/>
    <n v="3"/>
    <x v="6"/>
    <n v="4"/>
    <s v="SEMARANG"/>
    <s v="INNER - SEMARANG JATENG UTARA"/>
    <s v="BMK"/>
    <s v="REG"/>
    <s v="AO"/>
    <x v="0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0"/>
  </r>
  <r>
    <n v="1256"/>
    <n v="1002572939"/>
    <n v="3"/>
    <x v="6"/>
    <n v="4"/>
    <s v="SEMARANG"/>
    <s v="INNER - SEMARANG JATENG UTARA"/>
    <s v="BMK"/>
    <s v="REG"/>
    <s v="AO"/>
    <x v="0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2"/>
  </r>
  <r>
    <n v="1257"/>
    <n v="1002569669"/>
    <n v="3"/>
    <x v="6"/>
    <n v="4"/>
    <s v="SEMARANG"/>
    <s v="INNER - SEMARANG JATENG UTARA"/>
    <s v="BMK"/>
    <s v="REG"/>
    <s v="AO"/>
    <x v="0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2"/>
  </r>
  <r>
    <n v="1258"/>
    <n v="1002587360"/>
    <n v="3"/>
    <x v="6"/>
    <n v="4"/>
    <s v="SEMARANG"/>
    <s v="INNER - SEMARANG JATENG UTARA"/>
    <s v="SMC"/>
    <s v="REG"/>
    <s v="AO"/>
    <x v="0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0"/>
  </r>
  <r>
    <n v="1259"/>
    <n v="1002569039"/>
    <n v="3"/>
    <x v="6"/>
    <n v="4"/>
    <s v="SEMARANG"/>
    <s v="INNER - SEMARANG JATENG UTARA"/>
    <s v="GNK"/>
    <s v="REG"/>
    <s v="AO"/>
    <x v="0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0"/>
  </r>
  <r>
    <n v="1260"/>
    <n v="1002573581"/>
    <n v="3"/>
    <x v="6"/>
    <n v="4"/>
    <s v="SEMARANG"/>
    <s v="INNER - SEMARANG JATENG UTARA"/>
    <s v="GNK"/>
    <s v="REG"/>
    <s v="AO"/>
    <x v="0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0"/>
  </r>
  <r>
    <n v="1261"/>
    <n v="1002581272"/>
    <n v="3"/>
    <x v="6"/>
    <n v="4"/>
    <s v="SEMARANG"/>
    <s v="INNER - SEMARANG JATENG UTARA"/>
    <s v="GNK"/>
    <s v="REG"/>
    <s v="AO"/>
    <x v="0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0"/>
  </r>
  <r>
    <n v="1262"/>
    <n v="1002584516"/>
    <n v="3"/>
    <x v="6"/>
    <n v="4"/>
    <s v="SEMARANG"/>
    <s v="INNER - SEMARANG JATENG UTARA"/>
    <s v="GNK"/>
    <s v="REG"/>
    <s v="AO"/>
    <x v="0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</r>
  <r>
    <n v="1263"/>
    <n v="1002565046"/>
    <n v="3"/>
    <x v="6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0"/>
  </r>
  <r>
    <n v="1264"/>
    <n v="1002567199"/>
    <n v="3"/>
    <x v="6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0"/>
  </r>
  <r>
    <n v="1265"/>
    <n v="1002576587"/>
    <n v="3"/>
    <x v="6"/>
    <n v="4"/>
    <s v="SEMARANG"/>
    <s v="INNER - SEMARANG JATENG UTARA"/>
    <s v="JHR"/>
    <s v="REG"/>
    <s v="AO"/>
    <x v="0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0"/>
  </r>
  <r>
    <n v="1266"/>
    <n v="1002577646"/>
    <n v="3"/>
    <x v="6"/>
    <n v="4"/>
    <s v="SEMARANG"/>
    <s v="INNER - SEMARANG JATENG UTARA"/>
    <s v="JHR"/>
    <s v="REG"/>
    <s v="AO"/>
    <x v="0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0"/>
  </r>
  <r>
    <n v="1267"/>
    <n v="1002577359"/>
    <n v="3"/>
    <x v="6"/>
    <n v="4"/>
    <s v="SEMARANG"/>
    <s v="INNER - SEMARANG JATENG UTARA"/>
    <s v="JHR"/>
    <s v="REG"/>
    <s v="AO"/>
    <x v="0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0"/>
  </r>
  <r>
    <n v="1268"/>
    <n v="1002576741"/>
    <n v="3"/>
    <x v="6"/>
    <n v="4"/>
    <s v="SEMARANG"/>
    <s v="INNER - SEMARANG JATENG UTARA"/>
    <s v="JHR"/>
    <s v="REG"/>
    <s v="AO"/>
    <x v="0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0"/>
  </r>
  <r>
    <n v="1269"/>
    <n v="1002577815"/>
    <n v="3"/>
    <x v="6"/>
    <n v="4"/>
    <s v="SEMARANG"/>
    <s v="INNER - SEMARANG JATENG UTARA"/>
    <s v="JHR"/>
    <s v="REG"/>
    <s v="AO"/>
    <x v="0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0"/>
  </r>
  <r>
    <n v="1270"/>
    <n v="1002579205"/>
    <n v="3"/>
    <x v="6"/>
    <n v="4"/>
    <s v="SEMARANG"/>
    <s v="INNER - SEMARANG JATENG UTARA"/>
    <s v="JHR"/>
    <s v="REG"/>
    <s v="AO"/>
    <x v="0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0"/>
  </r>
  <r>
    <n v="1271"/>
    <n v="1002581537"/>
    <n v="3"/>
    <x v="6"/>
    <n v="4"/>
    <s v="SEMARANG"/>
    <s v="INNER - SEMARANG JATENG UTARA"/>
    <s v="JHR"/>
    <s v="REG"/>
    <s v="AO"/>
    <x v="0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0"/>
  </r>
  <r>
    <n v="1272"/>
    <n v="1002581615"/>
    <n v="3"/>
    <x v="6"/>
    <n v="4"/>
    <s v="SEMARANG"/>
    <s v="INNER - SEMARANG JATENG UTARA"/>
    <s v="JHR"/>
    <s v="REG"/>
    <s v="AO"/>
    <x v="0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0"/>
  </r>
  <r>
    <n v="1273"/>
    <n v="1002583882"/>
    <n v="3"/>
    <x v="6"/>
    <n v="4"/>
    <s v="SEMARANG"/>
    <s v="INNER - SEMARANG JATENG UTARA"/>
    <s v="JHR"/>
    <s v="REG"/>
    <s v="AO"/>
    <x v="0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0"/>
  </r>
  <r>
    <n v="1274"/>
    <n v="1002580981"/>
    <n v="3"/>
    <x v="6"/>
    <n v="4"/>
    <s v="SEMARANG"/>
    <s v="INNER - SEMARANG JATENG UTARA"/>
    <s v="JHR"/>
    <s v="REG"/>
    <s v="AO"/>
    <x v="0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275"/>
    <n v="1002567529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2"/>
  </r>
  <r>
    <n v="1276"/>
    <n v="1002568563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2"/>
  </r>
  <r>
    <n v="1277"/>
    <n v="1002566411"/>
    <n v="3"/>
    <x v="6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0"/>
  </r>
  <r>
    <n v="1278"/>
    <n v="1002571440"/>
    <n v="3"/>
    <x v="6"/>
    <n v="4"/>
    <s v="SEMARANG"/>
    <s v="INNER - SEMARANG JATENG UTARA"/>
    <s v="MJP"/>
    <s v="REG"/>
    <s v="AO"/>
    <x v="0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0"/>
  </r>
  <r>
    <n v="1279"/>
    <n v="1002573378"/>
    <n v="3"/>
    <x v="6"/>
    <n v="4"/>
    <s v="SEMARANG"/>
    <s v="INNER - SEMARANG JATENG UTARA"/>
    <s v="MJP"/>
    <s v="REG"/>
    <s v="AO"/>
    <x v="0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0"/>
  </r>
  <r>
    <n v="1280"/>
    <n v="1002577949"/>
    <n v="3"/>
    <x v="6"/>
    <n v="4"/>
    <s v="SEMARANG"/>
    <s v="INNER - SEMARANG JATENG UTARA"/>
    <s v="MJP"/>
    <s v="REG"/>
    <s v="AO"/>
    <x v="0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</r>
  <r>
    <n v="1281"/>
    <n v="1002578524"/>
    <n v="3"/>
    <x v="6"/>
    <n v="4"/>
    <s v="SEMARANG"/>
    <s v="INNER - SEMARANG JATENG UTARA"/>
    <s v="MJP"/>
    <s v="REG"/>
    <s v="AO"/>
    <x v="0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0"/>
  </r>
  <r>
    <n v="1282"/>
    <n v="1002581548"/>
    <n v="3"/>
    <x v="6"/>
    <n v="4"/>
    <s v="SEMARANG"/>
    <s v="INNER - SEMARANG JATENG UTARA"/>
    <s v="MJP"/>
    <s v="REG"/>
    <s v="AO"/>
    <x v="0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0"/>
  </r>
  <r>
    <n v="1283"/>
    <n v="1002567420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2"/>
  </r>
  <r>
    <n v="1284"/>
    <n v="1002586057"/>
    <n v="3"/>
    <x v="6"/>
    <n v="4"/>
    <s v="SEMARANG"/>
    <s v="INNER - SEMARANG JATENG UTARA"/>
    <s v="MJP"/>
    <s v="REG"/>
    <s v="AO"/>
    <x v="0"/>
    <s v="1P INET"/>
    <s v="7 | OSS - PROVISIONING ISSUED"/>
    <s v="RBS-Regional 3"/>
    <d v="2026-09-14T11:23:55"/>
    <d v="2026-09-15T08:05:25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m/>
    <s v="PI"/>
    <s v="MAJAPAHIT"/>
    <s v="NO ADDON"/>
    <m/>
    <s v="Provisioning Issued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2"/>
  </r>
  <r>
    <n v="1285"/>
    <n v="1002571798"/>
    <n v="3"/>
    <x v="6"/>
    <n v="4"/>
    <s v="SEMARANG"/>
    <s v="INNER - SEMARANG JATENG UTARA"/>
    <s v="MJP"/>
    <s v="REG"/>
    <s v="AO"/>
    <x v="0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2"/>
  </r>
  <r>
    <n v="1286"/>
    <n v="1002578784"/>
    <n v="3"/>
    <x v="6"/>
    <n v="4"/>
    <s v="SEMARANG"/>
    <s v="INNER - SEMARANG JATENG UTARA"/>
    <s v="SSL"/>
    <s v="REG"/>
    <s v="AO"/>
    <x v="0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0"/>
  </r>
  <r>
    <n v="1287"/>
    <n v="1002586241"/>
    <n v="3"/>
    <x v="6"/>
    <n v="4"/>
    <s v="SEMARANG"/>
    <s v="INNER - SEMARANG JATENG UTARA"/>
    <s v="SSL"/>
    <s v="REG"/>
    <s v="AO"/>
    <x v="0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0"/>
  </r>
  <r>
    <n v="1288"/>
    <n v="1002588156"/>
    <n v="3"/>
    <x v="6"/>
    <n v="4"/>
    <s v="SEMARANG"/>
    <s v="INNER - SEMARANG JATENG UTARA"/>
    <s v="SSL"/>
    <s v="REG"/>
    <s v="AO"/>
    <x v="0"/>
    <s v="1P INET"/>
    <s v="Completed (PS)"/>
    <s v="RBS-Regional 3"/>
    <d v="2026-09-15T09:47:55"/>
    <d v="2026-09-16T08:05:58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m/>
    <s v="PS"/>
    <s v="X"/>
    <s v="NO ADDON"/>
    <n v="20260916"/>
    <s v="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0"/>
  </r>
  <r>
    <n v="1289"/>
    <n v="1002565482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2"/>
  </r>
  <r>
    <n v="1290"/>
    <n v="1002564072"/>
    <n v="3"/>
    <x v="2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0"/>
  </r>
  <r>
    <n v="1291"/>
    <n v="1002570682"/>
    <n v="3"/>
    <x v="2"/>
    <n v="4"/>
    <s v="PURWOKERTO"/>
    <s v="PURWOKERTO"/>
    <s v="AJB"/>
    <s v="REG"/>
    <s v="AO"/>
    <x v="0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0"/>
  </r>
  <r>
    <n v="1292"/>
    <n v="1002578623"/>
    <n v="3"/>
    <x v="2"/>
    <n v="4"/>
    <s v="PURWOKERTO"/>
    <s v="PURWOKERTO"/>
    <s v="AJB"/>
    <s v="REG"/>
    <s v="AO"/>
    <x v="0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0"/>
  </r>
  <r>
    <n v="1293"/>
    <n v="1002586307"/>
    <n v="3"/>
    <x v="2"/>
    <n v="4"/>
    <s v="PURWOKERTO"/>
    <s v="PURWOKERTO"/>
    <s v="AJB"/>
    <s v="REG"/>
    <s v="AO"/>
    <x v="0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0"/>
  </r>
  <r>
    <n v="1294"/>
    <n v="1002575608"/>
    <n v="3"/>
    <x v="2"/>
    <n v="4"/>
    <s v="PURWOKERTO"/>
    <s v="PURWOKERTO"/>
    <s v="AJB"/>
    <s v="REG"/>
    <s v="AO"/>
    <x v="0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2"/>
  </r>
  <r>
    <n v="1295"/>
    <n v="1002583463"/>
    <n v="3"/>
    <x v="2"/>
    <n v="4"/>
    <s v="PURWOKERTO"/>
    <s v="PURWOKERTO"/>
    <s v="AJB"/>
    <s v="REG"/>
    <s v="AO"/>
    <x v="0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2"/>
  </r>
  <r>
    <n v="1296"/>
    <n v="1002576660"/>
    <n v="3"/>
    <x v="2"/>
    <n v="4"/>
    <s v="PURWOKERTO"/>
    <s v="PURWOKERTO"/>
    <s v="AJB"/>
    <s v="REG"/>
    <s v="AO"/>
    <x v="0"/>
    <s v="1P INET"/>
    <s v="OSS - FALLOUT"/>
    <s v="RBS-Regional 3"/>
    <d v="2026-09-08T11:17:56"/>
    <d v="2026-09-14T09:48:59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FO_WFM"/>
    <s v="AJIBARANG"/>
    <s v="NO ADDON"/>
    <m/>
    <s v="Provisioning Failed|WFM|INF009374063|Bangunan belum jadi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m/>
    <m/>
    <m/>
    <e v="#NUM!"/>
    <e v="#NUM!"/>
    <x v="2"/>
  </r>
  <r>
    <n v="1297"/>
    <n v="1002577685"/>
    <n v="3"/>
    <x v="2"/>
    <n v="4"/>
    <s v="PURWOKERTO"/>
    <s v="PURWOKERTO"/>
    <s v="AJB"/>
    <s v="REG"/>
    <s v="AO"/>
    <x v="0"/>
    <s v="1P INET"/>
    <s v="8 | OSS - PONR"/>
    <s v="RBS-Regional 3"/>
    <d v="2026-09-08T17:11:56"/>
    <d v="2026-09-16T12:15:04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ACT_COM"/>
    <s v="AJIBARANG"/>
    <s v="NO ADDON"/>
    <m/>
    <s v="PONR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m/>
    <m/>
    <m/>
    <e v="#NUM!"/>
    <e v="#NUM!"/>
    <x v="2"/>
  </r>
  <r>
    <n v="1298"/>
    <n v="1002564057"/>
    <n v="3"/>
    <x v="2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0"/>
  </r>
  <r>
    <n v="1299"/>
    <n v="1002570596"/>
    <n v="3"/>
    <x v="2"/>
    <n v="4"/>
    <s v="PURWOKERTO"/>
    <s v="PURWOKERTO"/>
    <s v="BRD"/>
    <s v="REG"/>
    <s v="AO"/>
    <x v="0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0"/>
  </r>
  <r>
    <n v="1300"/>
    <n v="1002585917"/>
    <n v="3"/>
    <x v="2"/>
    <n v="4"/>
    <s v="PURWOKERTO"/>
    <s v="PURWOKERTO"/>
    <s v="CLO"/>
    <s v="REG"/>
    <s v="AO"/>
    <x v="0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0"/>
  </r>
  <r>
    <n v="1301"/>
    <n v="1002583558"/>
    <n v="3"/>
    <x v="2"/>
    <n v="4"/>
    <s v="PURWOKERTO"/>
    <s v="PURWOKERTO"/>
    <s v="CLO"/>
    <s v="REG"/>
    <s v="AO"/>
    <x v="0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2"/>
  </r>
  <r>
    <n v="1302"/>
    <n v="1002578700"/>
    <n v="3"/>
    <x v="2"/>
    <n v="4"/>
    <s v="PURWOKERTO"/>
    <s v="PURWOKERTO"/>
    <s v="CLO"/>
    <s v="REG"/>
    <s v="AO"/>
    <x v="0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2"/>
  </r>
  <r>
    <n v="1303"/>
    <n v="1002589916"/>
    <n v="3"/>
    <x v="2"/>
    <n v="4"/>
    <s v="PURWOKERTO"/>
    <s v="PURWOKERTO"/>
    <s v="CLO"/>
    <s v="REG"/>
    <s v="AO"/>
    <x v="0"/>
    <s v="1P INET"/>
    <s v="MIE - SEND SURVEY"/>
    <s v="RBS-Regional 3"/>
    <d v="2026-09-15T16:30:01"/>
    <d v="2026-09-15T16:32:01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m/>
    <s v="SURVEY_NEW_MANJA"/>
    <s v="AJIBARANG"/>
    <s v="NO ADDON"/>
    <m/>
    <s v="MIE - SEND SURVEY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</r>
  <r>
    <n v="1304"/>
    <n v="1002589837"/>
    <n v="3"/>
    <x v="2"/>
    <n v="4"/>
    <s v="PURWOKERTO"/>
    <s v="PURWOKERTO"/>
    <s v="CLO"/>
    <s v="REG"/>
    <s v="AO"/>
    <x v="0"/>
    <s v="1P INET"/>
    <s v="MIE - SEND SURVEY"/>
    <s v="RBS-Regional 3"/>
    <d v="2026-09-15T16:09:00"/>
    <d v="2026-09-15T16:12:06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SURVEY_NEW_MANJA"/>
    <s v="AJIBARANG"/>
    <s v="NO ADDON"/>
    <m/>
    <s v="MIE - SEND SURVEY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</r>
  <r>
    <n v="1305"/>
    <n v="1002570552"/>
    <n v="3"/>
    <x v="2"/>
    <n v="4"/>
    <s v="PURWOKERTO"/>
    <s v="PURWOKERTO"/>
    <s v="CLO"/>
    <s v="REG"/>
    <s v="AO"/>
    <x v="0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306"/>
    <n v="1002572860"/>
    <n v="3"/>
    <x v="2"/>
    <n v="4"/>
    <s v="PURWOKERTO"/>
    <s v="PURWOKERTO"/>
    <s v="CLO"/>
    <s v="REG"/>
    <s v="AO"/>
    <x v="0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2"/>
  </r>
  <r>
    <n v="1307"/>
    <n v="1002568919"/>
    <n v="3"/>
    <x v="2"/>
    <n v="4"/>
    <s v="PURWOKERTO"/>
    <s v="PURWOKERTO"/>
    <s v="PWT"/>
    <s v="REG"/>
    <s v="AO"/>
    <x v="0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0"/>
  </r>
  <r>
    <n v="1308"/>
    <n v="1002571491"/>
    <n v="3"/>
    <x v="2"/>
    <n v="4"/>
    <s v="PURWOKERTO"/>
    <s v="PURWOKERTO"/>
    <s v="PWT"/>
    <s v="REG"/>
    <s v="AO"/>
    <x v="0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0"/>
  </r>
  <r>
    <n v="1309"/>
    <n v="1002573263"/>
    <n v="3"/>
    <x v="2"/>
    <n v="4"/>
    <s v="PURWOKERTO"/>
    <s v="PURWOKERTO"/>
    <s v="PWT"/>
    <s v="REG"/>
    <s v="AO"/>
    <x v="0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0"/>
  </r>
  <r>
    <n v="1310"/>
    <n v="1002575629"/>
    <n v="3"/>
    <x v="2"/>
    <n v="4"/>
    <s v="PURWOKERTO"/>
    <s v="PURWOKERTO"/>
    <s v="PWT"/>
    <s v="REG"/>
    <s v="AO"/>
    <x v="0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0"/>
  </r>
  <r>
    <n v="1311"/>
    <n v="1002576429"/>
    <n v="3"/>
    <x v="2"/>
    <n v="4"/>
    <s v="PURWOKERTO"/>
    <s v="PURWOKERTO"/>
    <s v="PWT"/>
    <s v="REG"/>
    <s v="AO"/>
    <x v="0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0"/>
  </r>
  <r>
    <n v="1312"/>
    <n v="1002576833"/>
    <n v="3"/>
    <x v="2"/>
    <n v="4"/>
    <s v="PURWOKERTO"/>
    <s v="PURWOKERTO"/>
    <s v="PWT"/>
    <s v="REG"/>
    <s v="AO"/>
    <x v="0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0"/>
  </r>
  <r>
    <n v="1313"/>
    <n v="1002580716"/>
    <n v="3"/>
    <x v="2"/>
    <n v="4"/>
    <s v="PURWOKERTO"/>
    <s v="PURWOKERTO"/>
    <s v="PWT"/>
    <s v="REG"/>
    <s v="AO"/>
    <x v="0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0"/>
  </r>
  <r>
    <n v="1314"/>
    <n v="1002586820"/>
    <n v="3"/>
    <x v="2"/>
    <n v="4"/>
    <s v="PURWOKERTO"/>
    <s v="PURWOKERTO"/>
    <s v="PWT"/>
    <s v="REG"/>
    <s v="AO"/>
    <x v="0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0"/>
  </r>
  <r>
    <n v="1315"/>
    <n v="1002587667"/>
    <n v="3"/>
    <x v="2"/>
    <n v="4"/>
    <s v="PURWOKERTO"/>
    <s v="PURWOKERTO"/>
    <s v="PWT"/>
    <s v="REG"/>
    <s v="AO"/>
    <x v="0"/>
    <s v="1P INET"/>
    <s v="Completed (PS)"/>
    <s v="RBS-Regional 3"/>
    <d v="2026-09-14T19:38:56"/>
    <d v="2026-09-16T08:05:55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m/>
    <s v="PS"/>
    <s v="X"/>
    <s v="NO ADDON"/>
    <n v="20260916"/>
    <s v="Completed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</r>
  <r>
    <n v="1316"/>
    <n v="1002586748"/>
    <n v="3"/>
    <x v="2"/>
    <n v="4"/>
    <s v="PURWOKERTO"/>
    <s v="PURWOKERTO"/>
    <s v="PWT"/>
    <s v="REG"/>
    <s v="AO"/>
    <x v="0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0"/>
  </r>
  <r>
    <n v="1317"/>
    <n v="1002568671"/>
    <n v="3"/>
    <x v="2"/>
    <n v="4"/>
    <s v="PURWOKERTO"/>
    <s v="PURWOKERTO"/>
    <s v="PWT"/>
    <s v="REG"/>
    <s v="AO"/>
    <x v="0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2"/>
  </r>
  <r>
    <n v="1318"/>
    <n v="1002572066"/>
    <n v="3"/>
    <x v="2"/>
    <n v="4"/>
    <s v="PURWOKERTO"/>
    <s v="PURWOKERTO"/>
    <s v="PWT"/>
    <s v="REG"/>
    <s v="AO"/>
    <x v="0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2"/>
  </r>
  <r>
    <n v="1319"/>
    <n v="1002578523"/>
    <n v="3"/>
    <x v="2"/>
    <n v="4"/>
    <s v="PURWOKERTO"/>
    <s v="PURWOKERTO"/>
    <s v="PWT"/>
    <s v="REG"/>
    <s v="AO"/>
    <x v="0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2"/>
  </r>
  <r>
    <n v="1320"/>
    <n v="1002583867"/>
    <n v="3"/>
    <x v="2"/>
    <n v="4"/>
    <s v="PURWOKERTO"/>
    <s v="PURWOKERTO"/>
    <s v="PWT"/>
    <s v="REG"/>
    <s v="AO"/>
    <x v="0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2"/>
  </r>
  <r>
    <n v="1321"/>
    <n v="1002565568"/>
    <n v="3"/>
    <x v="2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2"/>
  </r>
  <r>
    <n v="1322"/>
    <n v="1002585414"/>
    <n v="3"/>
    <x v="2"/>
    <n v="4"/>
    <s v="PURWOKERTO"/>
    <s v="PURWOKERTO"/>
    <s v="PWT"/>
    <s v="REG"/>
    <s v="AO"/>
    <x v="0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</r>
  <r>
    <n v="1323"/>
    <n v="1002577926"/>
    <n v="3"/>
    <x v="2"/>
    <n v="4"/>
    <s v="PURWOKERTO"/>
    <s v="PURWOKERTO"/>
    <s v="SUK"/>
    <s v="REG"/>
    <s v="AO"/>
    <x v="0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0"/>
  </r>
  <r>
    <n v="1324"/>
    <n v="1002569863"/>
    <n v="3"/>
    <x v="2"/>
    <n v="4"/>
    <s v="PURWOKERTO"/>
    <s v="PURWOKERTO"/>
    <s v="SUK"/>
    <s v="REG"/>
    <s v="AO"/>
    <x v="0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2"/>
  </r>
  <r>
    <n v="1325"/>
    <n v="1002589490"/>
    <n v="3"/>
    <x v="2"/>
    <n v="4"/>
    <s v="PURWOKERTO"/>
    <s v="PURWOKERTO"/>
    <s v="SUK"/>
    <s v="REG"/>
    <s v="AO"/>
    <x v="0"/>
    <s v="1P INET"/>
    <s v="8 | OSS - PONR"/>
    <s v="RBS-Regional 3"/>
    <d v="2026-09-15T14:56:55"/>
    <d v="2026-09-16T12:17:53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ACT_COM"/>
    <s v="X"/>
    <s v="NO ADDON"/>
    <m/>
    <s v="PONR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m/>
    <m/>
    <m/>
    <e v="#NUM!"/>
    <e v="#NUM!"/>
    <x v="2"/>
  </r>
  <r>
    <n v="1326"/>
    <n v="1002581444"/>
    <n v="3"/>
    <x v="2"/>
    <n v="4"/>
    <s v="PURWOKERTO"/>
    <s v="PURWOKERTO"/>
    <s v="SUK"/>
    <s v="REG"/>
    <s v="AO"/>
    <x v="0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2"/>
  </r>
  <r>
    <n v="1327"/>
    <n v="1002564932"/>
    <n v="3"/>
    <x v="2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0"/>
  </r>
  <r>
    <n v="1328"/>
    <n v="1002588488"/>
    <n v="3"/>
    <x v="2"/>
    <n v="4"/>
    <s v="PURWOKERTO"/>
    <s v="CILACAP"/>
    <s v="CLC"/>
    <s v="REG"/>
    <s v="AO"/>
    <x v="0"/>
    <m/>
    <s v="MIE - SEND SURVEY"/>
    <s v="RBS-Regional 3"/>
    <d v="2026-09-15T10:57:34"/>
    <d v="2026-09-15T16:38:01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m/>
    <m/>
    <m/>
    <e v="#NUM!"/>
    <e v="#NUM!"/>
    <x v="2"/>
  </r>
  <r>
    <n v="1329"/>
    <n v="1002566131"/>
    <n v="3"/>
    <x v="2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0"/>
  </r>
  <r>
    <n v="1330"/>
    <n v="1002571285"/>
    <n v="3"/>
    <x v="2"/>
    <n v="4"/>
    <s v="PURWOKERTO"/>
    <s v="CILACAP"/>
    <s v="GML"/>
    <s v="REG"/>
    <s v="AO"/>
    <x v="0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0"/>
  </r>
  <r>
    <n v="1331"/>
    <n v="1002576991"/>
    <n v="3"/>
    <x v="2"/>
    <n v="4"/>
    <s v="PURWOKERTO"/>
    <s v="CILACAP"/>
    <s v="GML"/>
    <s v="REG"/>
    <s v="AO"/>
    <x v="0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1"/>
  </r>
  <r>
    <n v="1332"/>
    <n v="1002580652"/>
    <n v="3"/>
    <x v="2"/>
    <n v="4"/>
    <s v="PURWOKERTO"/>
    <s v="CILACAP"/>
    <s v="GML"/>
    <s v="REG"/>
    <s v="AO"/>
    <x v="0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0"/>
  </r>
  <r>
    <n v="1333"/>
    <n v="1002582016"/>
    <n v="3"/>
    <x v="2"/>
    <n v="4"/>
    <s v="PURWOKERTO"/>
    <s v="CILACAP"/>
    <s v="GML"/>
    <s v="REG"/>
    <s v="AO"/>
    <x v="0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0"/>
  </r>
  <r>
    <n v="1334"/>
    <n v="1002568312"/>
    <n v="3"/>
    <x v="2"/>
    <n v="4"/>
    <s v="PURWOKERTO"/>
    <s v="CILACAP"/>
    <s v="KRY"/>
    <s v="REG"/>
    <s v="AO"/>
    <x v="0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0"/>
  </r>
  <r>
    <n v="1335"/>
    <n v="1002568847"/>
    <n v="3"/>
    <x v="2"/>
    <n v="4"/>
    <s v="PURWOKERTO"/>
    <s v="CILACAP"/>
    <s v="KRY"/>
    <s v="REG"/>
    <s v="AO"/>
    <x v="0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0"/>
  </r>
  <r>
    <n v="1336"/>
    <n v="1002589766"/>
    <n v="3"/>
    <x v="2"/>
    <n v="4"/>
    <s v="PURWOKERTO"/>
    <s v="CILACAP"/>
    <s v="MAN"/>
    <s v="REG"/>
    <s v="AO"/>
    <x v="0"/>
    <s v="1P INET"/>
    <s v="MIE - SEND SURVEY"/>
    <s v="RBS-Regional 3"/>
    <d v="2026-09-15T15:53:55"/>
    <d v="2026-09-15T15:56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SURVEY_NEW_MANJA"/>
    <s v="MAJENANG"/>
    <s v="NO ADDON"/>
    <m/>
    <s v="MIE - SEND SURVEY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</r>
  <r>
    <n v="1337"/>
    <n v="1002587984"/>
    <n v="3"/>
    <x v="2"/>
    <n v="4"/>
    <s v="PURWOKERTO"/>
    <s v="CILACAP"/>
    <s v="MAN"/>
    <s v="REG"/>
    <s v="AO"/>
    <x v="0"/>
    <m/>
    <s v="MIE - SEND SURVEY"/>
    <s v="RBS-Regional 3"/>
    <d v="2026-09-15T09:10:24"/>
    <d v="2026-09-16T11:34:01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SURVEY_NEW_MANJA"/>
    <s v="MAJEN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m/>
    <m/>
    <m/>
    <e v="#NUM!"/>
    <e v="#NUM!"/>
    <x v="2"/>
  </r>
  <r>
    <n v="1338"/>
    <n v="1002588563"/>
    <n v="3"/>
    <x v="2"/>
    <n v="4"/>
    <s v="PURWOKERTO"/>
    <s v="CILACAP"/>
    <s v="MAO"/>
    <s v="REG"/>
    <s v="AO"/>
    <x v="0"/>
    <s v="1P INET"/>
    <s v="Completed (PS)"/>
    <s v="RBS-Regional 3"/>
    <d v="2026-09-15T11:18:07"/>
    <d v="2026-09-16T08:05:45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6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0"/>
  </r>
  <r>
    <n v="1339"/>
    <n v="1002589930"/>
    <n v="3"/>
    <x v="2"/>
    <n v="4"/>
    <s v="PURWOKERTO"/>
    <s v="CILACAP"/>
    <s v="MAO"/>
    <s v="REG"/>
    <s v="AO"/>
    <x v="0"/>
    <s v="1P INET"/>
    <s v="8 | OSS - PONR"/>
    <s v="RBS-Regional 3"/>
    <d v="2026-09-15T16:32:54"/>
    <d v="2026-09-16T11:43:23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ACT_COM"/>
    <s v="KROYA"/>
    <s v="NO ADDON"/>
    <m/>
    <s v="PONR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</r>
  <r>
    <n v="1340"/>
    <n v="1002578453"/>
    <n v="3"/>
    <x v="2"/>
    <n v="4"/>
    <s v="PURWOKERTO"/>
    <s v="CILACAP"/>
    <s v="MAO"/>
    <s v="REG"/>
    <s v="AO"/>
    <x v="0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2"/>
  </r>
  <r>
    <n v="1341"/>
    <n v="1002564132"/>
    <n v="3"/>
    <x v="2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0"/>
  </r>
  <r>
    <n v="1342"/>
    <n v="1002566360"/>
    <n v="3"/>
    <x v="2"/>
    <n v="4"/>
    <s v="PURWOKERTO"/>
    <s v="BANJARNEGARA"/>
    <s v="BJR"/>
    <s v="REG"/>
    <s v="AO"/>
    <x v="0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0"/>
  </r>
  <r>
    <n v="1343"/>
    <n v="1002568264"/>
    <n v="3"/>
    <x v="2"/>
    <n v="4"/>
    <s v="PURWOKERTO"/>
    <s v="BANJARNEGARA"/>
    <s v="BJR"/>
    <s v="REG"/>
    <s v="AO"/>
    <x v="0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0"/>
  </r>
  <r>
    <n v="1344"/>
    <n v="1002571482"/>
    <n v="3"/>
    <x v="2"/>
    <n v="4"/>
    <s v="PURWOKERTO"/>
    <s v="BANJARNEGARA"/>
    <s v="BJR"/>
    <s v="REG"/>
    <s v="AO"/>
    <x v="0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0"/>
  </r>
  <r>
    <n v="1345"/>
    <n v="1002573556"/>
    <n v="3"/>
    <x v="2"/>
    <n v="4"/>
    <s v="PURWOKERTO"/>
    <s v="BANJARNEGARA"/>
    <s v="BJR"/>
    <s v="REG"/>
    <s v="AO"/>
    <x v="0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0"/>
  </r>
  <r>
    <n v="1346"/>
    <n v="1002573674"/>
    <n v="3"/>
    <x v="2"/>
    <n v="4"/>
    <s v="PURWOKERTO"/>
    <s v="BANJARNEGARA"/>
    <s v="BJR"/>
    <s v="REG"/>
    <s v="AO"/>
    <x v="0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0"/>
  </r>
  <r>
    <n v="1347"/>
    <n v="1002577361"/>
    <n v="3"/>
    <x v="2"/>
    <n v="4"/>
    <s v="PURWOKERTO"/>
    <s v="BANJARNEGARA"/>
    <s v="BJR"/>
    <s v="REG"/>
    <s v="AO"/>
    <x v="0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0"/>
  </r>
  <r>
    <n v="1348"/>
    <n v="1002579280"/>
    <n v="3"/>
    <x v="2"/>
    <n v="4"/>
    <s v="PURWOKERTO"/>
    <s v="BANJARNEGARA"/>
    <s v="BJR"/>
    <s v="REG"/>
    <s v="AO"/>
    <x v="0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0"/>
  </r>
  <r>
    <n v="1349"/>
    <n v="1002580361"/>
    <n v="3"/>
    <x v="2"/>
    <n v="4"/>
    <s v="PURWOKERTO"/>
    <s v="BANJARNEGARA"/>
    <s v="BJR"/>
    <s v="REG"/>
    <s v="AO"/>
    <x v="0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0"/>
  </r>
  <r>
    <n v="1350"/>
    <n v="1002581722"/>
    <n v="3"/>
    <x v="2"/>
    <n v="4"/>
    <s v="PURWOKERTO"/>
    <s v="BANJARNEGARA"/>
    <s v="BJR"/>
    <s v="REG"/>
    <s v="AO"/>
    <x v="0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0"/>
  </r>
  <r>
    <n v="1351"/>
    <n v="1002586876"/>
    <n v="3"/>
    <x v="2"/>
    <n v="4"/>
    <s v="PURWOKERTO"/>
    <s v="BANJARNEGARA"/>
    <s v="BJR"/>
    <s v="REG"/>
    <s v="AO"/>
    <x v="0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0"/>
  </r>
  <r>
    <n v="1352"/>
    <n v="1002586391"/>
    <n v="3"/>
    <x v="2"/>
    <n v="4"/>
    <s v="PURWOKERTO"/>
    <s v="BANJARNEGARA"/>
    <s v="BJR"/>
    <s v="REG"/>
    <s v="AO"/>
    <x v="0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0"/>
  </r>
  <r>
    <n v="1353"/>
    <n v="1002582599"/>
    <n v="3"/>
    <x v="2"/>
    <n v="4"/>
    <s v="PURWOKERTO"/>
    <s v="BANJARNEGARA"/>
    <s v="BJR"/>
    <s v="REG"/>
    <s v="AO"/>
    <x v="0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2"/>
  </r>
  <r>
    <n v="1354"/>
    <n v="1002564644"/>
    <n v="3"/>
    <x v="2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0"/>
  </r>
  <r>
    <n v="1355"/>
    <n v="1002573185"/>
    <n v="3"/>
    <x v="2"/>
    <n v="4"/>
    <s v="PURWOKERTO"/>
    <s v="BANJARNEGARA"/>
    <s v="KLP"/>
    <s v="REG"/>
    <s v="AO"/>
    <x v="0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0"/>
  </r>
  <r>
    <n v="1356"/>
    <n v="1002579567"/>
    <n v="3"/>
    <x v="2"/>
    <n v="4"/>
    <s v="PURWOKERTO"/>
    <s v="BANJARNEGARA"/>
    <s v="KLP"/>
    <s v="REG"/>
    <s v="AO"/>
    <x v="0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0"/>
  </r>
  <r>
    <n v="1357"/>
    <n v="1002566722"/>
    <n v="3"/>
    <x v="2"/>
    <n v="4"/>
    <s v="MAGELANG"/>
    <s v="WONOSOBO"/>
    <s v="WOS"/>
    <s v="REG"/>
    <s v="AO"/>
    <x v="0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0"/>
  </r>
  <r>
    <n v="1358"/>
    <n v="1002567226"/>
    <n v="3"/>
    <x v="2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0"/>
  </r>
  <r>
    <n v="1359"/>
    <n v="1002567574"/>
    <n v="3"/>
    <x v="2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0"/>
  </r>
  <r>
    <n v="1360"/>
    <n v="1002569800"/>
    <n v="3"/>
    <x v="2"/>
    <n v="4"/>
    <s v="MAGELANG"/>
    <s v="WONOSOBO"/>
    <s v="WOS"/>
    <s v="REG"/>
    <s v="AO"/>
    <x v="0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0"/>
  </r>
  <r>
    <n v="1361"/>
    <n v="1002569485"/>
    <n v="3"/>
    <x v="2"/>
    <n v="4"/>
    <s v="MAGELANG"/>
    <s v="WONOSOBO"/>
    <s v="WOS"/>
    <s v="REG"/>
    <s v="AO"/>
    <x v="0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0"/>
  </r>
  <r>
    <n v="1362"/>
    <n v="1002572964"/>
    <n v="3"/>
    <x v="2"/>
    <n v="4"/>
    <s v="MAGELANG"/>
    <s v="WONOSOBO"/>
    <s v="WOS"/>
    <s v="REG"/>
    <s v="AO"/>
    <x v="0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0"/>
  </r>
  <r>
    <n v="1363"/>
    <n v="1002576821"/>
    <n v="3"/>
    <x v="2"/>
    <n v="4"/>
    <s v="MAGELANG"/>
    <s v="WONOSOBO"/>
    <s v="WOS"/>
    <s v="REG"/>
    <s v="AO"/>
    <x v="0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0"/>
  </r>
  <r>
    <n v="1364"/>
    <n v="1002578152"/>
    <n v="3"/>
    <x v="2"/>
    <n v="4"/>
    <s v="MAGELANG"/>
    <s v="WONOSOBO"/>
    <s v="WOS"/>
    <s v="REG"/>
    <s v="AO"/>
    <x v="0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0"/>
  </r>
  <r>
    <n v="1365"/>
    <n v="1002583695"/>
    <n v="3"/>
    <x v="2"/>
    <n v="4"/>
    <s v="MAGELANG"/>
    <s v="WONOSOBO"/>
    <s v="WOS"/>
    <s v="REG"/>
    <s v="AO"/>
    <x v="0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0"/>
  </r>
  <r>
    <n v="1366"/>
    <n v="1002586262"/>
    <n v="3"/>
    <x v="2"/>
    <n v="4"/>
    <s v="MAGELANG"/>
    <s v="WONOSOBO"/>
    <s v="WOS"/>
    <s v="REG"/>
    <s v="AO"/>
    <x v="0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0"/>
  </r>
  <r>
    <n v="1367"/>
    <n v="1002586299"/>
    <n v="3"/>
    <x v="2"/>
    <n v="4"/>
    <s v="MAGELANG"/>
    <s v="WONOSOBO"/>
    <s v="WOS"/>
    <s v="REG"/>
    <s v="AO"/>
    <x v="0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0"/>
  </r>
  <r>
    <n v="1368"/>
    <n v="1002589822"/>
    <n v="3"/>
    <x v="2"/>
    <n v="4"/>
    <s v="MAGELANG"/>
    <s v="WONOSOBO"/>
    <s v="WOS"/>
    <s v="REG"/>
    <s v="AO"/>
    <x v="0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0"/>
  </r>
  <r>
    <n v="1369"/>
    <n v="1002567928"/>
    <n v="3"/>
    <x v="2"/>
    <n v="4"/>
    <s v="MAGELANG"/>
    <s v="WONOSOBO"/>
    <s v="WOS"/>
    <s v="REG"/>
    <s v="AO"/>
    <x v="0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2"/>
  </r>
  <r>
    <n v="1370"/>
    <n v="1002577902"/>
    <n v="3"/>
    <x v="2"/>
    <n v="4"/>
    <s v="MAGELANG"/>
    <s v="WONOSOBO"/>
    <s v="WOS"/>
    <s v="REG"/>
    <s v="AO"/>
    <x v="0"/>
    <s v="1P INET"/>
    <s v="OSS - FALLOUT"/>
    <s v="RBS-Regional 3"/>
    <d v="2026-09-09T08:20:56"/>
    <d v="2026-09-10T10:12:54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FO_WFM"/>
    <s v="X"/>
    <s v="NO ADDON"/>
    <m/>
    <s v="Provisioning Failed|WFM|INF009310205|PP_-7.3394846,109.9147193_pending tg 14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2"/>
  </r>
  <r>
    <n v="1371"/>
    <n v="1002567425"/>
    <n v="3"/>
    <x v="2"/>
    <n v="4"/>
    <s v="MAGELANG"/>
    <s v="WONOSOBO"/>
    <s v="WOS"/>
    <s v="REG"/>
    <s v="AO"/>
    <x v="0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2"/>
  </r>
  <r>
    <n v="1372"/>
    <n v="1002571487"/>
    <n v="3"/>
    <x v="6"/>
    <n v="4"/>
    <s v="PEKALONGAN"/>
    <s v="BATANG"/>
    <s v="BDY"/>
    <s v="REG"/>
    <s v="AO"/>
    <x v="0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0"/>
  </r>
  <r>
    <n v="1373"/>
    <n v="1002571445"/>
    <n v="3"/>
    <x v="6"/>
    <n v="4"/>
    <s v="PEKALONGAN"/>
    <s v="BATANG"/>
    <s v="BDY"/>
    <s v="REG"/>
    <s v="AO"/>
    <x v="0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0"/>
  </r>
  <r>
    <n v="1374"/>
    <n v="1002587767"/>
    <n v="3"/>
    <x v="6"/>
    <n v="4"/>
    <s v="PEKALONGAN"/>
    <s v="BATANG"/>
    <s v="BDY"/>
    <s v="REG"/>
    <s v="AO"/>
    <x v="0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0"/>
  </r>
  <r>
    <n v="1375"/>
    <n v="1002584283"/>
    <n v="3"/>
    <x v="6"/>
    <n v="4"/>
    <s v="PEKALONGAN"/>
    <s v="BATANG"/>
    <s v="BTG"/>
    <s v="REG"/>
    <s v="AO"/>
    <x v="0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0"/>
  </r>
  <r>
    <n v="1376"/>
    <n v="1002578017"/>
    <n v="3"/>
    <x v="6"/>
    <n v="4"/>
    <s v="PEKALONGAN"/>
    <s v="BATANG"/>
    <s v="BTG"/>
    <s v="REG"/>
    <s v="AO"/>
    <x v="0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2"/>
  </r>
  <r>
    <n v="1377"/>
    <n v="1002574012"/>
    <n v="3"/>
    <x v="6"/>
    <n v="4"/>
    <s v="PEKALONGAN"/>
    <s v="BATANG"/>
    <s v="SBA"/>
    <s v="REG"/>
    <s v="AO"/>
    <x v="0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0"/>
  </r>
  <r>
    <n v="1378"/>
    <n v="1002580337"/>
    <n v="3"/>
    <x v="6"/>
    <n v="4"/>
    <s v="PEKALONGAN"/>
    <s v="BATANG"/>
    <s v="SBA"/>
    <s v="REG"/>
    <s v="AO"/>
    <x v="0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0"/>
  </r>
  <r>
    <n v="1379"/>
    <n v="1002572008"/>
    <n v="3"/>
    <x v="6"/>
    <n v="4"/>
    <s v="PEKALONGAN"/>
    <s v="PEKALONGAN"/>
    <s v="PKL"/>
    <s v="REG"/>
    <s v="AO"/>
    <x v="0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0"/>
  </r>
  <r>
    <n v="1380"/>
    <n v="1002573990"/>
    <n v="3"/>
    <x v="6"/>
    <n v="4"/>
    <s v="PEKALONGAN"/>
    <s v="PEKALONGAN"/>
    <s v="PKL"/>
    <s v="REG"/>
    <s v="AO"/>
    <x v="0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0"/>
  </r>
  <r>
    <n v="1381"/>
    <n v="1002579845"/>
    <n v="3"/>
    <x v="6"/>
    <n v="4"/>
    <s v="PEKALONGAN"/>
    <s v="PEKALONGAN"/>
    <s v="PKL"/>
    <s v="REG"/>
    <s v="AO"/>
    <x v="0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0"/>
  </r>
  <r>
    <n v="1382"/>
    <n v="1002584621"/>
    <n v="3"/>
    <x v="6"/>
    <n v="4"/>
    <s v="PEKALONGAN"/>
    <s v="PEKALONGAN"/>
    <s v="PKL"/>
    <s v="REG"/>
    <s v="AO"/>
    <x v="0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0"/>
  </r>
  <r>
    <n v="1383"/>
    <n v="1002584624"/>
    <n v="3"/>
    <x v="6"/>
    <n v="4"/>
    <s v="PEKALONGAN"/>
    <s v="PEKALONGAN"/>
    <s v="PKL"/>
    <s v="REG"/>
    <s v="AO"/>
    <x v="0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0"/>
  </r>
  <r>
    <n v="1384"/>
    <n v="1002585368"/>
    <n v="3"/>
    <x v="6"/>
    <n v="4"/>
    <s v="PEKALONGAN"/>
    <s v="PEKALONGAN"/>
    <s v="PKL"/>
    <s v="REG"/>
    <s v="AO"/>
    <x v="0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0"/>
  </r>
  <r>
    <n v="1385"/>
    <n v="1002566793"/>
    <n v="3"/>
    <x v="6"/>
    <n v="4"/>
    <s v="PEKALONGAN"/>
    <s v="PEKALONGAN"/>
    <s v="PKL"/>
    <s v="REG"/>
    <s v="AO"/>
    <x v="0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2"/>
  </r>
  <r>
    <n v="1386"/>
    <n v="1002582125"/>
    <n v="3"/>
    <x v="6"/>
    <n v="4"/>
    <s v="PEKALONGAN"/>
    <s v="PEKALONGAN"/>
    <s v="PKL"/>
    <s v="REG"/>
    <s v="AO"/>
    <x v="0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2"/>
  </r>
  <r>
    <n v="1387"/>
    <n v="1002588822"/>
    <n v="3"/>
    <x v="6"/>
    <n v="4"/>
    <s v="PEKALONGAN"/>
    <s v="PEKALONGAN"/>
    <s v="PKL"/>
    <s v="REG"/>
    <s v="AO"/>
    <x v="0"/>
    <s v="2P INET + VOICE"/>
    <s v="OSS - FALLOUT"/>
    <s v="RBS-Regional 3"/>
    <d v="2026-09-15T12:35:54"/>
    <d v="2026-09-16T12:05:29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FO_WFM"/>
    <s v="X"/>
    <s v="NO ADDON"/>
    <m/>
    <s v="Provisioning Failed|WFM|INF009394226|TOJ_-6.9062674,109.663156_PELURUSAN ODP [ODP-PKL-FCX/040]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2"/>
  </r>
  <r>
    <n v="1388"/>
    <n v="1002578921"/>
    <n v="3"/>
    <x v="6"/>
    <n v="4"/>
    <s v="PEKALONGAN"/>
    <s v="PEKALONGAN"/>
    <s v="KJE"/>
    <s v="REG"/>
    <s v="AO"/>
    <x v="0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0"/>
  </r>
  <r>
    <n v="1389"/>
    <n v="1002578900"/>
    <n v="3"/>
    <x v="6"/>
    <n v="4"/>
    <s v="PEKALONGAN"/>
    <s v="PEKALONGAN"/>
    <s v="KJE"/>
    <s v="REG"/>
    <s v="AO"/>
    <x v="0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0"/>
  </r>
  <r>
    <n v="1390"/>
    <n v="1002571816"/>
    <n v="3"/>
    <x v="6"/>
    <n v="4"/>
    <s v="PEKALONGAN"/>
    <s v="PEKALONGAN"/>
    <s v="KJE"/>
    <s v="REG"/>
    <s v="AO"/>
    <x v="0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2"/>
  </r>
  <r>
    <n v="1391"/>
    <n v="1002571893"/>
    <n v="3"/>
    <x v="6"/>
    <n v="4"/>
    <s v="PEKALONGAN"/>
    <s v="PEKALONGAN"/>
    <s v="KJE"/>
    <s v="REG"/>
    <s v="AO"/>
    <x v="0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2"/>
  </r>
  <r>
    <n v="1392"/>
    <n v="1002564244"/>
    <n v="3"/>
    <x v="6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2"/>
  </r>
  <r>
    <n v="1393"/>
    <n v="1002565542"/>
    <n v="3"/>
    <x v="6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0"/>
  </r>
  <r>
    <n v="1394"/>
    <n v="1002565519"/>
    <n v="3"/>
    <x v="6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0"/>
  </r>
  <r>
    <n v="1395"/>
    <n v="1002567799"/>
    <n v="3"/>
    <x v="6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0"/>
  </r>
  <r>
    <n v="1396"/>
    <n v="1002574177"/>
    <n v="3"/>
    <x v="6"/>
    <n v="4"/>
    <s v="PEKALONGAN"/>
    <s v="PEKALONGAN"/>
    <s v="KDW"/>
    <s v="REG"/>
    <s v="AO"/>
    <x v="0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0"/>
  </r>
  <r>
    <n v="1397"/>
    <n v="1002576789"/>
    <n v="3"/>
    <x v="6"/>
    <n v="4"/>
    <s v="PEKALONGAN"/>
    <s v="PEKALONGAN"/>
    <s v="KDW"/>
    <s v="REG"/>
    <s v="AO"/>
    <x v="0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0"/>
  </r>
  <r>
    <n v="1398"/>
    <n v="1002587028"/>
    <n v="3"/>
    <x v="6"/>
    <n v="4"/>
    <s v="PEKALONGAN"/>
    <s v="PEKALONGAN"/>
    <s v="KDW"/>
    <s v="REG"/>
    <s v="AO"/>
    <x v="0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0"/>
  </r>
  <r>
    <n v="1399"/>
    <n v="1002578342"/>
    <n v="3"/>
    <x v="6"/>
    <n v="4"/>
    <s v="PEKALONGAN"/>
    <s v="PEKALONGAN"/>
    <s v="KDW"/>
    <s v="REG"/>
    <s v="AO"/>
    <x v="0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2"/>
  </r>
  <r>
    <n v="1400"/>
    <n v="1002590029"/>
    <n v="3"/>
    <x v="6"/>
    <n v="4"/>
    <s v="PEKALONGAN"/>
    <s v="PEKALONGAN"/>
    <s v="KDW"/>
    <s v="REG"/>
    <s v="AO"/>
    <x v="0"/>
    <s v="1P INET"/>
    <s v="MIE - SEND SURVEY"/>
    <s v="RBS-Regional 3"/>
    <d v="2026-09-15T17:03:02"/>
    <d v="2026-09-15T17:06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m/>
    <s v="SURVEY_NEW_MANJA"/>
    <s v="KAJEN"/>
    <s v="NO ADDON"/>
    <m/>
    <s v="MIE - SEND SURVEY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2"/>
  </r>
  <r>
    <n v="1401"/>
    <n v="1002583083"/>
    <n v="3"/>
    <x v="6"/>
    <n v="4"/>
    <s v="PEKALONGAN"/>
    <s v="PEKALONGAN"/>
    <s v="KDW"/>
    <s v="REG"/>
    <s v="AO"/>
    <x v="0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2"/>
  </r>
  <r>
    <n v="1402"/>
    <n v="1002578995"/>
    <n v="3"/>
    <x v="6"/>
    <n v="4"/>
    <s v="PEKALONGAN"/>
    <s v="PEMALANG"/>
    <s v="CMA"/>
    <s v="REG"/>
    <s v="AO"/>
    <x v="0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0"/>
  </r>
  <r>
    <n v="1403"/>
    <n v="1002566437"/>
    <n v="3"/>
    <x v="6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0"/>
  </r>
  <r>
    <n v="1404"/>
    <n v="1002578591"/>
    <n v="3"/>
    <x v="6"/>
    <n v="4"/>
    <s v="PEKALONGAN"/>
    <s v="PEMALANG"/>
    <s v="PML"/>
    <s v="REG"/>
    <s v="AO"/>
    <x v="0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0"/>
  </r>
  <r>
    <n v="1405"/>
    <n v="1002573530"/>
    <n v="3"/>
    <x v="6"/>
    <n v="4"/>
    <s v="PEKALONGAN"/>
    <s v="PEMALANG"/>
    <s v="PML"/>
    <s v="REG"/>
    <s v="AO"/>
    <x v="0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2"/>
  </r>
  <r>
    <n v="1406"/>
    <n v="1002572934"/>
    <n v="3"/>
    <x v="6"/>
    <n v="4"/>
    <s v="PEKALONGAN"/>
    <s v="PEMALANG"/>
    <s v="RDD"/>
    <s v="REG"/>
    <s v="AO"/>
    <x v="0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0"/>
  </r>
  <r>
    <n v="1407"/>
    <n v="1002581554"/>
    <n v="3"/>
    <x v="6"/>
    <n v="4"/>
    <s v="PEKALONGAN"/>
    <s v="PEMALANG"/>
    <s v="RDD"/>
    <s v="REG"/>
    <s v="AO"/>
    <x v="0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0"/>
  </r>
  <r>
    <n v="1408"/>
    <n v="1002582101"/>
    <n v="3"/>
    <x v="6"/>
    <n v="4"/>
    <s v="PEKALONGAN"/>
    <s v="PEMALANG"/>
    <s v="RDD"/>
    <s v="REG"/>
    <s v="AO"/>
    <x v="0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</r>
  <r>
    <n v="1409"/>
    <n v="1002573146"/>
    <n v="3"/>
    <x v="2"/>
    <n v="4"/>
    <s v="PURWOKERTO"/>
    <s v="PURBALINGGA"/>
    <s v="BBT"/>
    <s v="REG"/>
    <s v="AO"/>
    <x v="0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0"/>
  </r>
  <r>
    <n v="1410"/>
    <n v="1002581290"/>
    <n v="3"/>
    <x v="2"/>
    <n v="4"/>
    <s v="PURWOKERTO"/>
    <s v="PURBALINGGA"/>
    <s v="BBT"/>
    <s v="REG"/>
    <s v="AO"/>
    <x v="0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0"/>
  </r>
  <r>
    <n v="1411"/>
    <n v="1002582149"/>
    <n v="3"/>
    <x v="2"/>
    <n v="4"/>
    <s v="PURWOKERTO"/>
    <s v="PURBALINGGA"/>
    <s v="BBT"/>
    <s v="REG"/>
    <s v="AO"/>
    <x v="0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0"/>
  </r>
  <r>
    <n v="1412"/>
    <n v="1002571152"/>
    <n v="3"/>
    <x v="2"/>
    <n v="4"/>
    <s v="PURWOKERTO"/>
    <s v="PURBALINGGA"/>
    <s v="BBT"/>
    <s v="REG"/>
    <s v="AO"/>
    <x v="0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2"/>
  </r>
  <r>
    <n v="1413"/>
    <n v="1002569372"/>
    <n v="3"/>
    <x v="2"/>
    <n v="4"/>
    <s v="PURWOKERTO"/>
    <s v="PURBALINGGA"/>
    <s v="PBG"/>
    <s v="REG"/>
    <s v="AO"/>
    <x v="0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0"/>
  </r>
  <r>
    <n v="1414"/>
    <n v="1002576164"/>
    <n v="3"/>
    <x v="2"/>
    <n v="4"/>
    <s v="PURWOKERTO"/>
    <s v="PURBALINGGA"/>
    <s v="PBG"/>
    <s v="REG"/>
    <s v="AO"/>
    <x v="0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0"/>
  </r>
  <r>
    <n v="1415"/>
    <n v="1002578554"/>
    <n v="3"/>
    <x v="2"/>
    <n v="4"/>
    <s v="PURWOKERTO"/>
    <s v="PURBALINGGA"/>
    <s v="PBG"/>
    <s v="REG"/>
    <s v="AO"/>
    <x v="0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0"/>
  </r>
  <r>
    <n v="1416"/>
    <n v="1002576194"/>
    <n v="3"/>
    <x v="2"/>
    <n v="4"/>
    <s v="PURWOKERTO"/>
    <s v="PURBALINGGA"/>
    <s v="PBG"/>
    <s v="REG"/>
    <s v="AO"/>
    <x v="0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</r>
  <r>
    <n v="1417"/>
    <n v="1002587565"/>
    <n v="3"/>
    <x v="2"/>
    <n v="4"/>
    <s v="PURWOKERTO"/>
    <s v="PURBALINGGA"/>
    <s v="PBG"/>
    <s v="REG"/>
    <s v="AO"/>
    <x v="0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2"/>
  </r>
  <r>
    <n v="1418"/>
    <n v="1002574649"/>
    <n v="3"/>
    <x v="6"/>
    <n v="4"/>
    <s v="PEKALONGAN"/>
    <s v="BREBES"/>
    <s v="BRB"/>
    <s v="REG"/>
    <s v="AO"/>
    <x v="0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0"/>
  </r>
  <r>
    <n v="1419"/>
    <n v="1002576787"/>
    <n v="3"/>
    <x v="6"/>
    <n v="4"/>
    <s v="PEKALONGAN"/>
    <s v="BREBES"/>
    <s v="BRB"/>
    <s v="REG"/>
    <s v="AO"/>
    <x v="0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</r>
  <r>
    <n v="1420"/>
    <n v="1002586129"/>
    <n v="3"/>
    <x v="6"/>
    <n v="4"/>
    <s v="PEKALONGAN"/>
    <s v="BREBES"/>
    <s v="BRB"/>
    <s v="REG"/>
    <s v="AO"/>
    <x v="0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0"/>
  </r>
  <r>
    <n v="1421"/>
    <n v="1002569065"/>
    <n v="3"/>
    <x v="6"/>
    <n v="4"/>
    <s v="PEKALONGAN"/>
    <s v="BREBES"/>
    <s v="BRB"/>
    <s v="REG"/>
    <s v="AO"/>
    <x v="0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2"/>
  </r>
  <r>
    <n v="1422"/>
    <n v="1002583224"/>
    <n v="3"/>
    <x v="6"/>
    <n v="4"/>
    <s v="PEKALONGAN"/>
    <s v="BREBES"/>
    <s v="BRB"/>
    <s v="REG"/>
    <s v="AO"/>
    <x v="0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2"/>
  </r>
  <r>
    <n v="1423"/>
    <n v="1002567809"/>
    <n v="3"/>
    <x v="6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0"/>
  </r>
  <r>
    <n v="1424"/>
    <n v="1002574951"/>
    <n v="3"/>
    <x v="6"/>
    <n v="4"/>
    <s v="PEKALONGAN"/>
    <s v="BREBES"/>
    <s v="BKA"/>
    <s v="REG"/>
    <s v="AO"/>
    <x v="0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0"/>
  </r>
  <r>
    <n v="1425"/>
    <n v="1002564873"/>
    <n v="3"/>
    <x v="6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2"/>
  </r>
  <r>
    <n v="1426"/>
    <n v="1002575783"/>
    <n v="3"/>
    <x v="6"/>
    <n v="4"/>
    <s v="PEKALONGAN"/>
    <s v="BREBES"/>
    <s v="BMU"/>
    <s v="REG"/>
    <s v="AO"/>
    <x v="0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0"/>
  </r>
  <r>
    <n v="1427"/>
    <n v="1002574733"/>
    <n v="3"/>
    <x v="6"/>
    <n v="4"/>
    <s v="PEKALONGAN"/>
    <s v="BREBES"/>
    <s v="BMU"/>
    <s v="REG"/>
    <s v="AO"/>
    <x v="0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0"/>
  </r>
  <r>
    <n v="1428"/>
    <n v="1002577747"/>
    <n v="3"/>
    <x v="6"/>
    <n v="4"/>
    <s v="PEKALONGAN"/>
    <s v="BREBES"/>
    <s v="BMU"/>
    <s v="REG"/>
    <s v="AO"/>
    <x v="0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0"/>
  </r>
  <r>
    <n v="1429"/>
    <n v="1002571581"/>
    <n v="3"/>
    <x v="6"/>
    <n v="4"/>
    <s v="PEKALONGAN"/>
    <s v="BREBES"/>
    <s v="BMU"/>
    <s v="REG"/>
    <s v="AO"/>
    <x v="0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2"/>
  </r>
  <r>
    <n v="1430"/>
    <n v="1002572694"/>
    <n v="3"/>
    <x v="6"/>
    <n v="4"/>
    <s v="PEKALONGAN"/>
    <s v="BREBES"/>
    <s v="BMU"/>
    <s v="REG"/>
    <s v="AO"/>
    <x v="0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2"/>
  </r>
  <r>
    <n v="1431"/>
    <n v="1002588081"/>
    <n v="3"/>
    <x v="6"/>
    <n v="4"/>
    <s v="PEKALONGAN"/>
    <s v="BREBES"/>
    <s v="BMU"/>
    <s v="REG"/>
    <s v="AO"/>
    <x v="0"/>
    <m/>
    <s v="MIE - SEND SURVEY"/>
    <s v="RBS-Regional 3"/>
    <d v="2026-09-15T09:33:45"/>
    <d v="2026-09-16T11:20:01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2"/>
  </r>
  <r>
    <n v="1432"/>
    <n v="1002565053"/>
    <n v="3"/>
    <x v="6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0"/>
  </r>
  <r>
    <n v="1433"/>
    <n v="1002565129"/>
    <n v="3"/>
    <x v="6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0"/>
  </r>
  <r>
    <n v="1434"/>
    <n v="1002572103"/>
    <n v="3"/>
    <x v="6"/>
    <n v="4"/>
    <s v="PEKALONGAN"/>
    <s v="BREBES"/>
    <s v="KTM"/>
    <s v="REG"/>
    <s v="AO"/>
    <x v="0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0"/>
  </r>
  <r>
    <n v="1435"/>
    <n v="1002572220"/>
    <n v="3"/>
    <x v="6"/>
    <n v="4"/>
    <s v="PEKALONGAN"/>
    <s v="BREBES"/>
    <s v="KTM"/>
    <s v="REG"/>
    <s v="AO"/>
    <x v="0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0"/>
  </r>
  <r>
    <n v="1436"/>
    <n v="1002573046"/>
    <n v="3"/>
    <x v="6"/>
    <n v="4"/>
    <s v="PEKALONGAN"/>
    <s v="BREBES"/>
    <s v="KTM"/>
    <s v="REG"/>
    <s v="AO"/>
    <x v="0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0"/>
  </r>
  <r>
    <n v="1437"/>
    <n v="1002574880"/>
    <n v="3"/>
    <x v="6"/>
    <n v="4"/>
    <s v="PEKALONGAN"/>
    <s v="BREBES"/>
    <s v="KTM"/>
    <s v="REG"/>
    <s v="AO"/>
    <x v="0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0"/>
  </r>
  <r>
    <n v="1438"/>
    <n v="1002576984"/>
    <n v="3"/>
    <x v="6"/>
    <n v="4"/>
    <s v="PEKALONGAN"/>
    <s v="BREBES"/>
    <s v="KTM"/>
    <s v="REG"/>
    <s v="AO"/>
    <x v="0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0"/>
  </r>
  <r>
    <n v="1439"/>
    <n v="1002578085"/>
    <n v="3"/>
    <x v="6"/>
    <n v="4"/>
    <s v="PEKALONGAN"/>
    <s v="BREBES"/>
    <s v="KTM"/>
    <s v="REG"/>
    <s v="AO"/>
    <x v="0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0"/>
  </r>
  <r>
    <n v="1440"/>
    <n v="1002578607"/>
    <n v="3"/>
    <x v="6"/>
    <n v="4"/>
    <s v="PEKALONGAN"/>
    <s v="BREBES"/>
    <s v="KTM"/>
    <s v="REG"/>
    <s v="AO"/>
    <x v="0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0"/>
  </r>
  <r>
    <n v="1441"/>
    <n v="1002580635"/>
    <n v="3"/>
    <x v="6"/>
    <n v="4"/>
    <s v="PEKALONGAN"/>
    <s v="BREBES"/>
    <s v="KTM"/>
    <s v="REG"/>
    <s v="AO"/>
    <x v="0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0"/>
  </r>
  <r>
    <n v="1442"/>
    <n v="1002580646"/>
    <n v="3"/>
    <x v="6"/>
    <n v="4"/>
    <s v="PEKALONGAN"/>
    <s v="BREBES"/>
    <s v="KTM"/>
    <s v="REG"/>
    <s v="AO"/>
    <x v="0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0"/>
  </r>
  <r>
    <n v="1443"/>
    <n v="1002580609"/>
    <n v="3"/>
    <x v="6"/>
    <n v="4"/>
    <s v="PEKALONGAN"/>
    <s v="BREBES"/>
    <s v="KTM"/>
    <s v="REG"/>
    <s v="AO"/>
    <x v="0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0"/>
  </r>
  <r>
    <n v="1444"/>
    <n v="1002567147"/>
    <n v="3"/>
    <x v="6"/>
    <n v="4"/>
    <s v="PEKALONGAN"/>
    <s v="BREBES"/>
    <s v="KTM"/>
    <s v="REG"/>
    <s v="AO"/>
    <x v="0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2"/>
  </r>
  <r>
    <n v="1445"/>
    <n v="1002572265"/>
    <n v="3"/>
    <x v="6"/>
    <n v="4"/>
    <s v="PEKALONGAN"/>
    <s v="BREBES"/>
    <s v="KTM"/>
    <s v="REG"/>
    <s v="AO"/>
    <x v="0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2"/>
  </r>
  <r>
    <n v="1446"/>
    <n v="1002572417"/>
    <n v="3"/>
    <x v="6"/>
    <n v="4"/>
    <s v="PEKALONGAN"/>
    <s v="BREBES"/>
    <s v="KTM"/>
    <s v="REG"/>
    <s v="AO"/>
    <x v="0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2"/>
  </r>
  <r>
    <n v="1447"/>
    <n v="1002572062"/>
    <n v="3"/>
    <x v="6"/>
    <n v="4"/>
    <s v="PEKALONGAN"/>
    <s v="BREBES"/>
    <s v="KTM"/>
    <s v="REG"/>
    <s v="AO"/>
    <x v="0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2"/>
  </r>
  <r>
    <n v="1448"/>
    <n v="1002574700"/>
    <n v="3"/>
    <x v="6"/>
    <n v="4"/>
    <s v="PEKALONGAN"/>
    <s v="BREBES"/>
    <s v="KTM"/>
    <s v="REG"/>
    <s v="AO"/>
    <x v="0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2"/>
  </r>
  <r>
    <n v="1449"/>
    <n v="1002589554"/>
    <n v="3"/>
    <x v="6"/>
    <n v="4"/>
    <s v="PEKALONGAN"/>
    <s v="BREBES"/>
    <s v="KTM"/>
    <s v="REG"/>
    <s v="AO"/>
    <x v="0"/>
    <s v="1P INET"/>
    <s v="8 | OSS - PONR"/>
    <s v="RBS-Regional 3"/>
    <d v="2026-09-15T15:09:01"/>
    <d v="2026-09-16T12:02:1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ACT_COM"/>
    <s v="KETANGGUNGAN"/>
    <s v="NO ADDON"/>
    <m/>
    <s v="PONR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m/>
    <m/>
    <m/>
    <e v="#NUM!"/>
    <e v="#NUM!"/>
    <x v="2"/>
  </r>
  <r>
    <n v="1450"/>
    <n v="1002564987"/>
    <n v="3"/>
    <x v="6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0"/>
  </r>
  <r>
    <n v="1451"/>
    <n v="1002584407"/>
    <n v="3"/>
    <x v="6"/>
    <n v="4"/>
    <s v="PEKALONGAN"/>
    <s v="BREBES"/>
    <s v="TTL"/>
    <s v="REG"/>
    <s v="AO"/>
    <x v="0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0"/>
  </r>
  <r>
    <n v="1452"/>
    <n v="1002571734"/>
    <n v="3"/>
    <x v="6"/>
    <n v="4"/>
    <s v="PEKALONGAN"/>
    <s v="TEGAL"/>
    <s v="TEG"/>
    <s v="REG"/>
    <s v="AO"/>
    <x v="0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0"/>
  </r>
  <r>
    <n v="1453"/>
    <n v="1002577378"/>
    <n v="3"/>
    <x v="6"/>
    <n v="4"/>
    <s v="PEKALONGAN"/>
    <s v="TEGAL"/>
    <s v="TEG"/>
    <s v="REG"/>
    <s v="AO"/>
    <x v="0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0"/>
  </r>
  <r>
    <n v="1454"/>
    <n v="1002580836"/>
    <n v="3"/>
    <x v="6"/>
    <n v="4"/>
    <s v="PEKALONGAN"/>
    <s v="TEGAL"/>
    <s v="TEG"/>
    <s v="REG"/>
    <s v="AO"/>
    <x v="0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0"/>
  </r>
  <r>
    <n v="1455"/>
    <n v="1002586083"/>
    <n v="3"/>
    <x v="6"/>
    <n v="4"/>
    <s v="PEKALONGAN"/>
    <s v="TEGAL"/>
    <s v="TEG"/>
    <s v="REG"/>
    <s v="AO"/>
    <x v="0"/>
    <s v="1P INET"/>
    <s v="Completed (PS)"/>
    <s v="RBS-Regional 3"/>
    <d v="2026-09-14T11:29:54"/>
    <d v="2026-09-16T08:06:0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6"/>
    <d v="2026-09-16T00:00:00"/>
    <n v="-0.33333333333575865"/>
    <x v="0"/>
  </r>
  <r>
    <n v="1456"/>
    <n v="1002586293"/>
    <n v="3"/>
    <x v="6"/>
    <n v="4"/>
    <s v="PEKALONGAN"/>
    <s v="TEGAL"/>
    <s v="TEG"/>
    <s v="REG"/>
    <s v="AO"/>
    <x v="0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0"/>
  </r>
  <r>
    <n v="1457"/>
    <n v="1002585422"/>
    <n v="3"/>
    <x v="6"/>
    <n v="4"/>
    <s v="PEKALONGAN"/>
    <s v="TEGAL"/>
    <s v="TEG"/>
    <s v="REG"/>
    <s v="AO"/>
    <x v="0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0"/>
  </r>
  <r>
    <n v="1458"/>
    <n v="1002587832"/>
    <n v="3"/>
    <x v="6"/>
    <n v="4"/>
    <s v="PEKALONGAN"/>
    <s v="TEGAL"/>
    <s v="TEG"/>
    <s v="REG"/>
    <s v="AO"/>
    <x v="0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0"/>
  </r>
  <r>
    <n v="1459"/>
    <n v="1002587885"/>
    <n v="3"/>
    <x v="6"/>
    <n v="4"/>
    <s v="PEKALONGAN"/>
    <s v="TEGAL"/>
    <s v="TEG"/>
    <s v="REG"/>
    <s v="AO"/>
    <x v="0"/>
    <s v="1P INET"/>
    <s v="Completed (PS)"/>
    <s v="RBS-Regional 3"/>
    <d v="2026-09-15T08:41:59"/>
    <d v="2026-09-16T08:06:0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n v="2026"/>
    <n v="9"/>
    <n v="16"/>
    <d v="2026-09-16T00:00:00"/>
    <n v="-0.33333333333575865"/>
    <x v="0"/>
  </r>
  <r>
    <n v="1460"/>
    <n v="1002588364"/>
    <n v="3"/>
    <x v="6"/>
    <n v="4"/>
    <s v="PEKALONGAN"/>
    <s v="TEGAL"/>
    <s v="TEG"/>
    <s v="REG"/>
    <s v="AO"/>
    <x v="0"/>
    <s v="1P INET"/>
    <s v="Completed (PS)"/>
    <s v="RBS-Regional 3"/>
    <d v="2026-09-15T10:27:00"/>
    <d v="2026-09-16T08:05:32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</r>
  <r>
    <n v="1461"/>
    <n v="1002588387"/>
    <n v="3"/>
    <x v="6"/>
    <n v="4"/>
    <s v="PEKALONGAN"/>
    <s v="TEGAL"/>
    <s v="TEG"/>
    <s v="REG"/>
    <s v="AO"/>
    <x v="0"/>
    <s v="1P INET"/>
    <s v="Completed (PS)"/>
    <s v="RBS-Regional 3"/>
    <d v="2026-09-15T10:29:59"/>
    <d v="2026-09-16T08:05:32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</r>
  <r>
    <n v="1462"/>
    <n v="1002573982"/>
    <n v="3"/>
    <x v="6"/>
    <n v="4"/>
    <s v="PEKALONGAN"/>
    <s v="TEGAL"/>
    <s v="TEG"/>
    <s v="REG"/>
    <s v="AO"/>
    <x v="0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2"/>
  </r>
  <r>
    <n v="1463"/>
    <n v="1002578817"/>
    <n v="3"/>
    <x v="6"/>
    <n v="4"/>
    <s v="PEKALONGAN"/>
    <s v="TEGAL"/>
    <s v="TEG"/>
    <s v="REG"/>
    <s v="AO"/>
    <x v="0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2"/>
  </r>
  <r>
    <n v="1464"/>
    <n v="1002581718"/>
    <n v="3"/>
    <x v="6"/>
    <n v="4"/>
    <s v="PEKALONGAN"/>
    <s v="TEGAL"/>
    <s v="TEG"/>
    <s v="REG"/>
    <s v="AO"/>
    <x v="0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</r>
  <r>
    <n v="1465"/>
    <n v="1002589609"/>
    <n v="3"/>
    <x v="6"/>
    <n v="4"/>
    <s v="PEKALONGAN"/>
    <s v="TEGAL"/>
    <s v="TEG"/>
    <s v="REG"/>
    <s v="AO"/>
    <x v="0"/>
    <s v="1P INET"/>
    <s v="8 | OSS - PONR"/>
    <s v="RBS-Regional 3"/>
    <d v="2026-09-15T15:18:01"/>
    <d v="2026-09-16T11:55:50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ACT_COM"/>
    <s v="X"/>
    <s v="NO ADDON"/>
    <m/>
    <s v="PONR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m/>
    <m/>
    <m/>
    <e v="#NUM!"/>
    <e v="#NUM!"/>
    <x v="2"/>
  </r>
  <r>
    <n v="1466"/>
    <n v="1002580640"/>
    <n v="3"/>
    <x v="6"/>
    <n v="4"/>
    <s v="PEKALONGAN"/>
    <s v="SLAWI"/>
    <s v="ADW"/>
    <s v="REG"/>
    <s v="AO"/>
    <x v="0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0"/>
  </r>
  <r>
    <n v="1467"/>
    <n v="1002581598"/>
    <n v="3"/>
    <x v="6"/>
    <n v="4"/>
    <s v="PEKALONGAN"/>
    <s v="SLAWI"/>
    <s v="ADW"/>
    <s v="REG"/>
    <s v="AO"/>
    <x v="0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0"/>
  </r>
  <r>
    <n v="1468"/>
    <n v="1002584814"/>
    <n v="3"/>
    <x v="6"/>
    <n v="4"/>
    <s v="PEKALONGAN"/>
    <s v="SLAWI"/>
    <s v="ADW"/>
    <s v="REG"/>
    <s v="AO"/>
    <x v="0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0"/>
  </r>
  <r>
    <n v="1469"/>
    <n v="1002578462"/>
    <n v="3"/>
    <x v="6"/>
    <n v="4"/>
    <s v="PEKALONGAN"/>
    <s v="SLAWI"/>
    <s v="ADW"/>
    <s v="REG"/>
    <s v="AO"/>
    <x v="0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2"/>
  </r>
  <r>
    <n v="1470"/>
    <n v="1002582457"/>
    <n v="3"/>
    <x v="6"/>
    <n v="4"/>
    <s v="PEKALONGAN"/>
    <s v="SLAWI"/>
    <s v="ADW"/>
    <s v="REG"/>
    <s v="AO"/>
    <x v="0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2"/>
  </r>
  <r>
    <n v="1471"/>
    <n v="1002570594"/>
    <n v="3"/>
    <x v="6"/>
    <n v="4"/>
    <s v="PEKALONGAN"/>
    <s v="SLAWI"/>
    <s v="ADW"/>
    <s v="REG"/>
    <s v="AO"/>
    <x v="0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2"/>
  </r>
  <r>
    <n v="1472"/>
    <n v="1002565854"/>
    <n v="3"/>
    <x v="6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0"/>
  </r>
  <r>
    <n v="1473"/>
    <n v="1002567158"/>
    <n v="3"/>
    <x v="6"/>
    <n v="4"/>
    <s v="PEKALONGAN"/>
    <s v="SLAWI"/>
    <s v="BLU"/>
    <s v="REG"/>
    <s v="AO"/>
    <x v="0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0"/>
  </r>
  <r>
    <n v="1474"/>
    <n v="1002576412"/>
    <n v="3"/>
    <x v="6"/>
    <n v="4"/>
    <s v="PEKALONGAN"/>
    <s v="SLAWI"/>
    <s v="BLU"/>
    <s v="REG"/>
    <s v="AO"/>
    <x v="0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0"/>
  </r>
  <r>
    <n v="1475"/>
    <n v="1002577318"/>
    <n v="3"/>
    <x v="6"/>
    <n v="4"/>
    <s v="PEKALONGAN"/>
    <s v="SLAWI"/>
    <s v="BLU"/>
    <s v="REG"/>
    <s v="AO"/>
    <x v="0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0"/>
  </r>
  <r>
    <n v="1476"/>
    <n v="1002581458"/>
    <n v="3"/>
    <x v="6"/>
    <n v="4"/>
    <s v="PEKALONGAN"/>
    <s v="SLAWI"/>
    <s v="BLU"/>
    <s v="REG"/>
    <s v="AO"/>
    <x v="0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0"/>
  </r>
  <r>
    <n v="1477"/>
    <n v="1002583525"/>
    <n v="3"/>
    <x v="6"/>
    <n v="4"/>
    <s v="PEKALONGAN"/>
    <s v="SLAWI"/>
    <s v="BLU"/>
    <s v="REG"/>
    <s v="AO"/>
    <x v="0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0"/>
  </r>
  <r>
    <n v="1478"/>
    <n v="1002586993"/>
    <n v="3"/>
    <x v="6"/>
    <n v="4"/>
    <s v="PEKALONGAN"/>
    <s v="SLAWI"/>
    <s v="BLU"/>
    <s v="REG"/>
    <s v="AO"/>
    <x v="0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0"/>
  </r>
  <r>
    <n v="1479"/>
    <n v="1002574667"/>
    <n v="3"/>
    <x v="6"/>
    <n v="4"/>
    <s v="PEKALONGAN"/>
    <s v="SLAWI"/>
    <s v="BLU"/>
    <s v="REG"/>
    <s v="AO"/>
    <x v="0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2"/>
  </r>
  <r>
    <n v="1480"/>
    <n v="1002579610"/>
    <n v="3"/>
    <x v="6"/>
    <n v="4"/>
    <s v="PEKALONGAN"/>
    <s v="SLAWI"/>
    <s v="BLU"/>
    <s v="REG"/>
    <s v="AO"/>
    <x v="0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2"/>
  </r>
  <r>
    <n v="1481"/>
    <n v="1002580147"/>
    <n v="3"/>
    <x v="6"/>
    <n v="4"/>
    <s v="PEKALONGAN"/>
    <s v="SLAWI"/>
    <s v="BLU"/>
    <s v="REG"/>
    <s v="AO"/>
    <x v="0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2"/>
  </r>
  <r>
    <n v="1482"/>
    <n v="1002584133"/>
    <n v="3"/>
    <x v="6"/>
    <n v="4"/>
    <s v="PEKALONGAN"/>
    <s v="SLAWI"/>
    <s v="BLU"/>
    <s v="REG"/>
    <s v="AO"/>
    <x v="0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2"/>
  </r>
  <r>
    <n v="1483"/>
    <n v="1002571429"/>
    <n v="3"/>
    <x v="6"/>
    <n v="4"/>
    <s v="PEKALONGAN"/>
    <s v="SLAWI"/>
    <s v="SLW"/>
    <s v="REG"/>
    <s v="AO"/>
    <x v="0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0"/>
  </r>
  <r>
    <n v="1484"/>
    <n v="1002571435"/>
    <n v="3"/>
    <x v="6"/>
    <n v="4"/>
    <s v="PEKALONGAN"/>
    <s v="SLAWI"/>
    <s v="SLW"/>
    <s v="REG"/>
    <s v="AO"/>
    <x v="0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0"/>
  </r>
  <r>
    <n v="1485"/>
    <n v="1002581215"/>
    <n v="3"/>
    <x v="6"/>
    <n v="4"/>
    <s v="PEKALONGAN"/>
    <s v="SLAWI"/>
    <s v="SLW"/>
    <s v="REG"/>
    <s v="AO"/>
    <x v="0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0"/>
  </r>
  <r>
    <n v="1486"/>
    <n v="1002567011"/>
    <n v="3"/>
    <x v="6"/>
    <n v="4"/>
    <s v="PEKALONGAN"/>
    <s v="SLAWI"/>
    <s v="SLW"/>
    <s v="REG"/>
    <s v="AO"/>
    <x v="0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2"/>
  </r>
  <r>
    <n v="1487"/>
    <n v="1002566975"/>
    <n v="3"/>
    <x v="6"/>
    <n v="4"/>
    <s v="PEKALONGAN"/>
    <s v="SLAWI"/>
    <s v="SLW"/>
    <s v="REG"/>
    <s v="AO"/>
    <x v="0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2"/>
  </r>
  <r>
    <n v="1488"/>
    <n v="1002578479"/>
    <n v="3"/>
    <x v="6"/>
    <n v="4"/>
    <s v="PEKALONGAN"/>
    <s v="SLAWI"/>
    <s v="SLW"/>
    <s v="REG"/>
    <s v="AO"/>
    <x v="0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2"/>
  </r>
  <r>
    <n v="1489"/>
    <n v="1002574605"/>
    <n v="3"/>
    <x v="3"/>
    <n v="5"/>
    <s v="SBY UTARA"/>
    <s v="TANDES"/>
    <s v="BBE"/>
    <s v="REG"/>
    <s v="AO"/>
    <x v="0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0"/>
  </r>
  <r>
    <n v="1490"/>
    <n v="1002579068"/>
    <n v="3"/>
    <x v="3"/>
    <n v="5"/>
    <s v="SBY UTARA"/>
    <s v="TANDES"/>
    <s v="BBE"/>
    <s v="REG"/>
    <s v="AO"/>
    <x v="0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0"/>
  </r>
  <r>
    <n v="1491"/>
    <n v="1002583064"/>
    <n v="3"/>
    <x v="3"/>
    <n v="5"/>
    <s v="SBY UTARA"/>
    <s v="TANDES"/>
    <s v="BBE"/>
    <s v="REG"/>
    <s v="AO"/>
    <x v="0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0"/>
  </r>
  <r>
    <n v="1492"/>
    <n v="1002571495"/>
    <n v="3"/>
    <x v="3"/>
    <n v="5"/>
    <s v="SBY UTARA"/>
    <s v="TANDES"/>
    <s v="BBE"/>
    <s v="REG"/>
    <s v="AO"/>
    <x v="0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2"/>
  </r>
  <r>
    <n v="1493"/>
    <n v="1002571101"/>
    <n v="3"/>
    <x v="3"/>
    <n v="5"/>
    <s v="SBY UTARA"/>
    <s v="TANDES"/>
    <s v="BBE"/>
    <s v="REG"/>
    <s v="AO"/>
    <x v="0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2"/>
  </r>
  <r>
    <n v="1494"/>
    <n v="1002577290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2"/>
  </r>
  <r>
    <n v="1495"/>
    <n v="1002577291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2"/>
  </r>
  <r>
    <n v="1496"/>
    <n v="1002566719"/>
    <n v="3"/>
    <x v="3"/>
    <n v="5"/>
    <s v="SBY UTARA"/>
    <s v="TANDES"/>
    <s v="BBE"/>
    <s v="REG"/>
    <s v="AO"/>
    <x v="0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2"/>
  </r>
  <r>
    <n v="1497"/>
    <n v="1002567882"/>
    <n v="3"/>
    <x v="3"/>
    <n v="5"/>
    <s v="SBY UTARA"/>
    <s v="TANDES"/>
    <s v="BBE"/>
    <s v="REG"/>
    <s v="AO"/>
    <x v="0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2"/>
  </r>
  <r>
    <n v="1498"/>
    <n v="1002578759"/>
    <n v="3"/>
    <x v="3"/>
    <n v="5"/>
    <s v="SBY UTARA"/>
    <s v="TANDES"/>
    <s v="BBE"/>
    <s v="REG"/>
    <s v="AO"/>
    <x v="0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2"/>
  </r>
  <r>
    <n v="1499"/>
    <n v="1002588869"/>
    <n v="3"/>
    <x v="3"/>
    <n v="5"/>
    <s v="SBY UTARA"/>
    <s v="TANDES"/>
    <s v="BBE"/>
    <s v="REG"/>
    <s v="AO"/>
    <x v="0"/>
    <s v="2P INET + VOICE"/>
    <s v="8 | OSS - PONR"/>
    <s v="RBS-Regional 3"/>
    <d v="2026-09-15T12:54:00"/>
    <d v="2026-09-16T11:37:07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ACT_COM"/>
    <s v="BAMBE"/>
    <s v="NO ADDON"/>
    <m/>
    <s v="PONR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m/>
    <m/>
    <m/>
    <e v="#NUM!"/>
    <e v="#NUM!"/>
    <x v="2"/>
  </r>
  <r>
    <n v="1500"/>
    <n v="1002573557"/>
    <n v="3"/>
    <x v="3"/>
    <n v="5"/>
    <s v="SBY UTARA"/>
    <s v="GRESIK"/>
    <s v="CRM"/>
    <s v="REG"/>
    <s v="AO"/>
    <x v="0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0"/>
  </r>
  <r>
    <n v="1501"/>
    <n v="1002575292"/>
    <n v="3"/>
    <x v="3"/>
    <n v="5"/>
    <s v="SBY UTARA"/>
    <s v="GRESIK"/>
    <s v="CRM"/>
    <s v="REG"/>
    <s v="AO"/>
    <x v="0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0"/>
  </r>
  <r>
    <n v="1502"/>
    <n v="1002576632"/>
    <n v="3"/>
    <x v="3"/>
    <n v="5"/>
    <s v="SBY UTARA"/>
    <s v="GRESIK"/>
    <s v="CRM"/>
    <s v="REG"/>
    <s v="AO"/>
    <x v="0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0"/>
  </r>
  <r>
    <n v="1503"/>
    <n v="1002577262"/>
    <n v="3"/>
    <x v="3"/>
    <n v="5"/>
    <s v="SBY UTARA"/>
    <s v="GRESIK"/>
    <s v="CRM"/>
    <s v="REG"/>
    <s v="AO"/>
    <x v="0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0"/>
  </r>
  <r>
    <n v="1504"/>
    <n v="1002580314"/>
    <n v="3"/>
    <x v="3"/>
    <n v="5"/>
    <s v="SBY UTARA"/>
    <s v="GRESIK"/>
    <s v="CRM"/>
    <s v="REG"/>
    <s v="AO"/>
    <x v="0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0"/>
  </r>
  <r>
    <n v="1505"/>
    <n v="1002580082"/>
    <n v="3"/>
    <x v="3"/>
    <n v="5"/>
    <s v="SBY UTARA"/>
    <s v="GRESIK"/>
    <s v="CRM"/>
    <s v="REG"/>
    <s v="AO"/>
    <x v="0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0"/>
  </r>
  <r>
    <n v="1506"/>
    <n v="1002585405"/>
    <n v="3"/>
    <x v="3"/>
    <n v="5"/>
    <s v="SBY UTARA"/>
    <s v="GRESIK"/>
    <s v="CRM"/>
    <s v="REG"/>
    <s v="AO"/>
    <x v="0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0"/>
  </r>
  <r>
    <n v="1507"/>
    <n v="1002588608"/>
    <n v="3"/>
    <x v="3"/>
    <n v="5"/>
    <s v="SBY UTARA"/>
    <s v="GRESIK"/>
    <s v="CRM"/>
    <s v="REG"/>
    <s v="AO"/>
    <x v="0"/>
    <s v="1P INET"/>
    <s v="Completed (PS)"/>
    <s v="RBS-Regional 3"/>
    <d v="2026-09-15T11:29:55"/>
    <d v="2026-09-16T08:05:48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0"/>
  </r>
  <r>
    <n v="1508"/>
    <n v="1002569674"/>
    <n v="3"/>
    <x v="3"/>
    <n v="5"/>
    <s v="SBY UTARA"/>
    <s v="GRESIK"/>
    <s v="CRM"/>
    <s v="REG"/>
    <s v="AO"/>
    <x v="0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2"/>
  </r>
  <r>
    <n v="1509"/>
    <n v="1002583656"/>
    <n v="3"/>
    <x v="3"/>
    <n v="5"/>
    <s v="SBY UTARA"/>
    <s v="GRESIK"/>
    <s v="CRM"/>
    <s v="REG"/>
    <s v="AO"/>
    <x v="0"/>
    <s v="1P INET"/>
    <s v="OSS - FALLOUT"/>
    <s v="RBS-Regional 3"/>
    <d v="2026-09-11T18:47:57"/>
    <d v="2026-09-16T11:29:1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FO_WFM"/>
    <s v="NON-HERO GRESIK"/>
    <s v="NO ADDON"/>
    <m/>
    <s v="Provisioning Failed|WFM|INF009393799|PP_-7.22901,112.5652767_Pelanggan minta hari kamis tanggal 17 2026 karna warkop masih da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2"/>
  </r>
  <r>
    <n v="1510"/>
    <n v="1002587675"/>
    <n v="3"/>
    <x v="3"/>
    <n v="5"/>
    <s v="SBY UTARA"/>
    <s v="GRESIK"/>
    <s v="CRM"/>
    <s v="REG"/>
    <s v="AO"/>
    <x v="0"/>
    <s v="1P INET"/>
    <s v="8 | OSS - PONR"/>
    <s v="RBS-Regional 3"/>
    <d v="2026-09-14T19:47:54"/>
    <d v="2026-09-15T18:14:16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ACT_COM"/>
    <s v="NON-HERO GRESIK"/>
    <s v="NO ADDON"/>
    <m/>
    <s v="PONR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m/>
    <m/>
    <m/>
    <e v="#NUM!"/>
    <e v="#NUM!"/>
    <x v="2"/>
  </r>
  <r>
    <n v="1511"/>
    <n v="1002577362"/>
    <n v="3"/>
    <x v="3"/>
    <n v="5"/>
    <s v="SBY UTARA"/>
    <s v="GRESIK"/>
    <s v="CRM"/>
    <s v="REG"/>
    <s v="AO"/>
    <x v="0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2"/>
  </r>
  <r>
    <n v="1512"/>
    <n v="1002590210"/>
    <n v="3"/>
    <x v="3"/>
    <n v="5"/>
    <s v="SBY UTARA"/>
    <s v="GRESIK"/>
    <s v="CRM"/>
    <s v="REG"/>
    <s v="AO"/>
    <x v="0"/>
    <s v="1P INET"/>
    <s v="MIE - SEND SURVEY"/>
    <s v="RBS-Regional 3"/>
    <d v="2026-09-15T19:51:01"/>
    <d v="2026-09-15T19:54:0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m/>
    <s v="SURVEY_NEW_MANJA"/>
    <s v="NON-HERO GRESIK"/>
    <s v="NO ADDON"/>
    <m/>
    <s v="MIE - SEND SURVEY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</r>
  <r>
    <n v="1513"/>
    <n v="1002565198"/>
    <n v="3"/>
    <x v="3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0"/>
  </r>
  <r>
    <n v="1514"/>
    <n v="1002565224"/>
    <n v="3"/>
    <x v="3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0"/>
  </r>
  <r>
    <n v="1515"/>
    <n v="1002572834"/>
    <n v="3"/>
    <x v="3"/>
    <n v="5"/>
    <s v="SBY UTARA"/>
    <s v="GRESIK"/>
    <s v="DDS"/>
    <s v="REG"/>
    <s v="AO"/>
    <x v="0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0"/>
  </r>
  <r>
    <n v="1516"/>
    <n v="1002564992"/>
    <n v="3"/>
    <x v="3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0"/>
  </r>
  <r>
    <n v="1517"/>
    <n v="1002568139"/>
    <n v="3"/>
    <x v="3"/>
    <n v="5"/>
    <s v="SBY UTARA"/>
    <s v="GRESIK"/>
    <s v="GSK"/>
    <s v="REG"/>
    <s v="AO"/>
    <x v="0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0"/>
  </r>
  <r>
    <n v="1518"/>
    <n v="1002568658"/>
    <n v="3"/>
    <x v="3"/>
    <n v="5"/>
    <s v="SBY UTARA"/>
    <s v="GRESIK"/>
    <s v="GSK"/>
    <s v="REG"/>
    <s v="AO"/>
    <x v="0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0"/>
  </r>
  <r>
    <n v="1519"/>
    <n v="1002572588"/>
    <n v="3"/>
    <x v="3"/>
    <n v="5"/>
    <s v="SBY UTARA"/>
    <s v="GRESIK"/>
    <s v="GSK"/>
    <s v="REG"/>
    <s v="AO"/>
    <x v="0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0"/>
  </r>
  <r>
    <n v="1520"/>
    <n v="1002571302"/>
    <n v="3"/>
    <x v="3"/>
    <n v="5"/>
    <s v="SBY UTARA"/>
    <s v="GRESIK"/>
    <s v="GSK"/>
    <s v="REG"/>
    <s v="AO"/>
    <x v="0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0"/>
  </r>
  <r>
    <n v="1521"/>
    <n v="1002573191"/>
    <n v="3"/>
    <x v="3"/>
    <n v="5"/>
    <s v="SBY UTARA"/>
    <s v="GRESIK"/>
    <s v="GSK"/>
    <s v="REG"/>
    <s v="AO"/>
    <x v="0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0"/>
  </r>
  <r>
    <n v="1522"/>
    <n v="1002573115"/>
    <n v="3"/>
    <x v="3"/>
    <n v="5"/>
    <s v="SBY UTARA"/>
    <s v="GRESIK"/>
    <s v="GSK"/>
    <s v="REG"/>
    <s v="AO"/>
    <x v="0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0"/>
  </r>
  <r>
    <n v="1523"/>
    <n v="1002575332"/>
    <n v="3"/>
    <x v="3"/>
    <n v="5"/>
    <s v="SBY UTARA"/>
    <s v="GRESIK"/>
    <s v="GSK"/>
    <s v="REG"/>
    <s v="AO"/>
    <x v="0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0"/>
  </r>
  <r>
    <n v="1524"/>
    <n v="1002577347"/>
    <n v="3"/>
    <x v="3"/>
    <n v="5"/>
    <s v="SBY UTARA"/>
    <s v="GRESIK"/>
    <s v="GSK"/>
    <s v="REG"/>
    <s v="AO"/>
    <x v="0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0"/>
  </r>
  <r>
    <n v="1525"/>
    <n v="1002576120"/>
    <n v="3"/>
    <x v="3"/>
    <n v="5"/>
    <s v="SBY UTARA"/>
    <s v="GRESIK"/>
    <s v="GSK"/>
    <s v="REG"/>
    <s v="AO"/>
    <x v="0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0"/>
  </r>
  <r>
    <n v="1526"/>
    <n v="1002576397"/>
    <n v="3"/>
    <x v="3"/>
    <n v="5"/>
    <s v="SBY UTARA"/>
    <s v="GRESIK"/>
    <s v="GSK"/>
    <s v="REG"/>
    <s v="AO"/>
    <x v="0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0"/>
  </r>
  <r>
    <n v="1527"/>
    <n v="1002578858"/>
    <n v="3"/>
    <x v="3"/>
    <n v="5"/>
    <s v="SBY UTARA"/>
    <s v="GRESIK"/>
    <s v="GSK"/>
    <s v="REG"/>
    <s v="AO"/>
    <x v="0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0"/>
  </r>
  <r>
    <n v="1528"/>
    <n v="1002581173"/>
    <n v="3"/>
    <x v="3"/>
    <n v="5"/>
    <s v="SBY UTARA"/>
    <s v="GRESIK"/>
    <s v="GSK"/>
    <s v="REG"/>
    <s v="AO"/>
    <x v="0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0"/>
  </r>
  <r>
    <n v="1529"/>
    <n v="1002581910"/>
    <n v="3"/>
    <x v="3"/>
    <n v="5"/>
    <s v="SBY UTARA"/>
    <s v="GRESIK"/>
    <s v="GSK"/>
    <s v="REG"/>
    <s v="AO"/>
    <x v="0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0"/>
  </r>
  <r>
    <n v="1530"/>
    <n v="1002569668"/>
    <n v="3"/>
    <x v="3"/>
    <n v="5"/>
    <s v="SBY UTARA"/>
    <s v="GRESIK"/>
    <s v="GSK"/>
    <s v="REG"/>
    <s v="AO"/>
    <x v="0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2"/>
  </r>
  <r>
    <n v="1531"/>
    <n v="1002569527"/>
    <n v="3"/>
    <x v="3"/>
    <n v="5"/>
    <s v="SBY UTARA"/>
    <s v="GRESIK"/>
    <s v="GSK"/>
    <s v="REG"/>
    <s v="AO"/>
    <x v="0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2"/>
  </r>
  <r>
    <n v="1532"/>
    <n v="1002575314"/>
    <n v="3"/>
    <x v="3"/>
    <n v="5"/>
    <s v="SBY UTARA"/>
    <s v="GRESIK"/>
    <s v="GSK"/>
    <s v="REG"/>
    <s v="AO"/>
    <x v="0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2"/>
  </r>
  <r>
    <n v="1533"/>
    <n v="1002582121"/>
    <n v="3"/>
    <x v="3"/>
    <n v="5"/>
    <s v="SBY UTARA"/>
    <s v="GRESIK"/>
    <s v="GSK"/>
    <s v="REG"/>
    <s v="AO"/>
    <x v="0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2"/>
  </r>
  <r>
    <n v="1534"/>
    <n v="1002590004"/>
    <n v="3"/>
    <x v="3"/>
    <n v="5"/>
    <s v="SBY UTARA"/>
    <s v="GRESIK"/>
    <s v="GSK"/>
    <s v="REG"/>
    <s v="AO"/>
    <x v="0"/>
    <s v="1P INET"/>
    <s v="MIE - SEND SURVEY"/>
    <s v="RBS-Regional 3"/>
    <d v="2026-09-15T16:51:00"/>
    <d v="2026-09-15T16:54:01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SURVEY_NEW_MANJA"/>
    <s v="GRESIK"/>
    <s v="NO ADDON"/>
    <m/>
    <s v="MIE - SEND SURVEY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m/>
    <m/>
    <m/>
    <e v="#NUM!"/>
    <e v="#NUM!"/>
    <x v="2"/>
  </r>
  <r>
    <n v="1535"/>
    <n v="1002567110"/>
    <n v="3"/>
    <x v="3"/>
    <n v="5"/>
    <s v="SBY UTARA"/>
    <s v="GRESIK"/>
    <s v="KDE"/>
    <s v="REG"/>
    <s v="AO"/>
    <x v="0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0"/>
  </r>
  <r>
    <n v="1536"/>
    <n v="1002576050"/>
    <n v="3"/>
    <x v="3"/>
    <n v="5"/>
    <s v="SBY UTARA"/>
    <s v="GRESIK"/>
    <s v="KDE"/>
    <s v="REG"/>
    <s v="AO"/>
    <x v="0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0"/>
  </r>
  <r>
    <n v="1537"/>
    <n v="1002587300"/>
    <n v="3"/>
    <x v="3"/>
    <n v="5"/>
    <s v="SBY UTARA"/>
    <s v="GRESIK"/>
    <s v="KDE"/>
    <s v="REG"/>
    <s v="AO"/>
    <x v="0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0"/>
  </r>
  <r>
    <n v="1538"/>
    <n v="1002576138"/>
    <n v="3"/>
    <x v="3"/>
    <n v="5"/>
    <s v="SBY UTARA"/>
    <s v="GRESIK"/>
    <s v="KDE"/>
    <s v="REG"/>
    <s v="AO"/>
    <x v="0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2"/>
  </r>
  <r>
    <n v="1539"/>
    <n v="1002583604"/>
    <n v="3"/>
    <x v="3"/>
    <n v="5"/>
    <s v="SBY UTARA"/>
    <s v="GRESIK"/>
    <s v="BWN"/>
    <s v="REG"/>
    <s v="AO"/>
    <x v="0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2"/>
  </r>
  <r>
    <n v="1540"/>
    <n v="1002586395"/>
    <n v="3"/>
    <x v="3"/>
    <n v="5"/>
    <s v="SBY UTARA"/>
    <s v="GRESIK"/>
    <s v="SDY"/>
    <s v="REG"/>
    <s v="AO"/>
    <x v="0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0"/>
  </r>
  <r>
    <n v="1541"/>
    <n v="1002588593"/>
    <n v="3"/>
    <x v="3"/>
    <n v="5"/>
    <s v="SBY UTARA"/>
    <s v="GRESIK"/>
    <s v="SDY"/>
    <s v="REG"/>
    <s v="AO"/>
    <x v="0"/>
    <s v="1P INET"/>
    <s v="Completed (PS)"/>
    <s v="RBS-Regional 3"/>
    <d v="2026-09-15T11:26:55"/>
    <d v="2026-09-16T08:05:43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m/>
    <s v="PS"/>
    <s v="GRESIK"/>
    <s v="NO ADDON"/>
    <n v="20260916"/>
    <s v="Completed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n v="2026"/>
    <n v="9"/>
    <n v="16"/>
    <d v="2026-09-16T00:00:00"/>
    <n v="-0.33333333333575865"/>
    <x v="0"/>
  </r>
  <r>
    <n v="1542"/>
    <n v="1002585876"/>
    <n v="3"/>
    <x v="3"/>
    <n v="5"/>
    <s v="SBY UTARA"/>
    <s v="GRESIK"/>
    <s v="SDY"/>
    <s v="REG"/>
    <s v="AO"/>
    <x v="0"/>
    <s v="1P INET"/>
    <s v="7 | OSS - PROVISIONING ISSUED"/>
    <s v="RBS-Regional 3"/>
    <d v="2026-09-14T10:44:55"/>
    <d v="2026-09-15T08:06:01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m/>
    <s v="PI"/>
    <s v="GRESIK"/>
    <s v="NO ADDON"/>
    <m/>
    <s v="Provisioning Issued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2"/>
  </r>
  <r>
    <n v="1543"/>
    <n v="1002564133"/>
    <n v="3"/>
    <x v="3"/>
    <n v="5"/>
    <s v="SBY UTARA"/>
    <s v="GRESIK"/>
    <s v="SDY"/>
    <s v="REG"/>
    <s v="AO"/>
    <x v="0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2"/>
  </r>
  <r>
    <n v="1544"/>
    <n v="1002579501"/>
    <n v="3"/>
    <x v="3"/>
    <n v="5"/>
    <s v="SBY UTARA"/>
    <s v="GRESIK"/>
    <s v="SDY"/>
    <s v="REG"/>
    <s v="AO"/>
    <x v="0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</r>
  <r>
    <n v="1545"/>
    <n v="1002569315"/>
    <n v="3"/>
    <x v="3"/>
    <n v="5"/>
    <s v="SBY UTARA"/>
    <s v="LAMONGAN"/>
    <s v="BBA"/>
    <s v="REG"/>
    <s v="AO"/>
    <x v="0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0"/>
  </r>
  <r>
    <n v="1546"/>
    <n v="1002571083"/>
    <n v="3"/>
    <x v="3"/>
    <n v="5"/>
    <s v="SBY UTARA"/>
    <s v="LAMONGAN"/>
    <s v="BBA"/>
    <s v="REG"/>
    <s v="AO"/>
    <x v="0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0"/>
  </r>
  <r>
    <n v="1547"/>
    <n v="1002588635"/>
    <n v="3"/>
    <x v="3"/>
    <n v="5"/>
    <s v="SBY UTARA"/>
    <s v="LAMONGAN"/>
    <s v="BBA"/>
    <s v="REG"/>
    <s v="AO"/>
    <x v="0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0"/>
  </r>
  <r>
    <n v="1548"/>
    <n v="1002565040"/>
    <n v="3"/>
    <x v="3"/>
    <n v="5"/>
    <s v="SBY UTARA"/>
    <s v="LAMONGAN"/>
    <s v="BBA"/>
    <s v="REG"/>
    <s v="AO"/>
    <x v="0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2"/>
  </r>
  <r>
    <n v="1549"/>
    <n v="1002589573"/>
    <n v="3"/>
    <x v="3"/>
    <n v="5"/>
    <s v="SBY UTARA"/>
    <s v="LAMONGAN"/>
    <s v="BBA"/>
    <s v="REG"/>
    <s v="AO"/>
    <x v="0"/>
    <s v="1P INET"/>
    <s v="MIE - SEND SURVEY"/>
    <s v="RBS-Regional 3"/>
    <d v="2026-09-15T15:11:55"/>
    <d v="2026-09-15T15:14:01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SURVEY_NEW_MANJA"/>
    <s v="X"/>
    <s v="OCA"/>
    <m/>
    <s v="MIE - SEND SURVEY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m/>
    <m/>
    <m/>
    <e v="#NUM!"/>
    <e v="#NUM!"/>
    <x v="2"/>
  </r>
  <r>
    <n v="1550"/>
    <n v="1002580341"/>
    <n v="3"/>
    <x v="3"/>
    <n v="5"/>
    <s v="SBY UTARA"/>
    <s v="LAMONGAN"/>
    <s v="BDG"/>
    <s v="REG"/>
    <s v="AO"/>
    <x v="0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0"/>
  </r>
  <r>
    <n v="1551"/>
    <n v="1002573797"/>
    <n v="3"/>
    <x v="3"/>
    <n v="5"/>
    <s v="SBY UTARA"/>
    <s v="LAMONGAN"/>
    <s v="BDG"/>
    <s v="REG"/>
    <s v="AO"/>
    <x v="0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2"/>
  </r>
  <r>
    <n v="1552"/>
    <n v="1002588454"/>
    <n v="3"/>
    <x v="3"/>
    <n v="5"/>
    <s v="SBY UTARA"/>
    <s v="LAMONGAN"/>
    <s v="BDG"/>
    <s v="REG"/>
    <s v="AO"/>
    <x v="0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2"/>
  </r>
  <r>
    <n v="1553"/>
    <n v="1002567634"/>
    <n v="3"/>
    <x v="3"/>
    <n v="5"/>
    <s v="SBY UTARA"/>
    <s v="LAMONGAN"/>
    <s v="LMG"/>
    <s v="REG"/>
    <s v="AO"/>
    <x v="0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0"/>
  </r>
  <r>
    <n v="1554"/>
    <n v="1002566558"/>
    <n v="3"/>
    <x v="3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0"/>
  </r>
  <r>
    <n v="1555"/>
    <n v="1002574529"/>
    <n v="3"/>
    <x v="3"/>
    <n v="5"/>
    <s v="SBY UTARA"/>
    <s v="LAMONGAN"/>
    <s v="LMG"/>
    <s v="REG"/>
    <s v="AO"/>
    <x v="0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0"/>
  </r>
  <r>
    <n v="1556"/>
    <n v="1002581120"/>
    <n v="3"/>
    <x v="3"/>
    <n v="5"/>
    <s v="SBY UTARA"/>
    <s v="LAMONGAN"/>
    <s v="LMG"/>
    <s v="REG"/>
    <s v="AO"/>
    <x v="0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0"/>
  </r>
  <r>
    <n v="1557"/>
    <n v="1002579787"/>
    <n v="3"/>
    <x v="3"/>
    <n v="5"/>
    <s v="SBY UTARA"/>
    <s v="LAMONGAN"/>
    <s v="LMG"/>
    <s v="REG"/>
    <s v="AO"/>
    <x v="0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0"/>
  </r>
  <r>
    <n v="1558"/>
    <n v="1002575952"/>
    <n v="3"/>
    <x v="3"/>
    <n v="5"/>
    <s v="SBY UTARA"/>
    <s v="LAMONGAN"/>
    <s v="SDD"/>
    <s v="REG"/>
    <s v="AO"/>
    <x v="0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0"/>
  </r>
  <r>
    <n v="1559"/>
    <n v="1002587147"/>
    <n v="3"/>
    <x v="3"/>
    <n v="5"/>
    <s v="SBY UTARA"/>
    <s v="LAMONGAN"/>
    <s v="SDD"/>
    <s v="REG"/>
    <s v="AO"/>
    <x v="0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0"/>
  </r>
  <r>
    <n v="1560"/>
    <n v="1002587778"/>
    <n v="3"/>
    <x v="3"/>
    <n v="5"/>
    <s v="SBY UTARA"/>
    <s v="LAMONGAN"/>
    <s v="SDD"/>
    <s v="REG"/>
    <s v="AO"/>
    <x v="0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0"/>
  </r>
  <r>
    <n v="1561"/>
    <n v="1002569339"/>
    <n v="3"/>
    <x v="3"/>
    <n v="5"/>
    <s v="SBY UTARA"/>
    <s v="LAMONGAN"/>
    <s v="SDD"/>
    <s v="REG"/>
    <s v="AO"/>
    <x v="0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2"/>
  </r>
  <r>
    <n v="1562"/>
    <n v="1002569703"/>
    <n v="3"/>
    <x v="1"/>
    <n v="5"/>
    <s v="MADIUN"/>
    <s v="BOJONEGORO"/>
    <s v="BJN"/>
    <s v="REG"/>
    <s v="AO"/>
    <x v="0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0"/>
  </r>
  <r>
    <n v="1563"/>
    <n v="1002573461"/>
    <n v="3"/>
    <x v="1"/>
    <n v="5"/>
    <s v="MADIUN"/>
    <s v="BOJONEGORO"/>
    <s v="BJN"/>
    <s v="REG"/>
    <s v="AO"/>
    <x v="0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0"/>
  </r>
  <r>
    <n v="1564"/>
    <n v="1002574129"/>
    <n v="3"/>
    <x v="1"/>
    <n v="5"/>
    <s v="MADIUN"/>
    <s v="BOJONEGORO"/>
    <s v="BJN"/>
    <s v="REG"/>
    <s v="AO"/>
    <x v="0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0"/>
  </r>
  <r>
    <n v="1565"/>
    <n v="1002574211"/>
    <n v="3"/>
    <x v="1"/>
    <n v="5"/>
    <s v="MADIUN"/>
    <s v="BOJONEGORO"/>
    <s v="BJN"/>
    <s v="REG"/>
    <s v="AO"/>
    <x v="0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0"/>
  </r>
  <r>
    <n v="1566"/>
    <n v="1002575104"/>
    <n v="3"/>
    <x v="1"/>
    <n v="5"/>
    <s v="MADIUN"/>
    <s v="BOJONEGORO"/>
    <s v="BJN"/>
    <s v="REG"/>
    <s v="AO"/>
    <x v="0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0"/>
  </r>
  <r>
    <n v="1567"/>
    <n v="1002576771"/>
    <n v="3"/>
    <x v="1"/>
    <n v="5"/>
    <s v="MADIUN"/>
    <s v="BOJONEGORO"/>
    <s v="BJN"/>
    <s v="REG"/>
    <s v="AO"/>
    <x v="0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0"/>
  </r>
  <r>
    <n v="1568"/>
    <n v="1002581726"/>
    <n v="3"/>
    <x v="1"/>
    <n v="5"/>
    <s v="MADIUN"/>
    <s v="BOJONEGORO"/>
    <s v="BJN"/>
    <s v="REG"/>
    <s v="AO"/>
    <x v="0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0"/>
  </r>
  <r>
    <n v="1569"/>
    <n v="1002588634"/>
    <n v="3"/>
    <x v="1"/>
    <n v="5"/>
    <s v="MADIUN"/>
    <s v="BOJONEGORO"/>
    <s v="BJN"/>
    <s v="REG"/>
    <s v="AO"/>
    <x v="0"/>
    <s v="1P INET"/>
    <s v="Completed (PS)"/>
    <s v="RBS-Regional 3"/>
    <d v="2026-09-15T11:36:00"/>
    <d v="2026-09-16T08:05:45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0"/>
  </r>
  <r>
    <n v="1570"/>
    <n v="1002572979"/>
    <n v="3"/>
    <x v="1"/>
    <n v="5"/>
    <s v="MADIUN"/>
    <s v="BOJONEGORO"/>
    <s v="BJN"/>
    <s v="REG"/>
    <s v="AO"/>
    <x v="0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571"/>
    <n v="1002572983"/>
    <n v="3"/>
    <x v="1"/>
    <n v="5"/>
    <s v="MADIUN"/>
    <s v="BOJONEGORO"/>
    <s v="BJN"/>
    <s v="REG"/>
    <s v="AO"/>
    <x v="0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572"/>
    <n v="1002568238"/>
    <n v="3"/>
    <x v="1"/>
    <n v="5"/>
    <s v="MADIUN"/>
    <s v="BOJONEGORO"/>
    <s v="KDU"/>
    <s v="REG"/>
    <s v="AO"/>
    <x v="0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0"/>
  </r>
  <r>
    <n v="1573"/>
    <n v="1002574437"/>
    <n v="3"/>
    <x v="1"/>
    <n v="5"/>
    <s v="MADIUN"/>
    <s v="BOJONEGORO"/>
    <s v="KDU"/>
    <s v="REG"/>
    <s v="AO"/>
    <x v="0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0"/>
  </r>
  <r>
    <n v="1574"/>
    <n v="1002574357"/>
    <n v="3"/>
    <x v="1"/>
    <n v="5"/>
    <s v="MADIUN"/>
    <s v="BOJONEGORO"/>
    <s v="KDU"/>
    <s v="REG"/>
    <s v="AO"/>
    <x v="0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0"/>
  </r>
  <r>
    <n v="1575"/>
    <n v="1002568456"/>
    <n v="3"/>
    <x v="1"/>
    <n v="5"/>
    <s v="MADIUN"/>
    <s v="BOJONEGORO"/>
    <s v="PAD"/>
    <s v="REG"/>
    <s v="AO"/>
    <x v="0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0"/>
  </r>
  <r>
    <n v="1576"/>
    <n v="1002569880"/>
    <n v="3"/>
    <x v="1"/>
    <n v="5"/>
    <s v="MADIUN"/>
    <s v="BOJONEGORO"/>
    <s v="PAD"/>
    <s v="REG"/>
    <s v="AO"/>
    <x v="0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0"/>
  </r>
  <r>
    <n v="1577"/>
    <n v="1002571731"/>
    <n v="3"/>
    <x v="1"/>
    <n v="5"/>
    <s v="MADIUN"/>
    <s v="BOJONEGORO"/>
    <s v="PAD"/>
    <s v="REG"/>
    <s v="AO"/>
    <x v="0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0"/>
  </r>
  <r>
    <n v="1578"/>
    <n v="1002576624"/>
    <n v="3"/>
    <x v="1"/>
    <n v="5"/>
    <s v="MADIUN"/>
    <s v="BOJONEGORO"/>
    <s v="PAD"/>
    <s v="REG"/>
    <s v="AO"/>
    <x v="0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0"/>
  </r>
  <r>
    <n v="1579"/>
    <n v="1002587130"/>
    <n v="3"/>
    <x v="1"/>
    <n v="5"/>
    <s v="MADIUN"/>
    <s v="BOJONEGORO"/>
    <s v="PAD"/>
    <s v="REG"/>
    <s v="AO"/>
    <x v="0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0"/>
  </r>
  <r>
    <n v="1580"/>
    <n v="1002567375"/>
    <n v="3"/>
    <x v="1"/>
    <n v="5"/>
    <s v="MADIUN"/>
    <s v="BOJONEGORO"/>
    <s v="PAD"/>
    <s v="REG"/>
    <s v="AO"/>
    <x v="0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2"/>
  </r>
  <r>
    <n v="1581"/>
    <n v="1002584971"/>
    <n v="3"/>
    <x v="1"/>
    <n v="5"/>
    <s v="MADIUN"/>
    <s v="BOJONEGORO"/>
    <s v="PAD"/>
    <s v="REG"/>
    <s v="AO"/>
    <x v="0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2"/>
  </r>
  <r>
    <n v="1582"/>
    <n v="1002568049"/>
    <n v="3"/>
    <x v="1"/>
    <n v="5"/>
    <s v="MADIUN"/>
    <s v="BOJONEGORO"/>
    <s v="SMJ"/>
    <s v="REG"/>
    <s v="AO"/>
    <x v="0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0"/>
  </r>
  <r>
    <n v="1583"/>
    <n v="1002588612"/>
    <n v="3"/>
    <x v="1"/>
    <n v="5"/>
    <s v="MADIUN"/>
    <s v="BOJONEGORO"/>
    <s v="SMJ"/>
    <s v="REG"/>
    <s v="AO"/>
    <x v="0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0"/>
  </r>
  <r>
    <n v="1584"/>
    <n v="1002582772"/>
    <n v="3"/>
    <x v="1"/>
    <n v="5"/>
    <s v="MADIUN"/>
    <s v="BOJONEGORO"/>
    <s v="SMJ"/>
    <s v="REG"/>
    <s v="AO"/>
    <x v="0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2"/>
  </r>
  <r>
    <n v="1585"/>
    <n v="1002584603"/>
    <n v="3"/>
    <x v="1"/>
    <n v="5"/>
    <s v="MADIUN"/>
    <s v="BOJONEGORO"/>
    <s v="SMJ"/>
    <s v="REG"/>
    <s v="AO"/>
    <x v="0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1586"/>
    <n v="1002587058"/>
    <n v="3"/>
    <x v="1"/>
    <n v="5"/>
    <s v="MADIUN"/>
    <s v="BOJONEGORO"/>
    <s v="SMJ"/>
    <s v="REG"/>
    <s v="AO"/>
    <x v="0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2"/>
  </r>
  <r>
    <n v="1587"/>
    <n v="1002589139"/>
    <n v="3"/>
    <x v="1"/>
    <n v="5"/>
    <s v="MADIUN"/>
    <s v="BOJONEGORO"/>
    <s v="SMJ"/>
    <s v="REG"/>
    <s v="AO"/>
    <x v="0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2"/>
  </r>
  <r>
    <n v="1588"/>
    <n v="1002573576"/>
    <n v="3"/>
    <x v="1"/>
    <n v="5"/>
    <s v="MADIUN"/>
    <s v="TUBAN"/>
    <s v="MRR"/>
    <s v="REG"/>
    <s v="AO"/>
    <x v="0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0"/>
  </r>
  <r>
    <n v="1589"/>
    <n v="1002573534"/>
    <n v="3"/>
    <x v="1"/>
    <n v="5"/>
    <s v="MADIUN"/>
    <s v="TUBAN"/>
    <s v="MRR"/>
    <s v="REG"/>
    <s v="AO"/>
    <x v="0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0"/>
  </r>
  <r>
    <n v="1590"/>
    <n v="1002573538"/>
    <n v="3"/>
    <x v="1"/>
    <n v="5"/>
    <s v="MADIUN"/>
    <s v="TUBAN"/>
    <s v="MRR"/>
    <s v="REG"/>
    <s v="AO"/>
    <x v="0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0"/>
  </r>
  <r>
    <n v="1591"/>
    <n v="1002570621"/>
    <n v="3"/>
    <x v="1"/>
    <n v="5"/>
    <s v="MADIUN"/>
    <s v="TUBAN"/>
    <s v="MRR"/>
    <s v="REG"/>
    <s v="AO"/>
    <x v="0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</r>
  <r>
    <n v="1592"/>
    <n v="1002570642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</r>
  <r>
    <n v="1593"/>
    <n v="1002570640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</r>
  <r>
    <n v="1594"/>
    <n v="1002574893"/>
    <n v="3"/>
    <x v="1"/>
    <n v="5"/>
    <s v="MADIUN"/>
    <s v="TUBAN"/>
    <s v="RGL"/>
    <s v="REG"/>
    <s v="AO"/>
    <x v="0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0"/>
  </r>
  <r>
    <n v="1595"/>
    <n v="1002587366"/>
    <n v="3"/>
    <x v="1"/>
    <n v="5"/>
    <s v="MADIUN"/>
    <s v="TUBAN"/>
    <s v="RGL"/>
    <s v="REG"/>
    <s v="AO"/>
    <x v="0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0"/>
  </r>
  <r>
    <n v="1596"/>
    <n v="1002583940"/>
    <n v="3"/>
    <x v="1"/>
    <n v="5"/>
    <s v="MADIUN"/>
    <s v="TUBAN"/>
    <s v="RGL"/>
    <s v="REG"/>
    <s v="AO"/>
    <x v="0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2"/>
  </r>
  <r>
    <n v="1597"/>
    <n v="1002568030"/>
    <n v="3"/>
    <x v="1"/>
    <n v="5"/>
    <s v="MADIUN"/>
    <s v="TUBAN"/>
    <s v="TNZ"/>
    <s v="REG"/>
    <s v="AO"/>
    <x v="0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0"/>
  </r>
  <r>
    <n v="1598"/>
    <n v="1002571125"/>
    <n v="3"/>
    <x v="0"/>
    <n v="5"/>
    <s v="KUPANG"/>
    <s v="ATAMBUA"/>
    <s v="ATB"/>
    <s v="REG"/>
    <s v="AO"/>
    <x v="0"/>
    <s v="1P INET"/>
    <s v="7 | OSS - PROVISIONING ISSUED"/>
    <s v="RBS-Regional 3"/>
    <d v="2026-09-04T10:17:57"/>
    <d v="2026-09-06T11:23:57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m/>
    <s v="PI"/>
    <s v="X"/>
    <s v="NETMONK"/>
    <m/>
    <s v="Provisioning Issue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2"/>
  </r>
  <r>
    <n v="1599"/>
    <n v="1002569633"/>
    <n v="3"/>
    <x v="0"/>
    <n v="5"/>
    <s v="KUPANG"/>
    <s v="ATAMBUA"/>
    <s v="ATB"/>
    <s v="REG"/>
    <s v="AO"/>
    <x v="0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2"/>
  </r>
  <r>
    <n v="1600"/>
    <n v="1002571596"/>
    <n v="3"/>
    <x v="0"/>
    <n v="5"/>
    <s v="KUPANG"/>
    <s v="ATAMBUA"/>
    <s v="ATB"/>
    <s v="REG"/>
    <s v="AO"/>
    <x v="0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2"/>
  </r>
  <r>
    <n v="1601"/>
    <n v="1002566497"/>
    <n v="3"/>
    <x v="0"/>
    <n v="5"/>
    <s v="KUPANG"/>
    <s v="KUPANG"/>
    <s v="BAA"/>
    <s v="REG"/>
    <s v="AO"/>
    <x v="0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</r>
  <r>
    <n v="1602"/>
    <n v="1002566996"/>
    <n v="3"/>
    <x v="0"/>
    <n v="5"/>
    <s v="KUPANG"/>
    <s v="ATAMBUA"/>
    <s v="KEF"/>
    <s v="REG"/>
    <s v="AO"/>
    <x v="0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0"/>
  </r>
  <r>
    <n v="1603"/>
    <n v="1002573699"/>
    <n v="3"/>
    <x v="0"/>
    <n v="5"/>
    <s v="KUPANG"/>
    <s v="ATAMBUA"/>
    <s v="KEF"/>
    <s v="REG"/>
    <s v="AO"/>
    <x v="0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1"/>
  </r>
  <r>
    <n v="1604"/>
    <n v="1002565223"/>
    <n v="3"/>
    <x v="0"/>
    <n v="5"/>
    <s v="KUPANG"/>
    <s v="KUPANG"/>
    <s v="OSP"/>
    <s v="REG"/>
    <s v="AO"/>
    <x v="0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1"/>
  </r>
  <r>
    <n v="1605"/>
    <n v="1002567344"/>
    <n v="3"/>
    <x v="0"/>
    <n v="5"/>
    <s v="KUPANG"/>
    <s v="KUPANG"/>
    <s v="OSP"/>
    <s v="REG"/>
    <s v="AO"/>
    <x v="0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1"/>
  </r>
  <r>
    <n v="1606"/>
    <n v="1002569487"/>
    <n v="3"/>
    <x v="0"/>
    <n v="5"/>
    <s v="KUPANG"/>
    <s v="KUPANG"/>
    <s v="OSP"/>
    <s v="REG"/>
    <s v="AO"/>
    <x v="0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0"/>
  </r>
  <r>
    <n v="1607"/>
    <n v="1002568792"/>
    <n v="3"/>
    <x v="0"/>
    <n v="5"/>
    <s v="KUPANG"/>
    <s v="KUPANG"/>
    <s v="OSP"/>
    <s v="REG"/>
    <s v="AO"/>
    <x v="0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0"/>
  </r>
  <r>
    <n v="1608"/>
    <n v="1002578429"/>
    <n v="3"/>
    <x v="0"/>
    <n v="5"/>
    <s v="KUPANG"/>
    <s v="KUPANG"/>
    <s v="OSP"/>
    <s v="REG"/>
    <s v="AO"/>
    <x v="0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0"/>
  </r>
  <r>
    <n v="1609"/>
    <n v="1002588004"/>
    <n v="3"/>
    <x v="0"/>
    <n v="5"/>
    <s v="KUPANG"/>
    <s v="KUPANG"/>
    <s v="OSP"/>
    <s v="REG"/>
    <s v="AO"/>
    <x v="0"/>
    <s v="1P INET"/>
    <s v="7 | OSS - PROVISIONING ISSUED"/>
    <s v="RBS-Regional 3"/>
    <d v="2026-09-15T09:11:59"/>
    <d v="2026-09-15T18:37:4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I"/>
    <s v="KUPANG"/>
    <s v="NO ADDON"/>
    <m/>
    <s v="Provisioning Issu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m/>
    <m/>
    <m/>
    <e v="#NUM!"/>
    <e v="#NUM!"/>
    <x v="2"/>
  </r>
  <r>
    <n v="1610"/>
    <n v="1002579156"/>
    <n v="3"/>
    <x v="0"/>
    <n v="5"/>
    <s v="KUPANG"/>
    <s v="KUPANG"/>
    <s v="TNA"/>
    <s v="REG"/>
    <s v="AO"/>
    <x v="0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2"/>
  </r>
  <r>
    <n v="1611"/>
    <n v="1002565915"/>
    <n v="3"/>
    <x v="0"/>
    <n v="5"/>
    <s v="KUPANG"/>
    <s v="KUPANG"/>
    <s v="KPN"/>
    <s v="REG"/>
    <s v="AO"/>
    <x v="0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1"/>
  </r>
  <r>
    <n v="1612"/>
    <n v="1002566199"/>
    <n v="3"/>
    <x v="0"/>
    <n v="5"/>
    <s v="KUPANG"/>
    <s v="KUPANG"/>
    <s v="KPN"/>
    <s v="REG"/>
    <s v="AO"/>
    <x v="0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1"/>
  </r>
  <r>
    <n v="1613"/>
    <n v="1002566611"/>
    <n v="3"/>
    <x v="0"/>
    <n v="5"/>
    <s v="KUPANG"/>
    <s v="KUPANG"/>
    <s v="KPN"/>
    <s v="REG"/>
    <s v="AO"/>
    <x v="0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0"/>
  </r>
  <r>
    <n v="1614"/>
    <n v="1002569588"/>
    <n v="3"/>
    <x v="0"/>
    <n v="5"/>
    <s v="KUPANG"/>
    <s v="KUPANG"/>
    <s v="KPN"/>
    <s v="REG"/>
    <s v="AO"/>
    <x v="0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1"/>
  </r>
  <r>
    <n v="1615"/>
    <n v="1002572247"/>
    <n v="3"/>
    <x v="0"/>
    <n v="5"/>
    <s v="KUPANG"/>
    <s v="KUPANG"/>
    <s v="KPN"/>
    <s v="REG"/>
    <s v="AO"/>
    <x v="0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1"/>
  </r>
  <r>
    <n v="1616"/>
    <n v="1002573857"/>
    <n v="3"/>
    <x v="0"/>
    <n v="5"/>
    <s v="KUPANG"/>
    <s v="KUPANG"/>
    <s v="KPN"/>
    <s v="REG"/>
    <s v="AO"/>
    <x v="0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0"/>
  </r>
  <r>
    <n v="1617"/>
    <n v="1002580903"/>
    <n v="3"/>
    <x v="0"/>
    <n v="5"/>
    <s v="KUPANG"/>
    <s v="KUPANG"/>
    <s v="KPN"/>
    <s v="REG"/>
    <s v="AO"/>
    <x v="0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0"/>
  </r>
  <r>
    <n v="1618"/>
    <n v="1002580496"/>
    <n v="3"/>
    <x v="0"/>
    <n v="5"/>
    <s v="KUPANG"/>
    <s v="KUPANG"/>
    <s v="KPN"/>
    <s v="REG"/>
    <s v="AO"/>
    <x v="0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0"/>
  </r>
  <r>
    <n v="1619"/>
    <n v="1002582404"/>
    <n v="3"/>
    <x v="0"/>
    <n v="5"/>
    <s v="KUPANG"/>
    <s v="KUPANG"/>
    <s v="KPN"/>
    <s v="REG"/>
    <s v="AO"/>
    <x v="0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1"/>
  </r>
  <r>
    <n v="1620"/>
    <n v="1002587973"/>
    <n v="3"/>
    <x v="0"/>
    <n v="5"/>
    <s v="KUPANG"/>
    <s v="KUPANG"/>
    <s v="KPN"/>
    <s v="REG"/>
    <s v="AO"/>
    <x v="0"/>
    <s v="1P INET"/>
    <s v="Completed (PS)"/>
    <s v="RBS-Regional 3"/>
    <d v="2026-09-15T09:06:00"/>
    <d v="2026-09-16T08:05:55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0"/>
  </r>
  <r>
    <n v="1621"/>
    <n v="1002588594"/>
    <n v="3"/>
    <x v="0"/>
    <n v="5"/>
    <s v="KUPANG"/>
    <s v="KUPANG"/>
    <s v="KPN"/>
    <s v="REG"/>
    <s v="AO"/>
    <x v="0"/>
    <s v="1P INET"/>
    <s v="7 | OSS - PROVISIONING ISSUED"/>
    <s v="RBS-Regional 3"/>
    <d v="2026-09-15T11:27:01"/>
    <d v="2026-09-15T18:39:48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I"/>
    <s v="KUPANG"/>
    <s v="NO ADDON"/>
    <m/>
    <s v="Provisioning Issu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</r>
  <r>
    <n v="1622"/>
    <n v="1002588210"/>
    <n v="3"/>
    <x v="0"/>
    <n v="5"/>
    <s v="KUPANG"/>
    <s v="KUPANG"/>
    <s v="KPN"/>
    <s v="REG"/>
    <s v="AO"/>
    <x v="0"/>
    <s v="1P INET"/>
    <s v="8 | OSS - PONR"/>
    <s v="RBS-Regional 3"/>
    <d v="2026-09-15T09:59:55"/>
    <d v="2026-09-16T11:52:21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ACT_COM"/>
    <s v="KUPANG"/>
    <s v="NO ADDON"/>
    <m/>
    <s v="PONR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</r>
  <r>
    <n v="1623"/>
    <n v="1002585744"/>
    <n v="3"/>
    <x v="0"/>
    <n v="5"/>
    <s v="KUPANG"/>
    <s v="WAIKABUBAK"/>
    <s v="WKB"/>
    <s v="REG"/>
    <s v="AO"/>
    <x v="0"/>
    <m/>
    <s v="8 | OSS - PONR"/>
    <s v="RBS-Regional 3"/>
    <d v="2026-09-14T10:16:47"/>
    <d v="2026-09-15T16:59:34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ACT_COM"/>
    <s v="WAIKABUBAK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2"/>
  </r>
  <r>
    <n v="1624"/>
    <n v="1002580602"/>
    <n v="3"/>
    <x v="0"/>
    <n v="5"/>
    <s v="KUPANG"/>
    <s v="WAIKABUBAK"/>
    <s v="WKB"/>
    <s v="REG"/>
    <s v="AO"/>
    <x v="0"/>
    <m/>
    <s v="QC MIA - INVALID QUALITY CONTROL MIA"/>
    <s v="RBS-Regional 3"/>
    <d v="2026-09-10T12:10:24"/>
    <d v="2026-09-15T18:52:34"/>
    <n v="69387616"/>
    <m/>
    <n v="172516597652"/>
    <s v="HOTEL MANANDANG"/>
    <s v="ODP-WKB-FG/37"/>
    <m/>
    <m/>
    <m/>
    <m/>
    <n v="119.411047952901"/>
    <n v="-9.6352954543829501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QC1"/>
    <s v="WAIKABUBAK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625"/>
    <n v="1002580616"/>
    <n v="3"/>
    <x v="0"/>
    <n v="5"/>
    <s v="KUPANG"/>
    <s v="WAIKABUBAK"/>
    <s v="WKB"/>
    <s v="REG"/>
    <s v="AO"/>
    <x v="0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626"/>
    <n v="1002569889"/>
    <n v="3"/>
    <x v="0"/>
    <n v="5"/>
    <s v="KUPANG"/>
    <s v="WAINGAPU"/>
    <s v="WGP"/>
    <s v="REG"/>
    <s v="AO"/>
    <x v="0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1"/>
  </r>
  <r>
    <n v="1627"/>
    <n v="1002574701"/>
    <n v="3"/>
    <x v="0"/>
    <n v="5"/>
    <s v="KUPANG"/>
    <s v="WAINGAPU"/>
    <s v="WGP"/>
    <s v="REG"/>
    <s v="AO"/>
    <x v="0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0"/>
  </r>
  <r>
    <n v="1628"/>
    <n v="1002575129"/>
    <n v="3"/>
    <x v="0"/>
    <n v="5"/>
    <s v="KUPANG"/>
    <s v="WAINGAPU"/>
    <s v="WGP"/>
    <s v="REG"/>
    <s v="AO"/>
    <x v="0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1"/>
  </r>
  <r>
    <n v="1629"/>
    <n v="1002589339"/>
    <n v="3"/>
    <x v="0"/>
    <n v="5"/>
    <s v="KUPANG"/>
    <s v="WAINGAPU"/>
    <s v="WGP"/>
    <s v="REG"/>
    <s v="AO"/>
    <x v="0"/>
    <s v="1P INET"/>
    <s v="7 | OSS - PROVISIONING ISSUED"/>
    <s v="RBS-Regional 3"/>
    <d v="2026-09-15T14:26:54"/>
    <d v="2026-09-16T11:31:15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2"/>
  </r>
  <r>
    <n v="1630"/>
    <n v="1002584700"/>
    <n v="3"/>
    <x v="0"/>
    <n v="5"/>
    <s v="KUPANG"/>
    <s v="WAINGAPU"/>
    <s v="WGP"/>
    <s v="REG"/>
    <s v="AO"/>
    <x v="0"/>
    <s v="1P INET"/>
    <s v="OSS - FALLOUT"/>
    <s v="RBS-Regional 3"/>
    <d v="2026-09-13T10:23:54"/>
    <d v="2026-09-16T09:56:02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FO_WFM"/>
    <s v="X"/>
    <s v="NO ADDON"/>
    <m/>
    <s v="Provisioning Failed|WFM|INF009392578|batal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2"/>
  </r>
  <r>
    <n v="1631"/>
    <n v="1002589895"/>
    <n v="3"/>
    <x v="0"/>
    <n v="5"/>
    <s v="KUPANG"/>
    <s v="WAINGAPU"/>
    <s v="WGP"/>
    <s v="REG"/>
    <s v="AO"/>
    <x v="0"/>
    <s v="1P INET"/>
    <s v="OSS - FALLOUT"/>
    <s v="RBS-Regional 3"/>
    <d v="2026-09-15T16:24:00"/>
    <d v="2026-09-16T10:54:23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FO_ASAP"/>
    <s v="X"/>
    <s v="NO ADDON"/>
    <m/>
    <s v="Provisioning Failed|ACTIVATION|INF009393366|FAIL:device operation failed (ONT no response.). Rollback Succeeded."/>
    <s v="HSI Bisnis Promo Hari Pelanggan Nasional PSB 70% - 10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</r>
  <r>
    <n v="1632"/>
    <n v="1002564309"/>
    <n v="3"/>
    <x v="5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0"/>
  </r>
  <r>
    <n v="1633"/>
    <n v="1002580068"/>
    <n v="3"/>
    <x v="5"/>
    <n v="5"/>
    <s v="JEMBER"/>
    <s v="BANYUWANGI"/>
    <s v="BWG"/>
    <s v="REG"/>
    <s v="AO"/>
    <x v="0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0"/>
  </r>
  <r>
    <n v="1634"/>
    <n v="1002586631"/>
    <n v="3"/>
    <x v="5"/>
    <n v="5"/>
    <s v="JEMBER"/>
    <s v="BANYUWANGI"/>
    <s v="BWG"/>
    <s v="REG"/>
    <s v="AO"/>
    <x v="0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0"/>
  </r>
  <r>
    <n v="1635"/>
    <n v="1002586328"/>
    <n v="3"/>
    <x v="5"/>
    <n v="5"/>
    <s v="JEMBER"/>
    <s v="BANYUWANGI"/>
    <s v="BWG"/>
    <s v="REG"/>
    <s v="AO"/>
    <x v="0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0"/>
  </r>
  <r>
    <n v="1636"/>
    <n v="1002569957"/>
    <n v="3"/>
    <x v="5"/>
    <n v="5"/>
    <s v="JEMBER"/>
    <s v="BANYUWANGI"/>
    <s v="BCK"/>
    <s v="REG"/>
    <s v="AO"/>
    <x v="0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0"/>
  </r>
  <r>
    <n v="1637"/>
    <n v="1002569445"/>
    <n v="3"/>
    <x v="5"/>
    <n v="5"/>
    <s v="JEMBER"/>
    <s v="BANYUWANGI"/>
    <s v="GEN"/>
    <s v="REG"/>
    <s v="AO"/>
    <x v="0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0"/>
  </r>
  <r>
    <n v="1638"/>
    <n v="1002578567"/>
    <n v="3"/>
    <x v="5"/>
    <n v="5"/>
    <s v="JEMBER"/>
    <s v="BANYUWANGI"/>
    <s v="GEN"/>
    <s v="REG"/>
    <s v="AO"/>
    <x v="0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0"/>
  </r>
  <r>
    <n v="1639"/>
    <n v="1002582922"/>
    <n v="3"/>
    <x v="5"/>
    <n v="5"/>
    <s v="JEMBER"/>
    <s v="BANYUWANGI"/>
    <s v="GEN"/>
    <s v="REG"/>
    <s v="AO"/>
    <x v="0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0"/>
  </r>
  <r>
    <n v="1640"/>
    <n v="1002584426"/>
    <n v="3"/>
    <x v="5"/>
    <n v="5"/>
    <s v="JEMBER"/>
    <s v="BANYUWANGI"/>
    <s v="GEN"/>
    <s v="REG"/>
    <s v="AO"/>
    <x v="0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0"/>
  </r>
  <r>
    <n v="1641"/>
    <n v="1002576101"/>
    <n v="3"/>
    <x v="5"/>
    <n v="5"/>
    <s v="JEMBER"/>
    <s v="BANYUWANGI"/>
    <s v="KBR"/>
    <s v="REG"/>
    <s v="AO"/>
    <x v="0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0"/>
  </r>
  <r>
    <n v="1642"/>
    <n v="1002564395"/>
    <n v="3"/>
    <x v="5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0"/>
  </r>
  <r>
    <n v="1643"/>
    <n v="1002567231"/>
    <n v="3"/>
    <x v="5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</r>
  <r>
    <n v="1644"/>
    <n v="1002580013"/>
    <n v="3"/>
    <x v="5"/>
    <n v="5"/>
    <s v="JEMBER"/>
    <s v="BANYUWANGI"/>
    <s v="MCR"/>
    <s v="REG"/>
    <s v="AO"/>
    <x v="0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0"/>
  </r>
  <r>
    <n v="1645"/>
    <n v="1002584286"/>
    <n v="3"/>
    <x v="5"/>
    <n v="5"/>
    <s v="JEMBER"/>
    <s v="BANYUWANGI"/>
    <s v="MCR"/>
    <s v="REG"/>
    <s v="AO"/>
    <x v="0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0"/>
  </r>
  <r>
    <n v="1646"/>
    <n v="1002584118"/>
    <n v="3"/>
    <x v="5"/>
    <n v="5"/>
    <s v="JEMBER"/>
    <s v="BANYUWANGI"/>
    <s v="PSG"/>
    <s v="REG"/>
    <s v="AO"/>
    <x v="0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0"/>
  </r>
  <r>
    <n v="1647"/>
    <n v="1002588188"/>
    <n v="3"/>
    <x v="5"/>
    <n v="5"/>
    <s v="JEMBER"/>
    <s v="BANYUWANGI"/>
    <s v="PSG"/>
    <s v="REG"/>
    <s v="AO"/>
    <x v="0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</r>
  <r>
    <n v="1648"/>
    <n v="1002589768"/>
    <n v="3"/>
    <x v="5"/>
    <n v="5"/>
    <s v="JEMBER"/>
    <s v="BANYUWANGI"/>
    <s v="PSG"/>
    <s v="REG"/>
    <s v="AO"/>
    <x v="0"/>
    <s v="1P INET"/>
    <s v="MIE - SEND SURVEY"/>
    <s v="RBS-Regional 3"/>
    <d v="2026-09-15T15:54:01"/>
    <d v="2026-09-15T15:56:09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SURVEY_NEW_MANJA"/>
    <s v="GENTENG"/>
    <s v="NO ADDON"/>
    <m/>
    <s v="MIE - SEND SURVEY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m/>
    <m/>
    <m/>
    <e v="#NUM!"/>
    <e v="#NUM!"/>
    <x v="2"/>
  </r>
  <r>
    <n v="1649"/>
    <n v="1002571389"/>
    <n v="3"/>
    <x v="5"/>
    <n v="5"/>
    <s v="JEMBER"/>
    <s v="BANYUWANGI"/>
    <s v="RGJ"/>
    <s v="REG"/>
    <s v="AO"/>
    <x v="0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0"/>
  </r>
  <r>
    <n v="1650"/>
    <n v="1002573623"/>
    <n v="3"/>
    <x v="5"/>
    <n v="5"/>
    <s v="JEMBER"/>
    <s v="BANYUWANGI"/>
    <s v="RGJ"/>
    <s v="REG"/>
    <s v="AO"/>
    <x v="0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0"/>
  </r>
  <r>
    <n v="1651"/>
    <n v="1002574702"/>
    <n v="3"/>
    <x v="5"/>
    <n v="5"/>
    <s v="JEMBER"/>
    <s v="BANYUWANGI"/>
    <s v="RGJ"/>
    <s v="REG"/>
    <s v="AO"/>
    <x v="0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0"/>
  </r>
  <r>
    <n v="1652"/>
    <n v="1002584495"/>
    <n v="3"/>
    <x v="5"/>
    <n v="5"/>
    <s v="JEMBER"/>
    <s v="BANYUWANGI"/>
    <s v="RGJ"/>
    <s v="REG"/>
    <s v="AO"/>
    <x v="0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</r>
  <r>
    <n v="1653"/>
    <n v="1002584235"/>
    <n v="3"/>
    <x v="5"/>
    <n v="5"/>
    <s v="JEMBER"/>
    <s v="BANYUWANGI"/>
    <s v="RGJ"/>
    <s v="REG"/>
    <s v="AO"/>
    <x v="0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0"/>
  </r>
  <r>
    <n v="1654"/>
    <n v="1002588503"/>
    <n v="3"/>
    <x v="5"/>
    <n v="5"/>
    <s v="JEMBER"/>
    <s v="BANYUWANGI"/>
    <s v="RGJ"/>
    <s v="REG"/>
    <s v="AO"/>
    <x v="0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</r>
  <r>
    <n v="1655"/>
    <n v="1002589620"/>
    <n v="3"/>
    <x v="5"/>
    <n v="5"/>
    <s v="JEMBER"/>
    <s v="BANYUWANGI"/>
    <s v="RGJ"/>
    <s v="REG"/>
    <s v="AO"/>
    <x v="0"/>
    <s v="1P INET"/>
    <s v="MIE - SEND SURVEY"/>
    <s v="RBS-Regional 3"/>
    <d v="2026-09-15T15:20:55"/>
    <d v="2026-09-15T15:22:01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SURVEY_NEW_MANJA"/>
    <s v="BANYUWANGI"/>
    <s v="NETMONK"/>
    <m/>
    <s v="MIE - SEND SURVEY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m/>
    <m/>
    <m/>
    <e v="#NUM!"/>
    <e v="#NUM!"/>
    <x v="2"/>
  </r>
  <r>
    <n v="1656"/>
    <n v="1002565810"/>
    <n v="3"/>
    <x v="5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0"/>
  </r>
  <r>
    <n v="1657"/>
    <n v="1002570693"/>
    <n v="3"/>
    <x v="5"/>
    <n v="5"/>
    <s v="JEMBER"/>
    <s v="BONDOWOSO"/>
    <s v="BOW"/>
    <s v="REG"/>
    <s v="AO"/>
    <x v="0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0"/>
  </r>
  <r>
    <n v="1658"/>
    <n v="1002571442"/>
    <n v="3"/>
    <x v="5"/>
    <n v="5"/>
    <s v="JEMBER"/>
    <s v="BONDOWOSO"/>
    <s v="BOW"/>
    <s v="REG"/>
    <s v="AO"/>
    <x v="0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0"/>
  </r>
  <r>
    <n v="1659"/>
    <n v="1002572759"/>
    <n v="3"/>
    <x v="5"/>
    <n v="5"/>
    <s v="JEMBER"/>
    <s v="BONDOWOSO"/>
    <s v="BOW"/>
    <s v="REG"/>
    <s v="AO"/>
    <x v="0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0"/>
  </r>
  <r>
    <n v="1660"/>
    <n v="1002577686"/>
    <n v="3"/>
    <x v="5"/>
    <n v="5"/>
    <s v="JEMBER"/>
    <s v="BONDOWOSO"/>
    <s v="BOW"/>
    <s v="REG"/>
    <s v="AO"/>
    <x v="0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0"/>
  </r>
  <r>
    <n v="1661"/>
    <n v="1002577071"/>
    <n v="3"/>
    <x v="5"/>
    <n v="5"/>
    <s v="JEMBER"/>
    <s v="BONDOWOSO"/>
    <s v="BOW"/>
    <s v="REG"/>
    <s v="AO"/>
    <x v="0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0"/>
  </r>
  <r>
    <n v="1662"/>
    <n v="1002577913"/>
    <n v="3"/>
    <x v="5"/>
    <n v="5"/>
    <s v="JEMBER"/>
    <s v="BONDOWOSO"/>
    <s v="BOW"/>
    <s v="REG"/>
    <s v="AO"/>
    <x v="0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0"/>
  </r>
  <r>
    <n v="1663"/>
    <n v="1002583841"/>
    <n v="3"/>
    <x v="5"/>
    <n v="5"/>
    <s v="JEMBER"/>
    <s v="BONDOWOSO"/>
    <s v="BOW"/>
    <s v="REG"/>
    <s v="AO"/>
    <x v="0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0"/>
  </r>
  <r>
    <n v="1664"/>
    <n v="1002583902"/>
    <n v="3"/>
    <x v="5"/>
    <n v="5"/>
    <s v="JEMBER"/>
    <s v="BONDOWOSO"/>
    <s v="BOW"/>
    <s v="REG"/>
    <s v="AO"/>
    <x v="0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0"/>
  </r>
  <r>
    <n v="1665"/>
    <n v="1002585707"/>
    <n v="3"/>
    <x v="5"/>
    <n v="5"/>
    <s v="JEMBER"/>
    <s v="BONDOWOSO"/>
    <s v="BOW"/>
    <s v="REG"/>
    <s v="AO"/>
    <x v="0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0"/>
  </r>
  <r>
    <n v="1666"/>
    <n v="1002585977"/>
    <n v="3"/>
    <x v="5"/>
    <n v="5"/>
    <s v="JEMBER"/>
    <s v="BONDOWOSO"/>
    <s v="BOW"/>
    <s v="REG"/>
    <s v="AO"/>
    <x v="0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0"/>
  </r>
  <r>
    <n v="1667"/>
    <n v="1002588618"/>
    <n v="3"/>
    <x v="5"/>
    <n v="5"/>
    <s v="JEMBER"/>
    <s v="BONDOWOSO"/>
    <s v="BOW"/>
    <s v="REG"/>
    <s v="AO"/>
    <x v="0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0"/>
  </r>
  <r>
    <n v="1668"/>
    <n v="1002590176"/>
    <n v="3"/>
    <x v="5"/>
    <n v="5"/>
    <s v="JEMBER"/>
    <s v="BONDOWOSO"/>
    <s v="BOW"/>
    <s v="REG"/>
    <s v="AO"/>
    <x v="0"/>
    <s v="2P INET + VOICE"/>
    <s v="MIE - SEND SURVEY"/>
    <s v="RBS-Regional 3"/>
    <d v="2026-09-15T19:14:54"/>
    <d v="2026-09-15T19:16:06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m/>
    <s v="SURVEY_NEW_MANJA"/>
    <s v="BONDOWOSO"/>
    <s v="NO ADDON"/>
    <m/>
    <s v="MIE - SEND SURVEY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2"/>
  </r>
  <r>
    <n v="1669"/>
    <n v="1002577136"/>
    <n v="3"/>
    <x v="5"/>
    <n v="5"/>
    <s v="JEMBER"/>
    <s v="BONDOWOSO"/>
    <s v="BOW"/>
    <s v="REG"/>
    <s v="AO"/>
    <x v="0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2"/>
  </r>
  <r>
    <n v="1670"/>
    <n v="1002575945"/>
    <n v="3"/>
    <x v="5"/>
    <n v="5"/>
    <s v="JEMBER"/>
    <s v="BONDOWOSO"/>
    <s v="SKS"/>
    <s v="REG"/>
    <s v="AO"/>
    <x v="0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0"/>
  </r>
  <r>
    <n v="1671"/>
    <n v="1002576790"/>
    <n v="3"/>
    <x v="5"/>
    <n v="5"/>
    <s v="JEMBER"/>
    <s v="BONDOWOSO"/>
    <s v="SKS"/>
    <s v="REG"/>
    <s v="AO"/>
    <x v="0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0"/>
  </r>
  <r>
    <n v="1672"/>
    <n v="1002577404"/>
    <n v="3"/>
    <x v="5"/>
    <n v="5"/>
    <s v="JEMBER"/>
    <s v="BANYUWANGI"/>
    <s v="KET"/>
    <s v="REG"/>
    <s v="AO"/>
    <x v="0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0"/>
  </r>
  <r>
    <n v="1673"/>
    <n v="1002585699"/>
    <n v="3"/>
    <x v="5"/>
    <n v="5"/>
    <s v="JEMBER"/>
    <s v="BANYUWANGI"/>
    <s v="KET"/>
    <s v="REG"/>
    <s v="AO"/>
    <x v="0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0"/>
  </r>
  <r>
    <n v="1674"/>
    <n v="1002585742"/>
    <n v="3"/>
    <x v="5"/>
    <n v="5"/>
    <s v="JEMBER"/>
    <s v="BANYUWANGI"/>
    <s v="KET"/>
    <s v="REG"/>
    <s v="AO"/>
    <x v="0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0"/>
  </r>
  <r>
    <n v="1675"/>
    <n v="1002571783"/>
    <n v="3"/>
    <x v="5"/>
    <n v="5"/>
    <s v="JEMBER"/>
    <s v="SITUBONDO"/>
    <s v="BKI"/>
    <s v="REG"/>
    <s v="AO"/>
    <x v="0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0"/>
  </r>
  <r>
    <n v="1676"/>
    <n v="1002578077"/>
    <n v="3"/>
    <x v="5"/>
    <n v="5"/>
    <s v="JEMBER"/>
    <s v="SITUBONDO"/>
    <s v="MLD"/>
    <s v="REG"/>
    <s v="AO"/>
    <x v="0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</r>
  <r>
    <n v="1677"/>
    <n v="1002567272"/>
    <n v="3"/>
    <x v="5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0"/>
  </r>
  <r>
    <n v="1678"/>
    <n v="1002582554"/>
    <n v="3"/>
    <x v="5"/>
    <n v="5"/>
    <s v="JEMBER"/>
    <s v="SITUBONDO"/>
    <s v="SIT"/>
    <s v="REG"/>
    <s v="AO"/>
    <x v="0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0"/>
  </r>
  <r>
    <n v="1679"/>
    <n v="1002585929"/>
    <n v="3"/>
    <x v="5"/>
    <n v="5"/>
    <s v="JEMBER"/>
    <s v="SITUBONDO"/>
    <s v="SIT"/>
    <s v="REG"/>
    <s v="AO"/>
    <x v="0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0"/>
  </r>
  <r>
    <n v="1680"/>
    <n v="1002583876"/>
    <n v="3"/>
    <x v="5"/>
    <n v="5"/>
    <s v="JEMBER"/>
    <s v="JEMBER"/>
    <s v="ABL"/>
    <s v="REG"/>
    <s v="AO"/>
    <x v="0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0"/>
  </r>
  <r>
    <n v="1681"/>
    <n v="1002577848"/>
    <n v="3"/>
    <x v="5"/>
    <n v="5"/>
    <s v="JEMBER"/>
    <s v="JEMBER"/>
    <s v="AJS"/>
    <s v="REG"/>
    <s v="AO"/>
    <x v="0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0"/>
  </r>
  <r>
    <n v="1682"/>
    <n v="1002586995"/>
    <n v="3"/>
    <x v="5"/>
    <n v="5"/>
    <s v="JEMBER"/>
    <s v="JEMBER"/>
    <s v="BUG"/>
    <s v="REG"/>
    <s v="AO"/>
    <x v="0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0"/>
  </r>
  <r>
    <n v="1683"/>
    <n v="1002566468"/>
    <n v="3"/>
    <x v="5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</r>
  <r>
    <n v="1684"/>
    <n v="1002570930"/>
    <n v="3"/>
    <x v="5"/>
    <n v="5"/>
    <s v="JEMBER"/>
    <s v="JEMBER"/>
    <s v="JER"/>
    <s v="REG"/>
    <s v="AO"/>
    <x v="0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0"/>
  </r>
  <r>
    <n v="1685"/>
    <n v="1002570941"/>
    <n v="3"/>
    <x v="5"/>
    <n v="5"/>
    <s v="JEMBER"/>
    <s v="JEMBER"/>
    <s v="JER"/>
    <s v="REG"/>
    <s v="AO"/>
    <x v="0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1"/>
  </r>
  <r>
    <n v="1686"/>
    <n v="1002578137"/>
    <n v="3"/>
    <x v="5"/>
    <n v="5"/>
    <s v="JEMBER"/>
    <s v="JEMBER"/>
    <s v="JER"/>
    <s v="REG"/>
    <s v="AO"/>
    <x v="0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0"/>
  </r>
  <r>
    <n v="1687"/>
    <n v="1002587017"/>
    <n v="3"/>
    <x v="5"/>
    <n v="5"/>
    <s v="JEMBER"/>
    <s v="JEMBER"/>
    <s v="JER"/>
    <s v="REG"/>
    <s v="AO"/>
    <x v="0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0"/>
  </r>
  <r>
    <n v="1688"/>
    <n v="1002587044"/>
    <n v="3"/>
    <x v="5"/>
    <n v="5"/>
    <s v="JEMBER"/>
    <s v="JEMBER"/>
    <s v="JER"/>
    <s v="REG"/>
    <s v="AO"/>
    <x v="0"/>
    <s v="1P INET"/>
    <s v="OSS - FALLOUT"/>
    <s v="RBS-Regional 3"/>
    <d v="2026-09-14T15:21:00"/>
    <d v="2026-09-16T09:56:42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FO_WFM"/>
    <s v="JEMBER"/>
    <s v="NO ADDON"/>
    <m/>
    <s v="Provisioning Failed|WFM|INF009392532|BATAL, RESELLER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2"/>
  </r>
  <r>
    <n v="1689"/>
    <n v="1002582211"/>
    <n v="3"/>
    <x v="5"/>
    <n v="5"/>
    <s v="JEMBER"/>
    <s v="JEMBER"/>
    <s v="KLT"/>
    <s v="REG"/>
    <s v="AO"/>
    <x v="0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1"/>
  </r>
  <r>
    <n v="1690"/>
    <n v="1002573494"/>
    <n v="3"/>
    <x v="5"/>
    <n v="5"/>
    <s v="JEMBER"/>
    <s v="JEMBER"/>
    <s v="KBS"/>
    <s v="REG"/>
    <s v="AO"/>
    <x v="0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0"/>
  </r>
  <r>
    <n v="1691"/>
    <n v="1002578256"/>
    <n v="3"/>
    <x v="5"/>
    <n v="5"/>
    <s v="JEMBER"/>
    <s v="JEMBER"/>
    <s v="KBS"/>
    <s v="REG"/>
    <s v="AO"/>
    <x v="0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0"/>
  </r>
  <r>
    <n v="1692"/>
    <n v="1002583439"/>
    <n v="3"/>
    <x v="5"/>
    <n v="5"/>
    <s v="JEMBER"/>
    <s v="JEMBER"/>
    <s v="KBS"/>
    <s v="REG"/>
    <s v="AO"/>
    <x v="0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0"/>
  </r>
  <r>
    <n v="1693"/>
    <n v="1002578076"/>
    <n v="3"/>
    <x v="5"/>
    <n v="5"/>
    <s v="JEMBER"/>
    <s v="JEMBER"/>
    <s v="KNO"/>
    <s v="REG"/>
    <s v="AO"/>
    <x v="0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</r>
  <r>
    <n v="1694"/>
    <n v="1002574069"/>
    <n v="3"/>
    <x v="5"/>
    <n v="5"/>
    <s v="JEMBER"/>
    <s v="JEMBER"/>
    <s v="PUG"/>
    <s v="REG"/>
    <s v="AO"/>
    <x v="0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0"/>
  </r>
  <r>
    <n v="1695"/>
    <n v="1002588944"/>
    <n v="3"/>
    <x v="5"/>
    <n v="5"/>
    <s v="JEMBER"/>
    <s v="JEMBER"/>
    <s v="PUG"/>
    <s v="REG"/>
    <s v="AO"/>
    <x v="0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0"/>
  </r>
  <r>
    <n v="1696"/>
    <n v="1002569589"/>
    <n v="3"/>
    <x v="5"/>
    <n v="5"/>
    <s v="JEMBER"/>
    <s v="JEMBER"/>
    <s v="PUG"/>
    <s v="REG"/>
    <s v="AO"/>
    <x v="0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2"/>
  </r>
  <r>
    <n v="1697"/>
    <n v="1002584787"/>
    <n v="3"/>
    <x v="5"/>
    <n v="5"/>
    <s v="JEMBER"/>
    <s v="JEMBER"/>
    <s v="PUG"/>
    <s v="REG"/>
    <s v="AO"/>
    <x v="0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2"/>
  </r>
  <r>
    <n v="1698"/>
    <n v="1002573561"/>
    <n v="3"/>
    <x v="5"/>
    <n v="5"/>
    <s v="JEMBER"/>
    <s v="JEMBER"/>
    <s v="RBP"/>
    <s v="REG"/>
    <s v="AO"/>
    <x v="0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0"/>
  </r>
  <r>
    <n v="1699"/>
    <n v="1002567232"/>
    <n v="3"/>
    <x v="5"/>
    <n v="5"/>
    <s v="JEMBER"/>
    <s v="JEMBER"/>
    <s v="SKW"/>
    <s v="REG"/>
    <s v="AO"/>
    <x v="0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0"/>
  </r>
  <r>
    <n v="1700"/>
    <n v="1002580232"/>
    <n v="3"/>
    <x v="5"/>
    <n v="5"/>
    <s v="JEMBER"/>
    <s v="JEMBER"/>
    <s v="SKW"/>
    <s v="REG"/>
    <s v="AO"/>
    <x v="0"/>
    <s v="1P INET"/>
    <s v="OSS - FALLOUT"/>
    <s v="RBS-Regional 3"/>
    <d v="2026-09-10T10:35:56"/>
    <d v="2026-09-15T08:34:24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FO_WFM"/>
    <s v="KEBONSARI"/>
    <s v="NO ADDON"/>
    <m/>
    <s v="Provisioning Failed|WFM|INF009382715|RESELLER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2"/>
  </r>
  <r>
    <n v="1701"/>
    <n v="1002570767"/>
    <n v="3"/>
    <x v="5"/>
    <n v="5"/>
    <s v="PASURUAN"/>
    <s v="LUMAJANG"/>
    <s v="JTO"/>
    <s v="REG"/>
    <s v="AO"/>
    <x v="0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0"/>
  </r>
  <r>
    <n v="1702"/>
    <n v="1002584908"/>
    <n v="3"/>
    <x v="5"/>
    <n v="5"/>
    <s v="PASURUAN"/>
    <s v="LUMAJANG"/>
    <s v="KKH"/>
    <s v="REG"/>
    <s v="AO"/>
    <x v="0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0"/>
  </r>
  <r>
    <n v="1703"/>
    <n v="1002584911"/>
    <n v="3"/>
    <x v="5"/>
    <n v="5"/>
    <s v="PASURUAN"/>
    <s v="LUMAJANG"/>
    <s v="KKH"/>
    <s v="REG"/>
    <s v="AO"/>
    <x v="0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0"/>
  </r>
  <r>
    <n v="1704"/>
    <n v="1002584698"/>
    <n v="3"/>
    <x v="5"/>
    <n v="5"/>
    <s v="PASURUAN"/>
    <s v="LUMAJANG"/>
    <s v="KKH"/>
    <s v="REG"/>
    <s v="AO"/>
    <x v="0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2"/>
  </r>
  <r>
    <n v="1705"/>
    <n v="1002572359"/>
    <n v="3"/>
    <x v="5"/>
    <n v="5"/>
    <s v="PASURUAN"/>
    <s v="LUMAJANG"/>
    <s v="LMJ"/>
    <s v="REG"/>
    <s v="AO"/>
    <x v="0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0"/>
  </r>
  <r>
    <n v="1706"/>
    <n v="1002576478"/>
    <n v="3"/>
    <x v="5"/>
    <n v="5"/>
    <s v="PASURUAN"/>
    <s v="LUMAJANG"/>
    <s v="LMJ"/>
    <s v="REG"/>
    <s v="AO"/>
    <x v="0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0"/>
  </r>
  <r>
    <n v="1707"/>
    <n v="1002577223"/>
    <n v="3"/>
    <x v="5"/>
    <n v="5"/>
    <s v="PASURUAN"/>
    <s v="LUMAJANG"/>
    <s v="LMJ"/>
    <s v="REG"/>
    <s v="AO"/>
    <x v="0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0"/>
  </r>
  <r>
    <n v="1708"/>
    <n v="1002578203"/>
    <n v="3"/>
    <x v="5"/>
    <n v="5"/>
    <s v="PASURUAN"/>
    <s v="LUMAJANG"/>
    <s v="LMJ"/>
    <s v="REG"/>
    <s v="AO"/>
    <x v="0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0"/>
  </r>
  <r>
    <n v="1709"/>
    <n v="1002578662"/>
    <n v="3"/>
    <x v="5"/>
    <n v="5"/>
    <s v="PASURUAN"/>
    <s v="LUMAJANG"/>
    <s v="LMJ"/>
    <s v="REG"/>
    <s v="AO"/>
    <x v="0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0"/>
  </r>
  <r>
    <n v="1710"/>
    <n v="1002580852"/>
    <n v="3"/>
    <x v="5"/>
    <n v="5"/>
    <s v="PASURUAN"/>
    <s v="LUMAJANG"/>
    <s v="LMJ"/>
    <s v="REG"/>
    <s v="AO"/>
    <x v="0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0"/>
  </r>
  <r>
    <n v="1711"/>
    <n v="1002588802"/>
    <n v="3"/>
    <x v="5"/>
    <n v="5"/>
    <s v="PASURUAN"/>
    <s v="LUMAJANG"/>
    <s v="LMJ"/>
    <s v="REG"/>
    <s v="AO"/>
    <x v="0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0"/>
  </r>
  <r>
    <n v="1712"/>
    <n v="1002576866"/>
    <n v="3"/>
    <x v="5"/>
    <n v="5"/>
    <s v="PASURUAN"/>
    <s v="LUMAJANG"/>
    <s v="LMJ"/>
    <s v="REG"/>
    <s v="AO"/>
    <x v="0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2"/>
  </r>
  <r>
    <n v="1713"/>
    <n v="1002572082"/>
    <n v="3"/>
    <x v="5"/>
    <n v="5"/>
    <s v="PASURUAN"/>
    <s v="LUMAJANG"/>
    <s v="PII"/>
    <s v="REG"/>
    <s v="AO"/>
    <x v="0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0"/>
  </r>
  <r>
    <n v="1714"/>
    <n v="1002578110"/>
    <n v="3"/>
    <x v="5"/>
    <n v="5"/>
    <s v="PASURUAN"/>
    <s v="LUMAJANG"/>
    <s v="PII"/>
    <s v="REG"/>
    <s v="AO"/>
    <x v="0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0"/>
  </r>
  <r>
    <n v="1715"/>
    <n v="1002570043"/>
    <n v="3"/>
    <x v="5"/>
    <n v="5"/>
    <s v="PASURUAN"/>
    <s v="LUMAJANG"/>
    <s v="SDO"/>
    <s v="REG"/>
    <s v="AO"/>
    <x v="0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0"/>
  </r>
  <r>
    <n v="1716"/>
    <n v="1002568037"/>
    <n v="3"/>
    <x v="5"/>
    <n v="5"/>
    <s v="PASURUAN"/>
    <s v="PROBOLINGGO"/>
    <s v="KRZ"/>
    <s v="REG"/>
    <s v="AO"/>
    <x v="0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0"/>
  </r>
  <r>
    <n v="1717"/>
    <n v="1002583196"/>
    <n v="3"/>
    <x v="5"/>
    <n v="5"/>
    <s v="PASURUAN"/>
    <s v="PROBOLINGGO"/>
    <s v="KRZ"/>
    <s v="REG"/>
    <s v="AO"/>
    <x v="0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2"/>
  </r>
  <r>
    <n v="1718"/>
    <n v="1002587367"/>
    <n v="3"/>
    <x v="5"/>
    <n v="5"/>
    <s v="PASURUAN"/>
    <s v="PROBOLINGGO"/>
    <s v="LCE"/>
    <s v="REG"/>
    <s v="AO"/>
    <x v="0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0"/>
  </r>
  <r>
    <n v="1719"/>
    <n v="1002576303"/>
    <n v="3"/>
    <x v="5"/>
    <n v="5"/>
    <s v="PASURUAN"/>
    <s v="PROBOLINGGO"/>
    <s v="SKP"/>
    <s v="REG"/>
    <s v="AO"/>
    <x v="0"/>
    <m/>
    <s v="OSS - FALLOUT"/>
    <s v="RBS-Regional 3"/>
    <d v="2026-09-08T09:35:23"/>
    <d v="2026-09-14T20:45:18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FO_WFM"/>
    <s v="X"/>
    <s v="NO ADDON"/>
    <m/>
    <s v="Provisioning Failed|WFM|INF009381400|TOF_-7.6516782,112.91818520000001_2 ODP FULL TIDAK ADA ALTERNA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2"/>
  </r>
  <r>
    <n v="1720"/>
    <n v="1002583519"/>
    <n v="3"/>
    <x v="5"/>
    <n v="5"/>
    <s v="PASURUAN"/>
    <s v="PROBOLINGGO"/>
    <s v="SKP"/>
    <s v="REG"/>
    <s v="AO"/>
    <x v="0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2"/>
  </r>
  <r>
    <n v="1721"/>
    <n v="1002585730"/>
    <n v="3"/>
    <x v="5"/>
    <n v="5"/>
    <s v="PASURUAN"/>
    <s v="PROBOLINGGO"/>
    <s v="TGS"/>
    <s v="REG"/>
    <s v="AO"/>
    <x v="0"/>
    <m/>
    <s v="8 | OSS - PONR"/>
    <s v="RBS-Regional 3"/>
    <d v="2026-09-14T10:12:16"/>
    <d v="2026-09-14T13:44:36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m/>
    <m/>
    <m/>
    <e v="#NUM!"/>
    <e v="#NUM!"/>
    <x v="2"/>
  </r>
  <r>
    <n v="1722"/>
    <n v="1002581313"/>
    <n v="3"/>
    <x v="5"/>
    <n v="5"/>
    <s v="PASURUAN"/>
    <s v="PROBOLINGGO"/>
    <s v="PBL"/>
    <s v="REG"/>
    <s v="AO"/>
    <x v="0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0"/>
  </r>
  <r>
    <n v="1723"/>
    <n v="1002582605"/>
    <n v="3"/>
    <x v="5"/>
    <n v="5"/>
    <s v="PASURUAN"/>
    <s v="PROBOLINGGO"/>
    <s v="PBL"/>
    <s v="REG"/>
    <s v="AO"/>
    <x v="0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0"/>
  </r>
  <r>
    <n v="1724"/>
    <n v="1002582395"/>
    <n v="3"/>
    <x v="5"/>
    <n v="5"/>
    <s v="PASURUAN"/>
    <s v="PROBOLINGGO"/>
    <s v="PBL"/>
    <s v="REG"/>
    <s v="AO"/>
    <x v="0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0"/>
  </r>
  <r>
    <n v="1725"/>
    <n v="1002583931"/>
    <n v="3"/>
    <x v="5"/>
    <n v="5"/>
    <s v="PASURUAN"/>
    <s v="PROBOLINGGO"/>
    <s v="PBL"/>
    <s v="REG"/>
    <s v="AO"/>
    <x v="0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0"/>
  </r>
  <r>
    <n v="1726"/>
    <n v="1002577873"/>
    <n v="3"/>
    <x v="5"/>
    <n v="5"/>
    <s v="PASURUAN"/>
    <s v="PROBOLINGGO"/>
    <s v="PBL"/>
    <s v="REG"/>
    <s v="AO"/>
    <x v="0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2"/>
  </r>
  <r>
    <n v="1727"/>
    <n v="1002590213"/>
    <n v="3"/>
    <x v="0"/>
    <n v="5"/>
    <s v="KUPANG"/>
    <s v="ATAMBUA"/>
    <s v="KLH"/>
    <s v="REG"/>
    <s v="AO"/>
    <x v="0"/>
    <s v="1P INET"/>
    <s v="MIE - SEND SURVEY"/>
    <s v="RBS-Regional 3"/>
    <d v="2026-09-15T19:53:54"/>
    <d v="2026-09-15T19:56:23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SURVEY_NEW_MANJA"/>
    <s v="KALABAHI"/>
    <s v="NO ADDON"/>
    <m/>
    <s v="MIE - SEND SURVEY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m/>
    <m/>
    <m/>
    <e v="#NUM!"/>
    <e v="#NUM!"/>
    <x v="2"/>
  </r>
  <r>
    <n v="1728"/>
    <n v="1002569611"/>
    <n v="3"/>
    <x v="0"/>
    <n v="5"/>
    <s v="KUPANG"/>
    <s v="ENDE"/>
    <s v="END"/>
    <s v="REG"/>
    <s v="AO"/>
    <x v="0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1"/>
  </r>
  <r>
    <n v="1729"/>
    <n v="1002572831"/>
    <n v="3"/>
    <x v="0"/>
    <n v="5"/>
    <s v="KUPANG"/>
    <s v="ENDE"/>
    <s v="END"/>
    <s v="REG"/>
    <s v="AO"/>
    <x v="0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0"/>
  </r>
  <r>
    <n v="1730"/>
    <n v="1002575874"/>
    <n v="3"/>
    <x v="0"/>
    <n v="5"/>
    <s v="KUPANG"/>
    <s v="ENDE"/>
    <s v="END"/>
    <s v="REG"/>
    <s v="AO"/>
    <x v="0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0"/>
  </r>
  <r>
    <n v="1731"/>
    <n v="1002575926"/>
    <n v="3"/>
    <x v="0"/>
    <n v="5"/>
    <s v="KUPANG"/>
    <s v="ENDE"/>
    <s v="END"/>
    <s v="REG"/>
    <s v="AO"/>
    <x v="0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1"/>
  </r>
  <r>
    <n v="1732"/>
    <n v="1002577625"/>
    <n v="3"/>
    <x v="0"/>
    <n v="5"/>
    <s v="KUPANG"/>
    <s v="ENDE"/>
    <s v="END"/>
    <s v="REG"/>
    <s v="AO"/>
    <x v="0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1"/>
  </r>
  <r>
    <n v="1733"/>
    <n v="1002577773"/>
    <n v="3"/>
    <x v="0"/>
    <n v="5"/>
    <s v="KUPANG"/>
    <s v="ENDE"/>
    <s v="END"/>
    <s v="REG"/>
    <s v="AO"/>
    <x v="0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0"/>
  </r>
  <r>
    <n v="1734"/>
    <n v="1002581862"/>
    <n v="3"/>
    <x v="0"/>
    <n v="5"/>
    <s v="KUPANG"/>
    <s v="ENDE"/>
    <s v="END"/>
    <s v="REG"/>
    <s v="AO"/>
    <x v="0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2"/>
  </r>
  <r>
    <n v="1735"/>
    <n v="1002580564"/>
    <n v="3"/>
    <x v="0"/>
    <n v="5"/>
    <s v="KUPANG"/>
    <s v="ENDE"/>
    <s v="END"/>
    <s v="REG"/>
    <s v="AO"/>
    <x v="0"/>
    <s v="1P INET"/>
    <s v="8 | OSS - PONR"/>
    <s v="RBS-Regional 3"/>
    <d v="2026-09-10T11:59:56"/>
    <d v="2026-09-15T15:20:54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ACT_COM"/>
    <s v="ENDE"/>
    <s v="NO ADDON"/>
    <m/>
    <s v="PONR"/>
    <s v="HSI Bisnis Promo HUT RI PSB 70% - 50 Mbps"/>
    <s v="INDIBIZ"/>
    <m/>
    <m/>
    <d v="2026-09-11T11:00:00"/>
    <s v="2026-09-11 11:00:00 | M Janji : 11/09/2026 Jam Pasang : 13.00 NoteÃ‚Â :  Hubungi terlebih dahulu sebelum ke lokasi "/>
    <m/>
    <m/>
    <m/>
    <e v="#NUM!"/>
    <e v="#NUM!"/>
    <x v="2"/>
  </r>
  <r>
    <n v="1736"/>
    <n v="1002586982"/>
    <n v="3"/>
    <x v="0"/>
    <n v="5"/>
    <s v="KUPANG"/>
    <s v="ENDE"/>
    <s v="WWR"/>
    <s v="REG"/>
    <s v="AO"/>
    <x v="0"/>
    <s v="1P INET"/>
    <s v="Completed (PS)"/>
    <s v="RBS-Regional 3"/>
    <d v="2026-09-14T15:08:54"/>
    <d v="2026-09-16T08:05:58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0"/>
  </r>
  <r>
    <n v="1737"/>
    <n v="1002581704"/>
    <n v="3"/>
    <x v="0"/>
    <n v="5"/>
    <s v="KUPANG"/>
    <s v="ENDE"/>
    <s v="WWR"/>
    <s v="REG"/>
    <s v="AO"/>
    <x v="0"/>
    <s v="1P INET"/>
    <s v="7 | OSS - PROVISIONING ISSUED"/>
    <s v="RBS-Regional 3"/>
    <d v="2026-09-11T07:14:57"/>
    <d v="2026-09-12T11:22:13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I"/>
    <s v="X"/>
    <s v="NO ADDON"/>
    <m/>
    <s v="Provisioning Issu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m/>
    <m/>
    <m/>
    <e v="#NUM!"/>
    <e v="#NUM!"/>
    <x v="2"/>
  </r>
  <r>
    <n v="1738"/>
    <n v="1002584596"/>
    <n v="3"/>
    <x v="0"/>
    <n v="5"/>
    <s v="KUPANG"/>
    <s v="ENDE"/>
    <s v="WWR"/>
    <s v="REG"/>
    <s v="AO"/>
    <x v="0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2"/>
  </r>
  <r>
    <n v="1739"/>
    <n v="1002585237"/>
    <n v="3"/>
    <x v="0"/>
    <n v="5"/>
    <s v="KUPANG"/>
    <s v="ENDE"/>
    <s v="WWR"/>
    <s v="REG"/>
    <s v="AO"/>
    <x v="0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2"/>
  </r>
  <r>
    <n v="1740"/>
    <n v="1002584561"/>
    <n v="3"/>
    <x v="0"/>
    <n v="5"/>
    <s v="KUPANG"/>
    <s v="ENDE"/>
    <s v="WWR"/>
    <s v="REG"/>
    <s v="AO"/>
    <x v="0"/>
    <s v="1P INET"/>
    <s v="8 | OSS - PONR"/>
    <s v="RBS-Regional 3"/>
    <d v="2026-09-12T20:06:00"/>
    <d v="2026-09-15T16:32:40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ACT_COM"/>
    <s v="X"/>
    <s v="NO ADDON"/>
    <m/>
    <s v="PONR"/>
    <s v="HSI Bisnis Promo Hari Pelanggan Nasional PSB 70% - 50 Mbps"/>
    <s v="INDIBIZ"/>
    <m/>
    <m/>
    <d v="2026-09-14T08:00:00"/>
    <s v="2026-09-14 08:00:00 | Tanggal: 14/9/2026 Jam Pasang: 09.00 Note: Hubungi sebelum ke lokasi, terima kasih."/>
    <m/>
    <m/>
    <m/>
    <e v="#NUM!"/>
    <e v="#NUM!"/>
    <x v="2"/>
  </r>
  <r>
    <n v="1741"/>
    <n v="1002585013"/>
    <n v="3"/>
    <x v="0"/>
    <n v="5"/>
    <s v="KUPANG"/>
    <s v="ENDE"/>
    <s v="WWR"/>
    <s v="REG"/>
    <s v="AO"/>
    <x v="0"/>
    <s v="1P INET"/>
    <s v="8 | OSS - PONR"/>
    <s v="RBS-Regional 3"/>
    <d v="2026-09-13T16:11:59"/>
    <d v="2026-09-15T12:21:26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ACT_COM"/>
    <s v="X"/>
    <s v="NO ADDON"/>
    <m/>
    <s v="PONR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2"/>
  </r>
  <r>
    <n v="1742"/>
    <n v="1002566694"/>
    <n v="3"/>
    <x v="0"/>
    <n v="5"/>
    <s v="KUPANG"/>
    <s v="MAUMERE"/>
    <s v="LRT"/>
    <s v="REG"/>
    <s v="AO"/>
    <x v="0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1"/>
  </r>
  <r>
    <n v="1743"/>
    <n v="1002566634"/>
    <n v="3"/>
    <x v="0"/>
    <n v="5"/>
    <s v="KUPANG"/>
    <s v="MAUMERE"/>
    <s v="LRT"/>
    <s v="REG"/>
    <s v="AO"/>
    <x v="0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1"/>
  </r>
  <r>
    <n v="1744"/>
    <n v="1002570808"/>
    <n v="3"/>
    <x v="0"/>
    <n v="5"/>
    <s v="KUPANG"/>
    <s v="MAUMERE"/>
    <s v="LRT"/>
    <s v="REG"/>
    <s v="AO"/>
    <x v="0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1"/>
  </r>
  <r>
    <n v="1745"/>
    <n v="1002573907"/>
    <n v="3"/>
    <x v="0"/>
    <n v="5"/>
    <s v="KUPANG"/>
    <s v="MAUMERE"/>
    <s v="LRT"/>
    <s v="REG"/>
    <s v="AO"/>
    <x v="0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1"/>
  </r>
  <r>
    <n v="1746"/>
    <n v="1002575531"/>
    <n v="3"/>
    <x v="0"/>
    <n v="5"/>
    <s v="KUPANG"/>
    <s v="MAUMERE"/>
    <s v="LRT"/>
    <s v="REG"/>
    <s v="AO"/>
    <x v="0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1"/>
  </r>
  <r>
    <n v="1747"/>
    <n v="1002581655"/>
    <n v="3"/>
    <x v="0"/>
    <n v="5"/>
    <s v="KUPANG"/>
    <s v="MAUMERE"/>
    <s v="LRT"/>
    <s v="REG"/>
    <s v="AO"/>
    <x v="0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2"/>
  </r>
  <r>
    <n v="1748"/>
    <n v="1002582687"/>
    <n v="3"/>
    <x v="0"/>
    <n v="5"/>
    <s v="KUPANG"/>
    <s v="MAUMERE"/>
    <s v="LRT"/>
    <s v="REG"/>
    <s v="AO"/>
    <x v="0"/>
    <m/>
    <s v="7 | OSS - PROVISIONING ISSUED"/>
    <s v="RBS-Regional 3"/>
    <d v="2026-09-11T13:53:17"/>
    <d v="2026-09-14T15:27:52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m/>
    <m/>
    <m/>
    <e v="#NUM!"/>
    <e v="#NUM!"/>
    <x v="2"/>
  </r>
  <r>
    <n v="1749"/>
    <n v="1002567985"/>
    <n v="3"/>
    <x v="0"/>
    <n v="5"/>
    <s v="KUPANG"/>
    <s v="MAUMERE"/>
    <s v="LWB"/>
    <s v="REG"/>
    <s v="AO"/>
    <x v="0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1"/>
  </r>
  <r>
    <n v="1750"/>
    <n v="1002571461"/>
    <n v="3"/>
    <x v="0"/>
    <n v="5"/>
    <s v="KUPANG"/>
    <s v="MAUMERE"/>
    <s v="LWB"/>
    <s v="REG"/>
    <s v="AO"/>
    <x v="0"/>
    <s v="1P INET"/>
    <s v="7 | OSS - PROVISIONING ISSUED"/>
    <s v="RBS-Regional 3"/>
    <d v="2026-09-04T12:24:56"/>
    <d v="2026-09-10T15:23:56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PI"/>
    <s v="X"/>
    <s v="NO ADDON"/>
    <m/>
    <s v="Provisioning Issued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2"/>
  </r>
  <r>
    <n v="1751"/>
    <n v="1002566584"/>
    <n v="3"/>
    <x v="0"/>
    <n v="5"/>
    <s v="KUPANG"/>
    <s v="MAUMERE"/>
    <s v="MMR"/>
    <s v="REG"/>
    <s v="AO"/>
    <x v="0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0"/>
  </r>
  <r>
    <n v="1752"/>
    <n v="1002571156"/>
    <n v="3"/>
    <x v="0"/>
    <n v="5"/>
    <s v="KUPANG"/>
    <s v="MAUMERE"/>
    <s v="MMR"/>
    <s v="REG"/>
    <s v="AO"/>
    <x v="0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1"/>
  </r>
  <r>
    <n v="1753"/>
    <n v="1002573484"/>
    <n v="3"/>
    <x v="0"/>
    <n v="5"/>
    <s v="KUPANG"/>
    <s v="MAUMERE"/>
    <s v="MMR"/>
    <s v="REG"/>
    <s v="AO"/>
    <x v="0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1"/>
  </r>
  <r>
    <n v="1754"/>
    <n v="1002575686"/>
    <n v="3"/>
    <x v="0"/>
    <n v="5"/>
    <s v="KUPANG"/>
    <s v="MAUMERE"/>
    <s v="MMR"/>
    <s v="REG"/>
    <s v="AO"/>
    <x v="0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0"/>
  </r>
  <r>
    <n v="1755"/>
    <n v="1002577971"/>
    <n v="3"/>
    <x v="0"/>
    <n v="5"/>
    <s v="KUPANG"/>
    <s v="MAUMERE"/>
    <s v="MMR"/>
    <s v="REG"/>
    <s v="AO"/>
    <x v="0"/>
    <s v="1P INET"/>
    <s v="7 | OSS - PROVISIONING ISSUED"/>
    <s v="RBS-Regional 3"/>
    <d v="2026-09-09T08:50:56"/>
    <d v="2026-09-12T14:23:01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I"/>
    <s v="X"/>
    <s v="NO ADDON"/>
    <m/>
    <s v="Provisioning Issu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m/>
    <m/>
    <m/>
    <e v="#NUM!"/>
    <e v="#NUM!"/>
    <x v="2"/>
  </r>
  <r>
    <n v="1756"/>
    <n v="1002574963"/>
    <n v="3"/>
    <x v="0"/>
    <n v="5"/>
    <s v="KUPANG"/>
    <s v="LABOAN BAJO"/>
    <s v="LBO"/>
    <s v="REG"/>
    <s v="AO"/>
    <x v="0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0"/>
  </r>
  <r>
    <n v="1757"/>
    <n v="1002579532"/>
    <n v="3"/>
    <x v="0"/>
    <n v="5"/>
    <s v="KUPANG"/>
    <s v="LABOAN BAJO"/>
    <s v="LBO"/>
    <s v="REG"/>
    <s v="AO"/>
    <x v="0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1"/>
  </r>
  <r>
    <n v="1758"/>
    <n v="1002582940"/>
    <n v="3"/>
    <x v="0"/>
    <n v="5"/>
    <s v="KUPANG"/>
    <s v="LABOAN BAJO"/>
    <s v="LBO"/>
    <s v="REG"/>
    <s v="AO"/>
    <x v="0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0"/>
  </r>
  <r>
    <n v="1759"/>
    <n v="1002589636"/>
    <n v="3"/>
    <x v="0"/>
    <n v="5"/>
    <s v="KUPANG"/>
    <s v="LABOAN BAJO"/>
    <s v="LBO"/>
    <s v="REG"/>
    <s v="AO"/>
    <x v="0"/>
    <s v="1P INET"/>
    <s v="MIE - SEND SURVEY"/>
    <s v="RBS-Regional 3"/>
    <d v="2026-09-15T15:24:00"/>
    <d v="2026-09-15T15:26:06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SURVEY_NEW_MANJA"/>
    <s v="LABUAN BAJO"/>
    <s v="NETMONK"/>
    <m/>
    <s v="MIE - SEND SURVEY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</r>
  <r>
    <n v="1760"/>
    <n v="1002566046"/>
    <n v="3"/>
    <x v="0"/>
    <n v="5"/>
    <s v="KUPANG"/>
    <s v="LABOAN BAJO"/>
    <s v="RTE"/>
    <s v="REG"/>
    <s v="AO"/>
    <x v="0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1"/>
  </r>
  <r>
    <n v="1761"/>
    <n v="1002569768"/>
    <n v="3"/>
    <x v="0"/>
    <n v="5"/>
    <s v="KUPANG"/>
    <s v="LABOAN BAJO"/>
    <s v="RTE"/>
    <s v="REG"/>
    <s v="AO"/>
    <x v="0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1"/>
  </r>
  <r>
    <n v="1762"/>
    <n v="1002574607"/>
    <n v="3"/>
    <x v="0"/>
    <n v="5"/>
    <s v="KUPANG"/>
    <s v="LABOAN BAJO"/>
    <s v="RTE"/>
    <s v="REG"/>
    <s v="AO"/>
    <x v="0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0"/>
  </r>
  <r>
    <n v="1763"/>
    <n v="1002577860"/>
    <n v="3"/>
    <x v="0"/>
    <n v="5"/>
    <s v="KUPANG"/>
    <s v="LABOAN BAJO"/>
    <s v="RTE"/>
    <s v="REG"/>
    <s v="AO"/>
    <x v="0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0"/>
  </r>
  <r>
    <n v="1764"/>
    <n v="1002578882"/>
    <n v="3"/>
    <x v="0"/>
    <n v="5"/>
    <s v="KUPANG"/>
    <s v="LABOAN BAJO"/>
    <s v="RTE"/>
    <s v="REG"/>
    <s v="AO"/>
    <x v="0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0"/>
  </r>
  <r>
    <n v="1765"/>
    <n v="1002578668"/>
    <n v="3"/>
    <x v="0"/>
    <n v="5"/>
    <s v="KUPANG"/>
    <s v="LABOAN BAJO"/>
    <s v="RTE"/>
    <s v="REG"/>
    <s v="AO"/>
    <x v="0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0"/>
  </r>
  <r>
    <n v="1766"/>
    <n v="1002584914"/>
    <n v="3"/>
    <x v="0"/>
    <n v="5"/>
    <s v="KUPANG"/>
    <s v="LABOAN BAJO"/>
    <s v="RTE"/>
    <s v="REG"/>
    <s v="AO"/>
    <x v="0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0"/>
  </r>
  <r>
    <n v="1767"/>
    <n v="1002586058"/>
    <n v="3"/>
    <x v="0"/>
    <n v="5"/>
    <s v="KUPANG"/>
    <s v="LABOAN BAJO"/>
    <s v="RTE"/>
    <s v="REG"/>
    <s v="AO"/>
    <x v="0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0"/>
  </r>
  <r>
    <n v="1768"/>
    <n v="1002588054"/>
    <n v="3"/>
    <x v="0"/>
    <n v="5"/>
    <s v="KUPANG"/>
    <s v="LABOAN BAJO"/>
    <s v="RTE"/>
    <s v="REG"/>
    <s v="AO"/>
    <x v="0"/>
    <s v="1P INET"/>
    <s v="Completed (PS)"/>
    <s v="RBS-Regional 3"/>
    <d v="2026-09-15T09:23:55"/>
    <d v="2026-09-16T08:05:54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6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6"/>
    <d v="2026-09-16T00:00:00"/>
    <n v="-0.33333333333575865"/>
    <x v="0"/>
  </r>
  <r>
    <n v="1769"/>
    <n v="1002570297"/>
    <n v="3"/>
    <x v="0"/>
    <n v="5"/>
    <s v="KUPANG"/>
    <s v="LABOAN BAJO"/>
    <s v="RTE"/>
    <s v="REG"/>
    <s v="AO"/>
    <x v="0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2"/>
  </r>
  <r>
    <n v="1770"/>
    <n v="1002581517"/>
    <n v="3"/>
    <x v="0"/>
    <n v="5"/>
    <s v="KUPANG"/>
    <s v="LABOAN BAJO"/>
    <s v="RTE"/>
    <s v="REG"/>
    <s v="AO"/>
    <x v="0"/>
    <s v="1P INET"/>
    <s v="8 | OSS - PONR"/>
    <s v="RBS-Regional 3"/>
    <d v="2026-09-10T16:59:57"/>
    <d v="2026-09-16T10:31:50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ACT_COM"/>
    <s v="X"/>
    <s v="OCA"/>
    <m/>
    <s v="PONR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m/>
    <m/>
    <m/>
    <e v="#NUM!"/>
    <e v="#NUM!"/>
    <x v="2"/>
  </r>
  <r>
    <n v="1771"/>
    <n v="1002577707"/>
    <n v="3"/>
    <x v="7"/>
    <n v="5"/>
    <s v="SINGARJA"/>
    <s v="SINGARAJA"/>
    <s v="SRR"/>
    <s v="REG"/>
    <s v="AO"/>
    <x v="0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2"/>
  </r>
  <r>
    <n v="1772"/>
    <n v="1002582208"/>
    <n v="3"/>
    <x v="7"/>
    <n v="5"/>
    <s v="SINGARJA"/>
    <s v="SINGARAJA"/>
    <s v="SGR"/>
    <s v="REG"/>
    <s v="AO"/>
    <x v="0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0"/>
  </r>
  <r>
    <n v="1773"/>
    <n v="1002573708"/>
    <n v="3"/>
    <x v="7"/>
    <n v="5"/>
    <s v="SINGARJA"/>
    <s v="JEMBRANA"/>
    <s v="NGR"/>
    <s v="REG"/>
    <s v="AO"/>
    <x v="0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0"/>
  </r>
  <r>
    <n v="1774"/>
    <n v="1002575908"/>
    <n v="3"/>
    <x v="7"/>
    <n v="5"/>
    <s v="SINGARJA"/>
    <s v="JEMBRANA"/>
    <s v="NGR"/>
    <s v="REG"/>
    <s v="AO"/>
    <x v="0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0"/>
  </r>
  <r>
    <n v="1775"/>
    <n v="1002581510"/>
    <n v="3"/>
    <x v="7"/>
    <n v="5"/>
    <s v="SINGARJA"/>
    <s v="JEMBRANA"/>
    <s v="NGR"/>
    <s v="REG"/>
    <s v="AO"/>
    <x v="0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0"/>
  </r>
  <r>
    <n v="1776"/>
    <n v="1002580756"/>
    <n v="3"/>
    <x v="7"/>
    <n v="5"/>
    <s v="SINGARJA"/>
    <s v="JEMBRANA"/>
    <s v="NGR"/>
    <s v="REG"/>
    <s v="AO"/>
    <x v="0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0"/>
  </r>
  <r>
    <n v="1777"/>
    <n v="1002572624"/>
    <n v="3"/>
    <x v="7"/>
    <n v="5"/>
    <s v="SINGARJA"/>
    <s v="TABANAN"/>
    <s v="TBN"/>
    <s v="REG"/>
    <s v="AO"/>
    <x v="0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0"/>
  </r>
  <r>
    <n v="1778"/>
    <n v="1002571464"/>
    <n v="3"/>
    <x v="7"/>
    <n v="5"/>
    <s v="SINGARJA"/>
    <s v="TABANAN"/>
    <s v="TBN"/>
    <s v="REG"/>
    <s v="AO"/>
    <x v="0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0"/>
  </r>
  <r>
    <n v="1779"/>
    <n v="1002571453"/>
    <n v="3"/>
    <x v="7"/>
    <n v="5"/>
    <s v="SINGARJA"/>
    <s v="TABANAN"/>
    <s v="TBN"/>
    <s v="REG"/>
    <s v="AO"/>
    <x v="0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0"/>
  </r>
  <r>
    <n v="1780"/>
    <n v="1002571988"/>
    <n v="3"/>
    <x v="7"/>
    <n v="5"/>
    <s v="SINGARJA"/>
    <s v="TABANAN"/>
    <s v="TBN"/>
    <s v="REG"/>
    <s v="AO"/>
    <x v="0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0"/>
  </r>
  <r>
    <n v="1781"/>
    <n v="1002578027"/>
    <n v="3"/>
    <x v="7"/>
    <n v="5"/>
    <s v="SINGARJA"/>
    <s v="TABANAN"/>
    <s v="TBN"/>
    <s v="REG"/>
    <s v="AO"/>
    <x v="0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0"/>
  </r>
  <r>
    <n v="1782"/>
    <n v="1002580119"/>
    <n v="3"/>
    <x v="7"/>
    <n v="5"/>
    <s v="SINGARJA"/>
    <s v="TABANAN"/>
    <s v="TBN"/>
    <s v="REG"/>
    <s v="AO"/>
    <x v="0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0"/>
  </r>
  <r>
    <n v="1783"/>
    <n v="1002581882"/>
    <n v="3"/>
    <x v="7"/>
    <n v="5"/>
    <s v="SINGARJA"/>
    <s v="TABANAN"/>
    <s v="TBN"/>
    <s v="REG"/>
    <s v="AO"/>
    <x v="0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0"/>
  </r>
  <r>
    <n v="1784"/>
    <n v="1002582547"/>
    <n v="3"/>
    <x v="7"/>
    <n v="5"/>
    <s v="SINGARJA"/>
    <s v="TABANAN"/>
    <s v="TBN"/>
    <s v="REG"/>
    <s v="AO"/>
    <x v="0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0"/>
  </r>
  <r>
    <n v="1785"/>
    <n v="1002587219"/>
    <n v="3"/>
    <x v="7"/>
    <n v="5"/>
    <s v="SINGARJA"/>
    <s v="TABANAN"/>
    <s v="TBN"/>
    <s v="REG"/>
    <s v="AO"/>
    <x v="0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0"/>
  </r>
  <r>
    <n v="1786"/>
    <n v="1002566926"/>
    <n v="3"/>
    <x v="7"/>
    <n v="5"/>
    <s v="SINGARJA"/>
    <s v="TABANAN"/>
    <s v="TBN"/>
    <s v="REG"/>
    <s v="AO"/>
    <x v="0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2"/>
  </r>
  <r>
    <n v="1787"/>
    <n v="1002566682"/>
    <n v="3"/>
    <x v="7"/>
    <n v="5"/>
    <s v="SINGARJA"/>
    <s v="TABANAN"/>
    <s v="TBN"/>
    <s v="REG"/>
    <s v="AO"/>
    <x v="0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2"/>
  </r>
  <r>
    <n v="1788"/>
    <n v="1002569569"/>
    <n v="3"/>
    <x v="7"/>
    <n v="5"/>
    <s v="SINGARJA"/>
    <s v="TABANAN"/>
    <s v="TBN"/>
    <s v="REG"/>
    <s v="AO"/>
    <x v="0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2"/>
  </r>
  <r>
    <n v="1789"/>
    <n v="1002585648"/>
    <n v="3"/>
    <x v="7"/>
    <n v="5"/>
    <s v="SINGARJA"/>
    <s v="TABANAN"/>
    <s v="TBN"/>
    <s v="REG"/>
    <s v="AO"/>
    <x v="0"/>
    <m/>
    <s v="QC MIA - INVALID QUALITY CONTROL MIA"/>
    <s v="RBS-Regional 3"/>
    <d v="2026-09-14T09:54:24"/>
    <d v="2026-09-15T17:49:02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Mohon upload foto bangunan secara langsung bu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2"/>
  </r>
  <r>
    <n v="1790"/>
    <n v="1002585998"/>
    <n v="3"/>
    <x v="7"/>
    <n v="5"/>
    <s v="SINGARJA"/>
    <s v="TABANAN"/>
    <s v="TBN"/>
    <s v="REG"/>
    <s v="AO"/>
    <x v="0"/>
    <m/>
    <s v="QC MIA - INVALID QUALITY CONTROL MIA"/>
    <s v="RBS-Regional 3"/>
    <d v="2026-09-14T11:12:41"/>
    <d v="2026-09-15T18:59:21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masa berlaku SIM habis ganti dengan KTP &amp;amp; fo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</r>
  <r>
    <n v="1791"/>
    <n v="1002588875"/>
    <n v="3"/>
    <x v="7"/>
    <n v="5"/>
    <s v="SINGARJA"/>
    <s v="TABANAN"/>
    <s v="TBN"/>
    <s v="REG"/>
    <s v="AO"/>
    <x v="0"/>
    <m/>
    <s v="MIE - SEND SURVEY"/>
    <s v="RBS-Regional 3"/>
    <d v="2026-09-15T12:57:02"/>
    <d v="2026-09-15T15:34:01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SURVEY_NEW_MANJA"/>
    <s v="TABANAN"/>
    <s v="NO ADDON"/>
    <m/>
    <s v="MIE - SEND SURVEY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m/>
    <m/>
    <m/>
    <e v="#NUM!"/>
    <e v="#NUM!"/>
    <x v="2"/>
  </r>
  <r>
    <n v="1792"/>
    <n v="1002580387"/>
    <n v="3"/>
    <x v="7"/>
    <n v="5"/>
    <s v="SINGARJA"/>
    <s v="TABANAN"/>
    <s v="TBN"/>
    <s v="REG"/>
    <s v="AO"/>
    <x v="0"/>
    <s v="1P INET"/>
    <s v="SIBEL - CREATE ORDER FAIL"/>
    <s v="RBS-Regional 3"/>
    <d v="2026-09-10T11:17:56"/>
    <d v="2026-09-15T07:24:13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INPROGRESS_SC"/>
    <s v="TABANAN"/>
    <s v="OCA"/>
    <m/>
    <s v="Error invoking service 'wsReceiveSWIOrder_PortType_1', method 'receiveSWIOrder' at step 'Submit Order WS'.(SBL-BPR-00162) -- 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2"/>
  </r>
  <r>
    <n v="1793"/>
    <n v="1002566613"/>
    <n v="3"/>
    <x v="7"/>
    <n v="5"/>
    <s v="SINGARJA"/>
    <s v="TABANAN"/>
    <s v="TBN"/>
    <s v="REG"/>
    <s v="AO"/>
    <x v="0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794"/>
    <n v="1002566671"/>
    <n v="3"/>
    <x v="7"/>
    <n v="5"/>
    <s v="SINGARJA"/>
    <s v="TABANAN"/>
    <s v="TBN"/>
    <s v="REG"/>
    <s v="AO"/>
    <x v="0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795"/>
    <n v="1002568688"/>
    <n v="3"/>
    <x v="7"/>
    <n v="5"/>
    <s v="SINGARJA"/>
    <s v="TABANAN"/>
    <s v="TBN"/>
    <s v="REG"/>
    <s v="AO"/>
    <x v="0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796"/>
    <n v="1002568709"/>
    <n v="3"/>
    <x v="7"/>
    <n v="5"/>
    <s v="SINGARJA"/>
    <s v="TABANAN"/>
    <s v="TBN"/>
    <s v="REG"/>
    <s v="AO"/>
    <x v="0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</r>
  <r>
    <n v="1797"/>
    <n v="1002568764"/>
    <n v="3"/>
    <x v="7"/>
    <n v="5"/>
    <s v="SINGARJA"/>
    <s v="TABANAN"/>
    <s v="TBN"/>
    <s v="REG"/>
    <s v="AO"/>
    <x v="0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798"/>
    <n v="1002571349"/>
    <n v="3"/>
    <x v="7"/>
    <n v="5"/>
    <s v="SINGARJA"/>
    <s v="TABANAN"/>
    <s v="TBN"/>
    <s v="REG"/>
    <s v="AO"/>
    <x v="0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2"/>
  </r>
  <r>
    <n v="1799"/>
    <n v="1002571452"/>
    <n v="3"/>
    <x v="7"/>
    <n v="5"/>
    <s v="SINGARJA"/>
    <s v="TABANAN"/>
    <s v="TBN"/>
    <s v="REG"/>
    <s v="AO"/>
    <x v="0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2"/>
  </r>
  <r>
    <n v="1800"/>
    <n v="1002577245"/>
    <n v="3"/>
    <x v="7"/>
    <n v="5"/>
    <s v="DENPASAR"/>
    <s v="UBUNG"/>
    <s v="SMY"/>
    <s v="REG"/>
    <s v="AO"/>
    <x v="0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0"/>
  </r>
  <r>
    <n v="1801"/>
    <n v="1002580945"/>
    <n v="3"/>
    <x v="7"/>
    <n v="5"/>
    <s v="DENPASAR"/>
    <s v="UBUNG"/>
    <s v="SMY"/>
    <s v="REG"/>
    <s v="AO"/>
    <x v="0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1"/>
  </r>
  <r>
    <n v="1802"/>
    <n v="1002588500"/>
    <n v="3"/>
    <x v="7"/>
    <n v="5"/>
    <s v="DENPASAR"/>
    <s v="UBUNG"/>
    <s v="SMY"/>
    <s v="REG"/>
    <s v="AO"/>
    <x v="0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0"/>
  </r>
  <r>
    <n v="1803"/>
    <n v="1002578758"/>
    <n v="3"/>
    <x v="7"/>
    <n v="5"/>
    <s v="DENPASAR"/>
    <s v="UBUNG"/>
    <s v="SMY"/>
    <s v="REG"/>
    <s v="AO"/>
    <x v="0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2"/>
  </r>
  <r>
    <n v="1804"/>
    <n v="1002581509"/>
    <n v="3"/>
    <x v="7"/>
    <n v="5"/>
    <s v="DENPASAR"/>
    <s v="UBUNG"/>
    <s v="SMY"/>
    <s v="REG"/>
    <s v="AO"/>
    <x v="0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2"/>
  </r>
  <r>
    <n v="1805"/>
    <n v="1002571933"/>
    <n v="3"/>
    <x v="7"/>
    <n v="5"/>
    <s v="DENPASAR"/>
    <s v="UBUNG"/>
    <s v="SMY"/>
    <s v="REG"/>
    <s v="AO"/>
    <x v="0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806"/>
    <n v="1002571315"/>
    <n v="3"/>
    <x v="7"/>
    <n v="5"/>
    <s v="DENPASAR"/>
    <s v="UBUNG"/>
    <s v="SMY"/>
    <s v="REG"/>
    <s v="AO"/>
    <x v="0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807"/>
    <n v="1002575234"/>
    <n v="3"/>
    <x v="7"/>
    <n v="5"/>
    <s v="DENPASAR"/>
    <s v="UBUNG"/>
    <s v="SMY"/>
    <s v="REG"/>
    <s v="AO"/>
    <x v="0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2"/>
  </r>
  <r>
    <n v="1808"/>
    <n v="1002576574"/>
    <n v="3"/>
    <x v="7"/>
    <n v="5"/>
    <s v="DENPASAR"/>
    <s v="UBUNG"/>
    <s v="UBN"/>
    <s v="REG"/>
    <s v="AO"/>
    <x v="0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0"/>
  </r>
  <r>
    <n v="1809"/>
    <n v="1002576395"/>
    <n v="3"/>
    <x v="7"/>
    <n v="5"/>
    <s v="DENPASAR"/>
    <s v="UBUNG"/>
    <s v="UBN"/>
    <s v="REG"/>
    <s v="AO"/>
    <x v="0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0"/>
  </r>
  <r>
    <n v="1810"/>
    <n v="1002578535"/>
    <n v="3"/>
    <x v="7"/>
    <n v="5"/>
    <s v="DENPASAR"/>
    <s v="UBUNG"/>
    <s v="UBN"/>
    <s v="REG"/>
    <s v="AO"/>
    <x v="0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0"/>
  </r>
  <r>
    <n v="1811"/>
    <n v="1002578245"/>
    <n v="3"/>
    <x v="7"/>
    <n v="5"/>
    <s v="DENPASAR"/>
    <s v="UBUNG"/>
    <s v="UBN"/>
    <s v="REG"/>
    <s v="AO"/>
    <x v="0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0"/>
  </r>
  <r>
    <n v="1812"/>
    <n v="1002577418"/>
    <n v="3"/>
    <x v="7"/>
    <n v="5"/>
    <s v="DENPASAR"/>
    <s v="UBUNG"/>
    <s v="UBN"/>
    <s v="REG"/>
    <s v="AO"/>
    <x v="0"/>
    <m/>
    <s v="100 | REVOKE COMPLETED"/>
    <s v="RBS-Regional 3"/>
    <d v="2026-09-08T15:41:10"/>
    <d v="2026-09-15T07:28:23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2"/>
  </r>
  <r>
    <n v="1813"/>
    <n v="1002580441"/>
    <n v="3"/>
    <x v="7"/>
    <n v="5"/>
    <s v="DENPASAR"/>
    <s v="UBUNG"/>
    <s v="UBN"/>
    <s v="REG"/>
    <s v="AO"/>
    <x v="0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2"/>
  </r>
  <r>
    <n v="1814"/>
    <n v="1002590030"/>
    <n v="3"/>
    <x v="7"/>
    <n v="5"/>
    <s v="DENPASAR"/>
    <s v="UBUNG"/>
    <s v="UBN"/>
    <s v="REG"/>
    <s v="AO"/>
    <x v="0"/>
    <s v="1P INET"/>
    <s v="MIE - SEND SURVEY"/>
    <s v="RBS-Regional 3"/>
    <d v="2026-09-15T17:03:02"/>
    <d v="2026-09-15T17:06:01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m/>
    <s v="SURVEY_NEW_MANJA"/>
    <s v="UBUNG"/>
    <s v="OCA"/>
    <m/>
    <s v="MIE - SEND SURVEY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</r>
  <r>
    <n v="1815"/>
    <n v="1002567620"/>
    <n v="3"/>
    <x v="7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0"/>
  </r>
  <r>
    <n v="1816"/>
    <n v="1002567630"/>
    <n v="3"/>
    <x v="7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0"/>
  </r>
  <r>
    <n v="1817"/>
    <n v="1002567608"/>
    <n v="3"/>
    <x v="7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0"/>
  </r>
  <r>
    <n v="1818"/>
    <n v="1002567710"/>
    <n v="3"/>
    <x v="7"/>
    <n v="5"/>
    <s v="DENPASAR"/>
    <s v="UBUNG"/>
    <s v="MMN"/>
    <s v="REG"/>
    <s v="AO"/>
    <x v="0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0"/>
  </r>
  <r>
    <n v="1819"/>
    <n v="1002568824"/>
    <n v="3"/>
    <x v="7"/>
    <n v="5"/>
    <s v="DENPASAR"/>
    <s v="UBUNG"/>
    <s v="MMN"/>
    <s v="REG"/>
    <s v="AO"/>
    <x v="0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0"/>
  </r>
  <r>
    <n v="1820"/>
    <n v="1002568830"/>
    <n v="3"/>
    <x v="7"/>
    <n v="5"/>
    <s v="DENPASAR"/>
    <s v="UBUNG"/>
    <s v="MMN"/>
    <s v="REG"/>
    <s v="AO"/>
    <x v="0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0"/>
  </r>
  <r>
    <n v="1821"/>
    <n v="1002568947"/>
    <n v="3"/>
    <x v="7"/>
    <n v="5"/>
    <s v="DENPASAR"/>
    <s v="UBUNG"/>
    <s v="MMN"/>
    <s v="REG"/>
    <s v="AO"/>
    <x v="0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0"/>
  </r>
  <r>
    <n v="1822"/>
    <n v="1002576116"/>
    <n v="3"/>
    <x v="7"/>
    <n v="5"/>
    <s v="DENPASAR"/>
    <s v="UBUNG"/>
    <s v="MMN"/>
    <s v="REG"/>
    <s v="AO"/>
    <x v="0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0"/>
  </r>
  <r>
    <n v="1823"/>
    <n v="1002578139"/>
    <n v="3"/>
    <x v="7"/>
    <n v="5"/>
    <s v="DENPASAR"/>
    <s v="UBUNG"/>
    <s v="MMN"/>
    <s v="REG"/>
    <s v="AO"/>
    <x v="0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0"/>
  </r>
  <r>
    <n v="1824"/>
    <n v="1002578121"/>
    <n v="3"/>
    <x v="7"/>
    <n v="5"/>
    <s v="DENPASAR"/>
    <s v="UBUNG"/>
    <s v="MMN"/>
    <s v="REG"/>
    <s v="AO"/>
    <x v="0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0"/>
  </r>
  <r>
    <n v="1825"/>
    <n v="1002580242"/>
    <n v="3"/>
    <x v="7"/>
    <n v="5"/>
    <s v="DENPASAR"/>
    <s v="UBUNG"/>
    <s v="MMN"/>
    <s v="REG"/>
    <s v="AO"/>
    <x v="0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0"/>
  </r>
  <r>
    <n v="1826"/>
    <n v="1002582622"/>
    <n v="3"/>
    <x v="7"/>
    <n v="5"/>
    <s v="DENPASAR"/>
    <s v="UBUNG"/>
    <s v="MMN"/>
    <s v="REG"/>
    <s v="AO"/>
    <x v="0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2"/>
  </r>
  <r>
    <n v="1827"/>
    <n v="1002575787"/>
    <n v="3"/>
    <x v="7"/>
    <n v="5"/>
    <s v="DENPASAR"/>
    <s v="UBUNG"/>
    <s v="MMN"/>
    <s v="REG"/>
    <s v="AO"/>
    <x v="0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2"/>
  </r>
  <r>
    <n v="1828"/>
    <n v="1002575905"/>
    <n v="3"/>
    <x v="7"/>
    <n v="5"/>
    <s v="DENPASAR"/>
    <s v="UBUNG"/>
    <s v="MMN"/>
    <s v="REG"/>
    <s v="AO"/>
    <x v="0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2"/>
  </r>
  <r>
    <n v="1829"/>
    <n v="1002576911"/>
    <n v="3"/>
    <x v="7"/>
    <n v="5"/>
    <s v="DENPASAR"/>
    <s v="UBUNG"/>
    <s v="MMN"/>
    <s v="REG"/>
    <s v="AO"/>
    <x v="0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2"/>
  </r>
  <r>
    <n v="1830"/>
    <n v="1002576954"/>
    <n v="3"/>
    <x v="7"/>
    <n v="5"/>
    <s v="DENPASAR"/>
    <s v="UBUNG"/>
    <s v="MMN"/>
    <s v="REG"/>
    <s v="AO"/>
    <x v="0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831"/>
    <n v="1002568177"/>
    <n v="3"/>
    <x v="7"/>
    <n v="5"/>
    <s v="DENPASAR"/>
    <s v="SANUR"/>
    <s v="TOP"/>
    <s v="REG"/>
    <s v="AO"/>
    <x v="0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0"/>
  </r>
  <r>
    <n v="1832"/>
    <n v="1002572978"/>
    <n v="3"/>
    <x v="7"/>
    <n v="5"/>
    <s v="DENPASAR"/>
    <s v="SANUR"/>
    <s v="TOP"/>
    <s v="REG"/>
    <s v="AO"/>
    <x v="0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0"/>
  </r>
  <r>
    <n v="1833"/>
    <n v="1002583662"/>
    <n v="3"/>
    <x v="7"/>
    <n v="5"/>
    <s v="DENPASAR"/>
    <s v="SANUR"/>
    <s v="TOP"/>
    <s v="REG"/>
    <s v="AO"/>
    <x v="0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0"/>
  </r>
  <r>
    <n v="1834"/>
    <n v="1002568091"/>
    <n v="3"/>
    <x v="7"/>
    <n v="5"/>
    <s v="DENPASAR"/>
    <s v="SANUR"/>
    <s v="TOP"/>
    <s v="REG"/>
    <s v="AO"/>
    <x v="0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2"/>
  </r>
  <r>
    <n v="1835"/>
    <n v="1002568912"/>
    <n v="3"/>
    <x v="7"/>
    <n v="5"/>
    <s v="DENPASAR"/>
    <s v="SANUR"/>
    <s v="TOP"/>
    <s v="REG"/>
    <s v="AO"/>
    <x v="0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2"/>
  </r>
  <r>
    <n v="1836"/>
    <n v="1002564922"/>
    <n v="3"/>
    <x v="7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0"/>
  </r>
  <r>
    <n v="1837"/>
    <n v="1002577154"/>
    <n v="3"/>
    <x v="7"/>
    <n v="5"/>
    <s v="DENPASAR"/>
    <s v="JIMBARAN"/>
    <s v="JBR"/>
    <s v="REG"/>
    <s v="AO"/>
    <x v="0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2"/>
  </r>
  <r>
    <n v="1838"/>
    <n v="1002577053"/>
    <n v="3"/>
    <x v="7"/>
    <n v="5"/>
    <s v="DENPASAR"/>
    <s v="JIMBARAN"/>
    <s v="JBR"/>
    <s v="REG"/>
    <s v="AO"/>
    <x v="0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2"/>
  </r>
  <r>
    <n v="1839"/>
    <n v="1002566158"/>
    <n v="3"/>
    <x v="7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0"/>
  </r>
  <r>
    <n v="1840"/>
    <n v="1002570984"/>
    <n v="3"/>
    <x v="7"/>
    <n v="5"/>
    <s v="DENPASAR"/>
    <s v="JIMBARAN"/>
    <s v="KUT"/>
    <s v="REG"/>
    <s v="AO"/>
    <x v="0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0"/>
  </r>
  <r>
    <n v="1841"/>
    <n v="1002588117"/>
    <n v="3"/>
    <x v="7"/>
    <n v="5"/>
    <s v="DENPASAR"/>
    <s v="JIMBARAN"/>
    <s v="KUT"/>
    <s v="REG"/>
    <s v="AO"/>
    <x v="0"/>
    <s v="1P INET"/>
    <s v="Completed (PS)"/>
    <s v="RBS-Regional 3"/>
    <d v="2026-09-15T09:38:55"/>
    <d v="2026-09-16T08:05:55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S"/>
    <s v="KUTA"/>
    <s v="NO ADDON"/>
    <n v="20260916"/>
    <s v="Complet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n v="2026"/>
    <n v="9"/>
    <n v="16"/>
    <d v="2026-09-16T00:00:00"/>
    <n v="-0.33333333333575865"/>
    <x v="0"/>
  </r>
  <r>
    <n v="1842"/>
    <n v="1002577669"/>
    <n v="3"/>
    <x v="7"/>
    <n v="5"/>
    <s v="DENPASAR"/>
    <s v="JIMBARAN"/>
    <s v="KUT"/>
    <s v="REG"/>
    <s v="AO"/>
    <x v="0"/>
    <s v="1P INET"/>
    <s v="TIBS - FULFILL BILLING START"/>
    <s v="RBS-Regional 3"/>
    <d v="2026-09-08T17:02:56"/>
    <d v="2026-09-09T19:39:26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09"/>
    <s v="Fulfill Billing Start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9"/>
    <d v="2026-09-09T00:00:00"/>
    <n v="-0.625"/>
    <x v="0"/>
  </r>
  <r>
    <n v="1843"/>
    <n v="1002571227"/>
    <n v="3"/>
    <x v="7"/>
    <n v="5"/>
    <s v="DENPASAR"/>
    <s v="JIMBARAN"/>
    <s v="NSD"/>
    <s v="REG"/>
    <s v="AO"/>
    <x v="0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0"/>
  </r>
  <r>
    <n v="1844"/>
    <n v="1002577702"/>
    <n v="3"/>
    <x v="7"/>
    <n v="5"/>
    <s v="DENPASAR"/>
    <s v="JIMBARAN"/>
    <s v="BNO"/>
    <s v="REG"/>
    <s v="AO"/>
    <x v="0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0"/>
  </r>
  <r>
    <n v="1845"/>
    <n v="1002580553"/>
    <n v="3"/>
    <x v="7"/>
    <n v="5"/>
    <s v="DENPASAR"/>
    <s v="JIMBARAN"/>
    <s v="BNO"/>
    <s v="REG"/>
    <s v="AO"/>
    <x v="0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0"/>
  </r>
  <r>
    <n v="1846"/>
    <n v="1002569043"/>
    <n v="3"/>
    <x v="7"/>
    <n v="5"/>
    <s v="DENPASAR"/>
    <s v="JIMBARAN"/>
    <s v="BNO"/>
    <s v="REG"/>
    <s v="AO"/>
    <x v="0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2"/>
  </r>
  <r>
    <n v="1847"/>
    <n v="1002582894"/>
    <n v="3"/>
    <x v="7"/>
    <n v="5"/>
    <s v="DENPASAR"/>
    <s v="JIMBARAN"/>
    <s v="BNO"/>
    <s v="REG"/>
    <s v="AO"/>
    <x v="0"/>
    <m/>
    <s v="REVOKE ORDER"/>
    <s v="RBS-Regional 3"/>
    <d v="2026-09-11T14:39:21"/>
    <d v="2026-09-15T07:29:44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Order direvoke oleh CHRISTOPHORUS DRYANTORO remark : tidak ada alpro terdekat response : transactionID : SC1002582894| Acco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2"/>
  </r>
  <r>
    <n v="1848"/>
    <n v="1002567512"/>
    <n v="3"/>
    <x v="7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0"/>
  </r>
  <r>
    <n v="1849"/>
    <n v="1002567508"/>
    <n v="3"/>
    <x v="7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0"/>
  </r>
  <r>
    <n v="1850"/>
    <n v="1002576788"/>
    <n v="3"/>
    <x v="7"/>
    <n v="5"/>
    <s v="DENPASAR"/>
    <s v="SANUR"/>
    <s v="KLM"/>
    <s v="REG"/>
    <s v="AO"/>
    <x v="0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0"/>
  </r>
  <r>
    <n v="1851"/>
    <n v="1002579746"/>
    <n v="3"/>
    <x v="7"/>
    <n v="5"/>
    <s v="DENPASAR"/>
    <s v="SANUR"/>
    <s v="KLM"/>
    <s v="REG"/>
    <s v="AO"/>
    <x v="0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0"/>
  </r>
  <r>
    <n v="1852"/>
    <n v="1002570135"/>
    <n v="3"/>
    <x v="7"/>
    <n v="5"/>
    <s v="DENPASAR"/>
    <s v="SANUR"/>
    <s v="KLM"/>
    <s v="REG"/>
    <s v="AO"/>
    <x v="0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2"/>
  </r>
  <r>
    <n v="1853"/>
    <n v="1002578257"/>
    <n v="3"/>
    <x v="7"/>
    <n v="5"/>
    <s v="DENPASAR"/>
    <s v="SANUR"/>
    <s v="KLM"/>
    <s v="REG"/>
    <s v="AO"/>
    <x v="0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2"/>
  </r>
  <r>
    <n v="1854"/>
    <n v="1002588366"/>
    <n v="3"/>
    <x v="7"/>
    <n v="5"/>
    <s v="DENPASAR"/>
    <s v="SANUR"/>
    <s v="KLM"/>
    <s v="REG"/>
    <s v="AO"/>
    <x v="0"/>
    <m/>
    <s v="7 | OSS - PROVISIONING ISSUED"/>
    <s v="RBS-Regional 3"/>
    <d v="2026-09-15T10:29:02"/>
    <d v="2026-09-15T10:36:24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m/>
    <s v="PI"/>
    <s v="KALIASEM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2"/>
  </r>
  <r>
    <n v="1855"/>
    <n v="1002587190"/>
    <n v="3"/>
    <x v="7"/>
    <n v="5"/>
    <s v="DENPASAR"/>
    <s v="SANUR"/>
    <s v="KLM"/>
    <s v="REG"/>
    <s v="AO"/>
    <x v="0"/>
    <m/>
    <s v="OSS - FALLOUT"/>
    <s v="RBS-Regional 3"/>
    <d v="2026-09-14T15:54:28"/>
    <d v="2026-09-16T11:50:25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FO_WFM"/>
    <s v="KALIASEM"/>
    <s v="NO ADDON"/>
    <m/>
    <s v="Provisioning Failed|WFM|INF009394067|PP_-8.7029917,115.225155_Perlu buatkan jalur d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m/>
    <m/>
    <m/>
    <e v="#NUM!"/>
    <e v="#NUM!"/>
    <x v="2"/>
  </r>
  <r>
    <n v="1856"/>
    <n v="1002571162"/>
    <n v="3"/>
    <x v="7"/>
    <n v="5"/>
    <s v="DENPASAR"/>
    <s v="SANUR"/>
    <s v="SAU"/>
    <s v="REG"/>
    <s v="AO"/>
    <x v="0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0"/>
  </r>
  <r>
    <n v="1857"/>
    <n v="1002581086"/>
    <n v="3"/>
    <x v="7"/>
    <n v="5"/>
    <s v="DENPASAR"/>
    <s v="SANUR"/>
    <s v="SAU"/>
    <s v="REG"/>
    <s v="AO"/>
    <x v="0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0"/>
  </r>
  <r>
    <n v="1858"/>
    <n v="1002566429"/>
    <n v="3"/>
    <x v="7"/>
    <n v="5"/>
    <s v="DENPASAR"/>
    <s v="SANUR"/>
    <s v="SAU"/>
    <s v="REG"/>
    <s v="AO"/>
    <x v="0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2"/>
  </r>
  <r>
    <n v="1859"/>
    <n v="1002578318"/>
    <n v="3"/>
    <x v="7"/>
    <n v="5"/>
    <s v="SINGARJA"/>
    <s v="SINGARAJA"/>
    <s v="KNT"/>
    <s v="REG"/>
    <s v="AO"/>
    <x v="0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1"/>
  </r>
  <r>
    <n v="1860"/>
    <n v="1002571299"/>
    <n v="3"/>
    <x v="7"/>
    <n v="5"/>
    <s v="SINGARJA"/>
    <s v="GIANYAR"/>
    <s v="GIN"/>
    <s v="REG"/>
    <s v="AO"/>
    <x v="0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0"/>
  </r>
  <r>
    <n v="1861"/>
    <n v="1002582801"/>
    <n v="3"/>
    <x v="7"/>
    <n v="5"/>
    <s v="SINGARJA"/>
    <s v="GIANYAR"/>
    <s v="GIN"/>
    <s v="REG"/>
    <s v="AO"/>
    <x v="0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0"/>
  </r>
  <r>
    <n v="1862"/>
    <n v="1002585294"/>
    <n v="3"/>
    <x v="7"/>
    <n v="5"/>
    <s v="SINGARJA"/>
    <s v="GIANYAR"/>
    <s v="GIN"/>
    <s v="REG"/>
    <s v="AO"/>
    <x v="0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0"/>
  </r>
  <r>
    <n v="1863"/>
    <n v="1002565696"/>
    <n v="3"/>
    <x v="7"/>
    <n v="5"/>
    <s v="SINGARJA"/>
    <s v="GIANYAR"/>
    <s v="GIN"/>
    <s v="REG"/>
    <s v="AO"/>
    <x v="0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2"/>
  </r>
  <r>
    <n v="1864"/>
    <n v="1002586882"/>
    <n v="3"/>
    <x v="7"/>
    <n v="5"/>
    <s v="SINGARJA"/>
    <s v="GIANYAR"/>
    <s v="GIN"/>
    <s v="REG"/>
    <s v="AO"/>
    <x v="0"/>
    <m/>
    <s v="7 | OSS - PROVISIONING ISSUED"/>
    <s v="RBS-Regional 3"/>
    <d v="2026-09-14T14:52:25"/>
    <d v="2026-09-16T09:57:17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I"/>
    <s v="GIANYAR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m/>
    <m/>
    <m/>
    <e v="#NUM!"/>
    <e v="#NUM!"/>
    <x v="2"/>
  </r>
  <r>
    <n v="1865"/>
    <n v="1002578182"/>
    <n v="3"/>
    <x v="7"/>
    <n v="5"/>
    <s v="DENPASAR"/>
    <s v="SANUR"/>
    <s v="SWI"/>
    <s v="REG"/>
    <s v="AO"/>
    <x v="0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0"/>
  </r>
  <r>
    <n v="1866"/>
    <n v="1002578039"/>
    <n v="3"/>
    <x v="7"/>
    <n v="5"/>
    <s v="DENPASAR"/>
    <s v="SANUR"/>
    <s v="SWI"/>
    <s v="REG"/>
    <s v="AO"/>
    <x v="0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867"/>
    <n v="1002564898"/>
    <n v="3"/>
    <x v="7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0"/>
  </r>
  <r>
    <n v="1868"/>
    <n v="1002574942"/>
    <n v="3"/>
    <x v="7"/>
    <n v="5"/>
    <s v="SINGARJA"/>
    <s v="GIANYAR"/>
    <s v="UBU"/>
    <s v="REG"/>
    <s v="AO"/>
    <x v="0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0"/>
  </r>
  <r>
    <n v="1869"/>
    <n v="1002574372"/>
    <n v="3"/>
    <x v="7"/>
    <n v="5"/>
    <s v="SINGARJA"/>
    <s v="GIANYAR"/>
    <s v="UBU"/>
    <s v="REG"/>
    <s v="AO"/>
    <x v="0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0"/>
  </r>
  <r>
    <n v="1870"/>
    <n v="1002582956"/>
    <n v="3"/>
    <x v="7"/>
    <n v="5"/>
    <s v="SINGARJA"/>
    <s v="GIANYAR"/>
    <s v="UBU"/>
    <s v="REG"/>
    <s v="AO"/>
    <x v="0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0"/>
  </r>
  <r>
    <n v="1871"/>
    <n v="1002578034"/>
    <n v="3"/>
    <x v="7"/>
    <n v="5"/>
    <s v="SINGARJA"/>
    <s v="GIANYAR"/>
    <s v="UBU"/>
    <s v="REG"/>
    <s v="AO"/>
    <x v="0"/>
    <m/>
    <s v="OSS - FALLOUT"/>
    <s v="RBS-Regional 3"/>
    <d v="2026-09-09T09:14:33"/>
    <d v="2026-09-15T15:55:16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FO_WFM"/>
    <s v="UBUD"/>
    <s v="NO ADDON"/>
    <m/>
    <s v="Provisioning Failed|WFM|INF009387670|PP_-6.214722500000001,106.8450008_masih ada acara akan di hubungi kemudi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2"/>
  </r>
  <r>
    <n v="1872"/>
    <n v="1002580374"/>
    <n v="3"/>
    <x v="7"/>
    <n v="5"/>
    <s v="SINGARJA"/>
    <s v="GIANYAR"/>
    <s v="UBU"/>
    <s v="REG"/>
    <s v="AO"/>
    <x v="0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</r>
  <r>
    <n v="1873"/>
    <n v="1002573679"/>
    <n v="3"/>
    <x v="7"/>
    <n v="5"/>
    <s v="SINGARJA"/>
    <s v="KLUNGKUNG"/>
    <s v="APR"/>
    <s v="REG"/>
    <s v="AO"/>
    <x v="0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2"/>
  </r>
  <r>
    <n v="1874"/>
    <n v="1002578582"/>
    <n v="3"/>
    <x v="7"/>
    <n v="5"/>
    <s v="SINGARJA"/>
    <s v="KLUNGKUNG"/>
    <s v="APR"/>
    <s v="REG"/>
    <s v="AO"/>
    <x v="0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2"/>
  </r>
  <r>
    <n v="1875"/>
    <n v="1002578575"/>
    <n v="3"/>
    <x v="7"/>
    <n v="5"/>
    <s v="SINGARJA"/>
    <s v="KLUNGKUNG"/>
    <s v="APR"/>
    <s v="REG"/>
    <s v="AO"/>
    <x v="0"/>
    <m/>
    <s v="7 | OSS - PROVISIONING ISSUED"/>
    <s v="RBS-Regional 3"/>
    <d v="2026-09-09T11:59:40"/>
    <d v="2026-09-12T10:48:56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2"/>
  </r>
  <r>
    <n v="1876"/>
    <n v="1002566211"/>
    <n v="3"/>
    <x v="7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0"/>
  </r>
  <r>
    <n v="1877"/>
    <n v="1002566005"/>
    <n v="3"/>
    <x v="7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0"/>
  </r>
  <r>
    <n v="1878"/>
    <n v="1002572721"/>
    <n v="3"/>
    <x v="7"/>
    <n v="5"/>
    <s v="SINGARJA"/>
    <s v="KLUNGKUNG"/>
    <s v="SMA"/>
    <s v="REG"/>
    <s v="AO"/>
    <x v="0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0"/>
  </r>
  <r>
    <n v="1879"/>
    <n v="1002572784"/>
    <n v="3"/>
    <x v="7"/>
    <n v="5"/>
    <s v="SINGARJA"/>
    <s v="KLUNGKUNG"/>
    <s v="SMA"/>
    <s v="REG"/>
    <s v="AO"/>
    <x v="0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0"/>
  </r>
  <r>
    <n v="1880"/>
    <n v="1002579263"/>
    <n v="3"/>
    <x v="7"/>
    <n v="5"/>
    <s v="SINGARJA"/>
    <s v="KLUNGKUNG"/>
    <s v="SMA"/>
    <s v="REG"/>
    <s v="AO"/>
    <x v="0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0"/>
  </r>
  <r>
    <n v="1881"/>
    <n v="1002581776"/>
    <n v="3"/>
    <x v="7"/>
    <n v="5"/>
    <s v="SINGARJA"/>
    <s v="KLUNGKUNG"/>
    <s v="SMA"/>
    <s v="REG"/>
    <s v="AO"/>
    <x v="0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1"/>
  </r>
  <r>
    <n v="1882"/>
    <n v="1002587827"/>
    <n v="3"/>
    <x v="7"/>
    <n v="5"/>
    <s v="SINGARJA"/>
    <s v="KLUNGKUNG"/>
    <s v="SMA"/>
    <s v="REG"/>
    <s v="AO"/>
    <x v="0"/>
    <m/>
    <s v="Completed (PS)"/>
    <s v="RBS-Regional 3"/>
    <d v="2026-09-15T08:21:17"/>
    <d v="2026-09-16T08:06:16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n v="2026"/>
    <n v="9"/>
    <n v="16"/>
    <d v="2026-09-16T00:00:00"/>
    <n v="-0.33333333333575865"/>
    <x v="0"/>
  </r>
  <r>
    <n v="1883"/>
    <n v="1002587837"/>
    <n v="3"/>
    <x v="7"/>
    <n v="5"/>
    <s v="SINGARJA"/>
    <s v="KLUNGKUNG"/>
    <s v="SMA"/>
    <s v="REG"/>
    <s v="AO"/>
    <x v="0"/>
    <m/>
    <s v="Completed (PS)"/>
    <s v="RBS-Regional 3"/>
    <d v="2026-09-15T08:24:23"/>
    <d v="2026-09-16T08:09:36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m/>
    <s v="PS"/>
    <s v="SEMARAPURA"/>
    <s v="NO ADDON"/>
    <n v="2026091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n v="2026"/>
    <n v="9"/>
    <n v="16"/>
    <d v="2026-09-16T00:00:00"/>
    <n v="-0.33333333333575865"/>
    <x v="0"/>
  </r>
  <r>
    <n v="1884"/>
    <n v="1002581212"/>
    <n v="3"/>
    <x v="7"/>
    <n v="5"/>
    <s v="SINGARJA"/>
    <s v="KLUNGKUNG"/>
    <s v="SMA"/>
    <s v="REG"/>
    <s v="AO"/>
    <x v="0"/>
    <m/>
    <s v="OSS - TESTING SERVICE"/>
    <s v="RBS-Regional 3"/>
    <d v="2026-09-10T15:23:49"/>
    <d v="2026-09-16T09:52:44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ACT_COM"/>
    <s v="SEMARAPURA"/>
    <s v="NO ADDON"/>
    <m/>
    <s v="Testing Servic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m/>
    <m/>
    <m/>
    <e v="#NUM!"/>
    <e v="#NUM!"/>
    <x v="2"/>
  </r>
  <r>
    <n v="1885"/>
    <n v="1002576805"/>
    <n v="3"/>
    <x v="7"/>
    <n v="5"/>
    <s v="SINGARJA"/>
    <s v="KLUNGKUNG"/>
    <s v="SMA"/>
    <s v="REG"/>
    <s v="AO"/>
    <x v="0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2"/>
  </r>
  <r>
    <n v="1886"/>
    <n v="1002566767"/>
    <n v="3"/>
    <x v="7"/>
    <n v="5"/>
    <s v="SINGARJA"/>
    <s v="KLUNGKUNG"/>
    <s v="SMA"/>
    <s v="REG"/>
    <s v="AO"/>
    <x v="0"/>
    <m/>
    <s v="7 | OSS - PROVISIONING ISSUED"/>
    <s v="RBS-Regional 3"/>
    <d v="2026-09-02T09:10:07"/>
    <d v="2026-09-04T13:07:47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2"/>
  </r>
  <r>
    <n v="1887"/>
    <n v="1002576276"/>
    <n v="3"/>
    <x v="7"/>
    <n v="5"/>
    <s v="SINGARJA"/>
    <s v="KLUNGKUNG"/>
    <s v="SMA"/>
    <s v="REG"/>
    <s v="AO"/>
    <x v="0"/>
    <m/>
    <s v="7 | OSS - PROVISIONING ISSUED"/>
    <s v="RBS-Regional 3"/>
    <d v="2026-09-08T09:27:48"/>
    <d v="2026-09-09T13:57:57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I"/>
    <s v="SEMARAPUR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2"/>
  </r>
  <r>
    <n v="1888"/>
    <n v="1002579818"/>
    <n v="3"/>
    <x v="7"/>
    <n v="5"/>
    <s v="SINGARJA"/>
    <s v="KLUNGKUNG"/>
    <s v="SMA"/>
    <s v="REG"/>
    <s v="AO"/>
    <x v="0"/>
    <m/>
    <s v="7 | OSS - PROVISIONING ISSUED"/>
    <s v="RBS-Regional 3"/>
    <d v="2026-09-10T08:40:12"/>
    <d v="2026-09-11T15:32:06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2"/>
  </r>
  <r>
    <n v="1889"/>
    <n v="1002580193"/>
    <n v="3"/>
    <x v="7"/>
    <n v="5"/>
    <s v="SINGARJA"/>
    <s v="KLUNGKUNG"/>
    <s v="SMA"/>
    <s v="REG"/>
    <s v="AO"/>
    <x v="0"/>
    <m/>
    <s v="QC MIA - INVALID QUALITY CONTROL MIA"/>
    <s v="RBS-Regional 3"/>
    <d v="2026-09-10T10:27:33"/>
    <d v="2026-09-15T18:59:18"/>
    <n v="69387440"/>
    <m/>
    <n v="172428816117"/>
    <s v="PT Wilkerlembongan"/>
    <s v="ODP-SMA-FZ/11"/>
    <m/>
    <m/>
    <m/>
    <m/>
    <n v="115.445836611357"/>
    <n v="-8.6788363890337195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QC1"/>
    <s v="SEMARAPURA"/>
    <s v="NO ADDON"/>
    <m/>
    <s v="QC MIA - INVALID QUALITY CONTROL MIA - Foto Dokumen Usaha Tidak Valid - upload npwp yang menaung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890"/>
    <n v="1002582727"/>
    <n v="3"/>
    <x v="7"/>
    <n v="5"/>
    <s v="SINGARJA"/>
    <s v="KLUNGKUNG"/>
    <s v="SMA"/>
    <s v="REG"/>
    <s v="AO"/>
    <x v="0"/>
    <m/>
    <s v="MIE - SEND SURVEY"/>
    <s v="RBS-Regional 3"/>
    <d v="2026-09-11T14:01:00"/>
    <d v="2026-09-12T11:06:07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SURVEY_NEW_MANJA"/>
    <s v="SEMARAPU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m/>
    <m/>
    <m/>
    <e v="#NUM!"/>
    <e v="#NUM!"/>
    <x v="2"/>
  </r>
  <r>
    <n v="1891"/>
    <n v="1002585856"/>
    <n v="3"/>
    <x v="7"/>
    <n v="5"/>
    <s v="SINGARJA"/>
    <s v="KLUNGKUNG"/>
    <s v="SMA"/>
    <s v="REG"/>
    <s v="AO"/>
    <x v="0"/>
    <m/>
    <s v="MIE - SEND SURVEY"/>
    <s v="RBS-Regional 3"/>
    <d v="2026-09-14T10:42:20"/>
    <d v="2026-09-16T11:08:06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2"/>
  </r>
  <r>
    <n v="1892"/>
    <n v="1002570341"/>
    <n v="3"/>
    <x v="7"/>
    <n v="5"/>
    <s v="SINGARJA"/>
    <s v="KLUNGKUNG"/>
    <s v="SMA"/>
    <s v="REG"/>
    <s v="AO"/>
    <x v="0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2"/>
  </r>
  <r>
    <n v="1893"/>
    <n v="1002570414"/>
    <n v="3"/>
    <x v="7"/>
    <n v="5"/>
    <s v="SINGARJA"/>
    <s v="KLUNGKUNG"/>
    <s v="SMA"/>
    <s v="REG"/>
    <s v="AO"/>
    <x v="0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2"/>
  </r>
  <r>
    <n v="1894"/>
    <n v="1002572982"/>
    <n v="3"/>
    <x v="7"/>
    <n v="5"/>
    <s v="SINGARJA"/>
    <s v="KLUNGKUNG"/>
    <s v="SMA"/>
    <s v="REG"/>
    <s v="AO"/>
    <x v="0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2"/>
  </r>
  <r>
    <n v="1895"/>
    <n v="1002574779"/>
    <n v="3"/>
    <x v="7"/>
    <n v="5"/>
    <s v="SINGARJA"/>
    <s v="KLUNGKUNG"/>
    <s v="SMA"/>
    <s v="REG"/>
    <s v="AO"/>
    <x v="0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896"/>
    <n v="1002578556"/>
    <n v="3"/>
    <x v="7"/>
    <n v="5"/>
    <s v="SINGARJA"/>
    <s v="KLUNGKUNG"/>
    <s v="SMA"/>
    <s v="REG"/>
    <s v="AO"/>
    <x v="0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1"/>
        <item x="2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6"/>
        <item m="1" x="42"/>
        <item m="1" x="94"/>
        <item m="1" x="51"/>
        <item m="1" x="55"/>
        <item m="1" x="44"/>
        <item x="3"/>
        <item x="33"/>
        <item m="1" x="41"/>
        <item x="25"/>
        <item m="1" x="48"/>
        <item m="1" x="43"/>
        <item m="1" x="62"/>
        <item x="9"/>
        <item m="1" x="45"/>
        <item m="1" x="47"/>
        <item m="1" x="46"/>
        <item x="5"/>
        <item m="1" x="56"/>
        <item x="15"/>
        <item x="2"/>
        <item x="34"/>
        <item m="1" x="95"/>
        <item x="18"/>
        <item m="1" x="50"/>
        <item x="24"/>
        <item x="26"/>
        <item m="1" x="37"/>
        <item x="16"/>
        <item x="31"/>
        <item x="19"/>
        <item x="8"/>
        <item x="23"/>
        <item m="1" x="39"/>
        <item x="20"/>
        <item x="35"/>
        <item m="1" x="58"/>
        <item x="10"/>
        <item x="21"/>
        <item x="29"/>
        <item m="1" x="52"/>
        <item m="1" x="53"/>
        <item x="32"/>
        <item m="1" x="49"/>
        <item x="6"/>
        <item x="27"/>
        <item m="1" x="40"/>
        <item x="30"/>
        <item x="22"/>
        <item x="11"/>
        <item x="28"/>
        <item m="1" x="54"/>
        <item m="1" x="38"/>
        <item m="1" x="57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21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</row>
    <row r="2" spans="2:34"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</row>
    <row r="3" spans="2:34" ht="14.5" customHeight="1"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</row>
    <row r="4" spans="2:34"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</row>
    <row r="6" spans="2:34">
      <c r="B6" s="103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03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03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29">
      <c r="B9" s="103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1" t="str">
        <f ca="1">"PROVISIONING INDIBIZ TR3 JBN HARIAN "&amp;TEXT(TODAY(),"YYYY-MM-DD ")&amp;TEXT(NOW(),"HH:MM")&amp;" WIB"</f>
        <v>PROVISIONING INDIBIZ TR3 JBN HARIAN 2026-09-16 12:45 WIB</v>
      </c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02" t="s">
        <v>66</v>
      </c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09" t="s">
        <v>1</v>
      </c>
      <c r="C23" s="110" t="s">
        <v>3</v>
      </c>
      <c r="D23" s="110" t="s">
        <v>67</v>
      </c>
      <c r="E23" s="117" t="s">
        <v>7</v>
      </c>
      <c r="F23" s="100" t="s">
        <v>8</v>
      </c>
      <c r="G23" s="100" t="s">
        <v>9</v>
      </c>
      <c r="H23" s="113" t="s">
        <v>10</v>
      </c>
      <c r="I23" s="114"/>
      <c r="J23" s="114"/>
      <c r="K23" s="115"/>
      <c r="L23" s="100" t="s">
        <v>68</v>
      </c>
      <c r="M23" s="116" t="s">
        <v>11</v>
      </c>
      <c r="N23" s="117" t="s">
        <v>12</v>
      </c>
      <c r="O23" s="117"/>
      <c r="P23" s="117" t="s">
        <v>13</v>
      </c>
      <c r="Q23" s="117" t="s">
        <v>14</v>
      </c>
    </row>
    <row r="24" spans="2:34" ht="15.65" customHeight="1">
      <c r="B24" s="109"/>
      <c r="C24" s="110"/>
      <c r="D24" s="110"/>
      <c r="E24" s="117"/>
      <c r="F24" s="100"/>
      <c r="G24" s="100"/>
      <c r="H24" s="100" t="s">
        <v>2</v>
      </c>
      <c r="I24" s="100" t="s">
        <v>18</v>
      </c>
      <c r="J24" s="100" t="s">
        <v>20</v>
      </c>
      <c r="K24" s="100" t="s">
        <v>22</v>
      </c>
      <c r="L24" s="100"/>
      <c r="M24" s="116"/>
      <c r="N24" s="117"/>
      <c r="O24" s="117"/>
      <c r="P24" s="117"/>
      <c r="Q24" s="117"/>
    </row>
    <row r="25" spans="2:34" ht="14.5" customHeight="1">
      <c r="B25" s="109"/>
      <c r="C25" s="110"/>
      <c r="D25" s="110"/>
      <c r="E25" s="117"/>
      <c r="F25" s="100"/>
      <c r="G25" s="100"/>
      <c r="H25" s="100"/>
      <c r="I25" s="100"/>
      <c r="J25" s="100"/>
      <c r="K25" s="100"/>
      <c r="L25" s="100"/>
      <c r="M25" s="116"/>
      <c r="N25" s="117"/>
      <c r="O25" s="117"/>
      <c r="P25" s="117"/>
      <c r="Q25" s="117"/>
    </row>
    <row r="26" spans="2:34" ht="29.15" customHeight="1">
      <c r="B26" s="109"/>
      <c r="C26" s="110"/>
      <c r="D26" s="110"/>
      <c r="E26" s="117"/>
      <c r="F26" s="100"/>
      <c r="G26" s="100"/>
      <c r="H26" s="100"/>
      <c r="I26" s="100"/>
      <c r="J26" s="100"/>
      <c r="K26" s="100"/>
      <c r="L26" s="100"/>
      <c r="M26" s="116"/>
      <c r="N26" s="43" t="s">
        <v>30</v>
      </c>
      <c r="O26" s="43" t="s">
        <v>69</v>
      </c>
      <c r="P26" s="117"/>
      <c r="Q26" s="117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18" t="s">
        <v>72</v>
      </c>
      <c r="D34" s="119"/>
    </row>
    <row r="35" spans="2:18" ht="15.5">
      <c r="B35" s="48"/>
      <c r="C35" s="120" t="s">
        <v>73</v>
      </c>
      <c r="D35" s="120"/>
    </row>
    <row r="36" spans="2:18">
      <c r="B36" s="49"/>
      <c r="C36" s="120" t="s">
        <v>74</v>
      </c>
      <c r="D36" s="120"/>
    </row>
    <row r="37" spans="2:18">
      <c r="B37" s="50"/>
      <c r="C37" s="120" t="s">
        <v>75</v>
      </c>
      <c r="D37" s="120"/>
    </row>
    <row r="38" spans="2:18">
      <c r="B38" s="51"/>
      <c r="C38" s="111" t="s">
        <v>76</v>
      </c>
      <c r="D38" s="112"/>
    </row>
    <row r="39" spans="2:18">
      <c r="C39" s="1"/>
      <c r="D39" s="1"/>
    </row>
    <row r="40" spans="2:18" ht="18.5">
      <c r="B40" s="101" t="str">
        <f ca="1">"PROVISIONING INDIBIZ TR3 JBN BY TELDA MTD "&amp;TEXT(TODAY(),"YYYY-MM-DD ")&amp;TEXT(NOW(),"HH:MM")&amp;" WIB"</f>
        <v>PROVISIONING INDIBIZ TR3 JBN BY TELDA MTD 2026-09-16 12:45 WIB</v>
      </c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</row>
    <row r="41" spans="2:18" ht="15.5">
      <c r="B41" s="102" t="s">
        <v>77</v>
      </c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</row>
    <row r="43" spans="2:18" ht="15.65" customHeight="1">
      <c r="B43" s="109" t="s">
        <v>1</v>
      </c>
      <c r="C43" s="109" t="s">
        <v>78</v>
      </c>
      <c r="D43" s="110" t="s">
        <v>3</v>
      </c>
      <c r="E43" s="110" t="s">
        <v>67</v>
      </c>
      <c r="F43" s="117" t="s">
        <v>7</v>
      </c>
      <c r="G43" s="100" t="s">
        <v>8</v>
      </c>
      <c r="H43" s="100" t="s">
        <v>9</v>
      </c>
      <c r="I43" s="113" t="s">
        <v>10</v>
      </c>
      <c r="J43" s="114"/>
      <c r="K43" s="114"/>
      <c r="L43" s="115"/>
      <c r="M43" s="100" t="s">
        <v>68</v>
      </c>
      <c r="N43" s="116" t="s">
        <v>11</v>
      </c>
      <c r="O43" s="117" t="s">
        <v>12</v>
      </c>
      <c r="P43" s="117"/>
      <c r="Q43" s="117" t="s">
        <v>13</v>
      </c>
      <c r="R43" s="117" t="s">
        <v>14</v>
      </c>
    </row>
    <row r="44" spans="2:18" ht="14.5" customHeight="1">
      <c r="B44" s="109"/>
      <c r="C44" s="109"/>
      <c r="D44" s="110"/>
      <c r="E44" s="110"/>
      <c r="F44" s="117"/>
      <c r="G44" s="100"/>
      <c r="H44" s="100"/>
      <c r="I44" s="100" t="s">
        <v>2</v>
      </c>
      <c r="J44" s="100" t="s">
        <v>18</v>
      </c>
      <c r="K44" s="100" t="s">
        <v>20</v>
      </c>
      <c r="L44" s="100" t="s">
        <v>22</v>
      </c>
      <c r="M44" s="100"/>
      <c r="N44" s="116"/>
      <c r="O44" s="117"/>
      <c r="P44" s="117"/>
      <c r="Q44" s="117"/>
      <c r="R44" s="117"/>
    </row>
    <row r="45" spans="2:18" ht="14.5" customHeight="1">
      <c r="B45" s="109"/>
      <c r="C45" s="109"/>
      <c r="D45" s="110"/>
      <c r="E45" s="110"/>
      <c r="F45" s="117"/>
      <c r="G45" s="100"/>
      <c r="H45" s="100"/>
      <c r="I45" s="100"/>
      <c r="J45" s="100"/>
      <c r="K45" s="100"/>
      <c r="L45" s="100"/>
      <c r="M45" s="100"/>
      <c r="N45" s="116"/>
      <c r="O45" s="117"/>
      <c r="P45" s="117"/>
      <c r="Q45" s="117"/>
      <c r="R45" s="117"/>
    </row>
    <row r="46" spans="2:18" ht="46.5">
      <c r="B46" s="109"/>
      <c r="C46" s="109"/>
      <c r="D46" s="110"/>
      <c r="E46" s="110"/>
      <c r="F46" s="117"/>
      <c r="G46" s="100"/>
      <c r="H46" s="100"/>
      <c r="I46" s="100"/>
      <c r="J46" s="100"/>
      <c r="K46" s="100"/>
      <c r="L46" s="100"/>
      <c r="M46" s="100"/>
      <c r="N46" s="116"/>
      <c r="O46" s="43" t="s">
        <v>30</v>
      </c>
      <c r="P46" s="43" t="s">
        <v>69</v>
      </c>
      <c r="Q46" s="117"/>
      <c r="R46" s="117"/>
    </row>
    <row r="47" spans="2:18">
      <c r="B47" s="106" t="s">
        <v>34</v>
      </c>
      <c r="C47" s="52" t="s">
        <v>79</v>
      </c>
      <c r="D47" s="53">
        <f>'LOOKUP  telda'!E7</f>
        <v>11</v>
      </c>
      <c r="E47" s="53">
        <f>'LOOKUP  telda'!F7+'LOOKUP  telda'!G7+'LOOKUP  telda'!H7</f>
        <v>0</v>
      </c>
      <c r="F47" s="53">
        <f>'LOOKUP  telda'!I7</f>
        <v>1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1</v>
      </c>
      <c r="K47" s="53">
        <f>'LOOKUP  telda'!X7</f>
        <v>1</v>
      </c>
      <c r="L47" s="53">
        <f>'LOOKUP  telda'!Y7</f>
        <v>0</v>
      </c>
      <c r="M47" s="53">
        <f>SUM('DATA MTD'!I47:L47)</f>
        <v>2</v>
      </c>
      <c r="N47" s="53">
        <f>'LOOKUP  telda'!Z7</f>
        <v>7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1</v>
      </c>
    </row>
    <row r="48" spans="2:18">
      <c r="B48" s="107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07"/>
      <c r="C49" s="52" t="s">
        <v>81</v>
      </c>
      <c r="D49" s="53">
        <f>'LOOKUP  telda'!E9</f>
        <v>0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0</v>
      </c>
      <c r="M49" s="53">
        <f>SUM('DATA MTD'!I49:L49)</f>
        <v>0</v>
      </c>
      <c r="N49" s="53">
        <f>'LOOKUP  telda'!Z9</f>
        <v>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07"/>
      <c r="C50" s="52" t="s">
        <v>82</v>
      </c>
      <c r="D50" s="53">
        <f>'LOOKUP  telda'!E10</f>
        <v>0</v>
      </c>
      <c r="E50" s="53">
        <f>'LOOKUP  telda'!F10+'LOOKUP  telda'!G10+'LOOKUP  telda'!H10</f>
        <v>0</v>
      </c>
      <c r="F50" s="53">
        <f>'LOOKUP  telda'!I10</f>
        <v>0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0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07"/>
      <c r="C51" s="52" t="s">
        <v>83</v>
      </c>
      <c r="D51" s="53">
        <f>'LOOKUP  telda'!E11</f>
        <v>0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0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0</v>
      </c>
    </row>
    <row r="52" spans="2:18">
      <c r="B52" s="107"/>
      <c r="C52" s="52" t="s">
        <v>84</v>
      </c>
      <c r="D52" s="53">
        <f>'LOOKUP  telda'!E12</f>
        <v>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07"/>
      <c r="C53" s="52" t="s">
        <v>85</v>
      </c>
      <c r="D53" s="53">
        <f>'LOOKUP  telda'!E13</f>
        <v>0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0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0</v>
      </c>
    </row>
    <row r="54" spans="2:18">
      <c r="B54" s="108"/>
      <c r="C54" s="52" t="s">
        <v>86</v>
      </c>
      <c r="D54" s="53">
        <f>'LOOKUP  telda'!E14</f>
        <v>0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0</v>
      </c>
      <c r="L54" s="53">
        <f>'LOOKUP  telda'!Y14</f>
        <v>0</v>
      </c>
      <c r="M54" s="53">
        <f>SUM('DATA MTD'!I54:L54)</f>
        <v>0</v>
      </c>
      <c r="N54" s="53">
        <f>'LOOKUP  telda'!Z14</f>
        <v>0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06" t="s">
        <v>38</v>
      </c>
      <c r="C55" s="52" t="s">
        <v>87</v>
      </c>
      <c r="D55" s="53">
        <f>'LOOKUP  telda'!E15</f>
        <v>0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0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0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0</v>
      </c>
    </row>
    <row r="56" spans="2:18">
      <c r="B56" s="107"/>
      <c r="C56" s="52" t="s">
        <v>88</v>
      </c>
      <c r="D56" s="53">
        <f>'LOOKUP  telda'!E16</f>
        <v>0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0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0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07"/>
      <c r="C57" s="52" t="s">
        <v>89</v>
      </c>
      <c r="D57" s="53">
        <f>'LOOKUP  telda'!E17</f>
        <v>0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0</v>
      </c>
      <c r="H57" s="53">
        <f>'LOOKUP  telda'!K17</f>
        <v>0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0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0</v>
      </c>
    </row>
    <row r="58" spans="2:18">
      <c r="B58" s="107"/>
      <c r="C58" s="52" t="s">
        <v>90</v>
      </c>
      <c r="D58" s="53">
        <f>'LOOKUP  telda'!E18</f>
        <v>0</v>
      </c>
      <c r="E58" s="53">
        <f>'LOOKUP  telda'!F18+'LOOKUP  telda'!G18+'LOOKUP  telda'!H18</f>
        <v>0</v>
      </c>
      <c r="F58" s="53">
        <f>'LOOKUP  telda'!I18</f>
        <v>0</v>
      </c>
      <c r="G58" s="53">
        <f>'LOOKUP  telda'!J18</f>
        <v>0</v>
      </c>
      <c r="H58" s="53">
        <f>'LOOKUP  telda'!K18</f>
        <v>0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0</v>
      </c>
      <c r="M58" s="53">
        <f>SUM('DATA MTD'!I58:L58)</f>
        <v>0</v>
      </c>
      <c r="N58" s="53">
        <f>'LOOKUP  telda'!Z18</f>
        <v>0</v>
      </c>
      <c r="O58" s="53">
        <f>'LOOKUP  telda'!AA18</f>
        <v>0</v>
      </c>
      <c r="P58" s="53">
        <f>'LOOKUP  telda'!AE18-'LOOKUP  telda'!AA18</f>
        <v>0</v>
      </c>
      <c r="Q58" s="53">
        <f t="shared" si="4"/>
        <v>0</v>
      </c>
      <c r="R58" s="53">
        <f>'LOOKUP  telda'!AF18</f>
        <v>0</v>
      </c>
    </row>
    <row r="59" spans="2:18">
      <c r="B59" s="107"/>
      <c r="C59" s="52" t="s">
        <v>91</v>
      </c>
      <c r="D59" s="53">
        <f>'LOOKUP  telda'!E19</f>
        <v>0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0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0</v>
      </c>
      <c r="N59" s="53">
        <f>'LOOKUP  telda'!Z19</f>
        <v>0</v>
      </c>
      <c r="O59" s="53">
        <f>'LOOKUP  telda'!AA19</f>
        <v>0</v>
      </c>
      <c r="P59" s="53">
        <f>'LOOKUP  telda'!AE19-'LOOKUP  telda'!AA19</f>
        <v>0</v>
      </c>
      <c r="Q59" s="53">
        <f t="shared" si="4"/>
        <v>0</v>
      </c>
      <c r="R59" s="53">
        <f>'LOOKUP  telda'!AF19</f>
        <v>0</v>
      </c>
    </row>
    <row r="60" spans="2:18">
      <c r="B60" s="107"/>
      <c r="C60" s="52" t="s">
        <v>92</v>
      </c>
      <c r="D60" s="53">
        <f>'LOOKUP  telda'!E20</f>
        <v>0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0</v>
      </c>
      <c r="J60" s="53">
        <f>'LOOKUP  telda'!P20</f>
        <v>0</v>
      </c>
      <c r="K60" s="53">
        <f>'LOOKUP  telda'!X20</f>
        <v>0</v>
      </c>
      <c r="L60" s="53">
        <f>'LOOKUP  telda'!Y20</f>
        <v>0</v>
      </c>
      <c r="M60" s="53">
        <f>SUM('DATA MTD'!I60:L60)</f>
        <v>0</v>
      </c>
      <c r="N60" s="53">
        <f>'LOOKUP  telda'!Z20</f>
        <v>0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07"/>
      <c r="C61" s="52" t="s">
        <v>93</v>
      </c>
      <c r="D61" s="53">
        <f>'LOOKUP  telda'!E21</f>
        <v>0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0</v>
      </c>
      <c r="H61" s="53">
        <f>'LOOKUP  telda'!K21</f>
        <v>0</v>
      </c>
      <c r="I61" s="53">
        <f>'LOOKUP  telda'!L21</f>
        <v>0</v>
      </c>
      <c r="J61" s="53">
        <f>'LOOKUP  telda'!P21</f>
        <v>0</v>
      </c>
      <c r="K61" s="53">
        <f>'LOOKUP  telda'!X21</f>
        <v>0</v>
      </c>
      <c r="L61" s="53">
        <f>'LOOKUP  telda'!Y21</f>
        <v>0</v>
      </c>
      <c r="M61" s="53">
        <f>SUM('DATA MTD'!I61:L61)</f>
        <v>0</v>
      </c>
      <c r="N61" s="53">
        <f>'LOOKUP  telda'!Z21</f>
        <v>0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0</v>
      </c>
    </row>
    <row r="62" spans="2:18">
      <c r="B62" s="107"/>
      <c r="C62" s="52" t="s">
        <v>94</v>
      </c>
      <c r="D62" s="53">
        <f>'LOOKUP  telda'!E22</f>
        <v>0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0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0</v>
      </c>
      <c r="M62" s="53">
        <f>SUM('DATA MTD'!I62:L62)</f>
        <v>0</v>
      </c>
      <c r="N62" s="53">
        <f>'LOOKUP  telda'!Z22</f>
        <v>0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07"/>
      <c r="C63" s="52" t="s">
        <v>95</v>
      </c>
      <c r="D63" s="53">
        <f>'LOOKUP  telda'!E23</f>
        <v>0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0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0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07"/>
      <c r="C64" s="52" t="s">
        <v>96</v>
      </c>
      <c r="D64" s="53">
        <f>'LOOKUP  telda'!E24</f>
        <v>0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0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07"/>
      <c r="C65" s="52" t="s">
        <v>97</v>
      </c>
      <c r="D65" s="53">
        <f>'LOOKUP  telda'!E25</f>
        <v>0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0</v>
      </c>
      <c r="O65" s="53">
        <f>'LOOKUP  telda'!AA25</f>
        <v>0</v>
      </c>
      <c r="P65" s="53">
        <f>'LOOKUP  telda'!AE25-'LOOKUP  telda'!AA25</f>
        <v>0</v>
      </c>
      <c r="Q65" s="53">
        <f t="shared" si="4"/>
        <v>0</v>
      </c>
      <c r="R65" s="53">
        <f>'LOOKUP  telda'!AF25</f>
        <v>0</v>
      </c>
    </row>
    <row r="66" spans="2:18">
      <c r="B66" s="108"/>
      <c r="C66" s="52" t="s">
        <v>98</v>
      </c>
      <c r="D66" s="53">
        <f>'LOOKUP  telda'!E26</f>
        <v>0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0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0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0</v>
      </c>
    </row>
    <row r="67" spans="2:18">
      <c r="B67" s="106" t="s">
        <v>42</v>
      </c>
      <c r="C67" s="52" t="s">
        <v>99</v>
      </c>
      <c r="D67" s="53">
        <f>'LOOKUP  telda'!E27</f>
        <v>0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0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0</v>
      </c>
      <c r="O67" s="53">
        <f>'LOOKUP  telda'!AA27</f>
        <v>0</v>
      </c>
      <c r="P67" s="53">
        <f>'LOOKUP  telda'!AE27-'LOOKUP  telda'!AA27</f>
        <v>0</v>
      </c>
      <c r="Q67" s="53">
        <f t="shared" si="4"/>
        <v>0</v>
      </c>
      <c r="R67" s="53">
        <f>'LOOKUP  telda'!AF27</f>
        <v>0</v>
      </c>
    </row>
    <row r="68" spans="2:18">
      <c r="B68" s="107"/>
      <c r="C68" s="52" t="s">
        <v>100</v>
      </c>
      <c r="D68" s="53">
        <f>'LOOKUP  telda'!E28</f>
        <v>0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0</v>
      </c>
      <c r="L68" s="53">
        <f>'LOOKUP  telda'!Y28</f>
        <v>0</v>
      </c>
      <c r="M68" s="53">
        <f>SUM('DATA MTD'!I68:L68)</f>
        <v>0</v>
      </c>
      <c r="N68" s="53">
        <f>'LOOKUP  telda'!Z28</f>
        <v>0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29">
      <c r="B69" s="107"/>
      <c r="C69" s="52" t="s">
        <v>101</v>
      </c>
      <c r="D69" s="53">
        <f>'LOOKUP  telda'!E29</f>
        <v>0</v>
      </c>
      <c r="E69" s="53">
        <f>'LOOKUP  telda'!F29+'LOOKUP  telda'!G29+'LOOKUP  telda'!H29</f>
        <v>0</v>
      </c>
      <c r="F69" s="53">
        <f>'LOOKUP  telda'!I29</f>
        <v>0</v>
      </c>
      <c r="G69" s="53">
        <f>'LOOKUP  telda'!J29</f>
        <v>0</v>
      </c>
      <c r="H69" s="53">
        <f>'LOOKUP  telda'!K29</f>
        <v>0</v>
      </c>
      <c r="I69" s="53">
        <f>'LOOKUP  telda'!L29</f>
        <v>0</v>
      </c>
      <c r="J69" s="53">
        <f>'LOOKUP  telda'!P29</f>
        <v>0</v>
      </c>
      <c r="K69" s="53">
        <f>'LOOKUP  telda'!X29</f>
        <v>0</v>
      </c>
      <c r="L69" s="53">
        <f>'LOOKUP  telda'!Y29</f>
        <v>0</v>
      </c>
      <c r="M69" s="53">
        <f>SUM('DATA MTD'!I69:L69)</f>
        <v>0</v>
      </c>
      <c r="N69" s="53">
        <f>'LOOKUP  telda'!Z29</f>
        <v>0</v>
      </c>
      <c r="O69" s="53">
        <f>'LOOKUP  telda'!AA29</f>
        <v>0</v>
      </c>
      <c r="P69" s="53">
        <f>'LOOKUP  telda'!AE29-'LOOKUP  telda'!AA29</f>
        <v>0</v>
      </c>
      <c r="Q69" s="53">
        <f t="shared" si="4"/>
        <v>0</v>
      </c>
      <c r="R69" s="53">
        <f>'LOOKUP  telda'!AF29</f>
        <v>0</v>
      </c>
    </row>
    <row r="70" spans="2:18">
      <c r="B70" s="107"/>
      <c r="C70" s="52" t="s">
        <v>102</v>
      </c>
      <c r="D70" s="53">
        <f>'LOOKUP  telda'!E30</f>
        <v>0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0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0</v>
      </c>
      <c r="M70" s="53">
        <f>SUM('DATA MTD'!I70:L70)</f>
        <v>0</v>
      </c>
      <c r="N70" s="53">
        <f>'LOOKUP  telda'!Z30</f>
        <v>0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0</v>
      </c>
    </row>
    <row r="71" spans="2:18">
      <c r="B71" s="107"/>
      <c r="C71" s="52" t="s">
        <v>103</v>
      </c>
      <c r="D71" s="53">
        <f>'LOOKUP  telda'!E31</f>
        <v>0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0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07"/>
      <c r="C72" s="52" t="s">
        <v>104</v>
      </c>
      <c r="D72" s="53">
        <f>'LOOKUP  telda'!E32</f>
        <v>0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0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07"/>
      <c r="C73" s="52" t="s">
        <v>105</v>
      </c>
      <c r="D73" s="53">
        <f>'LOOKUP  telda'!E33</f>
        <v>0</v>
      </c>
      <c r="E73" s="53">
        <f>'LOOKUP  telda'!F33+'LOOKUP  telda'!G33+'LOOKUP  telda'!H33</f>
        <v>0</v>
      </c>
      <c r="F73" s="53">
        <f>'LOOKUP  telda'!I33</f>
        <v>0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0</v>
      </c>
      <c r="K73" s="53">
        <f>'LOOKUP  telda'!X33</f>
        <v>0</v>
      </c>
      <c r="L73" s="53">
        <f>'LOOKUP  telda'!Y33</f>
        <v>0</v>
      </c>
      <c r="M73" s="53">
        <f>SUM('DATA MTD'!I73:L73)</f>
        <v>0</v>
      </c>
      <c r="N73" s="53">
        <f>'LOOKUP  telda'!Z33</f>
        <v>0</v>
      </c>
      <c r="O73" s="53">
        <f>'LOOKUP  telda'!AA33</f>
        <v>0</v>
      </c>
      <c r="P73" s="53">
        <f>'LOOKUP  telda'!AE33-'LOOKUP  telda'!AA33</f>
        <v>0</v>
      </c>
      <c r="Q73" s="53">
        <f t="shared" si="4"/>
        <v>0</v>
      </c>
      <c r="R73" s="53">
        <f>'LOOKUP  telda'!AF33</f>
        <v>0</v>
      </c>
    </row>
    <row r="74" spans="2:18">
      <c r="B74" s="107"/>
      <c r="C74" s="52" t="s">
        <v>106</v>
      </c>
      <c r="D74" s="53">
        <f>'LOOKUP  telda'!E34</f>
        <v>0</v>
      </c>
      <c r="E74" s="53">
        <f>'LOOKUP  telda'!F34+'LOOKUP  telda'!G34+'LOOKUP  telda'!H34</f>
        <v>0</v>
      </c>
      <c r="F74" s="53">
        <f>'LOOKUP  telda'!I34</f>
        <v>0</v>
      </c>
      <c r="G74" s="53">
        <f>'LOOKUP  telda'!J34</f>
        <v>0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0</v>
      </c>
      <c r="L74" s="53">
        <f>'LOOKUP  telda'!Y34</f>
        <v>0</v>
      </c>
      <c r="M74" s="53">
        <f>SUM('DATA MTD'!I74:L74)</f>
        <v>0</v>
      </c>
      <c r="N74" s="53">
        <f>'LOOKUP  telda'!Z34</f>
        <v>0</v>
      </c>
      <c r="O74" s="53">
        <f>'LOOKUP  telda'!AA34</f>
        <v>0</v>
      </c>
      <c r="P74" s="53">
        <f>'LOOKUP  telda'!AE34-'LOOKUP  telda'!AA34</f>
        <v>0</v>
      </c>
      <c r="Q74" s="53">
        <f t="shared" si="4"/>
        <v>0</v>
      </c>
      <c r="R74" s="53">
        <f>'LOOKUP  telda'!AF34</f>
        <v>0</v>
      </c>
    </row>
    <row r="75" spans="2:18">
      <c r="B75" s="107"/>
      <c r="C75" s="52" t="s">
        <v>107</v>
      </c>
      <c r="D75" s="53">
        <f>'LOOKUP  telda'!E35</f>
        <v>0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0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0</v>
      </c>
      <c r="L75" s="53">
        <f>'LOOKUP  telda'!Y35</f>
        <v>0</v>
      </c>
      <c r="M75" s="53">
        <f>SUM('DATA MTD'!I75:L75)</f>
        <v>0</v>
      </c>
      <c r="N75" s="53">
        <f>'LOOKUP  telda'!Z35</f>
        <v>0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08"/>
      <c r="C76" s="52" t="s">
        <v>108</v>
      </c>
      <c r="D76" s="53">
        <f>'LOOKUP  telda'!E36</f>
        <v>0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0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06" t="s">
        <v>70</v>
      </c>
      <c r="C77" s="52" t="s">
        <v>109</v>
      </c>
      <c r="D77" s="53">
        <f>'LOOKUP  telda'!E37</f>
        <v>0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0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07"/>
      <c r="C78" s="52" t="s">
        <v>110</v>
      </c>
      <c r="D78" s="53">
        <f>'LOOKUP  telda'!E38</f>
        <v>0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0</v>
      </c>
      <c r="H78" s="53">
        <f>'LOOKUP  telda'!K38</f>
        <v>0</v>
      </c>
      <c r="I78" s="53">
        <f>'LOOKUP  telda'!L38</f>
        <v>0</v>
      </c>
      <c r="J78" s="53">
        <f>'LOOKUP  telda'!P38</f>
        <v>0</v>
      </c>
      <c r="K78" s="53">
        <f>'LOOKUP  telda'!X38</f>
        <v>0</v>
      </c>
      <c r="L78" s="53">
        <f>'LOOKUP  telda'!Y38</f>
        <v>0</v>
      </c>
      <c r="M78" s="53">
        <f>SUM('DATA MTD'!I78:L78)</f>
        <v>0</v>
      </c>
      <c r="N78" s="53">
        <f>'LOOKUP  telda'!Z38</f>
        <v>0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0</v>
      </c>
    </row>
    <row r="79" spans="2:18">
      <c r="B79" s="107"/>
      <c r="C79" s="52" t="s">
        <v>111</v>
      </c>
      <c r="D79" s="53">
        <f>'LOOKUP  telda'!E39</f>
        <v>0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0</v>
      </c>
      <c r="H79" s="53">
        <f>'LOOKUP  telda'!K39</f>
        <v>0</v>
      </c>
      <c r="I79" s="53">
        <f>'LOOKUP  telda'!L39</f>
        <v>0</v>
      </c>
      <c r="J79" s="53">
        <f>'LOOKUP  telda'!P39</f>
        <v>0</v>
      </c>
      <c r="K79" s="53">
        <f>'LOOKUP  telda'!X39</f>
        <v>0</v>
      </c>
      <c r="L79" s="53">
        <f>'LOOKUP  telda'!Y39</f>
        <v>0</v>
      </c>
      <c r="M79" s="53">
        <f>SUM('DATA MTD'!I79:L79)</f>
        <v>0</v>
      </c>
      <c r="N79" s="53">
        <f>'LOOKUP  telda'!Z39</f>
        <v>0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29">
      <c r="B80" s="107"/>
      <c r="C80" s="52" t="s">
        <v>112</v>
      </c>
      <c r="D80" s="53">
        <f>'LOOKUP  telda'!E40</f>
        <v>0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0</v>
      </c>
      <c r="H80" s="53">
        <f>'LOOKUP  telda'!K40</f>
        <v>0</v>
      </c>
      <c r="I80" s="53">
        <f>'LOOKUP  telda'!L40</f>
        <v>0</v>
      </c>
      <c r="J80" s="53">
        <f>'LOOKUP  telda'!P40</f>
        <v>0</v>
      </c>
      <c r="K80" s="53">
        <f>'LOOKUP  telda'!X40</f>
        <v>0</v>
      </c>
      <c r="L80" s="53">
        <f>'LOOKUP  telda'!Y40</f>
        <v>0</v>
      </c>
      <c r="M80" s="53">
        <f>SUM('DATA MTD'!I80:L80)</f>
        <v>0</v>
      </c>
      <c r="N80" s="53">
        <f>'LOOKUP  telda'!Z40</f>
        <v>0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0</v>
      </c>
    </row>
    <row r="81" spans="2:18">
      <c r="B81" s="107"/>
      <c r="C81" s="52" t="s">
        <v>113</v>
      </c>
      <c r="D81" s="53">
        <f>'LOOKUP  telda'!E41</f>
        <v>0</v>
      </c>
      <c r="E81" s="53">
        <f>'LOOKUP  telda'!F41+'LOOKUP  telda'!G41+'LOOKUP  telda'!H41</f>
        <v>0</v>
      </c>
      <c r="F81" s="53">
        <f>'LOOKUP  telda'!I41</f>
        <v>0</v>
      </c>
      <c r="G81" s="53">
        <f>'LOOKUP  telda'!J41</f>
        <v>0</v>
      </c>
      <c r="H81" s="53">
        <f>'LOOKUP  telda'!K41</f>
        <v>0</v>
      </c>
      <c r="I81" s="53">
        <f>'LOOKUP  telda'!L41</f>
        <v>0</v>
      </c>
      <c r="J81" s="53">
        <f>'LOOKUP  telda'!P41</f>
        <v>0</v>
      </c>
      <c r="K81" s="53">
        <f>'LOOKUP  telda'!X41</f>
        <v>0</v>
      </c>
      <c r="L81" s="53">
        <f>'LOOKUP  telda'!Y41</f>
        <v>0</v>
      </c>
      <c r="M81" s="53">
        <f>SUM('DATA MTD'!I81:L81)</f>
        <v>0</v>
      </c>
      <c r="N81" s="53">
        <f>'LOOKUP  telda'!Z41</f>
        <v>0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07"/>
      <c r="C82" s="52" t="s">
        <v>114</v>
      </c>
      <c r="D82" s="53">
        <f>'LOOKUP  telda'!E42</f>
        <v>0</v>
      </c>
      <c r="E82" s="53">
        <f>'LOOKUP  telda'!F42+'LOOKUP  telda'!G42+'LOOKUP  telda'!H42</f>
        <v>0</v>
      </c>
      <c r="F82" s="53">
        <f>'LOOKUP  telda'!I42</f>
        <v>0</v>
      </c>
      <c r="G82" s="53">
        <f>'LOOKUP  telda'!J42</f>
        <v>0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0</v>
      </c>
      <c r="L82" s="53">
        <f>'LOOKUP  telda'!Y42</f>
        <v>0</v>
      </c>
      <c r="M82" s="53">
        <f>SUM('DATA MTD'!I82:L82)</f>
        <v>0</v>
      </c>
      <c r="N82" s="53">
        <f>'LOOKUP  telda'!Z42</f>
        <v>0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29">
      <c r="B83" s="107"/>
      <c r="C83" s="52" t="s">
        <v>115</v>
      </c>
      <c r="D83" s="53">
        <f>'LOOKUP  telda'!E43</f>
        <v>0</v>
      </c>
      <c r="E83" s="53">
        <f>'LOOKUP  telda'!F43+'LOOKUP  telda'!G43+'LOOKUP  telda'!H43</f>
        <v>0</v>
      </c>
      <c r="F83" s="53">
        <f>'LOOKUP  telda'!I43</f>
        <v>0</v>
      </c>
      <c r="G83" s="53">
        <f>'LOOKUP  telda'!J43</f>
        <v>0</v>
      </c>
      <c r="H83" s="53">
        <f>'LOOKUP  telda'!K43</f>
        <v>0</v>
      </c>
      <c r="I83" s="53">
        <f>'LOOKUP  telda'!L43</f>
        <v>0</v>
      </c>
      <c r="J83" s="53">
        <f>'LOOKUP  telda'!P43</f>
        <v>0</v>
      </c>
      <c r="K83" s="53">
        <f>'LOOKUP  telda'!X43</f>
        <v>0</v>
      </c>
      <c r="L83" s="53">
        <f>'LOOKUP  telda'!Y43</f>
        <v>0</v>
      </c>
      <c r="M83" s="53">
        <f>SUM('DATA MTD'!I83:L83)</f>
        <v>0</v>
      </c>
      <c r="N83" s="53">
        <f>'LOOKUP  telda'!Z43</f>
        <v>0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0</v>
      </c>
    </row>
    <row r="84" spans="2:18" ht="29">
      <c r="B84" s="107"/>
      <c r="C84" s="52" t="s">
        <v>116</v>
      </c>
      <c r="D84" s="53">
        <f>'LOOKUP  telda'!E44</f>
        <v>0</v>
      </c>
      <c r="E84" s="53">
        <f>'LOOKUP  telda'!F44+'LOOKUP  telda'!G44+'LOOKUP  telda'!H44</f>
        <v>0</v>
      </c>
      <c r="F84" s="53">
        <f>'LOOKUP  telda'!I44</f>
        <v>0</v>
      </c>
      <c r="G84" s="53">
        <f>'LOOKUP  telda'!J44</f>
        <v>0</v>
      </c>
      <c r="H84" s="53">
        <f>'LOOKUP  telda'!K44</f>
        <v>0</v>
      </c>
      <c r="I84" s="53">
        <f>'LOOKUP  telda'!L44</f>
        <v>0</v>
      </c>
      <c r="J84" s="53">
        <f>'LOOKUP  telda'!P44</f>
        <v>0</v>
      </c>
      <c r="K84" s="53">
        <f>'LOOKUP  telda'!X44</f>
        <v>0</v>
      </c>
      <c r="L84" s="53">
        <f>'LOOKUP  telda'!Y44</f>
        <v>0</v>
      </c>
      <c r="M84" s="53">
        <f>SUM('DATA MTD'!I84:L84)</f>
        <v>0</v>
      </c>
      <c r="N84" s="53">
        <f>'LOOKUP  telda'!Z44</f>
        <v>0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0</v>
      </c>
    </row>
    <row r="85" spans="2:18">
      <c r="B85" s="107"/>
      <c r="C85" s="52" t="s">
        <v>117</v>
      </c>
      <c r="D85" s="53">
        <f>'LOOKUP  telda'!E45</f>
        <v>0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0</v>
      </c>
      <c r="H85" s="53">
        <f>'LOOKUP  telda'!K45</f>
        <v>0</v>
      </c>
      <c r="I85" s="53">
        <f>'LOOKUP  telda'!L45</f>
        <v>0</v>
      </c>
      <c r="J85" s="53">
        <f>'LOOKUP  telda'!P45</f>
        <v>0</v>
      </c>
      <c r="K85" s="53">
        <f>'LOOKUP  telda'!X45</f>
        <v>0</v>
      </c>
      <c r="L85" s="53">
        <f>'LOOKUP  telda'!Y45</f>
        <v>0</v>
      </c>
      <c r="M85" s="53">
        <f>SUM('DATA MTD'!I85:L85)</f>
        <v>0</v>
      </c>
      <c r="N85" s="53">
        <f>'LOOKUP  telda'!Z45</f>
        <v>0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07"/>
      <c r="C86" s="52" t="s">
        <v>118</v>
      </c>
      <c r="D86" s="53">
        <f>'LOOKUP  telda'!E46</f>
        <v>0</v>
      </c>
      <c r="E86" s="53">
        <f>'LOOKUP  telda'!F46+'LOOKUP  telda'!G46+'LOOKUP  telda'!H46</f>
        <v>0</v>
      </c>
      <c r="F86" s="53">
        <f>'LOOKUP  telda'!I46</f>
        <v>0</v>
      </c>
      <c r="G86" s="53">
        <f>'LOOKUP  telda'!J46</f>
        <v>0</v>
      </c>
      <c r="H86" s="53">
        <f>'LOOKUP  telda'!K46</f>
        <v>0</v>
      </c>
      <c r="I86" s="53">
        <f>'LOOKUP  telda'!L46</f>
        <v>0</v>
      </c>
      <c r="J86" s="53">
        <f>'LOOKUP  telda'!P46</f>
        <v>0</v>
      </c>
      <c r="K86" s="53">
        <f>'LOOKUP  telda'!X46</f>
        <v>0</v>
      </c>
      <c r="L86" s="53">
        <f>'LOOKUP  telda'!Y46</f>
        <v>0</v>
      </c>
      <c r="M86" s="53">
        <f>SUM('DATA MTD'!I86:L86)</f>
        <v>0</v>
      </c>
      <c r="N86" s="53">
        <f>'LOOKUP  telda'!Z46</f>
        <v>0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0</v>
      </c>
    </row>
    <row r="87" spans="2:18">
      <c r="B87" s="107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08"/>
      <c r="C88" s="52" t="s">
        <v>120</v>
      </c>
      <c r="D88" s="53">
        <f>'LOOKUP  telda'!E48</f>
        <v>0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0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06" t="s">
        <v>55</v>
      </c>
      <c r="C89" s="52" t="s">
        <v>121</v>
      </c>
      <c r="D89" s="53">
        <f>'LOOKUP  telda'!E49</f>
        <v>0</v>
      </c>
      <c r="E89" s="53">
        <f>'LOOKUP  telda'!F49+'LOOKUP  telda'!G49+'LOOKUP  telda'!H49</f>
        <v>0</v>
      </c>
      <c r="F89" s="53">
        <f>'LOOKUP  telda'!I49</f>
        <v>0</v>
      </c>
      <c r="G89" s="53">
        <f>'LOOKUP  telda'!J49</f>
        <v>0</v>
      </c>
      <c r="H89" s="53">
        <f>'LOOKUP  telda'!K49</f>
        <v>0</v>
      </c>
      <c r="I89" s="53">
        <f>'LOOKUP  telda'!L49</f>
        <v>0</v>
      </c>
      <c r="J89" s="53">
        <f>'LOOKUP  telda'!P49</f>
        <v>0</v>
      </c>
      <c r="K89" s="53">
        <f>'LOOKUP  telda'!X49</f>
        <v>0</v>
      </c>
      <c r="L89" s="53">
        <f>'LOOKUP  telda'!Y49</f>
        <v>0</v>
      </c>
      <c r="M89" s="53">
        <f>SUM('DATA MTD'!I89:L89)</f>
        <v>0</v>
      </c>
      <c r="N89" s="53">
        <f>'LOOKUP  telda'!Z49</f>
        <v>0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0</v>
      </c>
    </row>
    <row r="90" spans="2:18">
      <c r="B90" s="107"/>
      <c r="C90" s="52" t="s">
        <v>122</v>
      </c>
      <c r="D90" s="53">
        <f>'LOOKUP  telda'!E50</f>
        <v>0</v>
      </c>
      <c r="E90" s="53">
        <f>'LOOKUP  telda'!F50+'LOOKUP  telda'!G50+'LOOKUP  telda'!H50</f>
        <v>0</v>
      </c>
      <c r="F90" s="53">
        <f>'LOOKUP  telda'!I50</f>
        <v>0</v>
      </c>
      <c r="G90" s="53">
        <f>'LOOKUP  telda'!J50</f>
        <v>0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0</v>
      </c>
      <c r="L90" s="53">
        <f>'LOOKUP  telda'!Y50</f>
        <v>0</v>
      </c>
      <c r="M90" s="53">
        <f>SUM('DATA MTD'!I90:L90)</f>
        <v>0</v>
      </c>
      <c r="N90" s="53">
        <f>'LOOKUP  telda'!Z50</f>
        <v>0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0</v>
      </c>
    </row>
    <row r="91" spans="2:18">
      <c r="B91" s="107"/>
      <c r="C91" s="52" t="s">
        <v>123</v>
      </c>
      <c r="D91" s="53">
        <f>'LOOKUP  telda'!E51</f>
        <v>0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0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0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0</v>
      </c>
    </row>
    <row r="92" spans="2:18">
      <c r="B92" s="107"/>
      <c r="C92" s="52" t="s">
        <v>124</v>
      </c>
      <c r="D92" s="53">
        <f>'LOOKUP  telda'!E52</f>
        <v>0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0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0</v>
      </c>
      <c r="L92" s="53">
        <f>'LOOKUP  telda'!Y52</f>
        <v>0</v>
      </c>
      <c r="M92" s="53">
        <f>SUM('DATA MTD'!I92:L92)</f>
        <v>0</v>
      </c>
      <c r="N92" s="53">
        <f>'LOOKUP  telda'!Z52</f>
        <v>0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0</v>
      </c>
    </row>
    <row r="93" spans="2:18">
      <c r="B93" s="107"/>
      <c r="C93" s="52" t="s">
        <v>125</v>
      </c>
      <c r="D93" s="53">
        <f>'LOOKUP  telda'!E53</f>
        <v>0</v>
      </c>
      <c r="E93" s="53">
        <f>'LOOKUP  telda'!F53+'LOOKUP  telda'!G53+'LOOKUP  telda'!H53</f>
        <v>0</v>
      </c>
      <c r="F93" s="53">
        <f>'LOOKUP  telda'!I53</f>
        <v>0</v>
      </c>
      <c r="G93" s="53">
        <f>'LOOKUP  telda'!J53</f>
        <v>0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0</v>
      </c>
      <c r="L93" s="53">
        <f>'LOOKUP  telda'!Y53</f>
        <v>0</v>
      </c>
      <c r="M93" s="53">
        <f>SUM('DATA MTD'!I93:L93)</f>
        <v>0</v>
      </c>
      <c r="N93" s="53">
        <f>'LOOKUP  telda'!Z53</f>
        <v>0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0</v>
      </c>
    </row>
    <row r="94" spans="2:18">
      <c r="B94" s="107"/>
      <c r="C94" s="52" t="s">
        <v>126</v>
      </c>
      <c r="D94" s="53">
        <f>'LOOKUP  telda'!E54</f>
        <v>0</v>
      </c>
      <c r="E94" s="53">
        <f>'LOOKUP  telda'!F54+'LOOKUP  telda'!G54+'LOOKUP  telda'!H54</f>
        <v>0</v>
      </c>
      <c r="F94" s="53">
        <f>'LOOKUP  telda'!I54</f>
        <v>0</v>
      </c>
      <c r="G94" s="53">
        <f>'LOOKUP  telda'!J54</f>
        <v>0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0</v>
      </c>
      <c r="M94" s="53">
        <f>SUM('DATA MTD'!I94:L94)</f>
        <v>0</v>
      </c>
      <c r="N94" s="53">
        <f>'LOOKUP  telda'!Z54</f>
        <v>0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0</v>
      </c>
    </row>
    <row r="95" spans="2:18">
      <c r="B95" s="107"/>
      <c r="C95" s="52" t="s">
        <v>127</v>
      </c>
      <c r="D95" s="53">
        <f>'LOOKUP  telda'!E55</f>
        <v>0</v>
      </c>
      <c r="E95" s="53">
        <f>'LOOKUP  telda'!F55+'LOOKUP  telda'!G55+'LOOKUP  telda'!H55</f>
        <v>0</v>
      </c>
      <c r="F95" s="53">
        <f>'LOOKUP  telda'!I55</f>
        <v>0</v>
      </c>
      <c r="G95" s="53">
        <f>'LOOKUP  telda'!J55</f>
        <v>0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0</v>
      </c>
      <c r="L95" s="53">
        <f>'LOOKUP  telda'!Y55</f>
        <v>0</v>
      </c>
      <c r="M95" s="53">
        <f>SUM('DATA MTD'!I95:L95)</f>
        <v>0</v>
      </c>
      <c r="N95" s="53">
        <f>'LOOKUP  telda'!Z55</f>
        <v>0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0</v>
      </c>
    </row>
    <row r="96" spans="2:18">
      <c r="B96" s="108"/>
      <c r="C96" s="52" t="s">
        <v>128</v>
      </c>
      <c r="D96" s="53">
        <f>'LOOKUP  telda'!E56</f>
        <v>0</v>
      </c>
      <c r="E96" s="53">
        <f>'LOOKUP  telda'!F56+'LOOKUP  telda'!G56+'LOOKUP  telda'!H56</f>
        <v>0</v>
      </c>
      <c r="F96" s="53">
        <f>'LOOKUP  telda'!I56</f>
        <v>0</v>
      </c>
      <c r="G96" s="53">
        <f>'LOOKUP  telda'!J56</f>
        <v>0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0</v>
      </c>
      <c r="L96" s="53">
        <f>'LOOKUP  telda'!Y56</f>
        <v>0</v>
      </c>
      <c r="M96" s="53">
        <f>SUM('DATA MTD'!I96:L96)</f>
        <v>0</v>
      </c>
      <c r="N96" s="53">
        <f>'LOOKUP  telda'!Z56</f>
        <v>0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0</v>
      </c>
    </row>
    <row r="97" spans="2:18" ht="15.5">
      <c r="B97" s="104" t="s">
        <v>62</v>
      </c>
      <c r="C97" s="105"/>
      <c r="D97" s="56">
        <f>SUM(D47:D96)</f>
        <v>11</v>
      </c>
      <c r="E97" s="56">
        <f t="shared" ref="E97:R97" si="5">SUM(E47:E96)</f>
        <v>0</v>
      </c>
      <c r="F97" s="56">
        <f t="shared" si="5"/>
        <v>1</v>
      </c>
      <c r="G97" s="56">
        <f t="shared" si="5"/>
        <v>0</v>
      </c>
      <c r="H97" s="56">
        <f t="shared" si="5"/>
        <v>0</v>
      </c>
      <c r="I97" s="56">
        <f t="shared" si="5"/>
        <v>0</v>
      </c>
      <c r="J97" s="56">
        <f t="shared" si="5"/>
        <v>1</v>
      </c>
      <c r="K97" s="56">
        <f t="shared" si="5"/>
        <v>1</v>
      </c>
      <c r="L97" s="56">
        <f t="shared" si="5"/>
        <v>0</v>
      </c>
      <c r="M97" s="56">
        <f t="shared" si="5"/>
        <v>2</v>
      </c>
      <c r="N97" s="56">
        <f t="shared" si="5"/>
        <v>7</v>
      </c>
      <c r="O97" s="56">
        <f t="shared" si="5"/>
        <v>0</v>
      </c>
      <c r="P97" s="56">
        <f t="shared" si="5"/>
        <v>0</v>
      </c>
      <c r="Q97" s="56">
        <f t="shared" si="5"/>
        <v>0</v>
      </c>
      <c r="R97" s="56">
        <f t="shared" si="5"/>
        <v>1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1" t="str">
        <f ca="1">"PROVISIONING NEW SALES INDIBIZ TR3 JBN MTD  "&amp;TEXT(TODAY()-1,"YYYY-MM-DD ")</f>
        <v xml:space="preserve">PROVISIONING NEW SALES INDIBIZ TR3 JBN MTD  2026-09-15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1" t="str">
        <f ca="1">"PERIODE ORDER &amp; PS : 2026-01-01 to  "&amp;TEXT(TODAY()-1,"YYYY-MM-DD ")</f>
        <v xml:space="preserve">PERIODE ORDER &amp; PS : 2026-01-01 to  2026-09-15 </v>
      </c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29" t="s">
        <v>612</v>
      </c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32" t="s">
        <v>1</v>
      </c>
      <c r="D6" s="135" t="s">
        <v>129</v>
      </c>
      <c r="E6" s="135" t="s">
        <v>67</v>
      </c>
      <c r="F6" s="158" t="s">
        <v>12</v>
      </c>
      <c r="G6" s="159"/>
      <c r="H6" s="160"/>
      <c r="I6" s="138" t="s">
        <v>14</v>
      </c>
      <c r="J6" s="141" t="s">
        <v>8</v>
      </c>
      <c r="K6" s="141" t="s">
        <v>9</v>
      </c>
      <c r="L6" s="167" t="s">
        <v>10</v>
      </c>
      <c r="M6" s="168"/>
      <c r="N6" s="168"/>
      <c r="O6" s="169"/>
      <c r="P6" s="144" t="s">
        <v>11</v>
      </c>
      <c r="Q6" s="147" t="s">
        <v>130</v>
      </c>
      <c r="R6" s="147" t="s">
        <v>131</v>
      </c>
      <c r="S6" s="147" t="s">
        <v>132</v>
      </c>
    </row>
    <row r="7" spans="3:31" ht="15.65" customHeight="1">
      <c r="C7" s="133"/>
      <c r="D7" s="136"/>
      <c r="E7" s="136"/>
      <c r="F7" s="161"/>
      <c r="G7" s="162"/>
      <c r="H7" s="163"/>
      <c r="I7" s="139"/>
      <c r="J7" s="142"/>
      <c r="K7" s="142"/>
      <c r="L7" s="170"/>
      <c r="M7" s="171"/>
      <c r="N7" s="171"/>
      <c r="O7" s="172"/>
      <c r="P7" s="145"/>
      <c r="Q7" s="148"/>
      <c r="R7" s="148"/>
      <c r="S7" s="148"/>
    </row>
    <row r="8" spans="3:31" ht="14.5" customHeight="1">
      <c r="C8" s="133"/>
      <c r="D8" s="136"/>
      <c r="E8" s="136"/>
      <c r="F8" s="164"/>
      <c r="G8" s="165"/>
      <c r="H8" s="166"/>
      <c r="I8" s="139"/>
      <c r="J8" s="142"/>
      <c r="K8" s="142"/>
      <c r="L8" s="173"/>
      <c r="M8" s="174"/>
      <c r="N8" s="174"/>
      <c r="O8" s="175"/>
      <c r="P8" s="145"/>
      <c r="Q8" s="148"/>
      <c r="R8" s="148"/>
      <c r="S8" s="148"/>
    </row>
    <row r="9" spans="3:31" ht="49.5" customHeight="1">
      <c r="C9" s="134"/>
      <c r="D9" s="137"/>
      <c r="E9" s="137"/>
      <c r="F9" s="22" t="s">
        <v>133</v>
      </c>
      <c r="G9" s="22" t="s">
        <v>30</v>
      </c>
      <c r="H9" s="22" t="s">
        <v>69</v>
      </c>
      <c r="I9" s="140"/>
      <c r="J9" s="143"/>
      <c r="K9" s="143"/>
      <c r="L9" s="37" t="s">
        <v>2</v>
      </c>
      <c r="M9" s="37" t="s">
        <v>18</v>
      </c>
      <c r="N9" s="37" t="s">
        <v>20</v>
      </c>
      <c r="O9" s="37" t="s">
        <v>22</v>
      </c>
      <c r="P9" s="146"/>
      <c r="Q9" s="149"/>
      <c r="R9" s="149"/>
      <c r="S9" s="149"/>
      <c r="X9">
        <f>205/216</f>
        <v>0.94907407407407407</v>
      </c>
    </row>
    <row r="10" spans="3:31" ht="15.5">
      <c r="C10" s="23" t="s">
        <v>34</v>
      </c>
      <c r="D10" s="24">
        <f>'COPY DATA XPRO'!E63</f>
        <v>126</v>
      </c>
      <c r="E10" s="24">
        <f>'COPY DATA XPRO'!F63+'COPY DATA XPRO'!G63+'COPY DATA XPRO'!H63</f>
        <v>4</v>
      </c>
      <c r="F10" s="24">
        <f>'COPY DATA XPRO'!I63</f>
        <v>19</v>
      </c>
      <c r="G10" s="24">
        <f>'COPY DATA XPRO'!AA63</f>
        <v>0</v>
      </c>
      <c r="H10" s="24">
        <f>'COPY DATA XPRO'!AE63-HARIAN!G10</f>
        <v>2</v>
      </c>
      <c r="I10" s="24">
        <f>'COPY DATA XPRO'!AF63</f>
        <v>17</v>
      </c>
      <c r="J10" s="24">
        <f>'COPY DATA XPRO'!J63</f>
        <v>4</v>
      </c>
      <c r="K10" s="24">
        <f>'COPY DATA XPRO'!K63</f>
        <v>0</v>
      </c>
      <c r="L10" s="24">
        <f>'COPY DATA XPRO'!L63</f>
        <v>0</v>
      </c>
      <c r="M10" s="24">
        <f>'COPY DATA XPRO'!P63</f>
        <v>11</v>
      </c>
      <c r="N10" s="24">
        <f>'COPY DATA XPRO'!X63</f>
        <v>2</v>
      </c>
      <c r="O10" s="24">
        <f>'COPY DATA XPRO'!Y63</f>
        <v>1</v>
      </c>
      <c r="P10" s="24">
        <f>'COPY DATA XPRO'!Z63</f>
        <v>62</v>
      </c>
      <c r="Q10" s="40">
        <f t="shared" ref="Q10:R15" si="0">T10</f>
        <v>0.68888888888888888</v>
      </c>
      <c r="R10" s="40">
        <f>U10</f>
        <v>0.81578947368421051</v>
      </c>
      <c r="S10" s="40">
        <f>VLOOKUP(C10,Sheet3!$A$19:$G$81,7,FALSE)</f>
        <v>0.95454545454545459</v>
      </c>
      <c r="T10" s="8">
        <f t="shared" ref="T10:T15" si="1">P10/(D10-F10-K10-I10)</f>
        <v>0.68888888888888888</v>
      </c>
      <c r="U10" s="8">
        <f>P10/(M10+N10+O10+P10)</f>
        <v>0.81578947368421051</v>
      </c>
    </row>
    <row r="11" spans="3:31" ht="15.5">
      <c r="C11" s="23" t="s">
        <v>38</v>
      </c>
      <c r="D11" s="24">
        <f>'COPY DATA XPRO'!E64</f>
        <v>276</v>
      </c>
      <c r="E11" s="24">
        <f>'COPY DATA XPRO'!F64+'COPY DATA XPRO'!G64+'COPY DATA XPRO'!H64</f>
        <v>2</v>
      </c>
      <c r="F11" s="24">
        <f>'COPY DATA XPRO'!I64</f>
        <v>4</v>
      </c>
      <c r="G11" s="24">
        <f>'COPY DATA XPRO'!AA64</f>
        <v>2</v>
      </c>
      <c r="H11" s="24">
        <f>'COPY DATA XPRO'!AE64-HARIAN!G11</f>
        <v>8</v>
      </c>
      <c r="I11" s="24">
        <f>'COPY DATA XPRO'!AF64</f>
        <v>21</v>
      </c>
      <c r="J11" s="24">
        <f>'COPY DATA XPRO'!J64</f>
        <v>9</v>
      </c>
      <c r="K11" s="24">
        <f>'COPY DATA XPRO'!K64</f>
        <v>4</v>
      </c>
      <c r="L11" s="24">
        <f>'COPY DATA XPRO'!L64</f>
        <v>1</v>
      </c>
      <c r="M11" s="24">
        <f>'COPY DATA XPRO'!P64</f>
        <v>2</v>
      </c>
      <c r="N11" s="24">
        <f>'COPY DATA XPRO'!X64</f>
        <v>3</v>
      </c>
      <c r="O11" s="24">
        <f>'COPY DATA XPRO'!Y64</f>
        <v>1</v>
      </c>
      <c r="P11" s="24">
        <f>'COPY DATA XPRO'!Z64</f>
        <v>213</v>
      </c>
      <c r="Q11" s="40">
        <f t="shared" si="0"/>
        <v>0.86234817813765186</v>
      </c>
      <c r="R11" s="40">
        <f t="shared" si="0"/>
        <v>0.9726027397260274</v>
      </c>
      <c r="S11" s="40">
        <f>VLOOKUP(C11,Sheet3!$A$19:$G$81,7,FALSE)</f>
        <v>0.96363636363636362</v>
      </c>
      <c r="T11" s="8">
        <f t="shared" si="1"/>
        <v>0.86234817813765186</v>
      </c>
      <c r="U11" s="8">
        <f t="shared" ref="U11:U15" si="2">P11/(M11+N11+O11+P11)</f>
        <v>0.9726027397260274</v>
      </c>
    </row>
    <row r="12" spans="3:31" ht="15.5">
      <c r="C12" s="23" t="s">
        <v>42</v>
      </c>
      <c r="D12" s="24">
        <f>'COPY DATA XPRO'!E65</f>
        <v>226</v>
      </c>
      <c r="E12" s="24">
        <f>'COPY DATA XPRO'!F65+'COPY DATA XPRO'!G65+'COPY DATA XPRO'!H65</f>
        <v>3</v>
      </c>
      <c r="F12" s="24">
        <f>'COPY DATA XPRO'!I65</f>
        <v>10</v>
      </c>
      <c r="G12" s="24">
        <f>'COPY DATA XPRO'!AA65</f>
        <v>8</v>
      </c>
      <c r="H12" s="24">
        <f>'COPY DATA XPRO'!AE65-HARIAN!G12</f>
        <v>8</v>
      </c>
      <c r="I12" s="24">
        <f>'COPY DATA XPRO'!AF65</f>
        <v>12</v>
      </c>
      <c r="J12" s="24">
        <f>'COPY DATA XPRO'!J65</f>
        <v>9</v>
      </c>
      <c r="K12" s="24">
        <f>'COPY DATA XPRO'!K65</f>
        <v>0</v>
      </c>
      <c r="L12" s="24">
        <f>'COPY DATA XPRO'!L65</f>
        <v>0</v>
      </c>
      <c r="M12" s="24">
        <f>'COPY DATA XPRO'!P65</f>
        <v>1</v>
      </c>
      <c r="N12" s="24">
        <f>'COPY DATA XPRO'!X65</f>
        <v>5</v>
      </c>
      <c r="O12" s="24">
        <f>'COPY DATA XPRO'!Y65</f>
        <v>3</v>
      </c>
      <c r="P12" s="24">
        <f>'COPY DATA XPRO'!Z65</f>
        <v>164</v>
      </c>
      <c r="Q12" s="40">
        <f t="shared" si="0"/>
        <v>0.80392156862745101</v>
      </c>
      <c r="R12" s="40">
        <f t="shared" si="0"/>
        <v>0.94797687861271673</v>
      </c>
      <c r="S12" s="40">
        <f>VLOOKUP(C12,Sheet3!$A$19:$G$81,7,FALSE)</f>
        <v>0.98203592814371254</v>
      </c>
      <c r="T12" s="8">
        <f t="shared" si="1"/>
        <v>0.80392156862745101</v>
      </c>
      <c r="U12" s="8">
        <f t="shared" si="2"/>
        <v>0.94797687861271673</v>
      </c>
    </row>
    <row r="13" spans="3:31" ht="15.5">
      <c r="C13" s="23" t="s">
        <v>45</v>
      </c>
      <c r="D13" s="24">
        <f>'COPY DATA XPRO'!E66</f>
        <v>291</v>
      </c>
      <c r="E13" s="24">
        <f>'COPY DATA XPRO'!F66+'COPY DATA XPRO'!G66+'COPY DATA XPRO'!H66</f>
        <v>5</v>
      </c>
      <c r="F13" s="24">
        <f>'COPY DATA XPRO'!I66</f>
        <v>2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55</v>
      </c>
      <c r="J13" s="24">
        <f>'COPY DATA XPRO'!J66</f>
        <v>6</v>
      </c>
      <c r="K13" s="24">
        <f>'COPY DATA XPRO'!K66</f>
        <v>6</v>
      </c>
      <c r="L13" s="24">
        <f>'COPY DATA XPRO'!L66</f>
        <v>0</v>
      </c>
      <c r="M13" s="24">
        <f>'COPY DATA XPRO'!P66</f>
        <v>25</v>
      </c>
      <c r="N13" s="24">
        <f>'COPY DATA XPRO'!X66</f>
        <v>16</v>
      </c>
      <c r="O13" s="24">
        <f>'COPY DATA XPRO'!Y66</f>
        <v>9</v>
      </c>
      <c r="P13" s="24">
        <f>'COPY DATA XPRO'!Z66</f>
        <v>157</v>
      </c>
      <c r="Q13" s="40">
        <f t="shared" si="0"/>
        <v>0.68859649122807021</v>
      </c>
      <c r="R13" s="40">
        <f t="shared" si="0"/>
        <v>0.75845410628019327</v>
      </c>
      <c r="S13" s="40">
        <f>VLOOKUP(C13,Sheet3!$A$19:$G$81,7,FALSE)</f>
        <v>0.80838323353293418</v>
      </c>
      <c r="T13" s="8">
        <f t="shared" si="1"/>
        <v>0.68859649122807021</v>
      </c>
      <c r="U13" s="8">
        <f t="shared" si="2"/>
        <v>0.75845410628019327</v>
      </c>
    </row>
    <row r="14" spans="3:31" ht="15.5">
      <c r="C14" s="23" t="s">
        <v>55</v>
      </c>
      <c r="D14" s="24">
        <f>'COPY DATA XPRO'!E69</f>
        <v>361</v>
      </c>
      <c r="E14" s="24">
        <f>'COPY DATA XPRO'!F69+'COPY DATA XPRO'!G69+'COPY DATA XPRO'!H69</f>
        <v>6</v>
      </c>
      <c r="F14" s="24">
        <f>'COPY DATA XPRO'!I69</f>
        <v>13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65</v>
      </c>
      <c r="J14" s="24">
        <f>'COPY DATA XPRO'!J69</f>
        <v>34</v>
      </c>
      <c r="K14" s="24">
        <f>'COPY DATA XPRO'!K69</f>
        <v>4</v>
      </c>
      <c r="L14" s="24">
        <f>'COPY DATA XPRO'!L69</f>
        <v>2</v>
      </c>
      <c r="M14" s="24">
        <f>'COPY DATA XPRO'!P69</f>
        <v>3</v>
      </c>
      <c r="N14" s="24">
        <f>'COPY DATA XPRO'!X69</f>
        <v>5</v>
      </c>
      <c r="O14" s="24">
        <f>'COPY DATA XPRO'!Y69</f>
        <v>5</v>
      </c>
      <c r="P14" s="24">
        <f>'COPY DATA XPRO'!Z69</f>
        <v>216</v>
      </c>
      <c r="Q14" s="40">
        <f t="shared" si="0"/>
        <v>0.77419354838709675</v>
      </c>
      <c r="R14" s="40">
        <f t="shared" si="0"/>
        <v>0.94323144104803491</v>
      </c>
      <c r="S14" s="40">
        <f>VLOOKUP(C14,Sheet3!$A$19:$G$81,7,FALSE)</f>
        <v>0.9955357142857143</v>
      </c>
      <c r="T14" s="8">
        <f t="shared" si="1"/>
        <v>0.77419354838709675</v>
      </c>
      <c r="U14" s="8">
        <f t="shared" si="2"/>
        <v>0.94323144104803491</v>
      </c>
    </row>
    <row r="15" spans="3:31" ht="15.5">
      <c r="C15" s="25" t="s">
        <v>62</v>
      </c>
      <c r="D15" s="26">
        <f>SUM(D10:D14)</f>
        <v>1280</v>
      </c>
      <c r="E15" s="26">
        <f>SUM(E10:E14)</f>
        <v>20</v>
      </c>
      <c r="F15" s="26">
        <f>SUM(F10:F14)</f>
        <v>48</v>
      </c>
      <c r="G15" s="26">
        <f t="shared" ref="G15:P15" si="3">SUM(G10:G14)</f>
        <v>10</v>
      </c>
      <c r="H15" s="26">
        <f t="shared" si="3"/>
        <v>18</v>
      </c>
      <c r="I15" s="26">
        <f t="shared" si="3"/>
        <v>170</v>
      </c>
      <c r="J15" s="26">
        <f t="shared" si="3"/>
        <v>62</v>
      </c>
      <c r="K15" s="26">
        <f t="shared" si="3"/>
        <v>14</v>
      </c>
      <c r="L15" s="26">
        <f t="shared" si="3"/>
        <v>3</v>
      </c>
      <c r="M15" s="26">
        <f t="shared" si="3"/>
        <v>42</v>
      </c>
      <c r="N15" s="26">
        <f t="shared" si="3"/>
        <v>31</v>
      </c>
      <c r="O15" s="26">
        <f t="shared" si="3"/>
        <v>19</v>
      </c>
      <c r="P15" s="26">
        <f t="shared" si="3"/>
        <v>812</v>
      </c>
      <c r="Q15" s="41">
        <f t="shared" si="0"/>
        <v>0.77480916030534353</v>
      </c>
      <c r="R15" s="41">
        <f>U15</f>
        <v>0.89823008849557517</v>
      </c>
      <c r="S15" s="41">
        <f>Sheet3!G10</f>
        <v>0.94431279620853081</v>
      </c>
      <c r="T15" s="8">
        <f t="shared" si="1"/>
        <v>0.77480916030534353</v>
      </c>
      <c r="U15" s="8">
        <f t="shared" si="2"/>
        <v>0.89823008849557517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0" t="s">
        <v>72</v>
      </c>
      <c r="E17" s="131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5">
      <c r="C18" s="29"/>
      <c r="D18" s="127" t="s">
        <v>73</v>
      </c>
      <c r="E18" s="128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27" t="s">
        <v>74</v>
      </c>
      <c r="E19" s="128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27" t="s">
        <v>75</v>
      </c>
      <c r="E20" s="128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27" t="s">
        <v>76</v>
      </c>
      <c r="E21" s="128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23" t="s">
        <v>138</v>
      </c>
      <c r="E22" s="124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25" t="str">
        <f ca="1">C2</f>
        <v xml:space="preserve">PROVISIONING NEW SALES INDIBIZ TR3 JBN MTD  2026-09-15 </v>
      </c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34"/>
    </row>
    <row r="25" spans="2:22">
      <c r="B25" s="125" t="str">
        <f ca="1">C3</f>
        <v xml:space="preserve">PERIODE ORDER &amp; PS : 2026-01-01 to  2026-09-15 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34"/>
    </row>
    <row r="26" spans="2:22" ht="18.5">
      <c r="B26" s="126" t="str">
        <f>C4</f>
        <v>Last update proses : 06-03-2026 15:19:48 WIB (Source: ETL XPRO)</v>
      </c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35"/>
    </row>
    <row r="27" spans="2:22" ht="15.5"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36"/>
    </row>
    <row r="29" spans="2:22" ht="15.65" customHeight="1">
      <c r="B29" s="151" t="s">
        <v>1</v>
      </c>
      <c r="C29" s="157" t="s">
        <v>78</v>
      </c>
      <c r="D29" s="151" t="s">
        <v>129</v>
      </c>
      <c r="E29" s="151" t="s">
        <v>67</v>
      </c>
      <c r="F29" s="177" t="s">
        <v>12</v>
      </c>
      <c r="G29" s="177"/>
      <c r="H29" s="177"/>
      <c r="I29" s="177" t="s">
        <v>14</v>
      </c>
      <c r="J29" s="176" t="s">
        <v>8</v>
      </c>
      <c r="K29" s="176" t="s">
        <v>9</v>
      </c>
      <c r="L29" s="176" t="s">
        <v>10</v>
      </c>
      <c r="M29" s="176"/>
      <c r="N29" s="176"/>
      <c r="O29" s="176"/>
      <c r="P29" s="178" t="s">
        <v>11</v>
      </c>
      <c r="Q29" s="122" t="s">
        <v>130</v>
      </c>
      <c r="R29" s="122" t="s">
        <v>131</v>
      </c>
      <c r="S29" s="122" t="s">
        <v>132</v>
      </c>
    </row>
    <row r="30" spans="2:22" ht="14.5" customHeight="1">
      <c r="B30" s="151"/>
      <c r="C30" s="157"/>
      <c r="D30" s="151"/>
      <c r="E30" s="151"/>
      <c r="F30" s="177"/>
      <c r="G30" s="177"/>
      <c r="H30" s="177"/>
      <c r="I30" s="177"/>
      <c r="J30" s="176"/>
      <c r="K30" s="176"/>
      <c r="L30" s="176"/>
      <c r="M30" s="176"/>
      <c r="N30" s="176"/>
      <c r="O30" s="176"/>
      <c r="P30" s="178"/>
      <c r="Q30" s="122"/>
      <c r="R30" s="122"/>
      <c r="S30" s="122"/>
    </row>
    <row r="31" spans="2:22" ht="14.5" customHeight="1">
      <c r="B31" s="151"/>
      <c r="C31" s="157"/>
      <c r="D31" s="151"/>
      <c r="E31" s="151"/>
      <c r="F31" s="177"/>
      <c r="G31" s="177"/>
      <c r="H31" s="177"/>
      <c r="I31" s="177"/>
      <c r="J31" s="176"/>
      <c r="K31" s="176"/>
      <c r="L31" s="176"/>
      <c r="M31" s="176"/>
      <c r="N31" s="176"/>
      <c r="O31" s="176"/>
      <c r="P31" s="178"/>
      <c r="Q31" s="122"/>
      <c r="R31" s="122"/>
      <c r="S31" s="122"/>
    </row>
    <row r="32" spans="2:22" ht="31">
      <c r="B32" s="151"/>
      <c r="C32" s="157"/>
      <c r="D32" s="151"/>
      <c r="E32" s="151"/>
      <c r="F32" s="22" t="s">
        <v>133</v>
      </c>
      <c r="G32" s="22" t="s">
        <v>30</v>
      </c>
      <c r="H32" s="22" t="s">
        <v>69</v>
      </c>
      <c r="I32" s="177"/>
      <c r="J32" s="176"/>
      <c r="K32" s="176"/>
      <c r="L32" s="37" t="s">
        <v>2</v>
      </c>
      <c r="M32" s="37" t="s">
        <v>18</v>
      </c>
      <c r="N32" s="37" t="s">
        <v>20</v>
      </c>
      <c r="O32" s="37" t="s">
        <v>22</v>
      </c>
      <c r="P32" s="178"/>
      <c r="Q32" s="122"/>
      <c r="R32" s="122"/>
      <c r="S32" s="122"/>
      <c r="V32" s="87" t="s">
        <v>822</v>
      </c>
    </row>
    <row r="33" spans="2:22" ht="15.5">
      <c r="B33" s="152" t="s">
        <v>34</v>
      </c>
      <c r="C33" s="64" t="s">
        <v>79</v>
      </c>
      <c r="D33" s="65">
        <f>'LOOKUP  telda'!E7</f>
        <v>11</v>
      </c>
      <c r="E33" s="65">
        <f>'LOOKUP  telda'!F7+'LOOKUP  telda'!G7+'LOOKUP  telda'!H7</f>
        <v>0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1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1</v>
      </c>
      <c r="N33" s="65">
        <f>'LOOKUP  telda'!X7</f>
        <v>1</v>
      </c>
      <c r="O33" s="65">
        <f>'LOOKUP  telda'!Y7</f>
        <v>0</v>
      </c>
      <c r="P33" s="65">
        <f>'LOOKUP  telda'!Z7</f>
        <v>7</v>
      </c>
      <c r="Q33" s="40">
        <f>T33</f>
        <v>0.77777777777777779</v>
      </c>
      <c r="R33" s="40">
        <f>U33</f>
        <v>0.77777777777777779</v>
      </c>
      <c r="S33" s="40">
        <f>VLOOKUP(C33,Sheet3!$A$19:$G$81,7,FALSE)</f>
        <v>1</v>
      </c>
      <c r="T33" s="8">
        <f>IFERROR(P33/(D33-F33-K33-I33),0)</f>
        <v>0.77777777777777779</v>
      </c>
      <c r="U33" s="8">
        <f>IFERROR(P33/(M33+N33+O33+P33),0)</f>
        <v>0.77777777777777779</v>
      </c>
      <c r="V33" t="str">
        <f>VLOOKUP(C33,Sheet5!$A$2:$J$270,8,FALSE)</f>
        <v>GIANYAR</v>
      </c>
    </row>
    <row r="34" spans="2:22" ht="15.5">
      <c r="B34" s="152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5">
      <c r="B35" s="152"/>
      <c r="C35" s="64" t="s">
        <v>81</v>
      </c>
      <c r="D35" s="65">
        <f>'LOOKUP  telda'!E9</f>
        <v>0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0</v>
      </c>
      <c r="P35" s="65">
        <f>'LOOKUP  telda'!Z9</f>
        <v>0</v>
      </c>
      <c r="Q35" s="40">
        <f t="shared" si="4"/>
        <v>0</v>
      </c>
      <c r="R35" s="40">
        <f t="shared" si="5"/>
        <v>0</v>
      </c>
      <c r="S35" s="40">
        <f>VLOOKUP(C35,Sheet3!$A$19:$G$81,7,FALSE)</f>
        <v>1</v>
      </c>
      <c r="T35" s="8">
        <f t="shared" si="6"/>
        <v>0</v>
      </c>
      <c r="U35" s="8">
        <f t="shared" si="7"/>
        <v>0</v>
      </c>
      <c r="V35" t="str">
        <f>VLOOKUP(C35,Sheet5!$A$2:$J$270,8,FALSE)</f>
        <v>JIMBARAN</v>
      </c>
    </row>
    <row r="36" spans="2:22" ht="15.5">
      <c r="B36" s="152"/>
      <c r="C36" s="64" t="s">
        <v>82</v>
      </c>
      <c r="D36" s="65">
        <f>'LOOKUP  telda'!E10</f>
        <v>0</v>
      </c>
      <c r="E36" s="65">
        <f>'LOOKUP  telda'!F10+'LOOKUP  telda'!G10+'LOOKUP  telda'!H10</f>
        <v>0</v>
      </c>
      <c r="F36" s="65">
        <f>'LOOKUP  telda'!I10</f>
        <v>0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0</v>
      </c>
      <c r="Q36" s="40">
        <f t="shared" si="4"/>
        <v>0</v>
      </c>
      <c r="R36" s="40">
        <f t="shared" si="5"/>
        <v>0</v>
      </c>
      <c r="S36" s="40">
        <f>VLOOKUP(C36,Sheet3!$A$19:$G$81,7,FALSE)</f>
        <v>0.875</v>
      </c>
      <c r="T36" s="8">
        <f t="shared" si="6"/>
        <v>0</v>
      </c>
      <c r="U36" s="8">
        <f t="shared" si="7"/>
        <v>0</v>
      </c>
      <c r="V36" t="str">
        <f>VLOOKUP(C36,Sheet5!$A$2:$J$270,8,FALSE)</f>
        <v>KLUNGKUNG</v>
      </c>
    </row>
    <row r="37" spans="2:22" ht="15.5">
      <c r="B37" s="152"/>
      <c r="C37" s="64" t="s">
        <v>83</v>
      </c>
      <c r="D37" s="65">
        <f>'LOOKUP  telda'!E11</f>
        <v>0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0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0</v>
      </c>
      <c r="Q37" s="40">
        <f t="shared" si="4"/>
        <v>0</v>
      </c>
      <c r="R37" s="40">
        <f t="shared" si="5"/>
        <v>0</v>
      </c>
      <c r="S37" s="40">
        <f>VLOOKUP(C37,Sheet3!$A$19:$G$81,7,FALSE)</f>
        <v>1</v>
      </c>
      <c r="T37" s="8">
        <f t="shared" si="6"/>
        <v>0</v>
      </c>
      <c r="U37" s="8">
        <f t="shared" si="7"/>
        <v>0</v>
      </c>
      <c r="V37" t="str">
        <f>VLOOKUP(C37,Sheet5!$A$2:$J$270,8,FALSE)</f>
        <v>SANUR</v>
      </c>
    </row>
    <row r="38" spans="2:22" ht="15.5">
      <c r="B38" s="152"/>
      <c r="C38" s="64" t="s">
        <v>84</v>
      </c>
      <c r="D38" s="65">
        <f>'LOOKUP  telda'!E12</f>
        <v>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v>1</v>
      </c>
      <c r="Q38" s="40">
        <f t="shared" si="4"/>
        <v>0</v>
      </c>
      <c r="R38" s="40">
        <f t="shared" si="5"/>
        <v>1</v>
      </c>
      <c r="S38" s="40">
        <f>VLOOKUP(C38,Sheet3!$A$19:$G$81,7,FALSE)</f>
        <v>0.5</v>
      </c>
      <c r="T38" s="8">
        <f t="shared" si="6"/>
        <v>0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52"/>
      <c r="C39" s="64" t="s">
        <v>85</v>
      </c>
      <c r="D39" s="65">
        <f>'LOOKUP  telda'!E13</f>
        <v>0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0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0</v>
      </c>
      <c r="Q39" s="40">
        <f t="shared" si="4"/>
        <v>0</v>
      </c>
      <c r="R39" s="40">
        <f t="shared" si="5"/>
        <v>0</v>
      </c>
      <c r="S39" s="40">
        <f>VLOOKUP(C39,Sheet3!$A$19:$G$81,7,FALSE)</f>
        <v>1</v>
      </c>
      <c r="T39" s="8">
        <f t="shared" si="6"/>
        <v>0</v>
      </c>
      <c r="U39" s="8">
        <f t="shared" si="7"/>
        <v>0</v>
      </c>
      <c r="V39" t="str">
        <f>VLOOKUP(C39,Sheet5!$A$2:$J$270,8,FALSE)</f>
        <v>TABANAN</v>
      </c>
    </row>
    <row r="40" spans="2:22" ht="15.5">
      <c r="B40" s="152"/>
      <c r="C40" s="64" t="s">
        <v>86</v>
      </c>
      <c r="D40" s="65">
        <f>'LOOKUP  telda'!E14</f>
        <v>0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0</v>
      </c>
      <c r="O40" s="65">
        <f>'LOOKUP  telda'!Y14</f>
        <v>0</v>
      </c>
      <c r="P40" s="65">
        <f>'LOOKUP  telda'!Z14</f>
        <v>0</v>
      </c>
      <c r="Q40" s="40">
        <f t="shared" si="4"/>
        <v>0</v>
      </c>
      <c r="R40" s="40">
        <f t="shared" si="5"/>
        <v>0</v>
      </c>
      <c r="S40" s="40">
        <f>VLOOKUP(C40,Sheet3!$A$19:$G$81,7,FALSE)</f>
        <v>0.94444444444444442</v>
      </c>
      <c r="T40" s="8">
        <f t="shared" si="6"/>
        <v>0</v>
      </c>
      <c r="U40" s="8">
        <f t="shared" si="7"/>
        <v>0</v>
      </c>
      <c r="V40" t="str">
        <f>VLOOKUP(C40,Sheet5!$A$2:$J$270,8,FALSE)</f>
        <v>UBUNG</v>
      </c>
    </row>
    <row r="41" spans="2:22" ht="15.5">
      <c r="B41" s="153" t="s">
        <v>38</v>
      </c>
      <c r="C41" s="66" t="s">
        <v>87</v>
      </c>
      <c r="D41" s="67">
        <f>'LOOKUP  telda'!E15</f>
        <v>0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0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0</v>
      </c>
      <c r="Q41" s="40">
        <f t="shared" si="4"/>
        <v>0</v>
      </c>
      <c r="R41" s="40">
        <f t="shared" si="5"/>
        <v>0</v>
      </c>
      <c r="S41" s="40">
        <f>VLOOKUP(C41,Sheet3!$A$19:$G$81,7,FALSE)</f>
        <v>0.91304347826086951</v>
      </c>
      <c r="T41" s="8">
        <f t="shared" si="6"/>
        <v>0</v>
      </c>
      <c r="U41" s="8">
        <f t="shared" si="7"/>
        <v>0</v>
      </c>
      <c r="V41" t="str">
        <f>VLOOKUP(C41,Sheet5!$A$2:$J$270,8,FALSE)</f>
        <v>BATU</v>
      </c>
    </row>
    <row r="42" spans="2:22" ht="15.5">
      <c r="B42" s="153"/>
      <c r="C42" s="66" t="s">
        <v>88</v>
      </c>
      <c r="D42" s="67">
        <f>'LOOKUP  telda'!E16</f>
        <v>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0</v>
      </c>
      <c r="Q42" s="40">
        <f t="shared" si="4"/>
        <v>0</v>
      </c>
      <c r="R42" s="40">
        <f t="shared" si="5"/>
        <v>0</v>
      </c>
      <c r="S42" s="40">
        <f>VLOOKUP(C42,Sheet3!$A$19:$G$81,7,FALSE)</f>
        <v>0.93333333333333335</v>
      </c>
      <c r="T42" s="8">
        <f t="shared" si="6"/>
        <v>0</v>
      </c>
      <c r="U42" s="8">
        <f t="shared" si="7"/>
        <v>0</v>
      </c>
      <c r="V42" t="str">
        <f>VLOOKUP(C42,Sheet5!$A$2:$J$270,8,FALSE)</f>
        <v>BLITAR</v>
      </c>
    </row>
    <row r="43" spans="2:22" ht="15.5">
      <c r="B43" s="153"/>
      <c r="C43" s="66" t="s">
        <v>89</v>
      </c>
      <c r="D43" s="67">
        <f>'LOOKUP  telda'!E17</f>
        <v>0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0</v>
      </c>
      <c r="Q43" s="40">
        <f t="shared" si="4"/>
        <v>0</v>
      </c>
      <c r="R43" s="40">
        <f t="shared" si="5"/>
        <v>0</v>
      </c>
      <c r="S43" s="40">
        <f>VLOOKUP(C43,Sheet3!$A$19:$G$81,7,FALSE)</f>
        <v>1</v>
      </c>
      <c r="T43" s="8">
        <f t="shared" si="6"/>
        <v>0</v>
      </c>
      <c r="U43" s="8">
        <f t="shared" si="7"/>
        <v>0</v>
      </c>
      <c r="V43" t="str">
        <f>VLOOKUP(C43,Sheet5!$A$2:$J$270,8,FALSE)</f>
        <v>BOJONEGORO</v>
      </c>
    </row>
    <row r="44" spans="2:22" ht="15.5">
      <c r="B44" s="153"/>
      <c r="C44" s="66" t="s">
        <v>90</v>
      </c>
      <c r="D44" s="67">
        <f>'LOOKUP  telda'!E18</f>
        <v>0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0</v>
      </c>
      <c r="Q44" s="40">
        <f t="shared" si="4"/>
        <v>0</v>
      </c>
      <c r="R44" s="40">
        <f t="shared" si="5"/>
        <v>0</v>
      </c>
      <c r="S44" s="40">
        <f>VLOOKUP(C44,Sheet3!$A$19:$G$81,7,FALSE)</f>
        <v>1</v>
      </c>
      <c r="T44" s="8">
        <f t="shared" si="6"/>
        <v>0</v>
      </c>
      <c r="U44" s="8">
        <f t="shared" si="7"/>
        <v>0</v>
      </c>
      <c r="V44" t="str">
        <f>VLOOKUP(C44,Sheet5!$A$2:$J$270,8,FALSE)</f>
        <v>KEDIRI</v>
      </c>
    </row>
    <row r="45" spans="2:22" ht="15.5">
      <c r="B45" s="153"/>
      <c r="C45" s="66" t="s">
        <v>91</v>
      </c>
      <c r="D45" s="67">
        <f>'LOOKUP  telda'!E19</f>
        <v>0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0</v>
      </c>
      <c r="Q45" s="40">
        <f t="shared" si="4"/>
        <v>0</v>
      </c>
      <c r="R45" s="40">
        <f t="shared" si="5"/>
        <v>0</v>
      </c>
      <c r="S45" s="40" t="e">
        <f>VLOOKUP(C45,Sheet3!$A$19:$G$81,7,FALSE)</f>
        <v>#N/A</v>
      </c>
      <c r="T45" s="8">
        <f t="shared" si="6"/>
        <v>0</v>
      </c>
      <c r="U45" s="8">
        <f t="shared" si="7"/>
        <v>0</v>
      </c>
      <c r="V45" t="str">
        <f>VLOOKUP(C45,Sheet5!$A$2:$J$270,8,FALSE)</f>
        <v>MALANG</v>
      </c>
    </row>
    <row r="46" spans="2:22" ht="15.5">
      <c r="B46" s="153"/>
      <c r="C46" s="66" t="s">
        <v>92</v>
      </c>
      <c r="D46" s="67">
        <f>'LOOKUP  telda'!E20</f>
        <v>0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0</v>
      </c>
      <c r="Q46" s="40">
        <f t="shared" si="4"/>
        <v>0</v>
      </c>
      <c r="R46" s="40">
        <f t="shared" si="5"/>
        <v>0</v>
      </c>
      <c r="S46" s="40">
        <f>VLOOKUP(C46,Sheet3!$A$19:$G$81,7,FALSE)</f>
        <v>0.92592592592592593</v>
      </c>
      <c r="T46" s="8">
        <f t="shared" si="6"/>
        <v>0</v>
      </c>
      <c r="U46" s="8">
        <f t="shared" si="7"/>
        <v>0</v>
      </c>
      <c r="V46" t="str">
        <f>VLOOKUP(C46,Sheet5!$A$2:$J$270,8,FALSE)</f>
        <v>MADIUN</v>
      </c>
    </row>
    <row r="47" spans="2:22" ht="15.5">
      <c r="B47" s="153"/>
      <c r="C47" s="66" t="s">
        <v>93</v>
      </c>
      <c r="D47" s="67">
        <f>'LOOKUP  telda'!E21</f>
        <v>0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0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0</v>
      </c>
      <c r="Q47" s="40">
        <f t="shared" si="4"/>
        <v>0</v>
      </c>
      <c r="R47" s="40">
        <f t="shared" si="5"/>
        <v>0</v>
      </c>
      <c r="S47" s="40">
        <f>VLOOKUP(C47,Sheet3!$A$19:$G$81,7,FALSE)</f>
        <v>0.96153846153846156</v>
      </c>
      <c r="T47" s="8">
        <f t="shared" si="6"/>
        <v>0</v>
      </c>
      <c r="U47" s="8">
        <f t="shared" si="7"/>
        <v>0</v>
      </c>
      <c r="V47" t="str">
        <f>VLOOKUP(C47,Sheet5!$A$2:$J$270,8,FALSE)</f>
        <v>NGANJUK</v>
      </c>
    </row>
    <row r="48" spans="2:22" ht="15.5">
      <c r="B48" s="153"/>
      <c r="C48" s="66" t="s">
        <v>94</v>
      </c>
      <c r="D48" s="67">
        <f>'LOOKUP  telda'!E22</f>
        <v>0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0</v>
      </c>
      <c r="Q48" s="40">
        <f t="shared" si="4"/>
        <v>0</v>
      </c>
      <c r="R48" s="40">
        <f t="shared" si="5"/>
        <v>0</v>
      </c>
      <c r="S48" s="40" t="e">
        <f>VLOOKUP(C48,Sheet3!$A$19:$G$81,7,FALSE)</f>
        <v>#N/A</v>
      </c>
      <c r="T48" s="8">
        <f t="shared" si="6"/>
        <v>0</v>
      </c>
      <c r="U48" s="8">
        <f t="shared" si="7"/>
        <v>0</v>
      </c>
      <c r="V48" t="str">
        <f>VLOOKUP(C48,Sheet5!$A$2:$J$270,8,FALSE)</f>
        <v>MADIUN</v>
      </c>
    </row>
    <row r="49" spans="2:22" ht="15.5">
      <c r="B49" s="153"/>
      <c r="C49" s="66" t="s">
        <v>95</v>
      </c>
      <c r="D49" s="67">
        <f>'LOOKUP  telda'!E23</f>
        <v>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0</v>
      </c>
      <c r="Q49" s="40">
        <f t="shared" si="4"/>
        <v>0</v>
      </c>
      <c r="R49" s="40">
        <f t="shared" si="5"/>
        <v>0</v>
      </c>
      <c r="S49" s="40">
        <f>VLOOKUP(C49,Sheet3!$A$19:$G$81,7,FALSE)</f>
        <v>1</v>
      </c>
      <c r="T49" s="8">
        <f t="shared" si="6"/>
        <v>0</v>
      </c>
      <c r="U49" s="8">
        <f t="shared" si="7"/>
        <v>0</v>
      </c>
      <c r="V49" t="str">
        <f>VLOOKUP(C49,Sheet5!$A$2:$J$270,8,FALSE)</f>
        <v>PONOROGO</v>
      </c>
    </row>
    <row r="50" spans="2:22" ht="15.5">
      <c r="B50" s="153"/>
      <c r="C50" s="66" t="s">
        <v>96</v>
      </c>
      <c r="D50" s="67">
        <f>'LOOKUP  telda'!E24</f>
        <v>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0</v>
      </c>
      <c r="Q50" s="40">
        <f t="shared" si="4"/>
        <v>0</v>
      </c>
      <c r="R50" s="40">
        <f t="shared" si="5"/>
        <v>0</v>
      </c>
      <c r="S50" s="40" t="e">
        <f>VLOOKUP(C50,Sheet3!$A$19:$G$81,7,FALSE)</f>
        <v>#N/A</v>
      </c>
      <c r="T50" s="8">
        <f t="shared" si="6"/>
        <v>0</v>
      </c>
      <c r="U50" s="8">
        <f t="shared" si="7"/>
        <v>0</v>
      </c>
      <c r="V50" t="str">
        <f>VLOOKUP(C50,Sheet5!$A$2:$J$270,8,FALSE)</f>
        <v>PONOROGO</v>
      </c>
    </row>
    <row r="51" spans="2:22" ht="15.5">
      <c r="B51" s="153"/>
      <c r="C51" s="66" t="s">
        <v>97</v>
      </c>
      <c r="D51" s="67">
        <f>'LOOKUP  telda'!E25</f>
        <v>0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0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0</v>
      </c>
      <c r="Q51" s="40">
        <f t="shared" si="4"/>
        <v>0</v>
      </c>
      <c r="R51" s="40">
        <f t="shared" si="5"/>
        <v>0</v>
      </c>
      <c r="S51" s="40" t="e">
        <f>VLOOKUP(C51,Sheet3!$A$19:$G$81,7,FALSE)</f>
        <v>#N/A</v>
      </c>
      <c r="T51" s="8">
        <f t="shared" si="6"/>
        <v>0</v>
      </c>
      <c r="U51" s="8">
        <f t="shared" si="7"/>
        <v>0</v>
      </c>
      <c r="V51" t="str">
        <f>VLOOKUP(C51,Sheet5!$A$2:$J$270,8,FALSE)</f>
        <v>BOJONEGORO</v>
      </c>
    </row>
    <row r="52" spans="2:22" ht="15.5">
      <c r="B52" s="153"/>
      <c r="C52" s="66" t="s">
        <v>98</v>
      </c>
      <c r="D52" s="67">
        <f>'LOOKUP  telda'!E26</f>
        <v>0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0</v>
      </c>
      <c r="Q52" s="40">
        <f t="shared" si="4"/>
        <v>0</v>
      </c>
      <c r="R52" s="40">
        <f t="shared" si="5"/>
        <v>0</v>
      </c>
      <c r="S52" s="40" t="e">
        <f>VLOOKUP(C52,Sheet3!$A$19:$G$81,7,FALSE)</f>
        <v>#N/A</v>
      </c>
      <c r="T52" s="8">
        <f t="shared" si="6"/>
        <v>0</v>
      </c>
      <c r="U52" s="8">
        <f t="shared" si="7"/>
        <v>0</v>
      </c>
      <c r="V52" t="str">
        <f>VLOOKUP(C52,Sheet5!$A$2:$J$270,8,FALSE)</f>
        <v>BLITAR</v>
      </c>
    </row>
    <row r="53" spans="2:22" ht="15.5">
      <c r="B53" s="154" t="s">
        <v>42</v>
      </c>
      <c r="C53" s="62" t="s">
        <v>99</v>
      </c>
      <c r="D53" s="63">
        <f>'LOOKUP  telda'!E27</f>
        <v>0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0</v>
      </c>
      <c r="Q53" s="40">
        <f t="shared" si="4"/>
        <v>0</v>
      </c>
      <c r="R53" s="40">
        <f t="shared" si="5"/>
        <v>0</v>
      </c>
      <c r="S53" s="40">
        <f>VLOOKUP(C53,Sheet3!$A$19:$G$81,7,FALSE)</f>
        <v>1</v>
      </c>
      <c r="T53" s="8">
        <f t="shared" si="6"/>
        <v>0</v>
      </c>
      <c r="U53" s="8">
        <f t="shared" si="7"/>
        <v>0</v>
      </c>
      <c r="V53" t="str">
        <f>VLOOKUP(C53,Sheet5!$A$2:$J$270,8,FALSE)</f>
        <v>BANYUWANGI</v>
      </c>
    </row>
    <row r="54" spans="2:22" ht="15.5">
      <c r="B54" s="154"/>
      <c r="C54" s="62" t="s">
        <v>100</v>
      </c>
      <c r="D54" s="63">
        <f>'LOOKUP  telda'!E28</f>
        <v>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0</v>
      </c>
      <c r="Q54" s="40">
        <f t="shared" si="4"/>
        <v>0</v>
      </c>
      <c r="R54" s="40">
        <f t="shared" si="5"/>
        <v>0</v>
      </c>
      <c r="S54" s="40" t="e">
        <f>VLOOKUP(C54,Sheet3!$A$19:$G$81,7,FALSE)</f>
        <v>#N/A</v>
      </c>
      <c r="T54" s="8">
        <f t="shared" si="6"/>
        <v>0</v>
      </c>
      <c r="U54" s="8">
        <f t="shared" si="7"/>
        <v>0</v>
      </c>
      <c r="V54" t="str">
        <f>VLOOKUP(C54,Sheet5!$A$2:$J$270,8,FALSE)</f>
        <v>JEMBER</v>
      </c>
    </row>
    <row r="55" spans="2:22" ht="34.5" customHeight="1">
      <c r="B55" s="154"/>
      <c r="C55" s="62" t="s">
        <v>101</v>
      </c>
      <c r="D55" s="63">
        <f>'LOOKUP  telda'!E29</f>
        <v>0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0</v>
      </c>
      <c r="I55" s="63">
        <f>'LOOKUP  telda'!AF29</f>
        <v>0</v>
      </c>
      <c r="J55" s="63">
        <f>'LOOKUP  telda'!J29</f>
        <v>0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0</v>
      </c>
      <c r="Q55" s="40">
        <f t="shared" si="4"/>
        <v>0</v>
      </c>
      <c r="R55" s="40">
        <f t="shared" si="5"/>
        <v>0</v>
      </c>
      <c r="S55" s="40" t="e">
        <f>VLOOKUP(C55,Sheet3!$A$19:$G$81,7,FALSE)</f>
        <v>#N/A</v>
      </c>
      <c r="T55" s="8">
        <f t="shared" si="6"/>
        <v>0</v>
      </c>
      <c r="U55" s="8">
        <f t="shared" si="7"/>
        <v>0</v>
      </c>
      <c r="V55" t="str">
        <f>VLOOKUP(C55,Sheet5!$A$2:$J$270,8,FALSE)</f>
        <v>SIDOARJO</v>
      </c>
    </row>
    <row r="56" spans="2:22" ht="15.5">
      <c r="B56" s="154"/>
      <c r="C56" s="62" t="s">
        <v>102</v>
      </c>
      <c r="D56" s="63">
        <f>'LOOKUP  telda'!E30</f>
        <v>0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0</v>
      </c>
      <c r="Q56" s="40">
        <f t="shared" si="4"/>
        <v>0</v>
      </c>
      <c r="R56" s="40">
        <f t="shared" si="5"/>
        <v>0</v>
      </c>
      <c r="S56" s="40">
        <f>VLOOKUP(C56,Sheet3!$A$19:$G$81,7,FALSE)</f>
        <v>0.93333333333333335</v>
      </c>
      <c r="T56" s="8">
        <f t="shared" si="6"/>
        <v>0</v>
      </c>
      <c r="U56" s="8">
        <f t="shared" si="7"/>
        <v>0</v>
      </c>
      <c r="V56" t="str">
        <f>VLOOKUP(C56,Sheet5!$A$2:$J$270,8,FALSE)</f>
        <v>JEMBER</v>
      </c>
    </row>
    <row r="57" spans="2:22" ht="15.5">
      <c r="B57" s="154"/>
      <c r="C57" s="62" t="s">
        <v>103</v>
      </c>
      <c r="D57" s="63">
        <f>'LOOKUP  telda'!E31</f>
        <v>0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0</v>
      </c>
      <c r="Q57" s="40">
        <f t="shared" si="4"/>
        <v>0</v>
      </c>
      <c r="R57" s="40">
        <f t="shared" si="5"/>
        <v>0</v>
      </c>
      <c r="S57" s="40" t="e">
        <f>VLOOKUP(C57,Sheet3!$A$19:$G$81,7,FALSE)</f>
        <v>#N/A</v>
      </c>
      <c r="T57" s="8">
        <f t="shared" si="6"/>
        <v>0</v>
      </c>
      <c r="U57" s="8">
        <f t="shared" si="7"/>
        <v>0</v>
      </c>
      <c r="V57" t="str">
        <f>VLOOKUP(C57,Sheet5!$A$2:$J$270,8,FALSE)</f>
        <v>MOJOKERTO</v>
      </c>
    </row>
    <row r="58" spans="2:22" ht="15.5">
      <c r="B58" s="154"/>
      <c r="C58" s="62" t="s">
        <v>104</v>
      </c>
      <c r="D58" s="63">
        <f>'LOOKUP  telda'!E32</f>
        <v>0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0</v>
      </c>
      <c r="Q58" s="40">
        <f t="shared" si="4"/>
        <v>0</v>
      </c>
      <c r="R58" s="40">
        <f t="shared" si="5"/>
        <v>0</v>
      </c>
      <c r="S58" s="40" t="e">
        <f>VLOOKUP(C58,Sheet3!$A$19:$G$81,7,FALSE)</f>
        <v>#N/A</v>
      </c>
      <c r="T58" s="8">
        <f t="shared" si="6"/>
        <v>0</v>
      </c>
      <c r="U58" s="8">
        <f t="shared" si="7"/>
        <v>0</v>
      </c>
      <c r="V58" t="str">
        <f>VLOOKUP(C58,Sheet5!$A$2:$J$270,8,FALSE)</f>
        <v>PROBOLINGGO</v>
      </c>
    </row>
    <row r="59" spans="2:22" ht="15.5">
      <c r="B59" s="154"/>
      <c r="C59" s="62" t="s">
        <v>105</v>
      </c>
      <c r="D59" s="63">
        <f>'LOOKUP  telda'!E33</f>
        <v>0</v>
      </c>
      <c r="E59" s="63">
        <f>'LOOKUP  telda'!F33+'LOOKUP  telda'!G33+'LOOKUP  telda'!H33</f>
        <v>0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0</v>
      </c>
      <c r="Q59" s="40">
        <f t="shared" si="4"/>
        <v>0</v>
      </c>
      <c r="R59" s="40">
        <f t="shared" si="5"/>
        <v>0</v>
      </c>
      <c r="S59" s="40">
        <f>VLOOKUP(C59,Sheet3!$A$19:$G$81,7,FALSE)</f>
        <v>1</v>
      </c>
      <c r="T59" s="8">
        <f t="shared" si="6"/>
        <v>0</v>
      </c>
      <c r="U59" s="8">
        <f t="shared" si="7"/>
        <v>0</v>
      </c>
      <c r="V59" t="str">
        <f>VLOOKUP(C59,Sheet5!$A$2:$J$270,8,FALSE)</f>
        <v>MOJOKERTO</v>
      </c>
    </row>
    <row r="60" spans="2:22" ht="15.5">
      <c r="B60" s="154"/>
      <c r="C60" s="62" t="s">
        <v>106</v>
      </c>
      <c r="D60" s="63">
        <f>'LOOKUP  telda'!E34</f>
        <v>0</v>
      </c>
      <c r="E60" s="63">
        <f>'LOOKUP  telda'!F34+'LOOKUP  telda'!G34+'LOOKUP  telda'!H34</f>
        <v>0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0</v>
      </c>
      <c r="Q60" s="40">
        <f t="shared" si="4"/>
        <v>0</v>
      </c>
      <c r="R60" s="40">
        <f t="shared" si="5"/>
        <v>0</v>
      </c>
      <c r="S60" s="40">
        <f>VLOOKUP(C60,Sheet3!$A$19:$G$81,7,FALSE)</f>
        <v>1</v>
      </c>
      <c r="T60" s="8">
        <f t="shared" si="6"/>
        <v>0</v>
      </c>
      <c r="U60" s="8">
        <f t="shared" si="7"/>
        <v>0</v>
      </c>
      <c r="V60" t="str">
        <f>VLOOKUP(C60,Sheet5!$A$2:$J$270,8,FALSE)</f>
        <v>PASURUAN</v>
      </c>
    </row>
    <row r="61" spans="2:22" ht="15.5">
      <c r="B61" s="154"/>
      <c r="C61" s="62" t="s">
        <v>107</v>
      </c>
      <c r="D61" s="63">
        <f>'LOOKUP  telda'!E35</f>
        <v>0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0</v>
      </c>
      <c r="Q61" s="40">
        <f t="shared" si="4"/>
        <v>0</v>
      </c>
      <c r="R61" s="40">
        <f t="shared" si="5"/>
        <v>0</v>
      </c>
      <c r="S61" s="40">
        <f>VLOOKUP(C61,Sheet3!$A$19:$G$81,7,FALSE)</f>
        <v>1</v>
      </c>
      <c r="T61" s="8">
        <f t="shared" si="6"/>
        <v>0</v>
      </c>
      <c r="U61" s="8">
        <f t="shared" si="7"/>
        <v>0</v>
      </c>
      <c r="V61" t="str">
        <f>VLOOKUP(C61,Sheet5!$A$2:$J$270,8,FALSE)</f>
        <v>PROBOLINGGO</v>
      </c>
    </row>
    <row r="62" spans="2:22" ht="15.5">
      <c r="B62" s="154"/>
      <c r="C62" s="62" t="s">
        <v>108</v>
      </c>
      <c r="D62" s="63">
        <f>'LOOKUP  telda'!E36</f>
        <v>0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0</v>
      </c>
      <c r="Q62" s="40">
        <f t="shared" si="4"/>
        <v>0</v>
      </c>
      <c r="R62" s="40">
        <f t="shared" si="5"/>
        <v>0</v>
      </c>
      <c r="S62" s="40" t="e">
        <f>VLOOKUP(C62,Sheet3!$A$19:$G$81,7,FALSE)</f>
        <v>#N/A</v>
      </c>
      <c r="T62" s="8">
        <f t="shared" si="6"/>
        <v>0</v>
      </c>
      <c r="U62" s="8">
        <f t="shared" si="7"/>
        <v>0</v>
      </c>
      <c r="V62" t="str">
        <f>VLOOKUP(C62,Sheet5!$A$2:$J$270,8,FALSE)</f>
        <v>BANYUWANGI</v>
      </c>
    </row>
    <row r="63" spans="2:22" ht="15.5">
      <c r="B63" s="155" t="s">
        <v>70</v>
      </c>
      <c r="C63" s="68" t="s">
        <v>109</v>
      </c>
      <c r="D63" s="69">
        <f>'LOOKUP  telda'!E37</f>
        <v>0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0</v>
      </c>
      <c r="Q63" s="40">
        <f t="shared" si="4"/>
        <v>0</v>
      </c>
      <c r="R63" s="40">
        <f t="shared" si="5"/>
        <v>0</v>
      </c>
      <c r="S63" s="40">
        <f>VLOOKUP(C63,Sheet3!$A$19:$G$81,7,FALSE)</f>
        <v>0.5</v>
      </c>
      <c r="T63" s="8">
        <f t="shared" si="6"/>
        <v>0</v>
      </c>
      <c r="U63" s="8">
        <f t="shared" si="7"/>
        <v>0</v>
      </c>
      <c r="V63" t="str">
        <f>VLOOKUP(C63,Sheet5!$A$2:$J$270,8,FALSE)</f>
        <v>ATAMBUA</v>
      </c>
    </row>
    <row r="64" spans="2:22" ht="15.5">
      <c r="B64" s="155"/>
      <c r="C64" s="68" t="s">
        <v>110</v>
      </c>
      <c r="D64" s="69">
        <f>'LOOKUP  telda'!E38</f>
        <v>0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0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0</v>
      </c>
      <c r="O64" s="69">
        <f>'LOOKUP  telda'!Y38</f>
        <v>0</v>
      </c>
      <c r="P64" s="69">
        <f>'LOOKUP  telda'!Z38</f>
        <v>0</v>
      </c>
      <c r="Q64" s="40">
        <f t="shared" si="4"/>
        <v>0</v>
      </c>
      <c r="R64" s="40">
        <f t="shared" si="5"/>
        <v>0</v>
      </c>
      <c r="S64" s="40">
        <f>VLOOKUP(C64,Sheet3!$A$19:$G$81,7,FALSE)</f>
        <v>0.8571428571428571</v>
      </c>
      <c r="T64" s="8">
        <f t="shared" si="6"/>
        <v>0</v>
      </c>
      <c r="U64" s="8">
        <f t="shared" si="7"/>
        <v>0</v>
      </c>
      <c r="V64" t="str">
        <f>VLOOKUP(C64,Sheet5!$A$2:$J$270,8,FALSE)</f>
        <v>BIMA</v>
      </c>
    </row>
    <row r="65" spans="2:22" ht="15.5">
      <c r="B65" s="155"/>
      <c r="C65" s="68" t="s">
        <v>111</v>
      </c>
      <c r="D65" s="69">
        <f>'LOOKUP  telda'!E39</f>
        <v>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0</v>
      </c>
      <c r="Q65" s="40">
        <f t="shared" si="4"/>
        <v>0</v>
      </c>
      <c r="R65" s="40">
        <f t="shared" si="5"/>
        <v>0</v>
      </c>
      <c r="S65" s="40">
        <f>VLOOKUP(C65,Sheet3!$A$19:$G$81,7,FALSE)</f>
        <v>0.5714285714285714</v>
      </c>
      <c r="T65" s="8">
        <f t="shared" si="6"/>
        <v>0</v>
      </c>
      <c r="U65" s="8">
        <f t="shared" si="7"/>
        <v>0</v>
      </c>
      <c r="V65" t="str">
        <f>VLOOKUP(C65,Sheet5!$A$2:$J$270,8,FALSE)</f>
        <v>ENDE</v>
      </c>
    </row>
    <row r="66" spans="2:22" ht="29">
      <c r="B66" s="155"/>
      <c r="C66" s="68" t="s">
        <v>112</v>
      </c>
      <c r="D66" s="69">
        <f>'LOOKUP  telda'!E40</f>
        <v>0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0</v>
      </c>
      <c r="J66" s="69">
        <f>'LOOKUP  telda'!J40</f>
        <v>0</v>
      </c>
      <c r="K66" s="69">
        <f>'LOOKUP  telda'!K40</f>
        <v>0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0</v>
      </c>
      <c r="P66" s="69">
        <f>'LOOKUP  telda'!Z40</f>
        <v>0</v>
      </c>
      <c r="Q66" s="40">
        <f t="shared" si="4"/>
        <v>0</v>
      </c>
      <c r="R66" s="40">
        <f t="shared" si="5"/>
        <v>0</v>
      </c>
      <c r="S66" s="40" t="e">
        <f>VLOOKUP(C66,Sheet3!$A$19:$G$81,7,FALSE)</f>
        <v>#N/A</v>
      </c>
      <c r="T66" s="8">
        <f t="shared" si="6"/>
        <v>0</v>
      </c>
      <c r="U66" s="8">
        <f t="shared" si="7"/>
        <v>0</v>
      </c>
      <c r="V66" t="str">
        <f>VLOOKUP(C66,Sheet5!$A$2:$J$270,8,FALSE)</f>
        <v>MATARAM</v>
      </c>
    </row>
    <row r="67" spans="2:22" ht="15.5">
      <c r="B67" s="155"/>
      <c r="C67" s="68" t="s">
        <v>113</v>
      </c>
      <c r="D67" s="69">
        <f>'LOOKUP  telda'!E41</f>
        <v>0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0</v>
      </c>
      <c r="N67" s="69">
        <f>'LOOKUP  telda'!X41</f>
        <v>0</v>
      </c>
      <c r="O67" s="69">
        <f>'LOOKUP  telda'!Y41</f>
        <v>0</v>
      </c>
      <c r="P67" s="69">
        <f>'LOOKUP  telda'!Z41</f>
        <v>0</v>
      </c>
      <c r="Q67" s="40">
        <f t="shared" si="4"/>
        <v>0</v>
      </c>
      <c r="R67" s="40">
        <f t="shared" si="5"/>
        <v>0</v>
      </c>
      <c r="S67" s="40">
        <f>VLOOKUP(C67,Sheet3!$A$19:$G$81,7,FALSE)</f>
        <v>0.5625</v>
      </c>
      <c r="T67" s="8">
        <f t="shared" si="6"/>
        <v>0</v>
      </c>
      <c r="U67" s="8">
        <f t="shared" si="7"/>
        <v>0</v>
      </c>
      <c r="V67" t="str">
        <f>VLOOKUP(C67,Sheet5!$A$2:$J$270,8,FALSE)</f>
        <v>KUPANG</v>
      </c>
    </row>
    <row r="68" spans="2:22" ht="15.5">
      <c r="B68" s="155"/>
      <c r="C68" s="68" t="s">
        <v>114</v>
      </c>
      <c r="D68" s="69">
        <f>'LOOKUP  telda'!E42</f>
        <v>0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0</v>
      </c>
      <c r="Q68" s="40">
        <f t="shared" si="4"/>
        <v>0</v>
      </c>
      <c r="R68" s="40">
        <f t="shared" si="5"/>
        <v>0</v>
      </c>
      <c r="S68" s="40">
        <f>VLOOKUP(C68,Sheet3!$A$19:$G$81,7,FALSE)</f>
        <v>0.75</v>
      </c>
      <c r="T68" s="8">
        <f t="shared" si="6"/>
        <v>0</v>
      </c>
      <c r="U68" s="8">
        <f t="shared" si="7"/>
        <v>0</v>
      </c>
      <c r="V68" t="str">
        <f>VLOOKUP(C68,Sheet5!$A$2:$J$270,8,FALSE)</f>
        <v>LABOAN BAJO</v>
      </c>
    </row>
    <row r="69" spans="2:22" ht="29">
      <c r="B69" s="155"/>
      <c r="C69" s="68" t="s">
        <v>115</v>
      </c>
      <c r="D69" s="69">
        <f>'LOOKUP  telda'!E43</f>
        <v>0</v>
      </c>
      <c r="E69" s="69">
        <f>'LOOKUP  telda'!F43+'LOOKUP  telda'!G43+'LOOKUP  telda'!H43</f>
        <v>0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0</v>
      </c>
      <c r="J69" s="69">
        <f>'LOOKUP  telda'!J43</f>
        <v>0</v>
      </c>
      <c r="K69" s="69">
        <f>'LOOKUP  telda'!K43</f>
        <v>0</v>
      </c>
      <c r="L69" s="69">
        <f>'LOOKUP  telda'!L43</f>
        <v>0</v>
      </c>
      <c r="M69" s="69">
        <f>'LOOKUP  telda'!P43</f>
        <v>0</v>
      </c>
      <c r="N69" s="69">
        <f>'LOOKUP  telda'!X43</f>
        <v>0</v>
      </c>
      <c r="O69" s="69">
        <f>'LOOKUP  telda'!Y43</f>
        <v>0</v>
      </c>
      <c r="P69" s="69">
        <f>'LOOKUP  telda'!Z43</f>
        <v>0</v>
      </c>
      <c r="Q69" s="40">
        <f t="shared" si="4"/>
        <v>0</v>
      </c>
      <c r="R69" s="40">
        <f t="shared" si="5"/>
        <v>0</v>
      </c>
      <c r="S69" s="40" t="e">
        <f>VLOOKUP(C69,Sheet3!$A$19:$G$81,7,FALSE)</f>
        <v>#N/A</v>
      </c>
      <c r="T69" s="8">
        <f t="shared" si="6"/>
        <v>0</v>
      </c>
      <c r="U69" s="8">
        <f t="shared" si="7"/>
        <v>0</v>
      </c>
      <c r="V69" t="str">
        <f>VLOOKUP(C69,Sheet5!$A$2:$J$270,8,FALSE)</f>
        <v>SELONG</v>
      </c>
    </row>
    <row r="70" spans="2:22" ht="15.5">
      <c r="B70" s="155"/>
      <c r="C70" s="68" t="s">
        <v>116</v>
      </c>
      <c r="D70" s="69">
        <f>'LOOKUP  telda'!E44</f>
        <v>0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0</v>
      </c>
      <c r="J70" s="69">
        <f>'LOOKUP  telda'!J44</f>
        <v>0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0</v>
      </c>
      <c r="Q70" s="40">
        <f t="shared" si="4"/>
        <v>0</v>
      </c>
      <c r="R70" s="40">
        <f t="shared" si="5"/>
        <v>0</v>
      </c>
      <c r="S70" s="40" t="e">
        <f>VLOOKUP(C70,Sheet3!$A$19:$G$81,7,FALSE)</f>
        <v>#N/A</v>
      </c>
      <c r="T70" s="8">
        <f t="shared" si="6"/>
        <v>0</v>
      </c>
      <c r="U70" s="8">
        <f t="shared" si="7"/>
        <v>0</v>
      </c>
      <c r="V70" t="str">
        <f>VLOOKUP(C70,Sheet5!$A$2:$J$270,8,FALSE)</f>
        <v>SELONG</v>
      </c>
    </row>
    <row r="71" spans="2:22" ht="15.5">
      <c r="B71" s="155"/>
      <c r="C71" s="68" t="s">
        <v>117</v>
      </c>
      <c r="D71" s="69">
        <f>'LOOKUP  telda'!E45</f>
        <v>0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0</v>
      </c>
      <c r="N71" s="69">
        <f>'LOOKUP  telda'!X45</f>
        <v>0</v>
      </c>
      <c r="O71" s="69">
        <f>'LOOKUP  telda'!Y45</f>
        <v>0</v>
      </c>
      <c r="P71" s="69">
        <f>'LOOKUP  telda'!Z45</f>
        <v>0</v>
      </c>
      <c r="Q71" s="40">
        <f t="shared" si="4"/>
        <v>0</v>
      </c>
      <c r="R71" s="40">
        <f t="shared" si="5"/>
        <v>0</v>
      </c>
      <c r="S71" s="40">
        <f>VLOOKUP(C71,Sheet3!$A$19:$G$81,7,FALSE)</f>
        <v>0.2</v>
      </c>
      <c r="T71" s="8">
        <f t="shared" si="6"/>
        <v>0</v>
      </c>
      <c r="U71" s="8">
        <f t="shared" si="7"/>
        <v>0</v>
      </c>
      <c r="V71" t="str">
        <f>VLOOKUP(C71,Sheet5!$A$2:$J$270,8,FALSE)</f>
        <v>MAUMERE</v>
      </c>
    </row>
    <row r="72" spans="2:22" ht="15.5">
      <c r="B72" s="155"/>
      <c r="C72" s="68" t="s">
        <v>118</v>
      </c>
      <c r="D72" s="69">
        <f>'LOOKUP  telda'!E46</f>
        <v>0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0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0</v>
      </c>
      <c r="N72" s="69">
        <f>'LOOKUP  telda'!X46</f>
        <v>0</v>
      </c>
      <c r="O72" s="69">
        <f>'LOOKUP  telda'!Y46</f>
        <v>0</v>
      </c>
      <c r="P72" s="69">
        <f>'LOOKUP  telda'!Z46</f>
        <v>0</v>
      </c>
      <c r="Q72" s="40">
        <f t="shared" si="4"/>
        <v>0</v>
      </c>
      <c r="R72" s="40">
        <f t="shared" si="5"/>
        <v>0</v>
      </c>
      <c r="S72" s="40">
        <f>VLOOKUP(C72,Sheet3!$A$19:$G$81,7,FALSE)</f>
        <v>1</v>
      </c>
      <c r="T72" s="8">
        <f t="shared" si="6"/>
        <v>0</v>
      </c>
      <c r="U72" s="8">
        <f t="shared" si="7"/>
        <v>0</v>
      </c>
      <c r="V72" t="str">
        <f>VLOOKUP(C72,Sheet5!$A$2:$J$270,8,FALSE)</f>
        <v>SUMBAWA</v>
      </c>
    </row>
    <row r="73" spans="2:22" ht="15.5">
      <c r="B73" s="155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5">
      <c r="B74" s="155"/>
      <c r="C74" s="68" t="s">
        <v>120</v>
      </c>
      <c r="D74" s="69">
        <f>'LOOKUP  telda'!E48</f>
        <v>0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>
        <f>VLOOKUP(C74,Sheet3!$A$19:$G$81,7,FALSE)</f>
        <v>0.33333333333333331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5">
      <c r="B75" s="156" t="s">
        <v>55</v>
      </c>
      <c r="C75" s="70" t="s">
        <v>121</v>
      </c>
      <c r="D75" s="71">
        <f>'LOOKUP  telda'!E49</f>
        <v>0</v>
      </c>
      <c r="E75" s="71">
        <f>'LOOKUP  telda'!F49+'LOOKUP  telda'!G49+'LOOKUP  telda'!H49</f>
        <v>0</v>
      </c>
      <c r="F75" s="71">
        <f>'LOOKUP  telda'!I49</f>
        <v>0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0</v>
      </c>
      <c r="J75" s="71">
        <f>'LOOKUP  telda'!J49</f>
        <v>0</v>
      </c>
      <c r="K75" s="71">
        <f>'LOOKUP  telda'!K49</f>
        <v>0</v>
      </c>
      <c r="L75" s="71">
        <f>'LOOKUP  telda'!L49</f>
        <v>0</v>
      </c>
      <c r="M75" s="71">
        <f>'LOOKUP  telda'!P49</f>
        <v>0</v>
      </c>
      <c r="N75" s="71">
        <f>'LOOKUP  telda'!X49</f>
        <v>0</v>
      </c>
      <c r="O75" s="71">
        <f>'LOOKUP  telda'!Y49</f>
        <v>0</v>
      </c>
      <c r="P75" s="71">
        <f>'LOOKUP  telda'!Z49</f>
        <v>0</v>
      </c>
      <c r="Q75" s="40">
        <f t="shared" si="4"/>
        <v>0</v>
      </c>
      <c r="R75" s="40">
        <f t="shared" si="5"/>
        <v>0</v>
      </c>
      <c r="S75" s="40" t="e">
        <f>VLOOKUP(C75,Sheet3!$A$19:$G$81,7,FALSE)</f>
        <v>#N/A</v>
      </c>
      <c r="T75" s="8">
        <f t="shared" si="6"/>
        <v>0</v>
      </c>
      <c r="U75" s="8">
        <f t="shared" si="7"/>
        <v>0</v>
      </c>
      <c r="V75" t="str">
        <f>VLOOKUP(C75,Sheet5!$A$2:$J$270,8,FALSE)</f>
        <v>MADURA</v>
      </c>
    </row>
    <row r="76" spans="2:22" ht="15.5">
      <c r="B76" s="156"/>
      <c r="C76" s="70" t="s">
        <v>122</v>
      </c>
      <c r="D76" s="71">
        <f>'LOOKUP  telda'!E50</f>
        <v>0</v>
      </c>
      <c r="E76" s="71">
        <f>'LOOKUP  telda'!F50+'LOOKUP  telda'!G50+'LOOKUP  telda'!H50</f>
        <v>0</v>
      </c>
      <c r="F76" s="71">
        <f>'LOOKUP  telda'!I50</f>
        <v>0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0</v>
      </c>
      <c r="J76" s="71">
        <f>'LOOKUP  telda'!J50</f>
        <v>0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0</v>
      </c>
      <c r="O76" s="71">
        <f>'LOOKUP  telda'!Y50</f>
        <v>0</v>
      </c>
      <c r="P76" s="71">
        <f>'LOOKUP  telda'!Z50</f>
        <v>0</v>
      </c>
      <c r="Q76" s="40">
        <f t="shared" si="4"/>
        <v>0</v>
      </c>
      <c r="R76" s="40">
        <f t="shared" si="5"/>
        <v>0</v>
      </c>
      <c r="S76" s="40">
        <f>VLOOKUP(C76,Sheet3!$A$19:$G$81,7,FALSE)</f>
        <v>1</v>
      </c>
      <c r="T76" s="8">
        <f t="shared" si="6"/>
        <v>0</v>
      </c>
      <c r="U76" s="8">
        <f t="shared" si="7"/>
        <v>0</v>
      </c>
      <c r="V76" t="str">
        <f>VLOOKUP(C76,Sheet5!$A$2:$J$270,8,FALSE)</f>
        <v>GRESIK</v>
      </c>
    </row>
    <row r="77" spans="2:22" ht="15.5">
      <c r="B77" s="156"/>
      <c r="C77" s="70" t="s">
        <v>123</v>
      </c>
      <c r="D77" s="71">
        <f>'LOOKUP  telda'!E51</f>
        <v>0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0</v>
      </c>
      <c r="J77" s="71">
        <f>'LOOKUP  telda'!J51</f>
        <v>0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0</v>
      </c>
      <c r="Q77" s="40">
        <f t="shared" si="4"/>
        <v>0</v>
      </c>
      <c r="R77" s="40">
        <f t="shared" si="5"/>
        <v>0</v>
      </c>
      <c r="S77" s="40" t="e">
        <f>VLOOKUP(C77,Sheet3!$A$19:$G$81,7,FALSE)</f>
        <v>#N/A</v>
      </c>
      <c r="T77" s="8">
        <f t="shared" si="6"/>
        <v>0</v>
      </c>
      <c r="U77" s="8">
        <f t="shared" si="7"/>
        <v>0</v>
      </c>
      <c r="V77" t="str">
        <f>VLOOKUP(C77,Sheet5!$A$2:$J$270,8,FALSE)</f>
        <v>SURABAYA UTARA</v>
      </c>
    </row>
    <row r="78" spans="2:22" ht="15.5">
      <c r="B78" s="156"/>
      <c r="C78" s="70" t="s">
        <v>124</v>
      </c>
      <c r="D78" s="71">
        <f>'LOOKUP  telda'!E52</f>
        <v>0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0</v>
      </c>
      <c r="J78" s="71">
        <f>'LOOKUP  telda'!J52</f>
        <v>0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0</v>
      </c>
      <c r="O78" s="71">
        <f>'LOOKUP  telda'!Y52</f>
        <v>0</v>
      </c>
      <c r="P78" s="71">
        <f>'LOOKUP  telda'!Z52</f>
        <v>0</v>
      </c>
      <c r="Q78" s="40">
        <f t="shared" si="4"/>
        <v>0</v>
      </c>
      <c r="R78" s="40">
        <f t="shared" si="5"/>
        <v>0</v>
      </c>
      <c r="S78" s="40" t="e">
        <f>VLOOKUP(C78,Sheet3!$A$19:$G$81,7,FALSE)</f>
        <v>#N/A</v>
      </c>
      <c r="T78" s="8">
        <f t="shared" si="6"/>
        <v>0</v>
      </c>
      <c r="U78" s="8">
        <f t="shared" si="7"/>
        <v>0</v>
      </c>
      <c r="V78" t="str">
        <f>VLOOKUP(C78,Sheet5!$A$2:$J$270,8,FALSE)</f>
        <v>SURABAYA SELATAN</v>
      </c>
    </row>
    <row r="79" spans="2:22" ht="15.5">
      <c r="B79" s="156"/>
      <c r="C79" s="70" t="s">
        <v>125</v>
      </c>
      <c r="D79" s="71">
        <f>'LOOKUP  telda'!E53</f>
        <v>0</v>
      </c>
      <c r="E79" s="71">
        <f>'LOOKUP  telda'!F53+'LOOKUP  telda'!G53+'LOOKUP  telda'!H53</f>
        <v>0</v>
      </c>
      <c r="F79" s="71">
        <f>'LOOKUP  telda'!I53</f>
        <v>0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0</v>
      </c>
      <c r="J79" s="71">
        <f>'LOOKUP  telda'!J53</f>
        <v>0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0</v>
      </c>
      <c r="O79" s="71">
        <f>'LOOKUP  telda'!Y53</f>
        <v>0</v>
      </c>
      <c r="P79" s="71">
        <f>'LOOKUP  telda'!Z53</f>
        <v>0</v>
      </c>
      <c r="Q79" s="40">
        <f t="shared" si="4"/>
        <v>0</v>
      </c>
      <c r="R79" s="40">
        <f t="shared" si="5"/>
        <v>0</v>
      </c>
      <c r="S79" s="40" t="e">
        <f>VLOOKUP(C79,Sheet3!$A$19:$G$81,7,FALSE)</f>
        <v>#N/A</v>
      </c>
      <c r="T79" s="8">
        <f t="shared" si="6"/>
        <v>0</v>
      </c>
      <c r="U79" s="8">
        <f t="shared" si="7"/>
        <v>0</v>
      </c>
      <c r="V79" t="str">
        <f>VLOOKUP(C79,Sheet5!$A$2:$J$270,8,FALSE)</f>
        <v>GRESIK</v>
      </c>
    </row>
    <row r="80" spans="2:22" ht="15.5">
      <c r="B80" s="156"/>
      <c r="C80" s="70" t="s">
        <v>126</v>
      </c>
      <c r="D80" s="71">
        <f>'LOOKUP  telda'!E54</f>
        <v>0</v>
      </c>
      <c r="E80" s="71">
        <f>'LOOKUP  telda'!F54+'LOOKUP  telda'!G54+'LOOKUP  telda'!H54</f>
        <v>0</v>
      </c>
      <c r="F80" s="71">
        <f>'LOOKUP  telda'!I54</f>
        <v>0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0</v>
      </c>
      <c r="J80" s="71">
        <f>'LOOKUP  telda'!J54</f>
        <v>0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0</v>
      </c>
      <c r="P80" s="71">
        <f>'LOOKUP  telda'!Z54</f>
        <v>0</v>
      </c>
      <c r="Q80" s="40">
        <f t="shared" si="4"/>
        <v>0</v>
      </c>
      <c r="R80" s="40">
        <f t="shared" si="5"/>
        <v>0</v>
      </c>
      <c r="S80" s="40" t="e">
        <f>VLOOKUP(C80,Sheet3!$A$19:$G$81,7,FALSE)</f>
        <v>#N/A</v>
      </c>
      <c r="T80" s="8">
        <f t="shared" si="6"/>
        <v>0</v>
      </c>
      <c r="U80" s="8">
        <f t="shared" si="7"/>
        <v>0</v>
      </c>
      <c r="V80" t="str">
        <f>VLOOKUP(C80,Sheet5!$A$2:$J$270,8,FALSE)</f>
        <v>SURABAYA SELATAN</v>
      </c>
    </row>
    <row r="81" spans="2:22" ht="15.5">
      <c r="B81" s="156"/>
      <c r="C81" s="70" t="s">
        <v>127</v>
      </c>
      <c r="D81" s="71">
        <f>'LOOKUP  telda'!E55</f>
        <v>0</v>
      </c>
      <c r="E81" s="71">
        <f>'LOOKUP  telda'!F55+'LOOKUP  telda'!G55+'LOOKUP  telda'!H55</f>
        <v>0</v>
      </c>
      <c r="F81" s="71">
        <f>'LOOKUP  telda'!I55</f>
        <v>0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0</v>
      </c>
      <c r="J81" s="71">
        <f>'LOOKUP  telda'!J55</f>
        <v>0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0</v>
      </c>
      <c r="O81" s="71">
        <f>'LOOKUP  telda'!Y55</f>
        <v>0</v>
      </c>
      <c r="P81" s="71">
        <f>'LOOKUP  telda'!Z55</f>
        <v>0</v>
      </c>
      <c r="Q81" s="40">
        <f t="shared" si="4"/>
        <v>0</v>
      </c>
      <c r="R81" s="40">
        <f t="shared" si="5"/>
        <v>0</v>
      </c>
      <c r="S81" s="40" t="e">
        <f>VLOOKUP(C81,Sheet3!$A$19:$G$81,7,FALSE)</f>
        <v>#N/A</v>
      </c>
      <c r="T81" s="8">
        <f t="shared" si="6"/>
        <v>0</v>
      </c>
      <c r="U81" s="8">
        <f t="shared" si="7"/>
        <v>0</v>
      </c>
      <c r="V81" t="str">
        <f>VLOOKUP(C81,Sheet5!$A$2:$J$270,8,FALSE)</f>
        <v>MADURA</v>
      </c>
    </row>
    <row r="82" spans="2:22" ht="15.5">
      <c r="B82" s="156"/>
      <c r="C82" s="70" t="s">
        <v>128</v>
      </c>
      <c r="D82" s="71">
        <f>'LOOKUP  telda'!E56</f>
        <v>0</v>
      </c>
      <c r="E82" s="71">
        <f>'LOOKUP  telda'!F56+'LOOKUP  telda'!G56+'LOOKUP  telda'!H56</f>
        <v>0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0</v>
      </c>
      <c r="J82" s="71">
        <f>'LOOKUP  telda'!J56</f>
        <v>0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0</v>
      </c>
      <c r="O82" s="71">
        <f>'LOOKUP  telda'!Y56</f>
        <v>0</v>
      </c>
      <c r="P82" s="71">
        <f>'LOOKUP  telda'!Z56</f>
        <v>0</v>
      </c>
      <c r="Q82" s="40">
        <f t="shared" si="4"/>
        <v>0</v>
      </c>
      <c r="R82" s="40">
        <f t="shared" si="5"/>
        <v>0</v>
      </c>
      <c r="S82" s="40" t="e">
        <f>VLOOKUP(C82,Sheet3!$A$19:$G$81,7,FALSE)</f>
        <v>#N/A</v>
      </c>
      <c r="T82" s="8">
        <f t="shared" si="6"/>
        <v>0</v>
      </c>
      <c r="U82" s="8">
        <f t="shared" si="7"/>
        <v>0</v>
      </c>
      <c r="V82" t="str">
        <f>VLOOKUP(C82,Sheet5!$A$2:$J$270,8,FALSE)</f>
        <v>SURABAYA UTARA</v>
      </c>
    </row>
    <row r="83" spans="2:22" ht="15.5">
      <c r="B83" s="150" t="s">
        <v>62</v>
      </c>
      <c r="C83" s="150"/>
      <c r="D83" s="26">
        <f>SUM(D33:D82)</f>
        <v>11</v>
      </c>
      <c r="E83" s="26">
        <f>SUM(E33:E82)</f>
        <v>0</v>
      </c>
      <c r="F83" s="26">
        <f>SUM(F33:F82)</f>
        <v>1</v>
      </c>
      <c r="G83" s="26">
        <f t="shared" ref="G83:P83" si="8">SUM(G33:G82)</f>
        <v>0</v>
      </c>
      <c r="H83" s="26">
        <f t="shared" si="8"/>
        <v>0</v>
      </c>
      <c r="I83" s="26">
        <f t="shared" si="8"/>
        <v>1</v>
      </c>
      <c r="J83" s="26">
        <f t="shared" si="8"/>
        <v>0</v>
      </c>
      <c r="K83" s="26">
        <f t="shared" si="8"/>
        <v>0</v>
      </c>
      <c r="L83" s="26">
        <f t="shared" si="8"/>
        <v>0</v>
      </c>
      <c r="M83" s="26">
        <f t="shared" si="8"/>
        <v>1</v>
      </c>
      <c r="N83" s="26">
        <f t="shared" si="8"/>
        <v>1</v>
      </c>
      <c r="O83" s="26">
        <f t="shared" si="8"/>
        <v>0</v>
      </c>
      <c r="P83" s="26">
        <f t="shared" si="8"/>
        <v>8</v>
      </c>
      <c r="Q83" s="41">
        <f>T83</f>
        <v>0.88888888888888884</v>
      </c>
      <c r="R83" s="41">
        <f>U83</f>
        <v>0.8</v>
      </c>
      <c r="S83" s="41">
        <f>S15</f>
        <v>0.94431279620853081</v>
      </c>
      <c r="T83" s="8">
        <f>P83/(D83-F83-K83-I83)</f>
        <v>0.88888888888888884</v>
      </c>
      <c r="U83" s="8">
        <f>P83/(M83+N83+O83+P83)</f>
        <v>0.8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79" t="str">
        <f ca="1">LAPORAN!C1</f>
        <v xml:space="preserve">PROVISIONING NEW SALES INDIBIZ TR3 JBN MTD H-1  2026-09-15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2026-09-01 to  2026-09-15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16-09-2026 12:19:06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126</v>
      </c>
      <c r="C6" s="4">
        <f>HARIAN!I10</f>
        <v>17</v>
      </c>
      <c r="D6" s="4">
        <f>HARIAN!P10</f>
        <v>62</v>
      </c>
      <c r="E6" s="77">
        <f t="shared" ref="E6:E11" si="0">C6/B6</f>
        <v>0.13492063492063491</v>
      </c>
      <c r="F6" s="78">
        <f>HARIAN!Q10</f>
        <v>0.68888888888888888</v>
      </c>
      <c r="G6" s="78">
        <f>HARIAN!R10</f>
        <v>0.81578947368421051</v>
      </c>
      <c r="H6" s="78">
        <f>HARIAN!S10</f>
        <v>0.95454545454545459</v>
      </c>
    </row>
    <row r="7" spans="1:8">
      <c r="A7" s="76" t="str">
        <f>HARIAN!C11</f>
        <v>JATIM BARAT</v>
      </c>
      <c r="B7" s="4">
        <f>HARIAN!D11</f>
        <v>276</v>
      </c>
      <c r="C7" s="4">
        <f>HARIAN!I11</f>
        <v>21</v>
      </c>
      <c r="D7" s="4">
        <f>HARIAN!P11</f>
        <v>213</v>
      </c>
      <c r="E7" s="77">
        <f t="shared" si="0"/>
        <v>7.6086956521739135E-2</v>
      </c>
      <c r="F7" s="78">
        <f>HARIAN!Q11</f>
        <v>0.86234817813765186</v>
      </c>
      <c r="G7" s="78">
        <f>HARIAN!R11</f>
        <v>0.9726027397260274</v>
      </c>
      <c r="H7" s="78">
        <f>HARIAN!S11</f>
        <v>0.96363636363636362</v>
      </c>
    </row>
    <row r="8" spans="1:8">
      <c r="A8" s="76" t="str">
        <f>HARIAN!C12</f>
        <v>JATIM TIMUR</v>
      </c>
      <c r="B8" s="4">
        <f>HARIAN!D12</f>
        <v>226</v>
      </c>
      <c r="C8" s="4">
        <f>HARIAN!I12</f>
        <v>12</v>
      </c>
      <c r="D8" s="4">
        <f>HARIAN!P12</f>
        <v>164</v>
      </c>
      <c r="E8" s="77">
        <f t="shared" si="0"/>
        <v>5.3097345132743362E-2</v>
      </c>
      <c r="F8" s="78">
        <f>HARIAN!Q12</f>
        <v>0.80392156862745101</v>
      </c>
      <c r="G8" s="78">
        <f>HARIAN!R12</f>
        <v>0.94797687861271673</v>
      </c>
      <c r="H8" s="78">
        <f>HARIAN!S12</f>
        <v>0.98203592814371254</v>
      </c>
    </row>
    <row r="9" spans="1:8">
      <c r="A9" s="76" t="str">
        <f>HARIAN!C13</f>
        <v>NUSA TENGGARA</v>
      </c>
      <c r="B9" s="4">
        <f>HARIAN!D13</f>
        <v>291</v>
      </c>
      <c r="C9" s="4">
        <f>HARIAN!I13</f>
        <v>55</v>
      </c>
      <c r="D9" s="4">
        <f>HARIAN!P13</f>
        <v>157</v>
      </c>
      <c r="E9" s="77">
        <f t="shared" si="0"/>
        <v>0.18900343642611683</v>
      </c>
      <c r="F9" s="78">
        <f>HARIAN!Q13</f>
        <v>0.68859649122807021</v>
      </c>
      <c r="G9" s="78">
        <f>HARIAN!R13</f>
        <v>0.75845410628019327</v>
      </c>
      <c r="H9" s="78">
        <f>HARIAN!S13</f>
        <v>0.80838323353293418</v>
      </c>
    </row>
    <row r="10" spans="1:8">
      <c r="A10" s="76" t="str">
        <f>HARIAN!C14</f>
        <v>SURAMADU</v>
      </c>
      <c r="B10" s="4">
        <f>HARIAN!D14</f>
        <v>361</v>
      </c>
      <c r="C10" s="4">
        <f>HARIAN!I14</f>
        <v>65</v>
      </c>
      <c r="D10" s="4">
        <f>HARIAN!P14</f>
        <v>216</v>
      </c>
      <c r="E10" s="77">
        <f t="shared" si="0"/>
        <v>0.18005540166204986</v>
      </c>
      <c r="F10" s="78">
        <f>HARIAN!Q14</f>
        <v>0.77419354838709675</v>
      </c>
      <c r="G10" s="78">
        <f>HARIAN!R14</f>
        <v>0.94323144104803491</v>
      </c>
      <c r="H10" s="78">
        <f>HARIAN!S14</f>
        <v>0.9955357142857143</v>
      </c>
    </row>
    <row r="11" spans="1:8">
      <c r="A11" s="79" t="str">
        <f>HARIAN!C15</f>
        <v>TOTAL</v>
      </c>
      <c r="B11" s="80">
        <f>HARIAN!D15</f>
        <v>1280</v>
      </c>
      <c r="C11" s="80">
        <f>HARIAN!I15</f>
        <v>170</v>
      </c>
      <c r="D11" s="80">
        <f>HARIAN!P15</f>
        <v>812</v>
      </c>
      <c r="E11" s="81">
        <f t="shared" si="0"/>
        <v>0.1328125</v>
      </c>
      <c r="F11" s="82">
        <f>HARIAN!Q15</f>
        <v>0.77480916030534353</v>
      </c>
      <c r="G11" s="82">
        <f>HARIAN!R15</f>
        <v>0.89823008849557517</v>
      </c>
      <c r="H11" s="82">
        <f>HARIAN!S15</f>
        <v>0.94431279620853081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C1" zoomScale="90" zoomScaleNormal="90" workbookViewId="0">
      <selection activeCell="C3" sqref="C3:R3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1" t="str">
        <f ca="1">"PROVISIONING NEW SALES INDIBIZ TR3 JBN MTD H-1  "&amp;TEXT(TODAY()-1,"YYYY-MM-DD ")</f>
        <v xml:space="preserve">PROVISIONING NEW SALES INDIBIZ TR3 JBN MTD H-1  2026-09-15 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20"/>
    </row>
    <row r="2" spans="3:19" ht="18.5">
      <c r="C2" s="101" t="str">
        <f ca="1">"PERIODE ORDER &amp; PS : 2026-09-01 to  "&amp;TEXT(TODAY()-1,"YYYY-MM-DD ")</f>
        <v xml:space="preserve">PERIODE ORDER &amp; PS : 2026-09-01 to  2026-09-15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</row>
    <row r="3" spans="3:19" ht="15.5">
      <c r="C3" s="180" t="s">
        <v>9850</v>
      </c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93"/>
    </row>
    <row r="5" spans="3:19" ht="15" customHeight="1">
      <c r="C5" s="135" t="s">
        <v>1</v>
      </c>
      <c r="D5" s="135" t="s">
        <v>129</v>
      </c>
      <c r="E5" s="135" t="s">
        <v>67</v>
      </c>
      <c r="F5" s="158" t="s">
        <v>12</v>
      </c>
      <c r="G5" s="159"/>
      <c r="H5" s="160"/>
      <c r="I5" s="138" t="s">
        <v>14</v>
      </c>
      <c r="J5" s="141" t="s">
        <v>8</v>
      </c>
      <c r="K5" s="141" t="s">
        <v>9</v>
      </c>
      <c r="L5" s="167" t="s">
        <v>10</v>
      </c>
      <c r="M5" s="168"/>
      <c r="N5" s="168"/>
      <c r="O5" s="169"/>
      <c r="P5" s="144" t="s">
        <v>11</v>
      </c>
      <c r="Q5" s="147" t="s">
        <v>130</v>
      </c>
      <c r="R5" s="147" t="s">
        <v>863</v>
      </c>
      <c r="S5" s="147" t="s">
        <v>864</v>
      </c>
    </row>
    <row r="6" spans="3:19" ht="6.75" customHeight="1">
      <c r="C6" s="136"/>
      <c r="D6" s="136"/>
      <c r="E6" s="136"/>
      <c r="F6" s="161"/>
      <c r="G6" s="162"/>
      <c r="H6" s="163"/>
      <c r="I6" s="139"/>
      <c r="J6" s="142"/>
      <c r="K6" s="142"/>
      <c r="L6" s="170"/>
      <c r="M6" s="171"/>
      <c r="N6" s="171"/>
      <c r="O6" s="172"/>
      <c r="P6" s="145"/>
      <c r="Q6" s="148"/>
      <c r="R6" s="148"/>
      <c r="S6" s="148"/>
    </row>
    <row r="7" spans="3:19" ht="4.5" customHeight="1">
      <c r="C7" s="136"/>
      <c r="D7" s="136"/>
      <c r="E7" s="136"/>
      <c r="F7" s="164"/>
      <c r="G7" s="165"/>
      <c r="H7" s="166"/>
      <c r="I7" s="139"/>
      <c r="J7" s="142"/>
      <c r="K7" s="142"/>
      <c r="L7" s="173"/>
      <c r="M7" s="174"/>
      <c r="N7" s="174"/>
      <c r="O7" s="175"/>
      <c r="P7" s="145"/>
      <c r="Q7" s="148"/>
      <c r="R7" s="148"/>
      <c r="S7" s="148"/>
    </row>
    <row r="8" spans="3:19" ht="45" customHeight="1">
      <c r="C8" s="137"/>
      <c r="D8" s="137"/>
      <c r="E8" s="137"/>
      <c r="F8" s="22" t="s">
        <v>133</v>
      </c>
      <c r="G8" s="22" t="s">
        <v>30</v>
      </c>
      <c r="H8" s="22" t="s">
        <v>69</v>
      </c>
      <c r="I8" s="140"/>
      <c r="J8" s="143"/>
      <c r="K8" s="143"/>
      <c r="L8" s="37" t="s">
        <v>2</v>
      </c>
      <c r="M8" s="37" t="s">
        <v>18</v>
      </c>
      <c r="N8" s="37" t="s">
        <v>20</v>
      </c>
      <c r="O8" s="37" t="s">
        <v>22</v>
      </c>
      <c r="P8" s="146"/>
      <c r="Q8" s="149"/>
      <c r="R8" s="149"/>
      <c r="S8" s="149"/>
    </row>
    <row r="9" spans="3:19" ht="15.5">
      <c r="C9" s="23" t="s">
        <v>34</v>
      </c>
      <c r="D9" s="24">
        <f>HARIAN!D10</f>
        <v>126</v>
      </c>
      <c r="E9" s="24">
        <f>HARIAN!E10</f>
        <v>4</v>
      </c>
      <c r="F9" s="24">
        <f>HARIAN!F10</f>
        <v>19</v>
      </c>
      <c r="G9" s="24">
        <f>HARIAN!G10</f>
        <v>0</v>
      </c>
      <c r="H9" s="24">
        <f>HARIAN!H10</f>
        <v>2</v>
      </c>
      <c r="I9" s="24">
        <f>HARIAN!I10</f>
        <v>17</v>
      </c>
      <c r="J9" s="24">
        <f>HARIAN!J10</f>
        <v>4</v>
      </c>
      <c r="K9" s="24">
        <f>HARIAN!K10</f>
        <v>0</v>
      </c>
      <c r="L9" s="24">
        <f>HARIAN!L10</f>
        <v>0</v>
      </c>
      <c r="M9" s="24">
        <f>HARIAN!M10</f>
        <v>11</v>
      </c>
      <c r="N9" s="24">
        <f>HARIAN!N10</f>
        <v>2</v>
      </c>
      <c r="O9" s="24">
        <f>HARIAN!O10</f>
        <v>1</v>
      </c>
      <c r="P9" s="24">
        <f>HARIAN!P10</f>
        <v>62</v>
      </c>
      <c r="Q9" s="40">
        <f>HARIAN!Q10</f>
        <v>0.68888888888888888</v>
      </c>
      <c r="R9" s="40">
        <f>HARIAN!R10</f>
        <v>0.81578947368421051</v>
      </c>
      <c r="S9" s="40">
        <f>HARIAN!S10</f>
        <v>0.95454545454545459</v>
      </c>
    </row>
    <row r="10" spans="3:19" ht="15.5">
      <c r="C10" s="23" t="s">
        <v>38</v>
      </c>
      <c r="D10" s="24">
        <f>HARIAN!D11</f>
        <v>276</v>
      </c>
      <c r="E10" s="24">
        <f>HARIAN!E11</f>
        <v>2</v>
      </c>
      <c r="F10" s="24">
        <f>HARIAN!F11</f>
        <v>4</v>
      </c>
      <c r="G10" s="24">
        <f>HARIAN!G11</f>
        <v>2</v>
      </c>
      <c r="H10" s="24">
        <f>HARIAN!H11</f>
        <v>8</v>
      </c>
      <c r="I10" s="24">
        <f>HARIAN!I11</f>
        <v>21</v>
      </c>
      <c r="J10" s="24">
        <f>HARIAN!J11</f>
        <v>9</v>
      </c>
      <c r="K10" s="24">
        <f>HARIAN!K11</f>
        <v>4</v>
      </c>
      <c r="L10" s="24">
        <f>HARIAN!L11</f>
        <v>1</v>
      </c>
      <c r="M10" s="24">
        <f>HARIAN!M11</f>
        <v>2</v>
      </c>
      <c r="N10" s="24">
        <f>HARIAN!N11</f>
        <v>3</v>
      </c>
      <c r="O10" s="24">
        <f>HARIAN!O11</f>
        <v>1</v>
      </c>
      <c r="P10" s="24">
        <f>HARIAN!P11</f>
        <v>213</v>
      </c>
      <c r="Q10" s="40">
        <f>HARIAN!Q11</f>
        <v>0.86234817813765186</v>
      </c>
      <c r="R10" s="40">
        <f>HARIAN!R11</f>
        <v>0.9726027397260274</v>
      </c>
      <c r="S10" s="40">
        <f>HARIAN!S11</f>
        <v>0.96363636363636362</v>
      </c>
    </row>
    <row r="11" spans="3:19" ht="15.5">
      <c r="C11" s="23" t="s">
        <v>42</v>
      </c>
      <c r="D11" s="24">
        <f>HARIAN!D12</f>
        <v>226</v>
      </c>
      <c r="E11" s="24">
        <f>HARIAN!E12</f>
        <v>3</v>
      </c>
      <c r="F11" s="24">
        <f>HARIAN!F12</f>
        <v>10</v>
      </c>
      <c r="G11" s="24">
        <f>HARIAN!G12</f>
        <v>8</v>
      </c>
      <c r="H11" s="24">
        <f>HARIAN!H12</f>
        <v>8</v>
      </c>
      <c r="I11" s="24">
        <f>HARIAN!I12</f>
        <v>12</v>
      </c>
      <c r="J11" s="24">
        <f>HARIAN!J12</f>
        <v>9</v>
      </c>
      <c r="K11" s="24">
        <f>HARIAN!K12</f>
        <v>0</v>
      </c>
      <c r="L11" s="24">
        <f>HARIAN!L12</f>
        <v>0</v>
      </c>
      <c r="M11" s="24">
        <f>HARIAN!M12</f>
        <v>1</v>
      </c>
      <c r="N11" s="24">
        <f>HARIAN!N12</f>
        <v>5</v>
      </c>
      <c r="O11" s="24">
        <f>HARIAN!O12</f>
        <v>3</v>
      </c>
      <c r="P11" s="24">
        <f>HARIAN!P12</f>
        <v>164</v>
      </c>
      <c r="Q11" s="40">
        <f>HARIAN!Q12</f>
        <v>0.80392156862745101</v>
      </c>
      <c r="R11" s="40">
        <f>HARIAN!R12</f>
        <v>0.94797687861271673</v>
      </c>
      <c r="S11" s="40">
        <f>HARIAN!S12</f>
        <v>0.98203592814371254</v>
      </c>
    </row>
    <row r="12" spans="3:19" ht="15.5">
      <c r="C12" s="23" t="s">
        <v>45</v>
      </c>
      <c r="D12" s="24">
        <f>HARIAN!D13</f>
        <v>291</v>
      </c>
      <c r="E12" s="24">
        <f>HARIAN!E13</f>
        <v>5</v>
      </c>
      <c r="F12" s="24">
        <f>HARIAN!F13</f>
        <v>2</v>
      </c>
      <c r="G12" s="24">
        <f>HARIAN!G13</f>
        <v>0</v>
      </c>
      <c r="H12" s="24">
        <f>HARIAN!H13</f>
        <v>0</v>
      </c>
      <c r="I12" s="24">
        <f>HARIAN!I13</f>
        <v>55</v>
      </c>
      <c r="J12" s="24">
        <f>HARIAN!J13</f>
        <v>6</v>
      </c>
      <c r="K12" s="24">
        <f>HARIAN!K13</f>
        <v>6</v>
      </c>
      <c r="L12" s="24">
        <f>HARIAN!L13</f>
        <v>0</v>
      </c>
      <c r="M12" s="24">
        <f>HARIAN!M13</f>
        <v>25</v>
      </c>
      <c r="N12" s="24">
        <f>HARIAN!N13</f>
        <v>16</v>
      </c>
      <c r="O12" s="24">
        <f>HARIAN!O13</f>
        <v>9</v>
      </c>
      <c r="P12" s="24">
        <f>HARIAN!P13</f>
        <v>157</v>
      </c>
      <c r="Q12" s="40">
        <f>HARIAN!Q13</f>
        <v>0.68859649122807021</v>
      </c>
      <c r="R12" s="40">
        <f>HARIAN!R13</f>
        <v>0.75845410628019327</v>
      </c>
      <c r="S12" s="40">
        <f>HARIAN!S13</f>
        <v>0.80838323353293418</v>
      </c>
    </row>
    <row r="13" spans="3:19" ht="15.5">
      <c r="C13" s="23" t="s">
        <v>55</v>
      </c>
      <c r="D13" s="24">
        <f>HARIAN!D14</f>
        <v>361</v>
      </c>
      <c r="E13" s="24">
        <f>HARIAN!E14</f>
        <v>6</v>
      </c>
      <c r="F13" s="24">
        <f>HARIAN!F14</f>
        <v>13</v>
      </c>
      <c r="G13" s="24">
        <f>HARIAN!G14</f>
        <v>0</v>
      </c>
      <c r="H13" s="24">
        <f>HARIAN!H14</f>
        <v>0</v>
      </c>
      <c r="I13" s="24">
        <f>HARIAN!I14</f>
        <v>65</v>
      </c>
      <c r="J13" s="24">
        <f>HARIAN!J14</f>
        <v>34</v>
      </c>
      <c r="K13" s="24">
        <f>HARIAN!K14</f>
        <v>4</v>
      </c>
      <c r="L13" s="24">
        <f>HARIAN!L14</f>
        <v>2</v>
      </c>
      <c r="M13" s="24">
        <f>HARIAN!M14</f>
        <v>3</v>
      </c>
      <c r="N13" s="24">
        <f>HARIAN!N14</f>
        <v>5</v>
      </c>
      <c r="O13" s="24">
        <f>HARIAN!O14</f>
        <v>5</v>
      </c>
      <c r="P13" s="24">
        <f>HARIAN!P14</f>
        <v>216</v>
      </c>
      <c r="Q13" s="40">
        <f>HARIAN!Q14</f>
        <v>0.77419354838709675</v>
      </c>
      <c r="R13" s="40">
        <f>HARIAN!R14</f>
        <v>0.94323144104803491</v>
      </c>
      <c r="S13" s="40">
        <f>HARIAN!S14</f>
        <v>0.9955357142857143</v>
      </c>
    </row>
    <row r="14" spans="3:19" ht="15.5">
      <c r="C14" s="25" t="s">
        <v>62</v>
      </c>
      <c r="D14" s="26">
        <f>SUM(D9:D13)</f>
        <v>1280</v>
      </c>
      <c r="E14" s="26">
        <f>SUM(E9:E13)</f>
        <v>20</v>
      </c>
      <c r="F14" s="26">
        <f>SUM(F9:F13)</f>
        <v>48</v>
      </c>
      <c r="G14" s="26">
        <f t="shared" ref="G14:P14" si="0">SUM(G9:G13)</f>
        <v>10</v>
      </c>
      <c r="H14" s="26">
        <f t="shared" si="0"/>
        <v>18</v>
      </c>
      <c r="I14" s="26">
        <f t="shared" si="0"/>
        <v>170</v>
      </c>
      <c r="J14" s="26">
        <f t="shared" si="0"/>
        <v>62</v>
      </c>
      <c r="K14" s="26">
        <f t="shared" si="0"/>
        <v>14</v>
      </c>
      <c r="L14" s="26">
        <f t="shared" si="0"/>
        <v>3</v>
      </c>
      <c r="M14" s="26">
        <f t="shared" si="0"/>
        <v>42</v>
      </c>
      <c r="N14" s="26">
        <f t="shared" si="0"/>
        <v>31</v>
      </c>
      <c r="O14" s="26">
        <f t="shared" si="0"/>
        <v>19</v>
      </c>
      <c r="P14" s="26">
        <f t="shared" si="0"/>
        <v>812</v>
      </c>
      <c r="Q14" s="41">
        <f>HARIAN!Q15</f>
        <v>0.77480916030534353</v>
      </c>
      <c r="R14" s="41">
        <f>HARIAN!R15</f>
        <v>0.89823008849557517</v>
      </c>
      <c r="S14" s="41">
        <f>HARIAN!S15</f>
        <v>0.94431279620853081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0" t="s">
        <v>72</v>
      </c>
      <c r="E16" s="131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5">
      <c r="C17" s="29"/>
      <c r="D17" s="127" t="s">
        <v>73</v>
      </c>
      <c r="E17" s="128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27" t="s">
        <v>74</v>
      </c>
      <c r="E18" s="128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27" t="s">
        <v>75</v>
      </c>
      <c r="E19" s="128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27" t="s">
        <v>76</v>
      </c>
      <c r="E20" s="128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23" t="s">
        <v>138</v>
      </c>
      <c r="E21" s="124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2026-09-15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3"/>
    </row>
    <row r="24" spans="2:21">
      <c r="B24" s="179" t="str">
        <f ca="1">C2</f>
        <v xml:space="preserve">PERIODE ORDER &amp; PS : 2026-09-01 to  2026-09-15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3"/>
    </row>
    <row r="25" spans="2:21" ht="18.5">
      <c r="B25" s="126" t="str">
        <f>C3</f>
        <v>Last update proses : 16-09-2026 12:19:06 WIB (Source: ETL XPRO)</v>
      </c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35"/>
    </row>
    <row r="26" spans="2:21" ht="6.75" customHeight="1"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36"/>
    </row>
    <row r="27" spans="2:21" ht="9" customHeight="1"/>
    <row r="28" spans="2:21" ht="15" customHeight="1">
      <c r="B28" s="157" t="s">
        <v>1</v>
      </c>
      <c r="C28" s="157" t="s">
        <v>78</v>
      </c>
      <c r="D28" s="157" t="s">
        <v>129</v>
      </c>
      <c r="E28" s="151" t="s">
        <v>67</v>
      </c>
      <c r="F28" s="181" t="s">
        <v>12</v>
      </c>
      <c r="G28" s="181"/>
      <c r="H28" s="181"/>
      <c r="I28" s="181" t="s">
        <v>14</v>
      </c>
      <c r="J28" s="176" t="s">
        <v>8</v>
      </c>
      <c r="K28" s="176" t="s">
        <v>9</v>
      </c>
      <c r="L28" s="182" t="s">
        <v>10</v>
      </c>
      <c r="M28" s="182"/>
      <c r="N28" s="182"/>
      <c r="O28" s="182"/>
      <c r="P28" s="178" t="s">
        <v>11</v>
      </c>
      <c r="Q28" s="122" t="s">
        <v>130</v>
      </c>
      <c r="R28" s="147" t="s">
        <v>863</v>
      </c>
      <c r="S28" s="147" t="s">
        <v>864</v>
      </c>
    </row>
    <row r="29" spans="2:21" ht="15" customHeight="1">
      <c r="B29" s="157"/>
      <c r="C29" s="157"/>
      <c r="D29" s="157"/>
      <c r="E29" s="151"/>
      <c r="F29" s="181"/>
      <c r="G29" s="181"/>
      <c r="H29" s="181"/>
      <c r="I29" s="181"/>
      <c r="J29" s="176"/>
      <c r="K29" s="176"/>
      <c r="L29" s="182"/>
      <c r="M29" s="182"/>
      <c r="N29" s="182"/>
      <c r="O29" s="182"/>
      <c r="P29" s="178"/>
      <c r="Q29" s="122"/>
      <c r="R29" s="148"/>
      <c r="S29" s="148"/>
    </row>
    <row r="30" spans="2:21" ht="15" customHeight="1">
      <c r="B30" s="157"/>
      <c r="C30" s="157"/>
      <c r="D30" s="157"/>
      <c r="E30" s="151"/>
      <c r="F30" s="181"/>
      <c r="G30" s="181"/>
      <c r="H30" s="181"/>
      <c r="I30" s="181"/>
      <c r="J30" s="176"/>
      <c r="K30" s="176"/>
      <c r="L30" s="182"/>
      <c r="M30" s="182"/>
      <c r="N30" s="182"/>
      <c r="O30" s="182"/>
      <c r="P30" s="178"/>
      <c r="Q30" s="122"/>
      <c r="R30" s="148"/>
      <c r="S30" s="148"/>
    </row>
    <row r="31" spans="2:21" s="19" customFormat="1" ht="48" customHeight="1">
      <c r="B31" s="157"/>
      <c r="C31" s="157"/>
      <c r="D31" s="157"/>
      <c r="E31" s="151"/>
      <c r="F31" s="22" t="s">
        <v>133</v>
      </c>
      <c r="G31" s="22" t="s">
        <v>30</v>
      </c>
      <c r="H31" s="22" t="s">
        <v>69</v>
      </c>
      <c r="I31" s="181"/>
      <c r="J31" s="176"/>
      <c r="K31" s="176"/>
      <c r="L31" s="37" t="s">
        <v>2</v>
      </c>
      <c r="M31" s="37" t="s">
        <v>18</v>
      </c>
      <c r="N31" s="37" t="s">
        <v>20</v>
      </c>
      <c r="O31" s="37" t="s">
        <v>22</v>
      </c>
      <c r="P31" s="178"/>
      <c r="Q31" s="122"/>
      <c r="R31" s="149"/>
      <c r="S31" s="149"/>
    </row>
    <row r="32" spans="2:21" ht="15.5">
      <c r="B32" s="183" t="s">
        <v>34</v>
      </c>
      <c r="C32" s="88" t="s">
        <v>79</v>
      </c>
      <c r="D32" s="65">
        <f>HARIAN!D33</f>
        <v>11</v>
      </c>
      <c r="E32" s="65">
        <f>HARIAN!E33</f>
        <v>0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1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1</v>
      </c>
      <c r="N32" s="65">
        <f>HARIAN!N33</f>
        <v>1</v>
      </c>
      <c r="O32" s="65">
        <f>HARIAN!O33</f>
        <v>0</v>
      </c>
      <c r="P32" s="65">
        <f>HARIAN!P33</f>
        <v>7</v>
      </c>
      <c r="Q32" s="40">
        <f>T32</f>
        <v>0.77777777777777779</v>
      </c>
      <c r="R32" s="40">
        <f t="shared" ref="R32:R67" si="1">U32</f>
        <v>0.77777777777777779</v>
      </c>
      <c r="S32" s="40">
        <f>VLOOKUP(C32,Sheet3!$A$19:$G$81,7,FALSE)</f>
        <v>1</v>
      </c>
      <c r="T32" s="10">
        <f>P32/(D32-F32-K32-I32)</f>
        <v>0.77777777777777779</v>
      </c>
      <c r="U32" s="10">
        <f>P32/(M32+N32+O32+P32)</f>
        <v>0.77777777777777779</v>
      </c>
    </row>
    <row r="33" spans="2:21" ht="15.5">
      <c r="B33" s="183"/>
      <c r="C33" s="88" t="s">
        <v>85</v>
      </c>
      <c r="D33" s="65">
        <f>HARIAN!D34+HARIAN!D39</f>
        <v>0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0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0</v>
      </c>
      <c r="Q33" s="40" t="e">
        <f t="shared" ref="Q33:Q67" si="2">T33</f>
        <v>#DIV/0!</v>
      </c>
      <c r="R33" s="40" t="e">
        <f t="shared" si="1"/>
        <v>#DIV/0!</v>
      </c>
      <c r="S33" s="40">
        <f>VLOOKUP(C33,Sheet3!$A$19:$G$81,7,FALSE)</f>
        <v>1</v>
      </c>
      <c r="T33" s="10" t="e">
        <f t="shared" ref="T33:T67" si="3">P33/(D33-F33-K33-I33)</f>
        <v>#DIV/0!</v>
      </c>
      <c r="U33" s="10" t="e">
        <f t="shared" ref="U33:U67" si="4">P33/(M33+N33+O33+P33)</f>
        <v>#DIV/0!</v>
      </c>
    </row>
    <row r="34" spans="2:21" ht="15.5">
      <c r="B34" s="183"/>
      <c r="C34" s="88" t="s">
        <v>81</v>
      </c>
      <c r="D34" s="65">
        <f>HARIAN!D35</f>
        <v>0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0</v>
      </c>
      <c r="P34" s="65">
        <f>HARIAN!P35</f>
        <v>0</v>
      </c>
      <c r="Q34" s="40" t="e">
        <f t="shared" si="2"/>
        <v>#DIV/0!</v>
      </c>
      <c r="R34" s="40" t="e">
        <f t="shared" si="1"/>
        <v>#DIV/0!</v>
      </c>
      <c r="S34" s="40">
        <f>VLOOKUP(C34,Sheet3!$A$19:$G$81,7,FALSE)</f>
        <v>1</v>
      </c>
      <c r="T34" s="10" t="e">
        <f t="shared" si="3"/>
        <v>#DIV/0!</v>
      </c>
      <c r="U34" s="10" t="e">
        <f t="shared" si="4"/>
        <v>#DIV/0!</v>
      </c>
    </row>
    <row r="35" spans="2:21" ht="15.5">
      <c r="B35" s="183"/>
      <c r="C35" s="88" t="s">
        <v>82</v>
      </c>
      <c r="D35" s="65">
        <f>HARIAN!D36</f>
        <v>0</v>
      </c>
      <c r="E35" s="65">
        <f>HARIAN!E36</f>
        <v>0</v>
      </c>
      <c r="F35" s="65">
        <f>HARIAN!F36</f>
        <v>0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0</v>
      </c>
      <c r="Q35" s="40" t="e">
        <f t="shared" si="2"/>
        <v>#DIV/0!</v>
      </c>
      <c r="R35" s="40" t="e">
        <f t="shared" si="1"/>
        <v>#DIV/0!</v>
      </c>
      <c r="S35" s="40">
        <f>VLOOKUP(C35,Sheet3!$A$19:$G$81,7,FALSE)</f>
        <v>0.875</v>
      </c>
      <c r="T35" s="10" t="e">
        <f t="shared" si="3"/>
        <v>#DIV/0!</v>
      </c>
      <c r="U35" s="10" t="e">
        <f t="shared" si="4"/>
        <v>#DIV/0!</v>
      </c>
    </row>
    <row r="36" spans="2:21" ht="15.5">
      <c r="B36" s="183"/>
      <c r="C36" s="88" t="s">
        <v>83</v>
      </c>
      <c r="D36" s="65">
        <f>HARIAN!D37</f>
        <v>0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0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0</v>
      </c>
      <c r="Q36" s="40" t="e">
        <f t="shared" si="2"/>
        <v>#DIV/0!</v>
      </c>
      <c r="R36" s="40" t="e">
        <f t="shared" si="1"/>
        <v>#DIV/0!</v>
      </c>
      <c r="S36" s="40">
        <f>VLOOKUP(C36,Sheet3!$A$19:$G$81,7,FALSE)</f>
        <v>1</v>
      </c>
      <c r="T36" s="10" t="e">
        <f t="shared" si="3"/>
        <v>#DIV/0!</v>
      </c>
      <c r="U36" s="10" t="e">
        <f t="shared" si="4"/>
        <v>#DIV/0!</v>
      </c>
    </row>
    <row r="37" spans="2:21" ht="15.5">
      <c r="B37" s="183"/>
      <c r="C37" s="88" t="s">
        <v>84</v>
      </c>
      <c r="D37" s="65">
        <f>HARIAN!D38</f>
        <v>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1</v>
      </c>
      <c r="Q37" s="40" t="e">
        <f t="shared" si="2"/>
        <v>#DIV/0!</v>
      </c>
      <c r="R37" s="40">
        <f t="shared" si="1"/>
        <v>1</v>
      </c>
      <c r="S37" s="40">
        <f>VLOOKUP(C37,Sheet3!$A$19:$G$81,7,FALSE)</f>
        <v>0.5</v>
      </c>
      <c r="T37" s="10" t="e">
        <f t="shared" si="3"/>
        <v>#DIV/0!</v>
      </c>
      <c r="U37" s="10">
        <f t="shared" si="4"/>
        <v>1</v>
      </c>
    </row>
    <row r="38" spans="2:21" ht="15.5">
      <c r="B38" s="183"/>
      <c r="C38" s="88" t="s">
        <v>86</v>
      </c>
      <c r="D38" s="65">
        <f>HARIAN!D40</f>
        <v>0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0</v>
      </c>
      <c r="O38" s="65">
        <f>HARIAN!O40</f>
        <v>0</v>
      </c>
      <c r="P38" s="65">
        <f>HARIAN!P40</f>
        <v>0</v>
      </c>
      <c r="Q38" s="40" t="e">
        <f t="shared" si="2"/>
        <v>#DIV/0!</v>
      </c>
      <c r="R38" s="40" t="e">
        <f t="shared" si="1"/>
        <v>#DIV/0!</v>
      </c>
      <c r="S38" s="40">
        <f>VLOOKUP(C38,Sheet3!$A$19:$G$81,7,FALSE)</f>
        <v>0.94444444444444442</v>
      </c>
      <c r="T38" s="10" t="e">
        <f t="shared" si="3"/>
        <v>#DIV/0!</v>
      </c>
      <c r="U38" s="10" t="e">
        <f t="shared" si="4"/>
        <v>#DIV/0!</v>
      </c>
    </row>
    <row r="39" spans="2:21" ht="15.5">
      <c r="B39" s="184" t="s">
        <v>38</v>
      </c>
      <c r="C39" s="89" t="s">
        <v>87</v>
      </c>
      <c r="D39" s="67">
        <f>HARIAN!D41</f>
        <v>0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0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0</v>
      </c>
      <c r="Q39" s="40" t="e">
        <f t="shared" si="2"/>
        <v>#DIV/0!</v>
      </c>
      <c r="R39" s="40" t="e">
        <f t="shared" si="1"/>
        <v>#DIV/0!</v>
      </c>
      <c r="S39" s="40">
        <f>VLOOKUP(C39,Sheet3!$A$19:$G$81,7,FALSE)</f>
        <v>0.91304347826086951</v>
      </c>
      <c r="T39" s="10" t="e">
        <f t="shared" si="3"/>
        <v>#DIV/0!</v>
      </c>
      <c r="U39" s="10" t="e">
        <f t="shared" si="4"/>
        <v>#DIV/0!</v>
      </c>
    </row>
    <row r="40" spans="2:21" ht="15.5">
      <c r="B40" s="184"/>
      <c r="C40" s="89" t="s">
        <v>88</v>
      </c>
      <c r="D40" s="67">
        <f>HARIAN!D42+HARIAN!D52</f>
        <v>0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0</v>
      </c>
      <c r="J40" s="67">
        <f>HARIAN!J42+HARIAN!J52</f>
        <v>0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0</v>
      </c>
      <c r="Q40" s="40" t="e">
        <f t="shared" si="2"/>
        <v>#DIV/0!</v>
      </c>
      <c r="R40" s="40" t="e">
        <f t="shared" si="1"/>
        <v>#DIV/0!</v>
      </c>
      <c r="S40" s="40">
        <f>VLOOKUP(C40,Sheet3!$A$19:$G$81,7,FALSE)</f>
        <v>0.93333333333333335</v>
      </c>
      <c r="T40" s="10" t="e">
        <f t="shared" si="3"/>
        <v>#DIV/0!</v>
      </c>
      <c r="U40" s="10" t="e">
        <f t="shared" si="4"/>
        <v>#DIV/0!</v>
      </c>
    </row>
    <row r="41" spans="2:21" ht="15.5">
      <c r="B41" s="184"/>
      <c r="C41" s="89" t="s">
        <v>89</v>
      </c>
      <c r="D41" s="67">
        <f>HARIAN!D43+HARIAN!D51</f>
        <v>0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0</v>
      </c>
      <c r="I41" s="67">
        <f>HARIAN!I43+HARIAN!I51</f>
        <v>0</v>
      </c>
      <c r="J41" s="67">
        <f>HARIAN!J43+HARIAN!J51</f>
        <v>0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0</v>
      </c>
      <c r="Q41" s="40" t="e">
        <f t="shared" si="2"/>
        <v>#DIV/0!</v>
      </c>
      <c r="R41" s="40" t="e">
        <f t="shared" si="1"/>
        <v>#DIV/0!</v>
      </c>
      <c r="S41" s="40">
        <f>VLOOKUP(C41,Sheet3!$A$19:$G$81,7,FALSE)</f>
        <v>1</v>
      </c>
      <c r="T41" s="10" t="e">
        <f t="shared" si="3"/>
        <v>#DIV/0!</v>
      </c>
      <c r="U41" s="10" t="e">
        <f t="shared" si="4"/>
        <v>#DIV/0!</v>
      </c>
    </row>
    <row r="42" spans="2:21" ht="15.5">
      <c r="B42" s="184"/>
      <c r="C42" s="89" t="s">
        <v>90</v>
      </c>
      <c r="D42" s="67">
        <f>HARIAN!D44</f>
        <v>0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0</v>
      </c>
      <c r="Q42" s="40" t="e">
        <f t="shared" si="2"/>
        <v>#DIV/0!</v>
      </c>
      <c r="R42" s="40" t="e">
        <f t="shared" si="1"/>
        <v>#DIV/0!</v>
      </c>
      <c r="S42" s="40">
        <f>VLOOKUP(C42,Sheet3!$A$19:$G$81,7,FALSE)</f>
        <v>1</v>
      </c>
      <c r="T42" s="10" t="e">
        <f t="shared" si="3"/>
        <v>#DIV/0!</v>
      </c>
      <c r="U42" s="10" t="e">
        <f t="shared" si="4"/>
        <v>#DIV/0!</v>
      </c>
    </row>
    <row r="43" spans="2:21" ht="15.5">
      <c r="B43" s="184"/>
      <c r="C43" s="89" t="s">
        <v>248</v>
      </c>
      <c r="D43" s="67">
        <f>HARIAN!D45</f>
        <v>0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0</v>
      </c>
      <c r="Q43" s="40" t="e">
        <f t="shared" si="2"/>
        <v>#DIV/0!</v>
      </c>
      <c r="R43" s="40" t="e">
        <f t="shared" si="1"/>
        <v>#DIV/0!</v>
      </c>
      <c r="S43" s="40">
        <f>VLOOKUP(C43,Sheet3!$A$19:$G$81,7,FALSE)</f>
        <v>0.95121951219512191</v>
      </c>
      <c r="T43" s="10" t="e">
        <f t="shared" si="3"/>
        <v>#DIV/0!</v>
      </c>
      <c r="U43" s="10" t="e">
        <f t="shared" si="4"/>
        <v>#DIV/0!</v>
      </c>
    </row>
    <row r="44" spans="2:21" ht="15.5">
      <c r="B44" s="184"/>
      <c r="C44" s="89" t="s">
        <v>92</v>
      </c>
      <c r="D44" s="67">
        <f>HARIAN!D46</f>
        <v>0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0</v>
      </c>
      <c r="Q44" s="40" t="e">
        <f t="shared" si="2"/>
        <v>#DIV/0!</v>
      </c>
      <c r="R44" s="40" t="e">
        <f t="shared" si="1"/>
        <v>#DIV/0!</v>
      </c>
      <c r="S44" s="40">
        <f>VLOOKUP(C44,Sheet3!$A$19:$G$81,7,FALSE)</f>
        <v>0.92592592592592593</v>
      </c>
      <c r="T44" s="10" t="e">
        <f t="shared" si="3"/>
        <v>#DIV/0!</v>
      </c>
      <c r="U44" s="10" t="e">
        <f t="shared" si="4"/>
        <v>#DIV/0!</v>
      </c>
    </row>
    <row r="45" spans="2:21" ht="15.5">
      <c r="B45" s="184"/>
      <c r="C45" s="89" t="s">
        <v>93</v>
      </c>
      <c r="D45" s="67">
        <f>HARIAN!D47</f>
        <v>0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0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0</v>
      </c>
      <c r="Q45" s="40" t="e">
        <f t="shared" si="2"/>
        <v>#DIV/0!</v>
      </c>
      <c r="R45" s="40" t="e">
        <f t="shared" si="1"/>
        <v>#DIV/0!</v>
      </c>
      <c r="S45" s="40">
        <f>VLOOKUP(C45,Sheet3!$A$19:$G$81,7,FALSE)</f>
        <v>0.96153846153846156</v>
      </c>
      <c r="T45" s="10" t="e">
        <f t="shared" si="3"/>
        <v>#DIV/0!</v>
      </c>
      <c r="U45" s="10" t="e">
        <f t="shared" si="4"/>
        <v>#DIV/0!</v>
      </c>
    </row>
    <row r="46" spans="2:21" ht="15.5">
      <c r="B46" s="184"/>
      <c r="C46" s="89" t="s">
        <v>92</v>
      </c>
      <c r="D46" s="67">
        <f>HARIAN!D48</f>
        <v>0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0</v>
      </c>
      <c r="Q46" s="40" t="e">
        <f t="shared" si="2"/>
        <v>#DIV/0!</v>
      </c>
      <c r="R46" s="40" t="e">
        <f t="shared" si="1"/>
        <v>#DIV/0!</v>
      </c>
      <c r="S46" s="40">
        <f>VLOOKUP(C46,Sheet3!$A$19:$G$81,7,FALSE)</f>
        <v>0.92592592592592593</v>
      </c>
      <c r="T46" s="10" t="e">
        <f t="shared" si="3"/>
        <v>#DIV/0!</v>
      </c>
      <c r="U46" s="10" t="e">
        <f t="shared" si="4"/>
        <v>#DIV/0!</v>
      </c>
    </row>
    <row r="47" spans="2:21" ht="15.5">
      <c r="B47" s="184"/>
      <c r="C47" s="89" t="s">
        <v>95</v>
      </c>
      <c r="D47" s="67">
        <f>HARIAN!D49+HARIAN!D50</f>
        <v>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0</v>
      </c>
      <c r="Q47" s="40" t="e">
        <f t="shared" si="2"/>
        <v>#DIV/0!</v>
      </c>
      <c r="R47" s="40" t="e">
        <f t="shared" si="1"/>
        <v>#DIV/0!</v>
      </c>
      <c r="S47" s="40">
        <f>VLOOKUP(C47,Sheet3!$A$19:$G$81,7,FALSE)</f>
        <v>1</v>
      </c>
      <c r="T47" s="10" t="e">
        <f t="shared" si="3"/>
        <v>#DIV/0!</v>
      </c>
      <c r="U47" s="10" t="e">
        <f t="shared" si="4"/>
        <v>#DIV/0!</v>
      </c>
    </row>
    <row r="48" spans="2:21" ht="15.5">
      <c r="B48" s="185" t="s">
        <v>42</v>
      </c>
      <c r="C48" s="90" t="s">
        <v>99</v>
      </c>
      <c r="D48" s="63">
        <f>HARIAN!D53+HARIAN!D62</f>
        <v>0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0</v>
      </c>
      <c r="Q48" s="40" t="e">
        <f t="shared" si="2"/>
        <v>#DIV/0!</v>
      </c>
      <c r="R48" s="40" t="e">
        <f t="shared" si="1"/>
        <v>#DIV/0!</v>
      </c>
      <c r="S48" s="40">
        <f>VLOOKUP(C48,Sheet3!$A$19:$G$81,7,FALSE)</f>
        <v>1</v>
      </c>
      <c r="T48" s="10" t="e">
        <f t="shared" si="3"/>
        <v>#DIV/0!</v>
      </c>
      <c r="U48" s="10" t="e">
        <f t="shared" si="4"/>
        <v>#DIV/0!</v>
      </c>
    </row>
    <row r="49" spans="2:21" ht="15.5">
      <c r="B49" s="185"/>
      <c r="C49" s="90" t="s">
        <v>102</v>
      </c>
      <c r="D49" s="63">
        <f>HARIAN!D54+HARIAN!D56</f>
        <v>0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0</v>
      </c>
      <c r="Q49" s="40" t="e">
        <f t="shared" si="2"/>
        <v>#DIV/0!</v>
      </c>
      <c r="R49" s="40" t="e">
        <f t="shared" si="1"/>
        <v>#DIV/0!</v>
      </c>
      <c r="S49" s="40">
        <f>VLOOKUP(C49,Sheet3!$A$19:$G$81,7,FALSE)</f>
        <v>0.93333333333333335</v>
      </c>
      <c r="T49" s="10" t="e">
        <f t="shared" si="3"/>
        <v>#DIV/0!</v>
      </c>
      <c r="U49" s="10" t="e">
        <f t="shared" si="4"/>
        <v>#DIV/0!</v>
      </c>
    </row>
    <row r="50" spans="2:21" ht="15.5">
      <c r="B50" s="185"/>
      <c r="C50" s="90" t="s">
        <v>232</v>
      </c>
      <c r="D50" s="63">
        <f>HARIAN!D55</f>
        <v>0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0</v>
      </c>
      <c r="I50" s="63">
        <f>HARIAN!I55</f>
        <v>0</v>
      </c>
      <c r="J50" s="63">
        <f>HARIAN!J55</f>
        <v>0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0</v>
      </c>
      <c r="Q50" s="40" t="e">
        <f t="shared" si="2"/>
        <v>#DIV/0!</v>
      </c>
      <c r="R50" s="40" t="e">
        <f t="shared" si="1"/>
        <v>#DIV/0!</v>
      </c>
      <c r="S50" s="40">
        <f>VLOOKUP(C50,Sheet3!$A$19:$G$81,7,FALSE)</f>
        <v>0.97222222222222221</v>
      </c>
      <c r="T50" s="10" t="e">
        <f t="shared" si="3"/>
        <v>#DIV/0!</v>
      </c>
      <c r="U50" s="10" t="e">
        <f t="shared" si="4"/>
        <v>#DIV/0!</v>
      </c>
    </row>
    <row r="51" spans="2:21" ht="15.5">
      <c r="B51" s="185"/>
      <c r="C51" s="90" t="s">
        <v>105</v>
      </c>
      <c r="D51" s="63">
        <f>HARIAN!D57+HARIAN!D59</f>
        <v>0</v>
      </c>
      <c r="E51" s="63">
        <f>HARIAN!E57+HARIAN!E59</f>
        <v>0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0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0</v>
      </c>
      <c r="Q51" s="40" t="e">
        <f t="shared" si="2"/>
        <v>#DIV/0!</v>
      </c>
      <c r="R51" s="40" t="e">
        <f t="shared" si="1"/>
        <v>#DIV/0!</v>
      </c>
      <c r="S51" s="40">
        <f>VLOOKUP(C51,Sheet3!$A$19:$G$81,7,FALSE)</f>
        <v>1</v>
      </c>
      <c r="T51" s="10" t="e">
        <f t="shared" si="3"/>
        <v>#DIV/0!</v>
      </c>
      <c r="U51" s="10" t="e">
        <f t="shared" si="4"/>
        <v>#DIV/0!</v>
      </c>
    </row>
    <row r="52" spans="2:21" ht="15.5">
      <c r="B52" s="185"/>
      <c r="C52" s="90" t="s">
        <v>106</v>
      </c>
      <c r="D52" s="63">
        <f>HARIAN!D60</f>
        <v>0</v>
      </c>
      <c r="E52" s="63">
        <f>HARIAN!E60</f>
        <v>0</v>
      </c>
      <c r="F52" s="63">
        <f>HARIAN!F60</f>
        <v>0</v>
      </c>
      <c r="G52" s="63">
        <f>HARIAN!G60</f>
        <v>0</v>
      </c>
      <c r="H52" s="63">
        <f>HARIAN!H60</f>
        <v>0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0</v>
      </c>
      <c r="Q52" s="40" t="e">
        <f t="shared" si="2"/>
        <v>#DIV/0!</v>
      </c>
      <c r="R52" s="40" t="e">
        <f t="shared" si="1"/>
        <v>#DIV/0!</v>
      </c>
      <c r="S52" s="40">
        <f>VLOOKUP(C52,Sheet3!$A$19:$G$81,7,FALSE)</f>
        <v>1</v>
      </c>
      <c r="T52" s="10" t="e">
        <f t="shared" si="3"/>
        <v>#DIV/0!</v>
      </c>
      <c r="U52" s="10" t="e">
        <f t="shared" si="4"/>
        <v>#DIV/0!</v>
      </c>
    </row>
    <row r="53" spans="2:21" ht="15.5">
      <c r="B53" s="185"/>
      <c r="C53" s="90" t="s">
        <v>107</v>
      </c>
      <c r="D53" s="63">
        <f>HARIAN!D61+HARIAN!D58</f>
        <v>0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0</v>
      </c>
      <c r="Q53" s="40" t="e">
        <f t="shared" si="2"/>
        <v>#DIV/0!</v>
      </c>
      <c r="R53" s="40" t="e">
        <f t="shared" si="1"/>
        <v>#DIV/0!</v>
      </c>
      <c r="S53" s="40">
        <f>VLOOKUP(C53,Sheet3!$A$19:$G$81,7,FALSE)</f>
        <v>1</v>
      </c>
      <c r="T53" s="10" t="e">
        <f t="shared" si="3"/>
        <v>#DIV/0!</v>
      </c>
      <c r="U53" s="10" t="e">
        <f t="shared" si="4"/>
        <v>#DIV/0!</v>
      </c>
    </row>
    <row r="54" spans="2:21" ht="15.5">
      <c r="B54" s="186" t="s">
        <v>70</v>
      </c>
      <c r="C54" s="91" t="s">
        <v>109</v>
      </c>
      <c r="D54" s="69">
        <f>HARIAN!D63</f>
        <v>0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0</v>
      </c>
      <c r="Q54" s="40" t="e">
        <f t="shared" si="2"/>
        <v>#DIV/0!</v>
      </c>
      <c r="R54" s="40" t="e">
        <f t="shared" si="1"/>
        <v>#DIV/0!</v>
      </c>
      <c r="S54" s="40">
        <f>VLOOKUP(C54,Sheet3!$A$19:$G$81,7,FALSE)</f>
        <v>0.5</v>
      </c>
      <c r="T54" s="10" t="e">
        <f t="shared" si="3"/>
        <v>#DIV/0!</v>
      </c>
      <c r="U54" s="10" t="e">
        <f t="shared" si="4"/>
        <v>#DIV/0!</v>
      </c>
    </row>
    <row r="55" spans="2:21" ht="15.5">
      <c r="B55" s="186"/>
      <c r="C55" s="91" t="s">
        <v>110</v>
      </c>
      <c r="D55" s="69">
        <f>HARIAN!D64</f>
        <v>0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0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0</v>
      </c>
      <c r="O55" s="69">
        <f>HARIAN!O64</f>
        <v>0</v>
      </c>
      <c r="P55" s="69">
        <f>HARIAN!P64</f>
        <v>0</v>
      </c>
      <c r="Q55" s="40" t="e">
        <f t="shared" si="2"/>
        <v>#DIV/0!</v>
      </c>
      <c r="R55" s="40" t="e">
        <f t="shared" si="1"/>
        <v>#DIV/0!</v>
      </c>
      <c r="S55" s="40">
        <f>VLOOKUP(C55,Sheet3!$A$19:$G$81,7,FALSE)</f>
        <v>0.8571428571428571</v>
      </c>
      <c r="T55" s="10" t="e">
        <f t="shared" si="3"/>
        <v>#DIV/0!</v>
      </c>
      <c r="U55" s="10" t="e">
        <f t="shared" si="4"/>
        <v>#DIV/0!</v>
      </c>
    </row>
    <row r="56" spans="2:21" ht="15.5">
      <c r="B56" s="186"/>
      <c r="C56" s="91" t="s">
        <v>111</v>
      </c>
      <c r="D56" s="69">
        <f>HARIAN!D65</f>
        <v>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0</v>
      </c>
      <c r="Q56" s="40" t="e">
        <f t="shared" si="2"/>
        <v>#DIV/0!</v>
      </c>
      <c r="R56" s="40" t="e">
        <f t="shared" si="1"/>
        <v>#DIV/0!</v>
      </c>
      <c r="S56" s="40">
        <f>VLOOKUP(C56,Sheet3!$A$19:$G$81,7,FALSE)</f>
        <v>0.5714285714285714</v>
      </c>
      <c r="T56" s="10" t="e">
        <f t="shared" si="3"/>
        <v>#DIV/0!</v>
      </c>
      <c r="U56" s="10" t="e">
        <f t="shared" si="4"/>
        <v>#DIV/0!</v>
      </c>
    </row>
    <row r="57" spans="2:21" ht="15.5">
      <c r="B57" s="186"/>
      <c r="C57" s="91" t="s">
        <v>210</v>
      </c>
      <c r="D57" s="69">
        <f>HARIAN!D66</f>
        <v>0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0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0</v>
      </c>
      <c r="P57" s="69">
        <f>HARIAN!P66</f>
        <v>0</v>
      </c>
      <c r="Q57" s="40" t="e">
        <f t="shared" si="2"/>
        <v>#DIV/0!</v>
      </c>
      <c r="R57" s="40" t="e">
        <f t="shared" si="1"/>
        <v>#DIV/0!</v>
      </c>
      <c r="S57" s="40">
        <f>VLOOKUP(C57,Sheet3!$A$19:$G$81,7,FALSE)</f>
        <v>0.91666666666666663</v>
      </c>
      <c r="T57" s="10" t="e">
        <f t="shared" si="3"/>
        <v>#DIV/0!</v>
      </c>
      <c r="U57" s="10" t="e">
        <f t="shared" si="4"/>
        <v>#DIV/0!</v>
      </c>
    </row>
    <row r="58" spans="2:21" ht="15.5">
      <c r="B58" s="186"/>
      <c r="C58" s="91" t="s">
        <v>113</v>
      </c>
      <c r="D58" s="69">
        <f>HARIAN!D67</f>
        <v>0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0</v>
      </c>
      <c r="N58" s="69">
        <f>HARIAN!N67</f>
        <v>0</v>
      </c>
      <c r="O58" s="69">
        <f>HARIAN!O67</f>
        <v>0</v>
      </c>
      <c r="P58" s="69">
        <f>HARIAN!P67</f>
        <v>0</v>
      </c>
      <c r="Q58" s="40" t="e">
        <f t="shared" si="2"/>
        <v>#DIV/0!</v>
      </c>
      <c r="R58" s="40" t="e">
        <f t="shared" si="1"/>
        <v>#DIV/0!</v>
      </c>
      <c r="S58" s="40">
        <f>VLOOKUP(C58,Sheet3!$A$19:$G$81,7,FALSE)</f>
        <v>0.5625</v>
      </c>
      <c r="T58" s="10" t="e">
        <f t="shared" si="3"/>
        <v>#DIV/0!</v>
      </c>
      <c r="U58" s="10" t="e">
        <f t="shared" si="4"/>
        <v>#DIV/0!</v>
      </c>
    </row>
    <row r="59" spans="2:21" ht="15.5">
      <c r="B59" s="186"/>
      <c r="C59" s="91" t="s">
        <v>114</v>
      </c>
      <c r="D59" s="69">
        <f>HARIAN!D68</f>
        <v>0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0</v>
      </c>
      <c r="Q59" s="40" t="e">
        <f t="shared" si="2"/>
        <v>#DIV/0!</v>
      </c>
      <c r="R59" s="40" t="e">
        <f t="shared" si="1"/>
        <v>#DIV/0!</v>
      </c>
      <c r="S59" s="40">
        <f>VLOOKUP(C59,Sheet3!$A$19:$G$81,7,FALSE)</f>
        <v>0.75</v>
      </c>
      <c r="T59" s="10" t="e">
        <f t="shared" si="3"/>
        <v>#DIV/0!</v>
      </c>
      <c r="U59" s="10" t="e">
        <f t="shared" si="4"/>
        <v>#DIV/0!</v>
      </c>
    </row>
    <row r="60" spans="2:21" ht="15.5">
      <c r="B60" s="186"/>
      <c r="C60" s="91" t="s">
        <v>781</v>
      </c>
      <c r="D60" s="69">
        <f>HARIAN!D69+HARIAN!D70</f>
        <v>0</v>
      </c>
      <c r="E60" s="69">
        <f>HARIAN!E69+HARIAN!E70</f>
        <v>0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0</v>
      </c>
      <c r="J60" s="69">
        <f>HARIAN!J69+HARIAN!J70</f>
        <v>0</v>
      </c>
      <c r="K60" s="69">
        <f>HARIAN!K69+HARIAN!K70</f>
        <v>0</v>
      </c>
      <c r="L60" s="69">
        <f>HARIAN!L69+HARIAN!L70</f>
        <v>0</v>
      </c>
      <c r="M60" s="69">
        <f>HARIAN!M69+HARIAN!M70</f>
        <v>0</v>
      </c>
      <c r="N60" s="69">
        <f>HARIAN!N69+HARIAN!N70</f>
        <v>0</v>
      </c>
      <c r="O60" s="69">
        <f>HARIAN!O69+HARIAN!O70</f>
        <v>0</v>
      </c>
      <c r="P60" s="69">
        <f>HARIAN!P69+HARIAN!P70</f>
        <v>0</v>
      </c>
      <c r="Q60" s="40" t="e">
        <f t="shared" si="2"/>
        <v>#DIV/0!</v>
      </c>
      <c r="R60" s="40" t="e">
        <f t="shared" si="1"/>
        <v>#DIV/0!</v>
      </c>
      <c r="S60" s="40">
        <f>VLOOKUP(C60,Sheet3!$A$19:$G$81,7,FALSE)</f>
        <v>0.92727272727272725</v>
      </c>
      <c r="T60" s="10" t="e">
        <f t="shared" si="3"/>
        <v>#DIV/0!</v>
      </c>
      <c r="U60" s="10" t="e">
        <f t="shared" si="4"/>
        <v>#DIV/0!</v>
      </c>
    </row>
    <row r="61" spans="2:21" ht="15.5">
      <c r="B61" s="186"/>
      <c r="C61" s="91" t="s">
        <v>117</v>
      </c>
      <c r="D61" s="69">
        <f>HARIAN!D71</f>
        <v>0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0</v>
      </c>
      <c r="N61" s="69">
        <f>HARIAN!N71</f>
        <v>0</v>
      </c>
      <c r="O61" s="69">
        <f>HARIAN!O71</f>
        <v>0</v>
      </c>
      <c r="P61" s="69">
        <f>HARIAN!P71</f>
        <v>0</v>
      </c>
      <c r="Q61" s="40" t="e">
        <f t="shared" si="2"/>
        <v>#DIV/0!</v>
      </c>
      <c r="R61" s="40" t="e">
        <f t="shared" si="1"/>
        <v>#DIV/0!</v>
      </c>
      <c r="S61" s="40">
        <f>VLOOKUP(C61,Sheet3!$A$19:$G$81,7,FALSE)</f>
        <v>0.2</v>
      </c>
      <c r="T61" s="10" t="e">
        <f t="shared" si="3"/>
        <v>#DIV/0!</v>
      </c>
      <c r="U61" s="10" t="e">
        <f t="shared" si="4"/>
        <v>#DIV/0!</v>
      </c>
    </row>
    <row r="62" spans="2:21" ht="15.5">
      <c r="B62" s="186"/>
      <c r="C62" s="91" t="s">
        <v>118</v>
      </c>
      <c r="D62" s="69">
        <f>HARIAN!D72</f>
        <v>0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0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0</v>
      </c>
      <c r="N62" s="69">
        <f>HARIAN!N72</f>
        <v>0</v>
      </c>
      <c r="O62" s="69">
        <f>HARIAN!O72</f>
        <v>0</v>
      </c>
      <c r="P62" s="69">
        <f>HARIAN!P72</f>
        <v>0</v>
      </c>
      <c r="Q62" s="40" t="e">
        <f t="shared" si="2"/>
        <v>#DIV/0!</v>
      </c>
      <c r="R62" s="40" t="e">
        <f t="shared" si="1"/>
        <v>#DIV/0!</v>
      </c>
      <c r="S62" s="40">
        <f>VLOOKUP(C62,Sheet3!$A$19:$G$81,7,FALSE)</f>
        <v>1</v>
      </c>
      <c r="T62" s="10" t="e">
        <f t="shared" si="3"/>
        <v>#DIV/0!</v>
      </c>
      <c r="U62" s="10" t="e">
        <f t="shared" si="4"/>
        <v>#DIV/0!</v>
      </c>
    </row>
    <row r="63" spans="2:21" ht="15.5">
      <c r="B63" s="186"/>
      <c r="C63" s="91" t="s">
        <v>120</v>
      </c>
      <c r="D63" s="69">
        <f>HARIAN!D73+HARIAN!D74</f>
        <v>0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0</v>
      </c>
      <c r="Q63" s="40" t="e">
        <f t="shared" si="2"/>
        <v>#DIV/0!</v>
      </c>
      <c r="R63" s="40" t="e">
        <f t="shared" si="1"/>
        <v>#DIV/0!</v>
      </c>
      <c r="S63" s="40">
        <f>VLOOKUP(C63,Sheet3!$A$19:$G$81,7,FALSE)</f>
        <v>0.33333333333333331</v>
      </c>
      <c r="T63" s="10" t="e">
        <f t="shared" si="3"/>
        <v>#DIV/0!</v>
      </c>
      <c r="U63" s="10" t="e">
        <f t="shared" si="4"/>
        <v>#DIV/0!</v>
      </c>
    </row>
    <row r="64" spans="2:21" ht="15.5">
      <c r="B64" s="187" t="s">
        <v>55</v>
      </c>
      <c r="C64" s="92" t="s">
        <v>227</v>
      </c>
      <c r="D64" s="71">
        <f>HARIAN!D75+HARIAN!D81</f>
        <v>0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0</v>
      </c>
      <c r="J64" s="71">
        <f>HARIAN!J75+HARIAN!J81</f>
        <v>0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0</v>
      </c>
      <c r="P64" s="71">
        <f>HARIAN!P75+HARIAN!P81</f>
        <v>0</v>
      </c>
      <c r="Q64" s="40" t="e">
        <f t="shared" si="2"/>
        <v>#DIV/0!</v>
      </c>
      <c r="R64" s="40" t="e">
        <f t="shared" si="1"/>
        <v>#DIV/0!</v>
      </c>
      <c r="S64" s="40">
        <f>VLOOKUP(C64,Sheet3!$A$19:$G$81,7,FALSE)</f>
        <v>1</v>
      </c>
      <c r="T64" s="10" t="e">
        <f t="shared" si="3"/>
        <v>#DIV/0!</v>
      </c>
      <c r="U64" s="10" t="e">
        <f t="shared" si="4"/>
        <v>#DIV/0!</v>
      </c>
    </row>
    <row r="65" spans="2:21" ht="15.5">
      <c r="B65" s="187"/>
      <c r="C65" s="92" t="s">
        <v>122</v>
      </c>
      <c r="D65" s="71">
        <f>HARIAN!D76+HARIAN!D79</f>
        <v>0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0</v>
      </c>
      <c r="J65" s="71">
        <f>HARIAN!J76+HARIAN!J79</f>
        <v>0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0</v>
      </c>
      <c r="O65" s="71">
        <f>HARIAN!O76+HARIAN!O79</f>
        <v>0</v>
      </c>
      <c r="P65" s="71">
        <f>HARIAN!P76+HARIAN!P79</f>
        <v>0</v>
      </c>
      <c r="Q65" s="40" t="e">
        <f t="shared" si="2"/>
        <v>#DIV/0!</v>
      </c>
      <c r="R65" s="40" t="e">
        <f t="shared" si="1"/>
        <v>#DIV/0!</v>
      </c>
      <c r="S65" s="40">
        <f>VLOOKUP(C65,Sheet3!$A$19:$G$81,7,FALSE)</f>
        <v>1</v>
      </c>
      <c r="T65" s="10" t="e">
        <f t="shared" si="3"/>
        <v>#DIV/0!</v>
      </c>
      <c r="U65" s="10" t="e">
        <f t="shared" si="4"/>
        <v>#DIV/0!</v>
      </c>
    </row>
    <row r="66" spans="2:21" ht="15.5">
      <c r="B66" s="187"/>
      <c r="C66" s="92" t="s">
        <v>663</v>
      </c>
      <c r="D66" s="71">
        <f>HARIAN!D77+HARIAN!D82</f>
        <v>0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0</v>
      </c>
      <c r="J66" s="71">
        <f>HARIAN!J77+HARIAN!J82</f>
        <v>0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0</v>
      </c>
      <c r="O66" s="71">
        <f>HARIAN!O77+HARIAN!O82</f>
        <v>0</v>
      </c>
      <c r="P66" s="71">
        <f>HARIAN!P77+HARIAN!P82</f>
        <v>0</v>
      </c>
      <c r="Q66" s="40" t="e">
        <f t="shared" si="2"/>
        <v>#DIV/0!</v>
      </c>
      <c r="R66" s="40" t="e">
        <f t="shared" si="1"/>
        <v>#DIV/0!</v>
      </c>
      <c r="S66" s="40">
        <f>VLOOKUP(C66,Sheet3!$A$19:$G$81,7,FALSE)</f>
        <v>1</v>
      </c>
      <c r="T66" s="10" t="e">
        <f t="shared" si="3"/>
        <v>#DIV/0!</v>
      </c>
      <c r="U66" s="10" t="e">
        <f t="shared" si="4"/>
        <v>#DIV/0!</v>
      </c>
    </row>
    <row r="67" spans="2:21" ht="15.5">
      <c r="B67" s="187"/>
      <c r="C67" s="92" t="s">
        <v>666</v>
      </c>
      <c r="D67" s="71">
        <f>HARIAN!D78+HARIAN!D80</f>
        <v>0</v>
      </c>
      <c r="E67" s="71">
        <f>HARIAN!E78+HARIAN!E80</f>
        <v>0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0</v>
      </c>
      <c r="J67" s="71">
        <f>HARIAN!J78+HARIAN!J80</f>
        <v>0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0</v>
      </c>
      <c r="Q67" s="40" t="e">
        <f t="shared" si="2"/>
        <v>#DIV/0!</v>
      </c>
      <c r="R67" s="40" t="e">
        <f t="shared" si="1"/>
        <v>#DIV/0!</v>
      </c>
      <c r="S67" s="40">
        <f>VLOOKUP(C67,Sheet3!$A$19:$G$81,7,FALSE)</f>
        <v>0.984375</v>
      </c>
      <c r="T67" s="10" t="e">
        <f t="shared" si="3"/>
        <v>#DIV/0!</v>
      </c>
      <c r="U67" s="10" t="e">
        <f t="shared" si="4"/>
        <v>#DIV/0!</v>
      </c>
    </row>
    <row r="68" spans="2:21" ht="15.5">
      <c r="B68" s="150" t="s">
        <v>62</v>
      </c>
      <c r="C68" s="150"/>
      <c r="D68" s="26">
        <f t="shared" ref="D68:P68" si="5">SUM(D32:D67)</f>
        <v>11</v>
      </c>
      <c r="E68" s="26">
        <f t="shared" si="5"/>
        <v>0</v>
      </c>
      <c r="F68" s="26">
        <f t="shared" si="5"/>
        <v>1</v>
      </c>
      <c r="G68" s="26">
        <f t="shared" si="5"/>
        <v>0</v>
      </c>
      <c r="H68" s="26">
        <f t="shared" si="5"/>
        <v>0</v>
      </c>
      <c r="I68" s="26">
        <f t="shared" si="5"/>
        <v>1</v>
      </c>
      <c r="J68" s="26">
        <f t="shared" si="5"/>
        <v>0</v>
      </c>
      <c r="K68" s="26">
        <f t="shared" si="5"/>
        <v>0</v>
      </c>
      <c r="L68" s="26">
        <f t="shared" si="5"/>
        <v>0</v>
      </c>
      <c r="M68" s="26">
        <f t="shared" si="5"/>
        <v>1</v>
      </c>
      <c r="N68" s="26">
        <f t="shared" si="5"/>
        <v>1</v>
      </c>
      <c r="O68" s="26">
        <f t="shared" si="5"/>
        <v>0</v>
      </c>
      <c r="P68" s="26">
        <f t="shared" si="5"/>
        <v>8</v>
      </c>
      <c r="Q68" s="41">
        <f>Q14</f>
        <v>0.77480916030534353</v>
      </c>
      <c r="R68" s="41">
        <f>R14</f>
        <v>0.89823008849557517</v>
      </c>
      <c r="S68" s="41">
        <f>S14</f>
        <v>0.94431279620853081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topLeftCell="B1" workbookViewId="0">
      <selection activeCell="K16" sqref="K1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88" t="s">
        <v>866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</row>
    <row r="2" spans="3:14">
      <c r="C2" s="127" t="str">
        <f ca="1">LAPORAN!C2</f>
        <v xml:space="preserve">PERIODE ORDER &amp; PS : 2026-09-01 to  2026-09-15 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</row>
    <row r="3" spans="3:14">
      <c r="C3" s="127" t="str">
        <f>LAPORAN!C3</f>
        <v>Last update proses : 16-09-2026 12:19:06 WIB (Source: ETL XPRO)</v>
      </c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</row>
    <row r="5" spans="3:14" ht="46.5">
      <c r="C5" s="74" t="s">
        <v>1</v>
      </c>
      <c r="D5" s="74" t="s">
        <v>959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865</v>
      </c>
      <c r="K5" s="75" t="s">
        <v>218</v>
      </c>
      <c r="L5" s="72" t="s">
        <v>130</v>
      </c>
      <c r="M5" s="72" t="s">
        <v>863</v>
      </c>
      <c r="N5" s="72" t="s">
        <v>864</v>
      </c>
    </row>
    <row r="6" spans="3:14" ht="15.5">
      <c r="C6" s="76" t="str">
        <f>[1]LAPORAN!C9</f>
        <v>BALI</v>
      </c>
      <c r="D6" s="4">
        <f>LAPORAN!D9</f>
        <v>126</v>
      </c>
      <c r="E6" s="94">
        <f>LAPORAN!J9</f>
        <v>4</v>
      </c>
      <c r="F6" s="94">
        <f>LAPORAN!K9</f>
        <v>0</v>
      </c>
      <c r="G6" s="94">
        <f>LAPORAN!L9</f>
        <v>0</v>
      </c>
      <c r="H6" s="94">
        <f>LAPORAN!M9</f>
        <v>11</v>
      </c>
      <c r="I6" s="94">
        <f>LAPORAN!N9</f>
        <v>2</v>
      </c>
      <c r="J6" s="94">
        <f>LAPORAN!O9</f>
        <v>1</v>
      </c>
      <c r="K6" s="94">
        <f>LAPORAN!P9</f>
        <v>62</v>
      </c>
      <c r="L6" s="40">
        <f>LAPORAN!Q9</f>
        <v>0.68888888888888888</v>
      </c>
      <c r="M6" s="40">
        <f>LAPORAN!R9</f>
        <v>0.81578947368421051</v>
      </c>
      <c r="N6" s="40">
        <f>LAPORAN!S9</f>
        <v>0.95454545454545459</v>
      </c>
    </row>
    <row r="7" spans="3:14" ht="15.5">
      <c r="C7" s="76" t="str">
        <f>[1]LAPORAN!C10</f>
        <v>JATIM BARAT</v>
      </c>
      <c r="D7" s="4">
        <f>LAPORAN!D10</f>
        <v>276</v>
      </c>
      <c r="E7" s="94">
        <f>LAPORAN!J10</f>
        <v>9</v>
      </c>
      <c r="F7" s="94">
        <f>LAPORAN!K10</f>
        <v>4</v>
      </c>
      <c r="G7" s="94">
        <f>LAPORAN!L10</f>
        <v>1</v>
      </c>
      <c r="H7" s="94">
        <f>LAPORAN!M10</f>
        <v>2</v>
      </c>
      <c r="I7" s="94">
        <f>LAPORAN!N10</f>
        <v>3</v>
      </c>
      <c r="J7" s="94">
        <f>LAPORAN!O10</f>
        <v>1</v>
      </c>
      <c r="K7" s="94">
        <f>LAPORAN!P10</f>
        <v>213</v>
      </c>
      <c r="L7" s="40">
        <f>LAPORAN!Q10</f>
        <v>0.86234817813765186</v>
      </c>
      <c r="M7" s="40">
        <f>LAPORAN!R10</f>
        <v>0.9726027397260274</v>
      </c>
      <c r="N7" s="40">
        <f>LAPORAN!S10</f>
        <v>0.96363636363636362</v>
      </c>
    </row>
    <row r="8" spans="3:14" ht="15.5">
      <c r="C8" s="76" t="str">
        <f>[1]LAPORAN!C11</f>
        <v>JATIM TIMUR</v>
      </c>
      <c r="D8" s="4">
        <f>LAPORAN!D11</f>
        <v>226</v>
      </c>
      <c r="E8" s="94">
        <f>LAPORAN!J11</f>
        <v>9</v>
      </c>
      <c r="F8" s="94">
        <f>LAPORAN!K11</f>
        <v>0</v>
      </c>
      <c r="G8" s="94">
        <f>LAPORAN!L11</f>
        <v>0</v>
      </c>
      <c r="H8" s="94">
        <f>LAPORAN!M11</f>
        <v>1</v>
      </c>
      <c r="I8" s="94">
        <f>LAPORAN!N11</f>
        <v>5</v>
      </c>
      <c r="J8" s="94">
        <f>LAPORAN!O11</f>
        <v>3</v>
      </c>
      <c r="K8" s="94">
        <f>LAPORAN!P11</f>
        <v>164</v>
      </c>
      <c r="L8" s="40">
        <f>LAPORAN!Q11</f>
        <v>0.80392156862745101</v>
      </c>
      <c r="M8" s="40">
        <f>LAPORAN!R11</f>
        <v>0.94797687861271673</v>
      </c>
      <c r="N8" s="40">
        <f>LAPORAN!S11</f>
        <v>0.98203592814371254</v>
      </c>
    </row>
    <row r="9" spans="3:14" ht="15.5">
      <c r="C9" s="76" t="str">
        <f>[1]LAPORAN!C12</f>
        <v>NUSA TENGGARA</v>
      </c>
      <c r="D9" s="4">
        <f>LAPORAN!D12</f>
        <v>291</v>
      </c>
      <c r="E9" s="94">
        <f>LAPORAN!J12</f>
        <v>6</v>
      </c>
      <c r="F9" s="94">
        <f>LAPORAN!K12</f>
        <v>6</v>
      </c>
      <c r="G9" s="94">
        <f>LAPORAN!L12</f>
        <v>0</v>
      </c>
      <c r="H9" s="94">
        <f>LAPORAN!M12</f>
        <v>25</v>
      </c>
      <c r="I9" s="94">
        <f>LAPORAN!N12</f>
        <v>16</v>
      </c>
      <c r="J9" s="94">
        <f>LAPORAN!O12</f>
        <v>9</v>
      </c>
      <c r="K9" s="94">
        <f>LAPORAN!P12</f>
        <v>157</v>
      </c>
      <c r="L9" s="40">
        <f>LAPORAN!Q12</f>
        <v>0.68859649122807021</v>
      </c>
      <c r="M9" s="40">
        <f>LAPORAN!R12</f>
        <v>0.75845410628019327</v>
      </c>
      <c r="N9" s="40">
        <f>LAPORAN!S12</f>
        <v>0.80838323353293418</v>
      </c>
    </row>
    <row r="10" spans="3:14" ht="15.5">
      <c r="C10" s="76" t="str">
        <f>[1]LAPORAN!C13</f>
        <v>SURAMADU</v>
      </c>
      <c r="D10" s="4">
        <f>LAPORAN!D13</f>
        <v>361</v>
      </c>
      <c r="E10" s="94">
        <f>LAPORAN!J13</f>
        <v>34</v>
      </c>
      <c r="F10" s="94">
        <f>LAPORAN!K13</f>
        <v>4</v>
      </c>
      <c r="G10" s="94">
        <f>LAPORAN!L13</f>
        <v>2</v>
      </c>
      <c r="H10" s="94">
        <f>LAPORAN!M13</f>
        <v>3</v>
      </c>
      <c r="I10" s="94">
        <f>LAPORAN!N13</f>
        <v>5</v>
      </c>
      <c r="J10" s="94">
        <f>LAPORAN!O13</f>
        <v>5</v>
      </c>
      <c r="K10" s="94">
        <f>LAPORAN!P13</f>
        <v>216</v>
      </c>
      <c r="L10" s="40">
        <f>LAPORAN!Q13</f>
        <v>0.77419354838709675</v>
      </c>
      <c r="M10" s="40">
        <f>LAPORAN!R13</f>
        <v>0.94323144104803491</v>
      </c>
      <c r="N10" s="40">
        <f>LAPORAN!S13</f>
        <v>0.9955357142857143</v>
      </c>
    </row>
    <row r="11" spans="3:14" ht="15.5">
      <c r="C11" s="95" t="str">
        <f>[1]LAPORAN!C14</f>
        <v>TOTAL</v>
      </c>
      <c r="D11" s="98">
        <f>LAPORAN!D14</f>
        <v>1280</v>
      </c>
      <c r="E11" s="96">
        <f>LAPORAN!J14</f>
        <v>62</v>
      </c>
      <c r="F11" s="96">
        <f>LAPORAN!K14</f>
        <v>14</v>
      </c>
      <c r="G11" s="96">
        <f>LAPORAN!L14</f>
        <v>3</v>
      </c>
      <c r="H11" s="96">
        <f>LAPORAN!M14</f>
        <v>42</v>
      </c>
      <c r="I11" s="96">
        <f>LAPORAN!N14</f>
        <v>31</v>
      </c>
      <c r="J11" s="96">
        <f>LAPORAN!O14</f>
        <v>19</v>
      </c>
      <c r="K11" s="96">
        <f>LAPORAN!P14</f>
        <v>812</v>
      </c>
      <c r="L11" s="97">
        <f>LAPORAN!Q14</f>
        <v>0.77480916030534353</v>
      </c>
      <c r="M11" s="97">
        <f>LAPORAN!R14</f>
        <v>0.89823008849557517</v>
      </c>
      <c r="N11" s="97">
        <f>LAPORAN!S14</f>
        <v>0.94431279620853081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5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29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11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1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1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1</v>
      </c>
      <c r="Q7">
        <f>IFERROR(VLOOKUP(C7,'COPY DATA XPRO'!$C$7:$AI$58,15,FALSE),0)</f>
        <v>1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0</v>
      </c>
      <c r="Z7">
        <f>IFERROR(VLOOKUP(C7,'COPY DATA XPRO'!$C$7:$AI$58,24,FALSE),0)</f>
        <v>7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1</v>
      </c>
      <c r="AG7">
        <f>IFERROR(VLOOKUP(C7,'COPY DATA XPRO'!$C$7:$AI$58,31,FALSE),0)</f>
        <v>81.819999999999993</v>
      </c>
      <c r="AH7">
        <f>IFERROR(VLOOKUP(C7,'COPY DATA XPRO'!$C$7:$AI$58,32,FALSE),0)</f>
        <v>77.78</v>
      </c>
      <c r="AI7">
        <f>IFERROR(VLOOKUP(C7,'COPY DATA XPRO'!$C$7:$AI$58,33,FALSE),0)</f>
        <v>77.78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0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0</v>
      </c>
      <c r="AH9">
        <f>IFERROR(VLOOKUP(C9,'COPY DATA XPRO'!$C$7:$AI$58,32,FALSE),0)</f>
        <v>0</v>
      </c>
      <c r="AI9">
        <f>IFERROR(VLOOKUP(C9,'COPY DATA XPRO'!$C$7:$AI$58,33,FALSE),0)</f>
        <v>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0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0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0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0</v>
      </c>
      <c r="AH10">
        <f>IFERROR(VLOOKUP(C10,'COPY DATA XPRO'!$C$7:$AI$58,32,FALSE),0)</f>
        <v>0</v>
      </c>
      <c r="AI10">
        <f>IFERROR(VLOOKUP(C10,'COPY DATA XPRO'!$C$7:$AI$58,33,FALSE),0)</f>
        <v>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0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0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0</v>
      </c>
      <c r="AG11">
        <f>IFERROR(VLOOKUP(C11,'COPY DATA XPRO'!$C$7:$AI$58,31,FALSE),0)</f>
        <v>0</v>
      </c>
      <c r="AH11">
        <f>IFERROR(VLOOKUP(C11,'COPY DATA XPRO'!$C$7:$AI$58,32,FALSE),0)</f>
        <v>0</v>
      </c>
      <c r="AI11">
        <f>IFERROR(VLOOKUP(C11,'COPY DATA XPRO'!$C$7:$AI$58,33,FALSE),0)</f>
        <v>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0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0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0</v>
      </c>
      <c r="AG13">
        <f>IFERROR(VLOOKUP(C13,'COPY DATA XPRO'!$C$7:$AI$58,31,FALSE),0)</f>
        <v>0</v>
      </c>
      <c r="AH13">
        <f>IFERROR(VLOOKUP(C13,'COPY DATA XPRO'!$C$7:$AI$58,32,FALSE),0)</f>
        <v>0</v>
      </c>
      <c r="AI13">
        <f>IFERROR(VLOOKUP(C13,'COPY DATA XPRO'!$C$7:$AI$58,33,FALSE),0)</f>
        <v>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0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0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0</v>
      </c>
      <c r="AH14">
        <f>IFERROR(VLOOKUP(C14,'COPY DATA XPRO'!$C$7:$AI$58,32,FALSE),0)</f>
        <v>0</v>
      </c>
      <c r="AI14">
        <f>IFERROR(VLOOKUP(C14,'COPY DATA XPRO'!$C$7:$AI$58,33,FALSE),0)</f>
        <v>0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0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0</v>
      </c>
      <c r="AH15">
        <f>IFERROR(VLOOKUP(C15,'COPY DATA XPRO'!$C$7:$AI$58,32,FALSE),0)</f>
        <v>0</v>
      </c>
      <c r="AI15">
        <f>IFERROR(VLOOKUP(C15,'COPY DATA XPRO'!$C$7:$AI$58,33,FALSE),0)</f>
        <v>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0</v>
      </c>
      <c r="AH16">
        <f>IFERROR(VLOOKUP(C16,'COPY DATA XPRO'!$C$7:$AI$58,32,FALSE),0)</f>
        <v>0</v>
      </c>
      <c r="AI16">
        <f>IFERROR(VLOOKUP(C16,'COPY DATA XPRO'!$C$7:$AI$58,33,FALSE),0)</f>
        <v>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0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0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0</v>
      </c>
      <c r="AH17">
        <f>IFERROR(VLOOKUP(C17,'COPY DATA XPRO'!$C$7:$AI$58,32,FALSE),0)</f>
        <v>0</v>
      </c>
      <c r="AI17">
        <f>IFERROR(VLOOKUP(C17,'COPY DATA XPRO'!$C$7:$AI$58,33,FALSE),0)</f>
        <v>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0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0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0</v>
      </c>
      <c r="AH18">
        <f>IFERROR(VLOOKUP(C18,'COPY DATA XPRO'!$C$7:$AI$58,32,FALSE),0)</f>
        <v>0</v>
      </c>
      <c r="AI18">
        <f>IFERROR(VLOOKUP(C18,'COPY DATA XPRO'!$C$7:$AI$58,33,FALSE),0)</f>
        <v>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0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0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0</v>
      </c>
      <c r="AH19">
        <f>IFERROR(VLOOKUP(C19,'COPY DATA XPRO'!$C$7:$AI$58,32,FALSE),0)</f>
        <v>0</v>
      </c>
      <c r="AI19">
        <f>IFERROR(VLOOKUP(C19,'COPY DATA XPRO'!$C$7:$AI$58,33,FALSE),0)</f>
        <v>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0</v>
      </c>
      <c r="AH20">
        <f>IFERROR(VLOOKUP(C20,'COPY DATA XPRO'!$C$7:$AI$58,32,FALSE),0)</f>
        <v>0</v>
      </c>
      <c r="AI20">
        <f>IFERROR(VLOOKUP(C20,'COPY DATA XPRO'!$C$7:$AI$58,33,FALSE),0)</f>
        <v>0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0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0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0</v>
      </c>
      <c r="AH21">
        <f>IFERROR(VLOOKUP(C21,'COPY DATA XPRO'!$C$7:$AI$58,32,FALSE),0)</f>
        <v>0</v>
      </c>
      <c r="AI21">
        <f>IFERROR(VLOOKUP(C21,'COPY DATA XPRO'!$C$7:$AI$58,33,FALSE),0)</f>
        <v>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0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0</v>
      </c>
      <c r="AH22">
        <f>IFERROR(VLOOKUP(C22,'COPY DATA XPRO'!$C$7:$AI$58,32,FALSE),0)</f>
        <v>0</v>
      </c>
      <c r="AI22">
        <f>IFERROR(VLOOKUP(C22,'COPY DATA XPRO'!$C$7:$AI$58,33,FALSE),0)</f>
        <v>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0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0</v>
      </c>
      <c r="AH23">
        <f>IFERROR(VLOOKUP(C23,'COPY DATA XPRO'!$C$7:$AI$58,32,FALSE),0)</f>
        <v>0</v>
      </c>
      <c r="AI23">
        <f>IFERROR(VLOOKUP(C23,'COPY DATA XPRO'!$C$7:$AI$58,33,FALSE),0)</f>
        <v>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0</v>
      </c>
      <c r="AH24">
        <f>IFERROR(VLOOKUP(C24,'COPY DATA XPRO'!$C$7:$AI$58,32,FALSE),0)</f>
        <v>0</v>
      </c>
      <c r="AI24">
        <f>IFERROR(VLOOKUP(C24,'COPY DATA XPRO'!$C$7:$AI$58,33,FALSE),0)</f>
        <v>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0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0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0</v>
      </c>
      <c r="AG25">
        <f>IFERROR(VLOOKUP(C25,'COPY DATA XPRO'!$C$7:$AI$58,31,FALSE),0)</f>
        <v>0</v>
      </c>
      <c r="AH25">
        <f>IFERROR(VLOOKUP(C25,'COPY DATA XPRO'!$C$7:$AI$58,32,FALSE),0)</f>
        <v>0</v>
      </c>
      <c r="AI25">
        <f>IFERROR(VLOOKUP(C25,'COPY DATA XPRO'!$C$7:$AI$58,33,FALSE),0)</f>
        <v>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0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0</v>
      </c>
      <c r="AH26">
        <f>IFERROR(VLOOKUP(C26,'COPY DATA XPRO'!$C$7:$AI$58,32,FALSE),0)</f>
        <v>0</v>
      </c>
      <c r="AI26">
        <f>IFERROR(VLOOKUP(C26,'COPY DATA XPRO'!$C$7:$AI$58,33,FALSE),0)</f>
        <v>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0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0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0</v>
      </c>
      <c r="AH27">
        <f>IFERROR(VLOOKUP(C27,'COPY DATA XPRO'!$C$7:$AI$58,32,FALSE),0)</f>
        <v>0</v>
      </c>
      <c r="AI27">
        <f>IFERROR(VLOOKUP(C27,'COPY DATA XPRO'!$C$7:$AI$58,33,FALSE),0)</f>
        <v>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0</v>
      </c>
      <c r="AH28">
        <f>IFERROR(VLOOKUP(C28,'COPY DATA XPRO'!$C$7:$AI$58,32,FALSE),0)</f>
        <v>0</v>
      </c>
      <c r="AI28">
        <f>IFERROR(VLOOKUP(C28,'COPY DATA XPRO'!$C$7:$AI$58,33,FALSE),0)</f>
        <v>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0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0</v>
      </c>
      <c r="AA29">
        <f>IFERROR(VLOOKUP(C29,'COPY DATA XPRO'!$C$7:$AI$58,25,FALSE),0)</f>
        <v>0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0</v>
      </c>
      <c r="AF29">
        <f>IFERROR(VLOOKUP(C29,'COPY DATA XPRO'!$C$7:$AI$58,30,FALSE),0)</f>
        <v>0</v>
      </c>
      <c r="AG29">
        <f>IFERROR(VLOOKUP(C29,'COPY DATA XPRO'!$C$7:$AI$58,31,FALSE),0)</f>
        <v>0</v>
      </c>
      <c r="AH29">
        <f>IFERROR(VLOOKUP(C29,'COPY DATA XPRO'!$C$7:$AI$58,32,FALSE),0)</f>
        <v>0</v>
      </c>
      <c r="AI29">
        <f>IFERROR(VLOOKUP(C29,'COPY DATA XPRO'!$C$7:$AI$58,33,FALSE),0)</f>
        <v>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0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0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0</v>
      </c>
      <c r="AH30">
        <f>IFERROR(VLOOKUP(C30,'COPY DATA XPRO'!$C$7:$AI$58,32,FALSE),0)</f>
        <v>0</v>
      </c>
      <c r="AI30">
        <f>IFERROR(VLOOKUP(C30,'COPY DATA XPRO'!$C$7:$AI$58,33,FALSE),0)</f>
        <v>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0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0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0</v>
      </c>
      <c r="AH31">
        <f>IFERROR(VLOOKUP(C31,'COPY DATA XPRO'!$C$7:$AI$58,32,FALSE),0)</f>
        <v>0</v>
      </c>
      <c r="AI31">
        <f>IFERROR(VLOOKUP(C31,'COPY DATA XPRO'!$C$7:$AI$58,33,FALSE),0)</f>
        <v>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0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0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0</v>
      </c>
      <c r="AH32">
        <f>IFERROR(VLOOKUP(C32,'COPY DATA XPRO'!$C$7:$AI$58,32,FALSE),0)</f>
        <v>0</v>
      </c>
      <c r="AI32">
        <f>IFERROR(VLOOKUP(C32,'COPY DATA XPRO'!$C$7:$AI$58,33,FALSE),0)</f>
        <v>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0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0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0</v>
      </c>
      <c r="AH33">
        <f>IFERROR(VLOOKUP(C33,'COPY DATA XPRO'!$C$7:$AI$58,32,FALSE),0)</f>
        <v>0</v>
      </c>
      <c r="AI33">
        <f>IFERROR(VLOOKUP(C33,'COPY DATA XPRO'!$C$7:$AI$58,33,FALSE),0)</f>
        <v>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0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0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0</v>
      </c>
      <c r="AF34">
        <f>IFERROR(VLOOKUP(C34,'COPY DATA XPRO'!$C$7:$AI$58,30,FALSE),0)</f>
        <v>0</v>
      </c>
      <c r="AG34">
        <f>IFERROR(VLOOKUP(C34,'COPY DATA XPRO'!$C$7:$AI$58,31,FALSE),0)</f>
        <v>0</v>
      </c>
      <c r="AH34">
        <f>IFERROR(VLOOKUP(C34,'COPY DATA XPRO'!$C$7:$AI$58,32,FALSE),0)</f>
        <v>0</v>
      </c>
      <c r="AI34">
        <f>IFERROR(VLOOKUP(C34,'COPY DATA XPRO'!$C$7:$AI$58,33,FALSE),0)</f>
        <v>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0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0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0</v>
      </c>
      <c r="AH35">
        <f>IFERROR(VLOOKUP(C35,'COPY DATA XPRO'!$C$7:$AI$58,32,FALSE),0)</f>
        <v>0</v>
      </c>
      <c r="AI35">
        <f>IFERROR(VLOOKUP(C35,'COPY DATA XPRO'!$C$7:$AI$58,33,FALSE),0)</f>
        <v>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0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0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0</v>
      </c>
      <c r="AH36">
        <f>IFERROR(VLOOKUP(C36,'COPY DATA XPRO'!$C$7:$AI$58,32,FALSE),0)</f>
        <v>0</v>
      </c>
      <c r="AI36">
        <f>IFERROR(VLOOKUP(C36,'COPY DATA XPRO'!$C$7:$AI$58,33,FALSE),0)</f>
        <v>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0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0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0</v>
      </c>
      <c r="AH37">
        <f>IFERROR(VLOOKUP(C37,'COPY DATA XPRO'!$C$7:$AI$58,32,FALSE),0)</f>
        <v>0</v>
      </c>
      <c r="AI37">
        <f>IFERROR(VLOOKUP(C37,'COPY DATA XPRO'!$C$7:$AI$58,33,FALSE),0)</f>
        <v>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0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0</v>
      </c>
      <c r="Z38">
        <f>IFERROR(VLOOKUP(C38,'COPY DATA XPRO'!$C$7:$AI$58,24,FALSE),0)</f>
        <v>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0</v>
      </c>
      <c r="AG38">
        <f>IFERROR(VLOOKUP(C38,'COPY DATA XPRO'!$C$7:$AI$58,31,FALSE),0)</f>
        <v>0</v>
      </c>
      <c r="AH38">
        <f>IFERROR(VLOOKUP(C38,'COPY DATA XPRO'!$C$7:$AI$58,32,FALSE),0)</f>
        <v>0</v>
      </c>
      <c r="AI38">
        <f>IFERROR(VLOOKUP(C38,'COPY DATA XPRO'!$C$7:$AI$58,33,FALSE),0)</f>
        <v>0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0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0</v>
      </c>
      <c r="AH39">
        <f>IFERROR(VLOOKUP(C39,'COPY DATA XPRO'!$C$7:$AI$58,32,FALSE),0)</f>
        <v>0</v>
      </c>
      <c r="AI39">
        <f>IFERROR(VLOOKUP(C39,'COPY DATA XPRO'!$C$7:$AI$58,33,FALSE),0)</f>
        <v>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0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0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0</v>
      </c>
      <c r="AG40">
        <f>IFERROR(VLOOKUP(C40,'COPY DATA XPRO'!$C$7:$AI$58,31,FALSE),0)</f>
        <v>0</v>
      </c>
      <c r="AH40">
        <f>IFERROR(VLOOKUP(C40,'COPY DATA XPRO'!$C$7:$AI$58,32,FALSE),0)</f>
        <v>0</v>
      </c>
      <c r="AI40">
        <f>IFERROR(VLOOKUP(C40,'COPY DATA XPRO'!$C$7:$AI$58,33,FALSE),0)</f>
        <v>0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0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0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0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0</v>
      </c>
      <c r="AH41">
        <f>IFERROR(VLOOKUP(C41,'COPY DATA XPRO'!$C$7:$AI$58,32,FALSE),0)</f>
        <v>0</v>
      </c>
      <c r="AI41">
        <f>IFERROR(VLOOKUP(C41,'COPY DATA XPRO'!$C$7:$AI$58,33,FALSE),0)</f>
        <v>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0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0</v>
      </c>
      <c r="AH42">
        <f>IFERROR(VLOOKUP(C42,'COPY DATA XPRO'!$C$7:$AI$58,32,FALSE),0)</f>
        <v>0</v>
      </c>
      <c r="AI42">
        <f>IFERROR(VLOOKUP(C42,'COPY DATA XPRO'!$C$7:$AI$58,33,FALSE),0)</f>
        <v>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0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0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0</v>
      </c>
      <c r="P43">
        <f>IFERROR(VLOOKUP(C43,'COPY DATA XPRO'!$C$7:$AI$58,14,FALSE),0)</f>
        <v>0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0</v>
      </c>
      <c r="AG43">
        <f>IFERROR(VLOOKUP(C43,'COPY DATA XPRO'!$C$7:$AI$58,31,FALSE),0)</f>
        <v>0</v>
      </c>
      <c r="AH43">
        <f>IFERROR(VLOOKUP(C43,'COPY DATA XPRO'!$C$7:$AI$58,32,FALSE),0)</f>
        <v>0</v>
      </c>
      <c r="AI43">
        <f>IFERROR(VLOOKUP(C43,'COPY DATA XPRO'!$C$7:$AI$58,33,FALSE),0)</f>
        <v>0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0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0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0</v>
      </c>
      <c r="AG44">
        <f>IFERROR(VLOOKUP(C44,'COPY DATA XPRO'!$C$7:$AI$58,31,FALSE),0)</f>
        <v>0</v>
      </c>
      <c r="AH44">
        <f>IFERROR(VLOOKUP(C44,'COPY DATA XPRO'!$C$7:$AI$58,32,FALSE),0)</f>
        <v>0</v>
      </c>
      <c r="AI44">
        <f>IFERROR(VLOOKUP(C44,'COPY DATA XPRO'!$C$7:$AI$58,33,FALSE),0)</f>
        <v>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0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0</v>
      </c>
      <c r="P45">
        <f>IFERROR(VLOOKUP(C45,'COPY DATA XPRO'!$C$7:$AI$58,14,FALSE),0)</f>
        <v>0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0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0</v>
      </c>
      <c r="AH45">
        <f>IFERROR(VLOOKUP(C45,'COPY DATA XPRO'!$C$7:$AI$58,32,FALSE),0)</f>
        <v>0</v>
      </c>
      <c r="AI45">
        <f>IFERROR(VLOOKUP(C45,'COPY DATA XPRO'!$C$7:$AI$58,33,FALSE),0)</f>
        <v>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0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0</v>
      </c>
      <c r="P46">
        <f>IFERROR(VLOOKUP(C46,'COPY DATA XPRO'!$C$7:$AI$58,14,FALSE),0)</f>
        <v>0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0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0</v>
      </c>
      <c r="AG46">
        <f>IFERROR(VLOOKUP(C46,'COPY DATA XPRO'!$C$7:$AI$58,31,FALSE),0)</f>
        <v>0</v>
      </c>
      <c r="AH46">
        <f>IFERROR(VLOOKUP(C46,'COPY DATA XPRO'!$C$7:$AI$58,32,FALSE),0)</f>
        <v>0</v>
      </c>
      <c r="AI46">
        <f>IFERROR(VLOOKUP(C46,'COPY DATA XPRO'!$C$7:$AI$58,33,FALSE),0)</f>
        <v>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0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0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0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0</v>
      </c>
      <c r="AG49">
        <f>IFERROR(VLOOKUP(C49,'COPY DATA XPRO'!$C$7:$AI$58,31,FALSE),0)</f>
        <v>0</v>
      </c>
      <c r="AH49">
        <f>IFERROR(VLOOKUP(C49,'COPY DATA XPRO'!$C$7:$AI$58,32,FALSE),0)</f>
        <v>0</v>
      </c>
      <c r="AI49">
        <f>IFERROR(VLOOKUP(C49,'COPY DATA XPRO'!$C$7:$AI$58,33,FALSE),0)</f>
        <v>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0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0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0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0</v>
      </c>
      <c r="AG50">
        <f>IFERROR(VLOOKUP(C50,'COPY DATA XPRO'!$C$7:$AI$58,31,FALSE),0)</f>
        <v>0</v>
      </c>
      <c r="AH50">
        <f>IFERROR(VLOOKUP(C50,'COPY DATA XPRO'!$C$7:$AI$58,32,FALSE),0)</f>
        <v>0</v>
      </c>
      <c r="AI50">
        <f>IFERROR(VLOOKUP(C50,'COPY DATA XPRO'!$C$7:$AI$58,33,FALSE),0)</f>
        <v>0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0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0</v>
      </c>
      <c r="AG51">
        <f>IFERROR(VLOOKUP(C51,'COPY DATA XPRO'!$C$7:$AI$58,31,FALSE),0)</f>
        <v>0</v>
      </c>
      <c r="AH51">
        <f>IFERROR(VLOOKUP(C51,'COPY DATA XPRO'!$C$7:$AI$58,32,FALSE),0)</f>
        <v>0</v>
      </c>
      <c r="AI51">
        <f>IFERROR(VLOOKUP(C51,'COPY DATA XPRO'!$C$7:$AI$58,33,FALSE),0)</f>
        <v>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0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0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0</v>
      </c>
      <c r="AG52">
        <f>IFERROR(VLOOKUP(C52,'COPY DATA XPRO'!$C$7:$AI$58,31,FALSE),0)</f>
        <v>0</v>
      </c>
      <c r="AH52">
        <f>IFERROR(VLOOKUP(C52,'COPY DATA XPRO'!$C$7:$AI$58,32,FALSE),0)</f>
        <v>0</v>
      </c>
      <c r="AI52">
        <f>IFERROR(VLOOKUP(C52,'COPY DATA XPRO'!$C$7:$AI$58,33,FALSE),0)</f>
        <v>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0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0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0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0</v>
      </c>
      <c r="AG53">
        <f>IFERROR(VLOOKUP(C53,'COPY DATA XPRO'!$C$7:$AI$58,31,FALSE),0)</f>
        <v>0</v>
      </c>
      <c r="AH53">
        <f>IFERROR(VLOOKUP(C53,'COPY DATA XPRO'!$C$7:$AI$58,32,FALSE),0)</f>
        <v>0</v>
      </c>
      <c r="AI53">
        <f>IFERROR(VLOOKUP(C53,'COPY DATA XPRO'!$C$7:$AI$58,33,FALSE),0)</f>
        <v>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0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0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0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0</v>
      </c>
      <c r="AG54">
        <f>IFERROR(VLOOKUP(C54,'COPY DATA XPRO'!$C$7:$AI$58,31,FALSE),0)</f>
        <v>0</v>
      </c>
      <c r="AH54">
        <f>IFERROR(VLOOKUP(C54,'COPY DATA XPRO'!$C$7:$AI$58,32,FALSE),0)</f>
        <v>0</v>
      </c>
      <c r="AI54">
        <f>IFERROR(VLOOKUP(C54,'COPY DATA XPRO'!$C$7:$AI$58,33,FALSE),0)</f>
        <v>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0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0</v>
      </c>
      <c r="AG55">
        <f>IFERROR(VLOOKUP(C55,'COPY DATA XPRO'!$C$7:$AI$58,31,FALSE),0)</f>
        <v>0</v>
      </c>
      <c r="AH55">
        <f>IFERROR(VLOOKUP(C55,'COPY DATA XPRO'!$C$7:$AI$58,32,FALSE),0)</f>
        <v>0</v>
      </c>
      <c r="AI55">
        <f>IFERROR(VLOOKUP(C55,'COPY DATA XPRO'!$C$7:$AI$58,33,FALSE),0)</f>
        <v>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0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0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0</v>
      </c>
      <c r="AG56">
        <f>IFERROR(VLOOKUP(C56,'COPY DATA XPRO'!$C$7:$AI$58,31,FALSE),0)</f>
        <v>0</v>
      </c>
      <c r="AH56">
        <f>IFERROR(VLOOKUP(C56,'COPY DATA XPRO'!$C$7:$AI$58,32,FALSE),0)</f>
        <v>0</v>
      </c>
      <c r="AI56">
        <f>IFERROR(VLOOKUP(C56,'COPY DATA XPRO'!$C$7:$AI$58,33,FALSE),0)</f>
        <v>0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03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03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03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29">
      <c r="C66" s="103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C3:C6"/>
    <mergeCell ref="C63:C66"/>
    <mergeCell ref="D3:D6"/>
    <mergeCell ref="D63:D66"/>
    <mergeCell ref="E3:E6"/>
    <mergeCell ref="E63:E66"/>
    <mergeCell ref="F3:F6"/>
    <mergeCell ref="F63:F66"/>
    <mergeCell ref="G3:G6"/>
    <mergeCell ref="G63:G66"/>
    <mergeCell ref="H3:H6"/>
    <mergeCell ref="H63:H66"/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31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5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58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5" customHeight="1">
      <c r="B7" t="s">
        <v>34</v>
      </c>
      <c r="C7" t="s">
        <v>79</v>
      </c>
      <c r="D7">
        <v>0</v>
      </c>
      <c r="E7">
        <v>11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7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81.819999999999993</v>
      </c>
      <c r="AH7">
        <v>77.78</v>
      </c>
      <c r="AI7">
        <v>77.78</v>
      </c>
    </row>
    <row r="8" spans="2:35">
      <c r="C8" t="s">
        <v>9801</v>
      </c>
      <c r="D8">
        <v>0</v>
      </c>
      <c r="E8">
        <v>4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4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9802</v>
      </c>
      <c r="D9">
        <v>0</v>
      </c>
      <c r="E9">
        <v>12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2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7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75</v>
      </c>
      <c r="AH9">
        <v>70</v>
      </c>
      <c r="AI9">
        <v>77.78</v>
      </c>
    </row>
    <row r="10" spans="2:35">
      <c r="C10" t="s">
        <v>9803</v>
      </c>
      <c r="D10">
        <v>0</v>
      </c>
      <c r="E10">
        <v>24</v>
      </c>
      <c r="F10">
        <v>0</v>
      </c>
      <c r="G10">
        <v>1</v>
      </c>
      <c r="H10">
        <v>0</v>
      </c>
      <c r="I10">
        <v>5</v>
      </c>
      <c r="J10">
        <v>2</v>
      </c>
      <c r="K10">
        <v>0</v>
      </c>
      <c r="L10">
        <v>0</v>
      </c>
      <c r="M10">
        <v>0</v>
      </c>
      <c r="N10">
        <v>0</v>
      </c>
      <c r="O10">
        <v>6</v>
      </c>
      <c r="P10">
        <v>6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6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54.17</v>
      </c>
      <c r="AH10">
        <v>33.33</v>
      </c>
      <c r="AI10">
        <v>46.15</v>
      </c>
    </row>
    <row r="11" spans="2:35">
      <c r="C11" t="s">
        <v>9804</v>
      </c>
      <c r="D11">
        <v>0</v>
      </c>
      <c r="E11">
        <v>18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1</v>
      </c>
      <c r="O11">
        <v>0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1</v>
      </c>
      <c r="Y11">
        <v>0</v>
      </c>
      <c r="Z11">
        <v>10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5</v>
      </c>
      <c r="AG11">
        <v>66.67</v>
      </c>
      <c r="AH11">
        <v>83.33</v>
      </c>
      <c r="AI11">
        <v>83.33</v>
      </c>
    </row>
    <row r="12" spans="2:35">
      <c r="C12" t="s">
        <v>9805</v>
      </c>
      <c r="D12">
        <v>0</v>
      </c>
      <c r="E12">
        <v>3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2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66.67</v>
      </c>
      <c r="AH12">
        <v>100</v>
      </c>
      <c r="AI12">
        <v>100</v>
      </c>
    </row>
    <row r="13" spans="2:35">
      <c r="C13" t="s">
        <v>9806</v>
      </c>
      <c r="D13">
        <v>0</v>
      </c>
      <c r="E13">
        <v>23</v>
      </c>
      <c r="F13">
        <v>1</v>
      </c>
      <c r="G13">
        <v>2</v>
      </c>
      <c r="H13">
        <v>0</v>
      </c>
      <c r="I13">
        <v>5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8</v>
      </c>
      <c r="AA13">
        <v>0</v>
      </c>
      <c r="AB13">
        <v>2</v>
      </c>
      <c r="AC13">
        <v>0</v>
      </c>
      <c r="AD13">
        <v>0</v>
      </c>
      <c r="AE13">
        <v>2</v>
      </c>
      <c r="AF13">
        <v>3</v>
      </c>
      <c r="AG13">
        <v>43.48</v>
      </c>
      <c r="AH13">
        <v>53.33</v>
      </c>
      <c r="AI13">
        <v>100</v>
      </c>
    </row>
    <row r="14" spans="2:35">
      <c r="C14" t="s">
        <v>9807</v>
      </c>
      <c r="D14">
        <v>0</v>
      </c>
      <c r="E14">
        <v>31</v>
      </c>
      <c r="F14">
        <v>0</v>
      </c>
      <c r="G14">
        <v>0</v>
      </c>
      <c r="H14">
        <v>0</v>
      </c>
      <c r="I14">
        <v>7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18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4</v>
      </c>
      <c r="AG14">
        <v>61.29</v>
      </c>
      <c r="AH14">
        <v>90</v>
      </c>
      <c r="AI14">
        <v>94.74</v>
      </c>
    </row>
    <row r="16" spans="2:35">
      <c r="B16" t="s">
        <v>38</v>
      </c>
      <c r="C16" t="s">
        <v>9808</v>
      </c>
      <c r="D16">
        <v>0</v>
      </c>
      <c r="E16">
        <v>31</v>
      </c>
      <c r="F16">
        <v>0</v>
      </c>
      <c r="G16">
        <v>0</v>
      </c>
      <c r="H16">
        <v>0</v>
      </c>
      <c r="I16">
        <v>0</v>
      </c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23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6</v>
      </c>
      <c r="AG16">
        <v>74.19</v>
      </c>
      <c r="AH16">
        <v>92</v>
      </c>
      <c r="AI16">
        <v>100</v>
      </c>
    </row>
    <row r="17" spans="2:35">
      <c r="C17" t="s">
        <v>9809</v>
      </c>
      <c r="D17">
        <v>0</v>
      </c>
      <c r="E17">
        <v>12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9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3</v>
      </c>
      <c r="AG17">
        <v>75</v>
      </c>
      <c r="AH17">
        <v>100</v>
      </c>
      <c r="AI17">
        <v>100</v>
      </c>
    </row>
    <row r="18" spans="2:35">
      <c r="C18" t="s">
        <v>9810</v>
      </c>
      <c r="D18">
        <v>0</v>
      </c>
      <c r="E18">
        <v>26</v>
      </c>
      <c r="F18">
        <v>0</v>
      </c>
      <c r="G18">
        <v>0</v>
      </c>
      <c r="H18">
        <v>0</v>
      </c>
      <c r="I18">
        <v>2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17</v>
      </c>
      <c r="AA18">
        <v>0</v>
      </c>
      <c r="AB18">
        <v>1</v>
      </c>
      <c r="AC18">
        <v>0</v>
      </c>
      <c r="AD18">
        <v>0</v>
      </c>
      <c r="AE18">
        <v>1</v>
      </c>
      <c r="AF18">
        <v>5</v>
      </c>
      <c r="AG18">
        <v>69.23</v>
      </c>
      <c r="AH18">
        <v>89.47</v>
      </c>
      <c r="AI18">
        <v>100</v>
      </c>
    </row>
    <row r="19" spans="2:35">
      <c r="C19" t="s">
        <v>9811</v>
      </c>
      <c r="D19">
        <v>0</v>
      </c>
      <c r="E19">
        <v>45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41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</v>
      </c>
      <c r="AG19">
        <v>91.11</v>
      </c>
      <c r="AH19">
        <v>95.35</v>
      </c>
      <c r="AI19">
        <v>100</v>
      </c>
    </row>
    <row r="20" spans="2:35">
      <c r="C20" t="s">
        <v>9812</v>
      </c>
      <c r="D20">
        <v>0</v>
      </c>
      <c r="E20">
        <v>50</v>
      </c>
      <c r="F20">
        <v>0</v>
      </c>
      <c r="G20">
        <v>0</v>
      </c>
      <c r="H20">
        <v>1</v>
      </c>
      <c r="I20">
        <v>0</v>
      </c>
      <c r="J20">
        <v>6</v>
      </c>
      <c r="K20">
        <v>0</v>
      </c>
      <c r="L20">
        <v>0</v>
      </c>
      <c r="M20">
        <v>2</v>
      </c>
      <c r="N20">
        <v>0</v>
      </c>
      <c r="O20">
        <v>0</v>
      </c>
      <c r="P20">
        <v>2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41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86</v>
      </c>
      <c r="AH20">
        <v>82</v>
      </c>
      <c r="AI20">
        <v>95.35</v>
      </c>
    </row>
    <row r="21" spans="2:35">
      <c r="C21" t="s">
        <v>9813</v>
      </c>
      <c r="D21">
        <v>0</v>
      </c>
      <c r="E21">
        <v>16</v>
      </c>
      <c r="F21">
        <v>0</v>
      </c>
      <c r="G21">
        <v>0</v>
      </c>
      <c r="H21">
        <v>0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10</v>
      </c>
      <c r="AA21">
        <v>1</v>
      </c>
      <c r="AB21">
        <v>2</v>
      </c>
      <c r="AC21">
        <v>0</v>
      </c>
      <c r="AD21">
        <v>0</v>
      </c>
      <c r="AE21">
        <v>3</v>
      </c>
      <c r="AF21">
        <v>0</v>
      </c>
      <c r="AG21">
        <v>87.5</v>
      </c>
      <c r="AH21">
        <v>66.67</v>
      </c>
      <c r="AI21">
        <v>90.91</v>
      </c>
    </row>
    <row r="22" spans="2:35">
      <c r="C22" t="s">
        <v>9814</v>
      </c>
      <c r="D22">
        <v>0</v>
      </c>
      <c r="E22">
        <v>27</v>
      </c>
      <c r="F22">
        <v>0</v>
      </c>
      <c r="G22">
        <v>0</v>
      </c>
      <c r="H22">
        <v>0</v>
      </c>
      <c r="I22">
        <v>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25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92.59</v>
      </c>
      <c r="AH22">
        <v>96.15</v>
      </c>
      <c r="AI22">
        <v>100</v>
      </c>
    </row>
    <row r="23" spans="2:35">
      <c r="C23" t="s">
        <v>9815</v>
      </c>
      <c r="D23">
        <v>0</v>
      </c>
      <c r="E23">
        <v>17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14</v>
      </c>
      <c r="AA23">
        <v>1</v>
      </c>
      <c r="AB23">
        <v>0</v>
      </c>
      <c r="AC23">
        <v>0</v>
      </c>
      <c r="AD23">
        <v>0</v>
      </c>
      <c r="AE23">
        <v>1</v>
      </c>
      <c r="AF23">
        <v>1</v>
      </c>
      <c r="AG23">
        <v>88.24</v>
      </c>
      <c r="AH23">
        <v>87.5</v>
      </c>
      <c r="AI23">
        <v>100</v>
      </c>
    </row>
    <row r="24" spans="2:35">
      <c r="C24" t="s">
        <v>9816</v>
      </c>
      <c r="D24">
        <v>0</v>
      </c>
      <c r="E24">
        <v>21</v>
      </c>
      <c r="F24">
        <v>0</v>
      </c>
      <c r="G24">
        <v>0</v>
      </c>
      <c r="H24">
        <v>0</v>
      </c>
      <c r="I24">
        <v>0</v>
      </c>
      <c r="J24">
        <v>0</v>
      </c>
      <c r="K24">
        <v>3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1</v>
      </c>
      <c r="Z24">
        <v>10</v>
      </c>
      <c r="AA24">
        <v>0</v>
      </c>
      <c r="AB24">
        <v>1</v>
      </c>
      <c r="AC24">
        <v>0</v>
      </c>
      <c r="AD24">
        <v>4</v>
      </c>
      <c r="AE24">
        <v>5</v>
      </c>
      <c r="AF24">
        <v>0</v>
      </c>
      <c r="AG24">
        <v>80.95</v>
      </c>
      <c r="AH24">
        <v>55.56</v>
      </c>
      <c r="AI24">
        <v>83.33</v>
      </c>
    </row>
    <row r="25" spans="2:35">
      <c r="C25" t="s">
        <v>9817</v>
      </c>
      <c r="D25">
        <v>0</v>
      </c>
      <c r="E25">
        <v>15</v>
      </c>
      <c r="F25">
        <v>1</v>
      </c>
      <c r="G25">
        <v>0</v>
      </c>
      <c r="H25">
        <v>0</v>
      </c>
      <c r="I25">
        <v>0</v>
      </c>
      <c r="J25"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11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80</v>
      </c>
      <c r="AH25">
        <v>78.569999999999993</v>
      </c>
      <c r="AI25">
        <v>91.67</v>
      </c>
    </row>
    <row r="26" spans="2:35">
      <c r="C26" t="s">
        <v>9818</v>
      </c>
      <c r="D26">
        <v>0</v>
      </c>
      <c r="E26">
        <v>10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6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4</v>
      </c>
      <c r="AG26">
        <v>60</v>
      </c>
      <c r="AH26">
        <v>100</v>
      </c>
      <c r="AI26">
        <v>100</v>
      </c>
    </row>
    <row r="27" spans="2:35">
      <c r="C27" t="s">
        <v>9819</v>
      </c>
      <c r="D27">
        <v>0</v>
      </c>
      <c r="E27">
        <v>6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6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100</v>
      </c>
      <c r="AH27">
        <v>100</v>
      </c>
      <c r="AI27">
        <v>100</v>
      </c>
    </row>
    <row r="28" spans="2:35">
      <c r="B28" t="s">
        <v>42</v>
      </c>
      <c r="C28" t="s">
        <v>9820</v>
      </c>
      <c r="D28">
        <v>0</v>
      </c>
      <c r="E28">
        <v>28</v>
      </c>
      <c r="F28">
        <v>0</v>
      </c>
      <c r="G28">
        <v>0</v>
      </c>
      <c r="H28">
        <v>0</v>
      </c>
      <c r="I28">
        <v>0</v>
      </c>
      <c r="J28">
        <v>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26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92.86</v>
      </c>
      <c r="AH28">
        <v>92.86</v>
      </c>
      <c r="AI28">
        <v>100</v>
      </c>
    </row>
    <row r="29" spans="2:35">
      <c r="C29" t="s">
        <v>9821</v>
      </c>
      <c r="D29">
        <v>0</v>
      </c>
      <c r="E29">
        <v>15</v>
      </c>
      <c r="F29">
        <v>0</v>
      </c>
      <c r="G29">
        <v>0</v>
      </c>
      <c r="H29">
        <v>0</v>
      </c>
      <c r="I29">
        <v>0</v>
      </c>
      <c r="J29">
        <v>1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13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93.33</v>
      </c>
      <c r="AH29">
        <v>86.67</v>
      </c>
      <c r="AI29">
        <v>100</v>
      </c>
    </row>
    <row r="30" spans="2:35">
      <c r="C30" t="s">
        <v>9822</v>
      </c>
      <c r="D30">
        <v>0</v>
      </c>
      <c r="E30">
        <v>61</v>
      </c>
      <c r="F30">
        <v>0</v>
      </c>
      <c r="G30">
        <v>1</v>
      </c>
      <c r="H30">
        <v>1</v>
      </c>
      <c r="I30">
        <v>4</v>
      </c>
      <c r="J30">
        <v>2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0</v>
      </c>
      <c r="Z30">
        <v>34</v>
      </c>
      <c r="AA30">
        <v>6</v>
      </c>
      <c r="AB30">
        <v>2</v>
      </c>
      <c r="AC30">
        <v>0</v>
      </c>
      <c r="AD30">
        <v>0</v>
      </c>
      <c r="AE30">
        <v>8</v>
      </c>
      <c r="AF30">
        <v>8</v>
      </c>
      <c r="AG30">
        <v>70.489999999999995</v>
      </c>
      <c r="AH30">
        <v>69.39</v>
      </c>
      <c r="AI30">
        <v>97.14</v>
      </c>
    </row>
    <row r="31" spans="2:35">
      <c r="C31" t="s">
        <v>9823</v>
      </c>
      <c r="D31">
        <v>0</v>
      </c>
      <c r="E31">
        <v>21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2</v>
      </c>
      <c r="Y31">
        <v>0</v>
      </c>
      <c r="Z31">
        <v>17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2</v>
      </c>
      <c r="AG31">
        <v>90.48</v>
      </c>
      <c r="AH31">
        <v>89.47</v>
      </c>
      <c r="AI31">
        <v>89.47</v>
      </c>
    </row>
    <row r="32" spans="2:35">
      <c r="C32" t="s">
        <v>9824</v>
      </c>
      <c r="D32">
        <v>0</v>
      </c>
      <c r="E32">
        <v>21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18</v>
      </c>
      <c r="AA32">
        <v>0</v>
      </c>
      <c r="AB32">
        <v>0</v>
      </c>
      <c r="AC32">
        <v>0</v>
      </c>
      <c r="AD32">
        <v>2</v>
      </c>
      <c r="AE32">
        <v>2</v>
      </c>
      <c r="AF32">
        <v>0</v>
      </c>
      <c r="AG32">
        <v>95.24</v>
      </c>
      <c r="AH32">
        <v>85.71</v>
      </c>
      <c r="AI32">
        <v>100</v>
      </c>
    </row>
    <row r="33" spans="2:35">
      <c r="C33" t="s">
        <v>9825</v>
      </c>
      <c r="D33">
        <v>0</v>
      </c>
      <c r="E33">
        <v>15</v>
      </c>
      <c r="F33">
        <v>0</v>
      </c>
      <c r="G33">
        <v>0</v>
      </c>
      <c r="H33">
        <v>0</v>
      </c>
      <c r="I33">
        <v>0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12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80</v>
      </c>
      <c r="AH33">
        <v>85.71</v>
      </c>
      <c r="AI33">
        <v>100</v>
      </c>
    </row>
    <row r="34" spans="2:35">
      <c r="C34" t="s">
        <v>9826</v>
      </c>
      <c r="D34">
        <v>0</v>
      </c>
      <c r="E34">
        <v>20</v>
      </c>
      <c r="F34">
        <v>0</v>
      </c>
      <c r="G34">
        <v>0</v>
      </c>
      <c r="H34">
        <v>0</v>
      </c>
      <c r="I34">
        <v>2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16</v>
      </c>
      <c r="AA34">
        <v>1</v>
      </c>
      <c r="AB34">
        <v>0</v>
      </c>
      <c r="AC34">
        <v>0</v>
      </c>
      <c r="AD34">
        <v>0</v>
      </c>
      <c r="AE34">
        <v>1</v>
      </c>
      <c r="AF34">
        <v>0</v>
      </c>
      <c r="AG34">
        <v>85</v>
      </c>
      <c r="AH34">
        <v>88.89</v>
      </c>
      <c r="AI34">
        <v>100</v>
      </c>
    </row>
    <row r="35" spans="2:35">
      <c r="C35" t="s">
        <v>9827</v>
      </c>
      <c r="D35">
        <v>0</v>
      </c>
      <c r="E35">
        <v>29</v>
      </c>
      <c r="F35">
        <v>0</v>
      </c>
      <c r="G35">
        <v>0</v>
      </c>
      <c r="H35">
        <v>0</v>
      </c>
      <c r="I35">
        <v>4</v>
      </c>
      <c r="J35">
        <v>2</v>
      </c>
      <c r="K35">
        <v>0</v>
      </c>
      <c r="L35">
        <v>0</v>
      </c>
      <c r="M35">
        <v>0</v>
      </c>
      <c r="N35">
        <v>1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2</v>
      </c>
      <c r="Z35">
        <v>17</v>
      </c>
      <c r="AA35">
        <v>0</v>
      </c>
      <c r="AB35">
        <v>0</v>
      </c>
      <c r="AC35">
        <v>0</v>
      </c>
      <c r="AD35">
        <v>2</v>
      </c>
      <c r="AE35">
        <v>2</v>
      </c>
      <c r="AF35">
        <v>1</v>
      </c>
      <c r="AG35">
        <v>75.86</v>
      </c>
      <c r="AH35">
        <v>70.83</v>
      </c>
      <c r="AI35">
        <v>85</v>
      </c>
    </row>
    <row r="36" spans="2:35">
      <c r="C36" t="s">
        <v>9828</v>
      </c>
      <c r="D36">
        <v>0</v>
      </c>
      <c r="E36">
        <v>11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2</v>
      </c>
      <c r="Y36">
        <v>1</v>
      </c>
      <c r="Z36">
        <v>6</v>
      </c>
      <c r="AA36">
        <v>1</v>
      </c>
      <c r="AB36">
        <v>1</v>
      </c>
      <c r="AC36">
        <v>0</v>
      </c>
      <c r="AD36">
        <v>0</v>
      </c>
      <c r="AE36">
        <v>2</v>
      </c>
      <c r="AF36">
        <v>0</v>
      </c>
      <c r="AG36">
        <v>100</v>
      </c>
      <c r="AH36">
        <v>54.55</v>
      </c>
      <c r="AI36">
        <v>66.67</v>
      </c>
    </row>
    <row r="37" spans="2:35">
      <c r="C37" t="s">
        <v>9829</v>
      </c>
      <c r="D37">
        <v>0</v>
      </c>
      <c r="E37">
        <v>5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5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9830</v>
      </c>
      <c r="D38">
        <v>0</v>
      </c>
      <c r="E38">
        <v>6</v>
      </c>
      <c r="F38">
        <v>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1</v>
      </c>
      <c r="P38">
        <v>1</v>
      </c>
      <c r="Q38">
        <v>0</v>
      </c>
      <c r="R38">
        <v>2</v>
      </c>
      <c r="S38">
        <v>0</v>
      </c>
      <c r="T38">
        <v>0</v>
      </c>
      <c r="U38">
        <v>0</v>
      </c>
      <c r="V38">
        <v>0</v>
      </c>
      <c r="W38">
        <v>0</v>
      </c>
      <c r="X38">
        <v>2</v>
      </c>
      <c r="Y38">
        <v>0</v>
      </c>
      <c r="Z38">
        <v>2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83.33</v>
      </c>
      <c r="AH38">
        <v>33.33</v>
      </c>
      <c r="AI38">
        <v>40</v>
      </c>
    </row>
    <row r="39" spans="2:35">
      <c r="C39" t="s">
        <v>9831</v>
      </c>
      <c r="D39">
        <v>0</v>
      </c>
      <c r="E39">
        <v>37</v>
      </c>
      <c r="F39">
        <v>0</v>
      </c>
      <c r="G39">
        <v>0</v>
      </c>
      <c r="H39">
        <v>0</v>
      </c>
      <c r="I39">
        <v>0</v>
      </c>
      <c r="J39">
        <v>1</v>
      </c>
      <c r="K39">
        <v>0</v>
      </c>
      <c r="L39">
        <v>0</v>
      </c>
      <c r="M39">
        <v>0</v>
      </c>
      <c r="N39">
        <v>3</v>
      </c>
      <c r="O39">
        <v>2</v>
      </c>
      <c r="P39">
        <v>5</v>
      </c>
      <c r="Q39">
        <v>0</v>
      </c>
      <c r="R39">
        <v>0</v>
      </c>
      <c r="S39">
        <v>0</v>
      </c>
      <c r="T39">
        <v>2</v>
      </c>
      <c r="U39">
        <v>3</v>
      </c>
      <c r="V39">
        <v>0</v>
      </c>
      <c r="W39">
        <v>0</v>
      </c>
      <c r="X39">
        <v>5</v>
      </c>
      <c r="Y39">
        <v>1</v>
      </c>
      <c r="Z39">
        <v>13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11</v>
      </c>
      <c r="AG39">
        <v>64.86</v>
      </c>
      <c r="AH39">
        <v>50</v>
      </c>
      <c r="AI39">
        <v>54.17</v>
      </c>
    </row>
    <row r="40" spans="2:35">
      <c r="C40" t="s">
        <v>9832</v>
      </c>
      <c r="D40">
        <v>0</v>
      </c>
      <c r="E40">
        <v>14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2</v>
      </c>
      <c r="O40">
        <v>2</v>
      </c>
      <c r="P40">
        <v>4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3</v>
      </c>
      <c r="Z40">
        <v>6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92.86</v>
      </c>
      <c r="AH40">
        <v>42.86</v>
      </c>
      <c r="AI40">
        <v>46.15</v>
      </c>
    </row>
    <row r="41" spans="2:35">
      <c r="C41" t="s">
        <v>9833</v>
      </c>
      <c r="D41">
        <v>0</v>
      </c>
      <c r="E41">
        <v>36</v>
      </c>
      <c r="F41">
        <v>0</v>
      </c>
      <c r="G41">
        <v>0</v>
      </c>
      <c r="H41">
        <v>0</v>
      </c>
      <c r="I41">
        <v>0</v>
      </c>
      <c r="J41">
        <v>0</v>
      </c>
      <c r="K41">
        <v>2</v>
      </c>
      <c r="L41">
        <v>0</v>
      </c>
      <c r="M41">
        <v>0</v>
      </c>
      <c r="N41">
        <v>0</v>
      </c>
      <c r="O41">
        <v>1</v>
      </c>
      <c r="P41">
        <v>1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0</v>
      </c>
      <c r="Z41">
        <v>23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8</v>
      </c>
      <c r="AG41">
        <v>69.44</v>
      </c>
      <c r="AH41">
        <v>88.46</v>
      </c>
      <c r="AI41">
        <v>92</v>
      </c>
    </row>
    <row r="42" spans="2:35">
      <c r="C42" t="s">
        <v>9834</v>
      </c>
      <c r="D42">
        <v>0</v>
      </c>
      <c r="E42">
        <v>20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2</v>
      </c>
      <c r="O42">
        <v>0</v>
      </c>
      <c r="P42">
        <v>2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1</v>
      </c>
      <c r="Y42">
        <v>1</v>
      </c>
      <c r="Z42">
        <v>14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90</v>
      </c>
      <c r="AH42">
        <v>70</v>
      </c>
      <c r="AI42">
        <v>77.78</v>
      </c>
    </row>
    <row r="43" spans="2:35">
      <c r="C43" t="s">
        <v>9835</v>
      </c>
      <c r="D43">
        <v>0</v>
      </c>
      <c r="E43">
        <v>15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11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86.67</v>
      </c>
      <c r="AH43">
        <v>73.33</v>
      </c>
      <c r="AI43">
        <v>84.62</v>
      </c>
    </row>
    <row r="44" spans="2:35">
      <c r="C44" t="s">
        <v>9836</v>
      </c>
      <c r="D44">
        <v>0</v>
      </c>
      <c r="E44">
        <v>50</v>
      </c>
      <c r="F44">
        <v>0</v>
      </c>
      <c r="G44">
        <v>3</v>
      </c>
      <c r="H44">
        <v>1</v>
      </c>
      <c r="I44">
        <v>0</v>
      </c>
      <c r="J44">
        <v>2</v>
      </c>
      <c r="K44">
        <v>2</v>
      </c>
      <c r="L44">
        <v>0</v>
      </c>
      <c r="M44">
        <v>1</v>
      </c>
      <c r="N44">
        <v>1</v>
      </c>
      <c r="O44">
        <v>0</v>
      </c>
      <c r="P44">
        <v>2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1</v>
      </c>
      <c r="Z44">
        <v>24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11</v>
      </c>
      <c r="AG44">
        <v>56</v>
      </c>
      <c r="AH44">
        <v>64.86</v>
      </c>
      <c r="AI44">
        <v>85.71</v>
      </c>
    </row>
    <row r="45" spans="2:35">
      <c r="C45" t="s">
        <v>9837</v>
      </c>
      <c r="D45">
        <v>0</v>
      </c>
      <c r="E45">
        <v>45</v>
      </c>
      <c r="F45">
        <v>0</v>
      </c>
      <c r="G45">
        <v>0</v>
      </c>
      <c r="H45">
        <v>0</v>
      </c>
      <c r="I45">
        <v>0</v>
      </c>
      <c r="J45">
        <v>0</v>
      </c>
      <c r="K45">
        <v>1</v>
      </c>
      <c r="L45">
        <v>0</v>
      </c>
      <c r="M45">
        <v>0</v>
      </c>
      <c r="N45">
        <v>1</v>
      </c>
      <c r="O45">
        <v>1</v>
      </c>
      <c r="P45">
        <v>2</v>
      </c>
      <c r="Q45">
        <v>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28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12</v>
      </c>
      <c r="AG45">
        <v>71.11</v>
      </c>
      <c r="AH45">
        <v>87.5</v>
      </c>
      <c r="AI45">
        <v>87.5</v>
      </c>
    </row>
    <row r="46" spans="2:35">
      <c r="C46" t="s">
        <v>9838</v>
      </c>
      <c r="D46">
        <v>0</v>
      </c>
      <c r="E46">
        <v>14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3</v>
      </c>
      <c r="P46">
        <v>4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9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92.86</v>
      </c>
      <c r="AH46">
        <v>64.290000000000006</v>
      </c>
      <c r="AI46">
        <v>69.23</v>
      </c>
    </row>
    <row r="47" spans="2:35">
      <c r="C47" t="s">
        <v>9839</v>
      </c>
      <c r="D47">
        <v>0</v>
      </c>
      <c r="E47">
        <v>45</v>
      </c>
      <c r="F47">
        <v>0</v>
      </c>
      <c r="G47">
        <v>0</v>
      </c>
      <c r="H47">
        <v>0</v>
      </c>
      <c r="I47">
        <v>1</v>
      </c>
      <c r="J47">
        <v>1</v>
      </c>
      <c r="K47">
        <v>1</v>
      </c>
      <c r="L47">
        <v>0</v>
      </c>
      <c r="M47">
        <v>1</v>
      </c>
      <c r="N47">
        <v>0</v>
      </c>
      <c r="O47">
        <v>2</v>
      </c>
      <c r="P47">
        <v>3</v>
      </c>
      <c r="Q47">
        <v>0</v>
      </c>
      <c r="R47">
        <v>1</v>
      </c>
      <c r="S47">
        <v>0</v>
      </c>
      <c r="T47">
        <v>0</v>
      </c>
      <c r="U47">
        <v>1</v>
      </c>
      <c r="V47">
        <v>0</v>
      </c>
      <c r="W47">
        <v>0</v>
      </c>
      <c r="X47">
        <v>2</v>
      </c>
      <c r="Y47">
        <v>0</v>
      </c>
      <c r="Z47">
        <v>24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13</v>
      </c>
      <c r="AG47">
        <v>64.44</v>
      </c>
      <c r="AH47">
        <v>80</v>
      </c>
      <c r="AI47">
        <v>82.76</v>
      </c>
    </row>
    <row r="48" spans="2:35">
      <c r="C48" t="s">
        <v>9840</v>
      </c>
      <c r="D48">
        <v>0</v>
      </c>
      <c r="E48">
        <v>3</v>
      </c>
      <c r="F48">
        <v>0</v>
      </c>
      <c r="G48">
        <v>1</v>
      </c>
      <c r="H48">
        <v>0</v>
      </c>
      <c r="I48">
        <v>1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33.33</v>
      </c>
      <c r="AH48">
        <v>0</v>
      </c>
      <c r="AI48">
        <v>0</v>
      </c>
    </row>
    <row r="49" spans="2:35">
      <c r="C49" t="s">
        <v>9841</v>
      </c>
      <c r="D49">
        <v>0</v>
      </c>
      <c r="E49">
        <v>6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</v>
      </c>
      <c r="N49">
        <v>0</v>
      </c>
      <c r="O49">
        <v>0</v>
      </c>
      <c r="P49">
        <v>1</v>
      </c>
      <c r="Q49">
        <v>1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2</v>
      </c>
      <c r="Y49">
        <v>0</v>
      </c>
      <c r="Z49">
        <v>3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100</v>
      </c>
      <c r="AH49">
        <v>50</v>
      </c>
      <c r="AI49">
        <v>50</v>
      </c>
    </row>
    <row r="50" spans="2:35">
      <c r="B50" t="s">
        <v>55</v>
      </c>
      <c r="C50" t="s">
        <v>9842</v>
      </c>
      <c r="D50">
        <v>0</v>
      </c>
      <c r="E50">
        <v>74</v>
      </c>
      <c r="F50">
        <v>1</v>
      </c>
      <c r="G50">
        <v>1</v>
      </c>
      <c r="H50">
        <v>1</v>
      </c>
      <c r="I50">
        <v>5</v>
      </c>
      <c r="J50">
        <v>10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0</v>
      </c>
      <c r="Z50">
        <v>41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14</v>
      </c>
      <c r="AG50">
        <v>56.76</v>
      </c>
      <c r="AH50">
        <v>74.55</v>
      </c>
      <c r="AI50">
        <v>97.62</v>
      </c>
    </row>
    <row r="51" spans="2:35">
      <c r="C51" t="s">
        <v>9843</v>
      </c>
      <c r="D51">
        <v>0</v>
      </c>
      <c r="E51">
        <v>46</v>
      </c>
      <c r="F51">
        <v>0</v>
      </c>
      <c r="G51">
        <v>0</v>
      </c>
      <c r="H51">
        <v>0</v>
      </c>
      <c r="I51">
        <v>1</v>
      </c>
      <c r="J51">
        <v>5</v>
      </c>
      <c r="K51">
        <v>0</v>
      </c>
      <c r="L51">
        <v>0</v>
      </c>
      <c r="M51">
        <v>0</v>
      </c>
      <c r="N51">
        <v>1</v>
      </c>
      <c r="O51">
        <v>1</v>
      </c>
      <c r="P51">
        <v>2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1</v>
      </c>
      <c r="Y51">
        <v>1</v>
      </c>
      <c r="Z51">
        <v>28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6</v>
      </c>
      <c r="AG51">
        <v>69.569999999999993</v>
      </c>
      <c r="AH51">
        <v>71.790000000000006</v>
      </c>
      <c r="AI51">
        <v>87.5</v>
      </c>
    </row>
    <row r="52" spans="2:35">
      <c r="C52" t="s">
        <v>9844</v>
      </c>
      <c r="D52">
        <v>0</v>
      </c>
      <c r="E52">
        <v>28</v>
      </c>
      <c r="F52">
        <v>0</v>
      </c>
      <c r="G52">
        <v>0</v>
      </c>
      <c r="H52">
        <v>0</v>
      </c>
      <c r="I52">
        <v>0</v>
      </c>
      <c r="J52">
        <v>1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13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12</v>
      </c>
      <c r="AG52">
        <v>46.43</v>
      </c>
      <c r="AH52">
        <v>86.67</v>
      </c>
      <c r="AI52">
        <v>100</v>
      </c>
    </row>
    <row r="53" spans="2:35">
      <c r="C53" t="s">
        <v>9845</v>
      </c>
      <c r="D53">
        <v>0</v>
      </c>
      <c r="E53">
        <v>19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13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5</v>
      </c>
      <c r="AG53">
        <v>68.42</v>
      </c>
      <c r="AH53">
        <v>92.86</v>
      </c>
      <c r="AI53">
        <v>100</v>
      </c>
    </row>
    <row r="54" spans="2:35">
      <c r="C54" t="s">
        <v>9846</v>
      </c>
      <c r="D54">
        <v>0</v>
      </c>
      <c r="E54">
        <v>17</v>
      </c>
      <c r="F54">
        <v>0</v>
      </c>
      <c r="G54">
        <v>0</v>
      </c>
      <c r="H54">
        <v>0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9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3</v>
      </c>
      <c r="AG54">
        <v>58.82</v>
      </c>
      <c r="AH54">
        <v>64.290000000000006</v>
      </c>
      <c r="AI54">
        <v>90</v>
      </c>
    </row>
    <row r="55" spans="2:35">
      <c r="C55" t="s">
        <v>9847</v>
      </c>
      <c r="D55">
        <v>0</v>
      </c>
      <c r="E55">
        <v>71</v>
      </c>
      <c r="F55">
        <v>0</v>
      </c>
      <c r="G55">
        <v>0</v>
      </c>
      <c r="H55">
        <v>3</v>
      </c>
      <c r="I55">
        <v>3</v>
      </c>
      <c r="J55">
        <v>4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49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6</v>
      </c>
      <c r="AG55">
        <v>70.42</v>
      </c>
      <c r="AH55">
        <v>83.05</v>
      </c>
      <c r="AI55">
        <v>98</v>
      </c>
    </row>
    <row r="56" spans="2:35">
      <c r="C56" t="s">
        <v>9848</v>
      </c>
      <c r="D56">
        <v>0</v>
      </c>
      <c r="E56">
        <v>56</v>
      </c>
      <c r="F56">
        <v>0</v>
      </c>
      <c r="G56">
        <v>0</v>
      </c>
      <c r="H56">
        <v>0</v>
      </c>
      <c r="I56">
        <v>1</v>
      </c>
      <c r="J56">
        <v>5</v>
      </c>
      <c r="K56">
        <v>0</v>
      </c>
      <c r="L56">
        <v>1</v>
      </c>
      <c r="M56">
        <v>0</v>
      </c>
      <c r="N56">
        <v>1</v>
      </c>
      <c r="O56">
        <v>0</v>
      </c>
      <c r="P56">
        <v>1</v>
      </c>
      <c r="Q56">
        <v>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1</v>
      </c>
      <c r="Y56">
        <v>1</v>
      </c>
      <c r="Z56">
        <v>38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8</v>
      </c>
      <c r="AG56">
        <v>73.209999999999994</v>
      </c>
      <c r="AH56">
        <v>80.849999999999994</v>
      </c>
      <c r="AI56">
        <v>92.68</v>
      </c>
    </row>
    <row r="57" spans="2:35">
      <c r="C57" t="s">
        <v>9849</v>
      </c>
      <c r="D57">
        <v>0</v>
      </c>
      <c r="E57">
        <v>50</v>
      </c>
      <c r="F57">
        <v>0</v>
      </c>
      <c r="G57">
        <v>0</v>
      </c>
      <c r="H57">
        <v>0</v>
      </c>
      <c r="I57">
        <v>3</v>
      </c>
      <c r="J57">
        <v>7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3</v>
      </c>
      <c r="Z57">
        <v>25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11</v>
      </c>
      <c r="AG57">
        <v>56</v>
      </c>
      <c r="AH57">
        <v>69.44</v>
      </c>
      <c r="AI57">
        <v>89.29</v>
      </c>
    </row>
    <row r="59" spans="2:35">
      <c r="C59" s="103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03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03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58.5" thickBot="1">
      <c r="C62" s="103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.5" thickBot="1">
      <c r="C63" s="11" t="s">
        <v>9793</v>
      </c>
      <c r="D63" s="12">
        <v>0</v>
      </c>
      <c r="E63" s="12">
        <v>126</v>
      </c>
      <c r="F63" s="12">
        <v>1</v>
      </c>
      <c r="G63" s="12">
        <v>3</v>
      </c>
      <c r="H63" s="12">
        <v>0</v>
      </c>
      <c r="I63" s="12">
        <v>19</v>
      </c>
      <c r="J63" s="12">
        <v>4</v>
      </c>
      <c r="K63" s="12">
        <v>0</v>
      </c>
      <c r="L63" s="12">
        <v>0</v>
      </c>
      <c r="M63" s="12">
        <v>1</v>
      </c>
      <c r="N63" s="12">
        <v>1</v>
      </c>
      <c r="O63" s="12">
        <v>9</v>
      </c>
      <c r="P63" s="12">
        <v>11</v>
      </c>
      <c r="Q63" s="12">
        <v>2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2</v>
      </c>
      <c r="Y63" s="12">
        <v>1</v>
      </c>
      <c r="Z63" s="12">
        <v>62</v>
      </c>
      <c r="AA63" s="12">
        <v>0</v>
      </c>
      <c r="AB63" s="12">
        <v>2</v>
      </c>
      <c r="AC63" s="12">
        <v>0</v>
      </c>
      <c r="AD63" s="12">
        <v>0</v>
      </c>
      <c r="AE63" s="12">
        <v>2</v>
      </c>
      <c r="AF63" s="12">
        <v>17</v>
      </c>
      <c r="AG63" s="12">
        <v>61.9</v>
      </c>
      <c r="AH63" s="12">
        <v>68.89</v>
      </c>
      <c r="AI63" s="12">
        <v>81.58</v>
      </c>
    </row>
    <row r="64" spans="2:35" ht="21.5" thickBot="1">
      <c r="C64" s="11" t="s">
        <v>9794</v>
      </c>
      <c r="D64" s="12">
        <v>0</v>
      </c>
      <c r="E64" s="12">
        <v>276</v>
      </c>
      <c r="F64" s="12">
        <v>1</v>
      </c>
      <c r="G64" s="12">
        <v>0</v>
      </c>
      <c r="H64" s="12">
        <v>1</v>
      </c>
      <c r="I64" s="12">
        <v>4</v>
      </c>
      <c r="J64" s="12">
        <v>9</v>
      </c>
      <c r="K64" s="12">
        <v>4</v>
      </c>
      <c r="L64" s="12">
        <v>1</v>
      </c>
      <c r="M64" s="12">
        <v>2</v>
      </c>
      <c r="N64" s="12">
        <v>0</v>
      </c>
      <c r="O64" s="12">
        <v>0</v>
      </c>
      <c r="P64" s="12">
        <v>2</v>
      </c>
      <c r="Q64" s="12">
        <v>3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3</v>
      </c>
      <c r="Y64" s="12">
        <v>1</v>
      </c>
      <c r="Z64" s="12">
        <v>213</v>
      </c>
      <c r="AA64" s="12">
        <v>2</v>
      </c>
      <c r="AB64" s="12">
        <v>4</v>
      </c>
      <c r="AC64" s="12">
        <v>0</v>
      </c>
      <c r="AD64" s="12">
        <v>4</v>
      </c>
      <c r="AE64" s="12">
        <v>10</v>
      </c>
      <c r="AF64" s="12">
        <v>21</v>
      </c>
      <c r="AG64" s="14">
        <v>82.97</v>
      </c>
      <c r="AH64" s="14">
        <v>86.23</v>
      </c>
      <c r="AI64" s="14">
        <v>97.26</v>
      </c>
    </row>
    <row r="65" spans="3:35" ht="21.5" thickBot="1">
      <c r="C65" s="11" t="s">
        <v>9795</v>
      </c>
      <c r="D65" s="12">
        <v>0</v>
      </c>
      <c r="E65" s="12">
        <v>226</v>
      </c>
      <c r="F65" s="12">
        <v>0</v>
      </c>
      <c r="G65" s="12">
        <v>2</v>
      </c>
      <c r="H65" s="12">
        <v>1</v>
      </c>
      <c r="I65" s="12">
        <v>10</v>
      </c>
      <c r="J65" s="12">
        <v>9</v>
      </c>
      <c r="K65" s="12">
        <v>0</v>
      </c>
      <c r="L65" s="12">
        <v>0</v>
      </c>
      <c r="M65" s="12">
        <v>0</v>
      </c>
      <c r="N65" s="12">
        <v>1</v>
      </c>
      <c r="O65" s="12">
        <v>0</v>
      </c>
      <c r="P65" s="12">
        <v>1</v>
      </c>
      <c r="Q65" s="12">
        <v>3</v>
      </c>
      <c r="R65" s="12">
        <v>2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5</v>
      </c>
      <c r="Y65" s="12">
        <v>3</v>
      </c>
      <c r="Z65" s="12">
        <v>164</v>
      </c>
      <c r="AA65" s="12">
        <v>8</v>
      </c>
      <c r="AB65" s="12">
        <v>3</v>
      </c>
      <c r="AC65" s="12">
        <v>0</v>
      </c>
      <c r="AD65" s="12">
        <v>5</v>
      </c>
      <c r="AE65" s="12">
        <v>16</v>
      </c>
      <c r="AF65" s="12">
        <v>12</v>
      </c>
      <c r="AG65" s="14">
        <v>83.63</v>
      </c>
      <c r="AH65" s="14">
        <v>80.39</v>
      </c>
      <c r="AI65" s="14">
        <v>94.8</v>
      </c>
    </row>
    <row r="66" spans="3:35" ht="21.5" thickBot="1">
      <c r="C66" s="11" t="s">
        <v>9796</v>
      </c>
      <c r="D66" s="12">
        <v>0</v>
      </c>
      <c r="E66" s="12">
        <v>291</v>
      </c>
      <c r="F66" s="12">
        <v>0</v>
      </c>
      <c r="G66" s="12">
        <v>4</v>
      </c>
      <c r="H66" s="12">
        <v>1</v>
      </c>
      <c r="I66" s="12">
        <v>2</v>
      </c>
      <c r="J66" s="12">
        <v>6</v>
      </c>
      <c r="K66" s="12">
        <v>6</v>
      </c>
      <c r="L66" s="12">
        <v>0</v>
      </c>
      <c r="M66" s="12">
        <v>3</v>
      </c>
      <c r="N66" s="12">
        <v>10</v>
      </c>
      <c r="O66" s="12">
        <v>12</v>
      </c>
      <c r="P66" s="12">
        <v>25</v>
      </c>
      <c r="Q66" s="12">
        <v>4</v>
      </c>
      <c r="R66" s="12">
        <v>3</v>
      </c>
      <c r="S66" s="12">
        <v>0</v>
      </c>
      <c r="T66" s="12">
        <v>3</v>
      </c>
      <c r="U66" s="12">
        <v>5</v>
      </c>
      <c r="V66" s="12">
        <v>1</v>
      </c>
      <c r="W66" s="12">
        <v>0</v>
      </c>
      <c r="X66" s="12">
        <v>16</v>
      </c>
      <c r="Y66" s="12">
        <v>9</v>
      </c>
      <c r="Z66" s="12">
        <v>157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55</v>
      </c>
      <c r="AG66" s="14">
        <v>71.13</v>
      </c>
      <c r="AH66" s="14">
        <v>68.86</v>
      </c>
      <c r="AI66" s="14">
        <v>75.849999999999994</v>
      </c>
    </row>
    <row r="67" spans="3:35" ht="21.5" thickBot="1">
      <c r="C67" s="11" t="s">
        <v>9797</v>
      </c>
      <c r="D67" s="12">
        <v>0</v>
      </c>
      <c r="E67" s="12">
        <v>218</v>
      </c>
      <c r="F67" s="12">
        <v>0</v>
      </c>
      <c r="G67" s="12">
        <v>0</v>
      </c>
      <c r="H67" s="12">
        <v>0</v>
      </c>
      <c r="I67" s="12">
        <v>3</v>
      </c>
      <c r="J67" s="12">
        <v>7</v>
      </c>
      <c r="K67" s="12">
        <v>2</v>
      </c>
      <c r="L67" s="12">
        <v>0</v>
      </c>
      <c r="M67" s="12">
        <v>2</v>
      </c>
      <c r="N67" s="12">
        <v>1</v>
      </c>
      <c r="O67" s="12">
        <v>1</v>
      </c>
      <c r="P67" s="12">
        <v>4</v>
      </c>
      <c r="Q67" s="12">
        <v>0</v>
      </c>
      <c r="R67" s="12">
        <v>1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1</v>
      </c>
      <c r="Y67" s="12">
        <v>4</v>
      </c>
      <c r="Z67" s="12">
        <v>144</v>
      </c>
      <c r="AA67" s="12">
        <v>8</v>
      </c>
      <c r="AB67" s="12">
        <v>1</v>
      </c>
      <c r="AC67" s="12">
        <v>0</v>
      </c>
      <c r="AD67" s="12">
        <v>1</v>
      </c>
      <c r="AE67" s="12">
        <v>10</v>
      </c>
      <c r="AF67" s="12">
        <v>38</v>
      </c>
      <c r="AG67" s="14">
        <v>74.77</v>
      </c>
      <c r="AH67" s="14">
        <v>82.29</v>
      </c>
      <c r="AI67" s="14">
        <v>94.12</v>
      </c>
    </row>
    <row r="68" spans="3:35" ht="21.5" thickBot="1">
      <c r="C68" s="11" t="s">
        <v>9798</v>
      </c>
      <c r="D68" s="12">
        <v>0</v>
      </c>
      <c r="E68" s="12">
        <v>156</v>
      </c>
      <c r="F68" s="12">
        <v>0</v>
      </c>
      <c r="G68" s="12">
        <v>0</v>
      </c>
      <c r="H68" s="12">
        <v>7</v>
      </c>
      <c r="I68" s="12">
        <v>5</v>
      </c>
      <c r="J68" s="12">
        <v>8</v>
      </c>
      <c r="K68" s="12">
        <v>0</v>
      </c>
      <c r="L68" s="12">
        <v>0</v>
      </c>
      <c r="M68" s="12">
        <v>0</v>
      </c>
      <c r="N68" s="12">
        <v>0</v>
      </c>
      <c r="O68" s="12">
        <v>3</v>
      </c>
      <c r="P68" s="12">
        <v>3</v>
      </c>
      <c r="Q68" s="12">
        <v>1</v>
      </c>
      <c r="R68" s="12">
        <v>3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4</v>
      </c>
      <c r="Y68" s="12">
        <v>11</v>
      </c>
      <c r="Z68" s="12">
        <v>99</v>
      </c>
      <c r="AA68" s="12">
        <v>4</v>
      </c>
      <c r="AB68" s="12">
        <v>2</v>
      </c>
      <c r="AC68" s="12">
        <v>0</v>
      </c>
      <c r="AD68" s="12">
        <v>2</v>
      </c>
      <c r="AE68" s="12">
        <v>8</v>
      </c>
      <c r="AF68" s="12">
        <v>8</v>
      </c>
      <c r="AG68" s="14">
        <v>80.13</v>
      </c>
      <c r="AH68" s="14">
        <v>69.23</v>
      </c>
      <c r="AI68" s="14">
        <v>84.62</v>
      </c>
    </row>
    <row r="69" spans="3:35" ht="21.5" thickBot="1">
      <c r="C69" s="11" t="s">
        <v>9799</v>
      </c>
      <c r="D69" s="12">
        <v>0</v>
      </c>
      <c r="E69" s="12">
        <v>361</v>
      </c>
      <c r="F69" s="12">
        <v>1</v>
      </c>
      <c r="G69" s="12">
        <v>1</v>
      </c>
      <c r="H69" s="12">
        <v>4</v>
      </c>
      <c r="I69" s="12">
        <v>13</v>
      </c>
      <c r="J69" s="12">
        <v>34</v>
      </c>
      <c r="K69" s="12">
        <v>4</v>
      </c>
      <c r="L69" s="12">
        <v>2</v>
      </c>
      <c r="M69" s="12">
        <v>0</v>
      </c>
      <c r="N69" s="12">
        <v>2</v>
      </c>
      <c r="O69" s="12">
        <v>1</v>
      </c>
      <c r="P69" s="12">
        <v>3</v>
      </c>
      <c r="Q69" s="12">
        <v>4</v>
      </c>
      <c r="R69" s="12">
        <v>1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5</v>
      </c>
      <c r="Y69" s="12">
        <v>5</v>
      </c>
      <c r="Z69" s="12">
        <v>216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65</v>
      </c>
      <c r="AG69" s="14">
        <v>63.43</v>
      </c>
      <c r="AH69" s="14">
        <v>77.42</v>
      </c>
      <c r="AI69" s="14">
        <v>94.32</v>
      </c>
    </row>
    <row r="70" spans="3:35" ht="21.5" thickBot="1">
      <c r="C70" s="11" t="s">
        <v>9800</v>
      </c>
      <c r="D70" s="12">
        <v>0</v>
      </c>
      <c r="E70" s="12">
        <v>242</v>
      </c>
      <c r="F70" s="12">
        <v>1</v>
      </c>
      <c r="G70" s="12">
        <v>1</v>
      </c>
      <c r="H70" s="12">
        <v>7</v>
      </c>
      <c r="I70" s="12">
        <v>3</v>
      </c>
      <c r="J70" s="12">
        <v>9</v>
      </c>
      <c r="K70" s="12">
        <v>4</v>
      </c>
      <c r="L70" s="12">
        <v>0</v>
      </c>
      <c r="M70" s="12">
        <v>4</v>
      </c>
      <c r="N70" s="12">
        <v>1</v>
      </c>
      <c r="O70" s="12">
        <v>0</v>
      </c>
      <c r="P70" s="12">
        <v>5</v>
      </c>
      <c r="Q70" s="12">
        <v>1</v>
      </c>
      <c r="R70" s="12">
        <v>0</v>
      </c>
      <c r="S70" s="12">
        <v>0</v>
      </c>
      <c r="T70" s="12">
        <v>1</v>
      </c>
      <c r="U70" s="12">
        <v>0</v>
      </c>
      <c r="V70" s="12">
        <v>0</v>
      </c>
      <c r="W70" s="12">
        <v>0</v>
      </c>
      <c r="X70" s="12">
        <v>2</v>
      </c>
      <c r="Y70" s="12">
        <v>4</v>
      </c>
      <c r="Z70" s="12">
        <v>158</v>
      </c>
      <c r="AA70" s="12">
        <v>3</v>
      </c>
      <c r="AB70" s="12">
        <v>5</v>
      </c>
      <c r="AC70" s="12">
        <v>0</v>
      </c>
      <c r="AD70" s="12">
        <v>2</v>
      </c>
      <c r="AE70" s="12">
        <v>10</v>
      </c>
      <c r="AF70" s="12">
        <v>30</v>
      </c>
      <c r="AG70" s="14">
        <v>73.97</v>
      </c>
      <c r="AH70" s="14">
        <v>77.069999999999993</v>
      </c>
      <c r="AI70" s="14">
        <v>93.49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opLeftCell="A4" workbookViewId="0">
      <selection activeCell="I16" sqref="I16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5612</v>
      </c>
      <c r="D4" t="s">
        <v>530</v>
      </c>
      <c r="E4" t="s">
        <v>154</v>
      </c>
    </row>
    <row r="5" spans="1:7">
      <c r="A5" s="7" t="s">
        <v>34</v>
      </c>
      <c r="B5" s="192">
        <v>63</v>
      </c>
      <c r="C5" s="192">
        <v>3</v>
      </c>
      <c r="D5" s="192">
        <v>60</v>
      </c>
      <c r="E5" s="192">
        <v>126</v>
      </c>
      <c r="G5" s="8">
        <f>B5/(B5+GETPIVOTDATA("HASIL",$A$3,"WITEL","BALI","HASIL","NOT COMPLY"))</f>
        <v>0.95454545454545459</v>
      </c>
    </row>
    <row r="6" spans="1:7">
      <c r="A6" s="7" t="s">
        <v>38</v>
      </c>
      <c r="B6" s="192">
        <v>212</v>
      </c>
      <c r="C6" s="192">
        <v>8</v>
      </c>
      <c r="D6" s="192">
        <v>56</v>
      </c>
      <c r="E6" s="192">
        <v>276</v>
      </c>
      <c r="G6" s="8">
        <f>B6/(B6+GETPIVOTDATA("HASIL",$A$3,"WITEL","JATIM BARAT","HASIL","NOT COMPLY"))</f>
        <v>0.96363636363636362</v>
      </c>
    </row>
    <row r="7" spans="1:7">
      <c r="A7" s="7" t="s">
        <v>42</v>
      </c>
      <c r="B7" s="192">
        <v>164</v>
      </c>
      <c r="C7" s="192">
        <v>3</v>
      </c>
      <c r="D7" s="192">
        <v>59</v>
      </c>
      <c r="E7" s="192">
        <v>226</v>
      </c>
      <c r="G7" s="8">
        <f>B7/(B7+GETPIVOTDATA("HASIL",$A$3,"WITEL","JATIM TIMUR","HASIL","NOT COMPLY"))</f>
        <v>0.98203592814371254</v>
      </c>
    </row>
    <row r="8" spans="1:7">
      <c r="A8" s="7" t="s">
        <v>45</v>
      </c>
      <c r="B8" s="192">
        <v>135</v>
      </c>
      <c r="C8" s="192">
        <v>32</v>
      </c>
      <c r="D8" s="192">
        <v>124</v>
      </c>
      <c r="E8" s="192">
        <v>291</v>
      </c>
      <c r="G8" s="8">
        <f>B8/(B8+GETPIVOTDATA("HASIL",$A$3,"WITEL","NUSA TENGGARA","HASIL","NOT COMPLY"))</f>
        <v>0.80838323353293418</v>
      </c>
    </row>
    <row r="9" spans="1:7">
      <c r="A9" s="7" t="s">
        <v>55</v>
      </c>
      <c r="B9" s="192">
        <v>223</v>
      </c>
      <c r="C9" s="192">
        <v>1</v>
      </c>
      <c r="D9" s="192">
        <v>137</v>
      </c>
      <c r="E9" s="192">
        <v>361</v>
      </c>
      <c r="G9" s="8">
        <f>B9/(B9+GETPIVOTDATA("HASIL",$A$3,"WITEL","SURAMADU","HASIL","NOT COMPLY"))</f>
        <v>0.9955357142857143</v>
      </c>
    </row>
    <row r="10" spans="1:7">
      <c r="A10" s="7" t="s">
        <v>154</v>
      </c>
      <c r="B10" s="192">
        <v>797</v>
      </c>
      <c r="C10" s="192">
        <v>47</v>
      </c>
      <c r="D10" s="192">
        <v>436</v>
      </c>
      <c r="E10" s="192">
        <v>1280</v>
      </c>
      <c r="G10" s="8">
        <f>B10/(B10+GETPIVOTDATA("HASIL",$A$3,"HASIL","NOT COMPLY"))</f>
        <v>0.94431279620853081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5612</v>
      </c>
      <c r="D18" t="s">
        <v>530</v>
      </c>
      <c r="E18" t="s">
        <v>154</v>
      </c>
    </row>
    <row r="19" spans="1:7">
      <c r="A19" s="7" t="s">
        <v>34</v>
      </c>
      <c r="B19" s="192">
        <v>63</v>
      </c>
      <c r="C19" s="192">
        <v>3</v>
      </c>
      <c r="D19" s="192">
        <v>60</v>
      </c>
      <c r="E19" s="192">
        <v>126</v>
      </c>
      <c r="G19" s="8">
        <f>B19/(B19+C19)</f>
        <v>0.95454545454545459</v>
      </c>
    </row>
    <row r="20" spans="1:7">
      <c r="A20" s="9" t="s">
        <v>81</v>
      </c>
      <c r="B20" s="192">
        <v>8</v>
      </c>
      <c r="C20" s="192"/>
      <c r="D20" s="192">
        <v>4</v>
      </c>
      <c r="E20" s="192">
        <v>12</v>
      </c>
      <c r="G20" s="8">
        <f t="shared" ref="G20:G59" si="0">B20/(B20+C20)</f>
        <v>1</v>
      </c>
    </row>
    <row r="21" spans="1:7">
      <c r="A21" s="9" t="s">
        <v>79</v>
      </c>
      <c r="B21" s="192">
        <v>7</v>
      </c>
      <c r="C21" s="192"/>
      <c r="D21" s="192">
        <v>4</v>
      </c>
      <c r="E21" s="192">
        <v>11</v>
      </c>
      <c r="G21" s="8">
        <f t="shared" si="0"/>
        <v>1</v>
      </c>
    </row>
    <row r="22" spans="1:7">
      <c r="A22" s="9" t="s">
        <v>86</v>
      </c>
      <c r="B22" s="192">
        <v>17</v>
      </c>
      <c r="C22" s="192">
        <v>1</v>
      </c>
      <c r="D22" s="192">
        <v>13</v>
      </c>
      <c r="E22" s="192">
        <v>31</v>
      </c>
      <c r="G22" s="8">
        <f t="shared" si="0"/>
        <v>0.94444444444444442</v>
      </c>
    </row>
    <row r="23" spans="1:7">
      <c r="A23" s="9" t="s">
        <v>82</v>
      </c>
      <c r="B23" s="192">
        <v>7</v>
      </c>
      <c r="C23" s="192">
        <v>1</v>
      </c>
      <c r="D23" s="192">
        <v>16</v>
      </c>
      <c r="E23" s="192">
        <v>24</v>
      </c>
      <c r="G23" s="8">
        <f t="shared" si="0"/>
        <v>0.875</v>
      </c>
    </row>
    <row r="24" spans="1:7">
      <c r="A24" s="9" t="s">
        <v>84</v>
      </c>
      <c r="B24" s="192">
        <v>1</v>
      </c>
      <c r="C24" s="192">
        <v>1</v>
      </c>
      <c r="D24" s="192">
        <v>1</v>
      </c>
      <c r="E24" s="192">
        <v>3</v>
      </c>
      <c r="G24" s="8">
        <f t="shared" si="0"/>
        <v>0.5</v>
      </c>
    </row>
    <row r="25" spans="1:7">
      <c r="A25" s="9" t="s">
        <v>83</v>
      </c>
      <c r="B25" s="192">
        <v>10</v>
      </c>
      <c r="C25" s="192"/>
      <c r="D25" s="192">
        <v>8</v>
      </c>
      <c r="E25" s="192">
        <v>18</v>
      </c>
      <c r="G25" s="8">
        <f t="shared" si="0"/>
        <v>1</v>
      </c>
    </row>
    <row r="26" spans="1:7">
      <c r="A26" s="9" t="s">
        <v>85</v>
      </c>
      <c r="B26" s="192">
        <v>13</v>
      </c>
      <c r="C26" s="192"/>
      <c r="D26" s="192">
        <v>14</v>
      </c>
      <c r="E26" s="192">
        <v>27</v>
      </c>
      <c r="G26" s="8">
        <f t="shared" si="0"/>
        <v>1</v>
      </c>
    </row>
    <row r="27" spans="1:7">
      <c r="A27" s="7" t="s">
        <v>38</v>
      </c>
      <c r="B27" s="192">
        <v>212</v>
      </c>
      <c r="C27" s="192">
        <v>8</v>
      </c>
      <c r="D27" s="192">
        <v>56</v>
      </c>
      <c r="E27" s="192">
        <v>276</v>
      </c>
      <c r="G27" s="8">
        <f t="shared" si="0"/>
        <v>0.96363636363636362</v>
      </c>
    </row>
    <row r="28" spans="1:7">
      <c r="A28" s="9" t="s">
        <v>93</v>
      </c>
      <c r="B28" s="192">
        <v>25</v>
      </c>
      <c r="C28" s="192">
        <v>1</v>
      </c>
      <c r="D28" s="192">
        <v>1</v>
      </c>
      <c r="E28" s="192">
        <v>27</v>
      </c>
      <c r="G28" s="8">
        <f t="shared" si="0"/>
        <v>0.96153846153846156</v>
      </c>
    </row>
    <row r="29" spans="1:7">
      <c r="A29" s="9" t="s">
        <v>87</v>
      </c>
      <c r="B29" s="192">
        <v>21</v>
      </c>
      <c r="C29" s="192">
        <v>2</v>
      </c>
      <c r="D29" s="192">
        <v>8</v>
      </c>
      <c r="E29" s="192">
        <v>31</v>
      </c>
      <c r="G29" s="8">
        <f t="shared" si="0"/>
        <v>0.91304347826086951</v>
      </c>
    </row>
    <row r="30" spans="1:7">
      <c r="A30" s="9" t="s">
        <v>89</v>
      </c>
      <c r="B30" s="192">
        <v>24</v>
      </c>
      <c r="C30" s="192"/>
      <c r="D30" s="192">
        <v>12</v>
      </c>
      <c r="E30" s="192">
        <v>36</v>
      </c>
      <c r="G30" s="8">
        <f t="shared" si="0"/>
        <v>1</v>
      </c>
    </row>
    <row r="31" spans="1:7">
      <c r="A31" s="9" t="s">
        <v>90</v>
      </c>
      <c r="B31" s="192">
        <v>42</v>
      </c>
      <c r="C31" s="192"/>
      <c r="D31" s="192">
        <v>3</v>
      </c>
      <c r="E31" s="192">
        <v>45</v>
      </c>
      <c r="G31" s="8">
        <f t="shared" si="0"/>
        <v>1</v>
      </c>
    </row>
    <row r="32" spans="1:7">
      <c r="A32" s="9" t="s">
        <v>92</v>
      </c>
      <c r="B32" s="192">
        <v>25</v>
      </c>
      <c r="C32" s="192">
        <v>2</v>
      </c>
      <c r="D32" s="192">
        <v>6</v>
      </c>
      <c r="E32" s="192">
        <v>33</v>
      </c>
      <c r="G32" s="8">
        <f t="shared" si="0"/>
        <v>0.92592592592592593</v>
      </c>
    </row>
    <row r="33" spans="1:7">
      <c r="A33" s="9" t="s">
        <v>88</v>
      </c>
      <c r="B33" s="192">
        <v>14</v>
      </c>
      <c r="C33" s="192">
        <v>1</v>
      </c>
      <c r="D33" s="192">
        <v>3</v>
      </c>
      <c r="E33" s="192">
        <v>18</v>
      </c>
      <c r="G33" s="8">
        <f t="shared" si="0"/>
        <v>0.93333333333333335</v>
      </c>
    </row>
    <row r="34" spans="1:7">
      <c r="A34" s="9" t="s">
        <v>95</v>
      </c>
      <c r="B34" s="192">
        <v>22</v>
      </c>
      <c r="C34" s="192"/>
      <c r="D34" s="192">
        <v>14</v>
      </c>
      <c r="E34" s="192">
        <v>36</v>
      </c>
      <c r="G34" s="8">
        <f t="shared" si="0"/>
        <v>1</v>
      </c>
    </row>
    <row r="35" spans="1:7">
      <c r="A35" s="9" t="s">
        <v>248</v>
      </c>
      <c r="B35" s="192">
        <v>39</v>
      </c>
      <c r="C35" s="192">
        <v>2</v>
      </c>
      <c r="D35" s="192">
        <v>9</v>
      </c>
      <c r="E35" s="192">
        <v>50</v>
      </c>
      <c r="G35" s="8">
        <f t="shared" si="0"/>
        <v>0.95121951219512191</v>
      </c>
    </row>
    <row r="36" spans="1:7">
      <c r="A36" s="7" t="s">
        <v>42</v>
      </c>
      <c r="B36" s="192">
        <v>164</v>
      </c>
      <c r="C36" s="192">
        <v>3</v>
      </c>
      <c r="D36" s="192">
        <v>59</v>
      </c>
      <c r="E36" s="192">
        <v>226</v>
      </c>
      <c r="G36" s="8">
        <f t="shared" si="0"/>
        <v>0.98203592814371254</v>
      </c>
    </row>
    <row r="37" spans="1:7">
      <c r="A37" s="9" t="s">
        <v>107</v>
      </c>
      <c r="B37" s="192">
        <v>19</v>
      </c>
      <c r="C37" s="192"/>
      <c r="D37" s="192">
        <v>7</v>
      </c>
      <c r="E37" s="192">
        <v>26</v>
      </c>
      <c r="G37" s="8">
        <f t="shared" si="0"/>
        <v>1</v>
      </c>
    </row>
    <row r="38" spans="1:7">
      <c r="A38" s="9" t="s">
        <v>106</v>
      </c>
      <c r="B38" s="192">
        <v>17</v>
      </c>
      <c r="C38" s="192"/>
      <c r="D38" s="192">
        <v>12</v>
      </c>
      <c r="E38" s="192">
        <v>29</v>
      </c>
      <c r="G38" s="8">
        <f t="shared" si="0"/>
        <v>1</v>
      </c>
    </row>
    <row r="39" spans="1:7">
      <c r="A39" s="9" t="s">
        <v>102</v>
      </c>
      <c r="B39" s="192">
        <v>28</v>
      </c>
      <c r="C39" s="192">
        <v>2</v>
      </c>
      <c r="D39" s="192">
        <v>6</v>
      </c>
      <c r="E39" s="192">
        <v>36</v>
      </c>
      <c r="G39" s="8">
        <f t="shared" si="0"/>
        <v>0.93333333333333335</v>
      </c>
    </row>
    <row r="40" spans="1:7">
      <c r="A40" s="9" t="s">
        <v>105</v>
      </c>
      <c r="B40" s="192">
        <v>34</v>
      </c>
      <c r="C40" s="192"/>
      <c r="D40" s="192">
        <v>7</v>
      </c>
      <c r="E40" s="192">
        <v>41</v>
      </c>
      <c r="G40" s="8">
        <f t="shared" si="0"/>
        <v>1</v>
      </c>
    </row>
    <row r="41" spans="1:7">
      <c r="A41" s="9" t="s">
        <v>99</v>
      </c>
      <c r="B41" s="192">
        <v>31</v>
      </c>
      <c r="C41" s="192"/>
      <c r="D41" s="192">
        <v>2</v>
      </c>
      <c r="E41" s="192">
        <v>33</v>
      </c>
      <c r="G41" s="8">
        <f t="shared" si="0"/>
        <v>1</v>
      </c>
    </row>
    <row r="42" spans="1:7">
      <c r="A42" s="9" t="s">
        <v>232</v>
      </c>
      <c r="B42" s="192">
        <v>35</v>
      </c>
      <c r="C42" s="192">
        <v>1</v>
      </c>
      <c r="D42" s="192">
        <v>25</v>
      </c>
      <c r="E42" s="192">
        <v>61</v>
      </c>
      <c r="G42" s="8">
        <f t="shared" si="0"/>
        <v>0.97222222222222221</v>
      </c>
    </row>
    <row r="43" spans="1:7">
      <c r="A43" s="7" t="s">
        <v>45</v>
      </c>
      <c r="B43" s="192">
        <v>135</v>
      </c>
      <c r="C43" s="192">
        <v>32</v>
      </c>
      <c r="D43" s="192">
        <v>124</v>
      </c>
      <c r="E43" s="192">
        <v>291</v>
      </c>
      <c r="G43" s="8">
        <f t="shared" si="0"/>
        <v>0.80838323353293418</v>
      </c>
    </row>
    <row r="44" spans="1:7">
      <c r="A44" s="9" t="s">
        <v>118</v>
      </c>
      <c r="B44" s="192">
        <v>24</v>
      </c>
      <c r="C44" s="192"/>
      <c r="D44" s="192">
        <v>21</v>
      </c>
      <c r="E44" s="192">
        <v>45</v>
      </c>
      <c r="G44" s="8">
        <f t="shared" si="0"/>
        <v>1</v>
      </c>
    </row>
    <row r="45" spans="1:7">
      <c r="A45" s="9" t="s">
        <v>110</v>
      </c>
      <c r="B45" s="192">
        <v>12</v>
      </c>
      <c r="C45" s="192">
        <v>2</v>
      </c>
      <c r="D45" s="192">
        <v>23</v>
      </c>
      <c r="E45" s="192">
        <v>37</v>
      </c>
      <c r="G45" s="8">
        <f t="shared" si="0"/>
        <v>0.8571428571428571</v>
      </c>
    </row>
    <row r="46" spans="1:7">
      <c r="A46" s="9" t="s">
        <v>111</v>
      </c>
      <c r="B46" s="192">
        <v>4</v>
      </c>
      <c r="C46" s="192">
        <v>3</v>
      </c>
      <c r="D46" s="192">
        <v>7</v>
      </c>
      <c r="E46" s="192">
        <v>14</v>
      </c>
      <c r="G46" s="8">
        <f t="shared" si="0"/>
        <v>0.5714285714285714</v>
      </c>
    </row>
    <row r="47" spans="1:7">
      <c r="A47" s="9" t="s">
        <v>109</v>
      </c>
      <c r="B47" s="192">
        <v>1</v>
      </c>
      <c r="C47" s="192">
        <v>1</v>
      </c>
      <c r="D47" s="192">
        <v>4</v>
      </c>
      <c r="E47" s="192">
        <v>6</v>
      </c>
      <c r="G47" s="8">
        <f t="shared" si="0"/>
        <v>0.5</v>
      </c>
    </row>
    <row r="48" spans="1:7">
      <c r="A48" s="9" t="s">
        <v>113</v>
      </c>
      <c r="B48" s="192">
        <v>9</v>
      </c>
      <c r="C48" s="192">
        <v>7</v>
      </c>
      <c r="D48" s="192">
        <v>4</v>
      </c>
      <c r="E48" s="192">
        <v>20</v>
      </c>
      <c r="G48" s="8">
        <f t="shared" si="0"/>
        <v>0.5625</v>
      </c>
    </row>
    <row r="49" spans="1:7">
      <c r="A49" s="9" t="s">
        <v>117</v>
      </c>
      <c r="B49" s="192">
        <v>2</v>
      </c>
      <c r="C49" s="192">
        <v>8</v>
      </c>
      <c r="D49" s="192">
        <v>4</v>
      </c>
      <c r="E49" s="192">
        <v>14</v>
      </c>
      <c r="G49" s="8">
        <f t="shared" si="0"/>
        <v>0.2</v>
      </c>
    </row>
    <row r="50" spans="1:7">
      <c r="A50" s="9" t="s">
        <v>120</v>
      </c>
      <c r="B50" s="192">
        <v>1</v>
      </c>
      <c r="C50" s="192">
        <v>2</v>
      </c>
      <c r="D50" s="192">
        <v>6</v>
      </c>
      <c r="E50" s="192">
        <v>9</v>
      </c>
      <c r="G50" s="8">
        <f t="shared" si="0"/>
        <v>0.33333333333333331</v>
      </c>
    </row>
    <row r="51" spans="1:7">
      <c r="A51" s="9" t="s">
        <v>114</v>
      </c>
      <c r="B51" s="192">
        <v>9</v>
      </c>
      <c r="C51" s="192">
        <v>3</v>
      </c>
      <c r="D51" s="192">
        <v>3</v>
      </c>
      <c r="E51" s="192">
        <v>15</v>
      </c>
      <c r="G51" s="8">
        <f t="shared" si="0"/>
        <v>0.75</v>
      </c>
    </row>
    <row r="52" spans="1:7">
      <c r="A52" s="9" t="s">
        <v>781</v>
      </c>
      <c r="B52" s="192">
        <v>51</v>
      </c>
      <c r="C52" s="192">
        <v>4</v>
      </c>
      <c r="D52" s="192">
        <v>40</v>
      </c>
      <c r="E52" s="192">
        <v>95</v>
      </c>
      <c r="G52" s="8">
        <f t="shared" si="0"/>
        <v>0.92727272727272725</v>
      </c>
    </row>
    <row r="53" spans="1:7">
      <c r="A53" s="9" t="s">
        <v>210</v>
      </c>
      <c r="B53" s="192">
        <v>22</v>
      </c>
      <c r="C53" s="192">
        <v>2</v>
      </c>
      <c r="D53" s="192">
        <v>12</v>
      </c>
      <c r="E53" s="192">
        <v>36</v>
      </c>
      <c r="G53" s="8">
        <f t="shared" si="0"/>
        <v>0.91666666666666663</v>
      </c>
    </row>
    <row r="54" spans="1:7">
      <c r="A54" s="7" t="s">
        <v>55</v>
      </c>
      <c r="B54" s="192">
        <v>223</v>
      </c>
      <c r="C54" s="192">
        <v>1</v>
      </c>
      <c r="D54" s="192">
        <v>137</v>
      </c>
      <c r="E54" s="192">
        <v>361</v>
      </c>
      <c r="G54" s="8">
        <f t="shared" si="0"/>
        <v>0.9955357142857143</v>
      </c>
    </row>
    <row r="55" spans="1:7">
      <c r="A55" s="9" t="s">
        <v>122</v>
      </c>
      <c r="B55" s="192">
        <v>42</v>
      </c>
      <c r="C55" s="192"/>
      <c r="D55" s="192">
        <v>21</v>
      </c>
      <c r="E55" s="192">
        <v>63</v>
      </c>
      <c r="G55" s="8">
        <f t="shared" si="0"/>
        <v>1</v>
      </c>
    </row>
    <row r="56" spans="1:7">
      <c r="A56" s="9" t="s">
        <v>227</v>
      </c>
      <c r="B56" s="192">
        <v>79</v>
      </c>
      <c r="C56" s="192"/>
      <c r="D56" s="192">
        <v>51</v>
      </c>
      <c r="E56" s="192">
        <v>130</v>
      </c>
      <c r="G56" s="8">
        <f t="shared" si="0"/>
        <v>1</v>
      </c>
    </row>
    <row r="57" spans="1:7">
      <c r="A57" s="9" t="s">
        <v>666</v>
      </c>
      <c r="B57" s="192">
        <v>63</v>
      </c>
      <c r="C57" s="192">
        <v>1</v>
      </c>
      <c r="D57" s="192">
        <v>26</v>
      </c>
      <c r="E57" s="192">
        <v>90</v>
      </c>
      <c r="G57" s="8">
        <f t="shared" si="0"/>
        <v>0.984375</v>
      </c>
    </row>
    <row r="58" spans="1:7">
      <c r="A58" s="9" t="s">
        <v>663</v>
      </c>
      <c r="B58" s="192">
        <v>39</v>
      </c>
      <c r="C58" s="192"/>
      <c r="D58" s="192">
        <v>39</v>
      </c>
      <c r="E58" s="192">
        <v>78</v>
      </c>
      <c r="G58" s="8">
        <f t="shared" si="0"/>
        <v>1</v>
      </c>
    </row>
    <row r="59" spans="1:7">
      <c r="A59" s="7" t="s">
        <v>154</v>
      </c>
      <c r="B59" s="192">
        <v>797</v>
      </c>
      <c r="C59" s="192">
        <v>47</v>
      </c>
      <c r="D59" s="192">
        <v>436</v>
      </c>
      <c r="E59" s="192">
        <v>1280</v>
      </c>
      <c r="G59" s="8">
        <f t="shared" si="0"/>
        <v>0.94431279620853081</v>
      </c>
    </row>
    <row r="60" spans="1:7">
      <c r="G60" s="8" t="e">
        <f t="shared" ref="G60:G78" si="1">B60/(B60+C60)</f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S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2183</v>
      </c>
      <c r="BD1" s="191" t="s">
        <v>2184</v>
      </c>
      <c r="BE1" s="191" t="s">
        <v>2185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1002566415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395</v>
      </c>
      <c r="I2" t="s">
        <v>212</v>
      </c>
      <c r="J2" t="s">
        <v>213</v>
      </c>
      <c r="K2" t="s">
        <v>149</v>
      </c>
      <c r="M2" t="s">
        <v>76</v>
      </c>
      <c r="N2" t="s">
        <v>215</v>
      </c>
      <c r="O2" s="57">
        <v>46266.735763888886</v>
      </c>
      <c r="P2" s="57">
        <v>46267.395497685182</v>
      </c>
      <c r="Q2">
        <v>69375993</v>
      </c>
      <c r="S2">
        <v>172602202851</v>
      </c>
      <c r="T2" t="s">
        <v>938</v>
      </c>
      <c r="U2" t="s">
        <v>1410</v>
      </c>
      <c r="V2" t="s">
        <v>1411</v>
      </c>
      <c r="Z2">
        <v>116.07763903</v>
      </c>
      <c r="AA2">
        <v>-8.7333719730000006</v>
      </c>
      <c r="AB2" t="s">
        <v>939</v>
      </c>
      <c r="AC2" t="s">
        <v>216</v>
      </c>
      <c r="AL2" t="s">
        <v>217</v>
      </c>
      <c r="AM2" t="s">
        <v>1412</v>
      </c>
      <c r="AN2" t="s">
        <v>6</v>
      </c>
      <c r="AO2" s="57">
        <v>46031.746469907404</v>
      </c>
      <c r="AR2" t="s">
        <v>218</v>
      </c>
      <c r="AS2" t="s">
        <v>899</v>
      </c>
      <c r="AT2" t="s">
        <v>230</v>
      </c>
      <c r="AU2">
        <v>20260902</v>
      </c>
      <c r="AV2" t="s">
        <v>221</v>
      </c>
      <c r="AW2" t="s">
        <v>544</v>
      </c>
      <c r="AX2" t="s">
        <v>222</v>
      </c>
      <c r="BA2" s="57">
        <v>46266.291666666664</v>
      </c>
      <c r="BB2" t="s">
        <v>1412</v>
      </c>
      <c r="BC2">
        <v>2026</v>
      </c>
      <c r="BD2">
        <v>9</v>
      </c>
      <c r="BE2">
        <v>2</v>
      </c>
      <c r="BF2" s="6">
        <f t="shared" ref="BF2:BF65" si="0">DATE(BC2,BD2,BE2)</f>
        <v>46267</v>
      </c>
      <c r="BG2">
        <f t="shared" ref="BG2:BG65" si="1">BF2-BA2</f>
        <v>0.70833333333575865</v>
      </c>
      <c r="BH2" t="str">
        <f t="shared" ref="BH2:BH65" si="2">IF(BG2=1,"COMPLY",IF(BG2&lt;1,"COMPLY","NOT COMPLY"))</f>
        <v>COMPLY</v>
      </c>
      <c r="BI2" t="str">
        <f>VLOOKUP(H2,Sheet2!$A$1:$B$270,2,FALSE)</f>
        <v>SELONG</v>
      </c>
    </row>
    <row r="3" spans="1:61">
      <c r="A3">
        <v>2</v>
      </c>
      <c r="B3">
        <v>1002565594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395</v>
      </c>
      <c r="I3" t="s">
        <v>212</v>
      </c>
      <c r="J3" t="s">
        <v>213</v>
      </c>
      <c r="K3" t="s">
        <v>149</v>
      </c>
      <c r="L3" t="s">
        <v>214</v>
      </c>
      <c r="M3" t="s">
        <v>76</v>
      </c>
      <c r="N3" t="s">
        <v>215</v>
      </c>
      <c r="O3" s="57">
        <v>46266.590231481481</v>
      </c>
      <c r="P3" s="57">
        <v>46270.588391203702</v>
      </c>
      <c r="Q3">
        <v>69381569</v>
      </c>
      <c r="S3">
        <v>172602203033</v>
      </c>
      <c r="T3" t="s">
        <v>1313</v>
      </c>
      <c r="U3" t="s">
        <v>5156</v>
      </c>
      <c r="V3" t="s">
        <v>1314</v>
      </c>
      <c r="Z3">
        <v>116.0745301</v>
      </c>
      <c r="AA3">
        <v>-8.7271529000000001</v>
      </c>
      <c r="AB3" t="s">
        <v>1315</v>
      </c>
      <c r="AC3" t="s">
        <v>216</v>
      </c>
      <c r="AL3" t="s">
        <v>217</v>
      </c>
      <c r="AM3" t="s">
        <v>1316</v>
      </c>
      <c r="AN3" t="s">
        <v>6</v>
      </c>
      <c r="AO3" s="57">
        <v>46031.600787037038</v>
      </c>
      <c r="AP3" s="57">
        <v>46271.333333333336</v>
      </c>
      <c r="AR3" t="s">
        <v>218</v>
      </c>
      <c r="AS3" t="s">
        <v>899</v>
      </c>
      <c r="AT3" t="s">
        <v>230</v>
      </c>
      <c r="AU3">
        <v>20260905</v>
      </c>
      <c r="AV3" t="s">
        <v>221</v>
      </c>
      <c r="AW3" t="s">
        <v>883</v>
      </c>
      <c r="AX3" t="s">
        <v>222</v>
      </c>
      <c r="BA3" s="57">
        <v>46271.333333333336</v>
      </c>
      <c r="BB3" t="s">
        <v>1316</v>
      </c>
      <c r="BC3">
        <v>2026</v>
      </c>
      <c r="BD3">
        <v>9</v>
      </c>
      <c r="BE3">
        <v>5</v>
      </c>
      <c r="BF3" s="6">
        <f t="shared" si="0"/>
        <v>46270</v>
      </c>
      <c r="BG3">
        <f t="shared" si="1"/>
        <v>-1.3333333333357587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1002564895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395</v>
      </c>
      <c r="I4" t="s">
        <v>212</v>
      </c>
      <c r="J4" t="s">
        <v>213</v>
      </c>
      <c r="K4" t="s">
        <v>149</v>
      </c>
      <c r="L4" t="s">
        <v>214</v>
      </c>
      <c r="M4" t="s">
        <v>76</v>
      </c>
      <c r="N4" t="s">
        <v>215</v>
      </c>
      <c r="O4" s="57">
        <v>46266.458287037036</v>
      </c>
      <c r="P4" s="57">
        <v>46269.78224537037</v>
      </c>
      <c r="Q4">
        <v>69381343</v>
      </c>
      <c r="S4">
        <v>172602202850</v>
      </c>
      <c r="T4" t="s">
        <v>1188</v>
      </c>
      <c r="U4" t="s">
        <v>1189</v>
      </c>
      <c r="V4" t="s">
        <v>1190</v>
      </c>
      <c r="Z4">
        <v>115.88324419999999</v>
      </c>
      <c r="AA4">
        <v>-8.7682804999999995</v>
      </c>
      <c r="AB4" t="s">
        <v>1191</v>
      </c>
      <c r="AC4" t="s">
        <v>236</v>
      </c>
      <c r="AL4" t="s">
        <v>217</v>
      </c>
      <c r="AM4" t="s">
        <v>1192</v>
      </c>
      <c r="AN4" t="s">
        <v>6</v>
      </c>
      <c r="AO4" s="57">
        <v>46031.465405092589</v>
      </c>
      <c r="AP4" s="57">
        <v>46270.625</v>
      </c>
      <c r="AR4" t="s">
        <v>218</v>
      </c>
      <c r="AS4" t="s">
        <v>899</v>
      </c>
      <c r="AT4" t="s">
        <v>230</v>
      </c>
      <c r="AU4">
        <v>20260904</v>
      </c>
      <c r="AV4" t="s">
        <v>221</v>
      </c>
      <c r="AW4" t="s">
        <v>886</v>
      </c>
      <c r="AX4" t="s">
        <v>222</v>
      </c>
      <c r="BA4" s="57">
        <v>46270.625</v>
      </c>
      <c r="BB4" t="s">
        <v>1192</v>
      </c>
      <c r="BC4">
        <v>2026</v>
      </c>
      <c r="BD4">
        <v>9</v>
      </c>
      <c r="BE4">
        <v>4</v>
      </c>
      <c r="BF4" s="6">
        <f t="shared" si="0"/>
        <v>46269</v>
      </c>
      <c r="BG4">
        <f t="shared" si="1"/>
        <v>-1.625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1002568520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395</v>
      </c>
      <c r="I5" t="s">
        <v>212</v>
      </c>
      <c r="J5" t="s">
        <v>213</v>
      </c>
      <c r="K5" t="s">
        <v>149</v>
      </c>
      <c r="M5" t="s">
        <v>76</v>
      </c>
      <c r="N5" t="s">
        <v>215</v>
      </c>
      <c r="O5" s="57">
        <v>46267.743425925924</v>
      </c>
      <c r="P5" s="57">
        <v>46267.774108796293</v>
      </c>
      <c r="Q5">
        <v>69380121</v>
      </c>
      <c r="S5">
        <v>172602203029</v>
      </c>
      <c r="T5" t="s">
        <v>1959</v>
      </c>
      <c r="U5" t="s">
        <v>1960</v>
      </c>
      <c r="V5" t="s">
        <v>1961</v>
      </c>
      <c r="Z5">
        <v>116.184251273825</v>
      </c>
      <c r="AA5">
        <v>-8.72128783291293</v>
      </c>
      <c r="AB5" t="s">
        <v>1962</v>
      </c>
      <c r="AC5" t="s">
        <v>284</v>
      </c>
      <c r="AL5" t="s">
        <v>217</v>
      </c>
      <c r="AM5" t="s">
        <v>1963</v>
      </c>
      <c r="AN5" t="s">
        <v>6</v>
      </c>
      <c r="AO5" s="57">
        <v>46062.746516203704</v>
      </c>
      <c r="AR5" t="s">
        <v>218</v>
      </c>
      <c r="AS5" t="s">
        <v>899</v>
      </c>
      <c r="AT5" t="s">
        <v>230</v>
      </c>
      <c r="AU5">
        <v>20260902</v>
      </c>
      <c r="AV5" t="s">
        <v>221</v>
      </c>
      <c r="AW5" t="s">
        <v>545</v>
      </c>
      <c r="AX5" t="s">
        <v>222</v>
      </c>
      <c r="BA5" s="57">
        <v>46267.291666666664</v>
      </c>
      <c r="BB5" t="s">
        <v>1963</v>
      </c>
      <c r="BC5">
        <v>2026</v>
      </c>
      <c r="BD5">
        <v>9</v>
      </c>
      <c r="BE5">
        <v>2</v>
      </c>
      <c r="BF5" s="6">
        <f t="shared" si="0"/>
        <v>46267</v>
      </c>
      <c r="BG5">
        <f t="shared" si="1"/>
        <v>-0.29166666666424135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1002573383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395</v>
      </c>
      <c r="I6" t="s">
        <v>212</v>
      </c>
      <c r="J6" t="s">
        <v>213</v>
      </c>
      <c r="K6" t="s">
        <v>149</v>
      </c>
      <c r="M6" t="s">
        <v>76</v>
      </c>
      <c r="N6" t="s">
        <v>215</v>
      </c>
      <c r="O6" s="57">
        <v>46270.745729166665</v>
      </c>
      <c r="P6" s="57">
        <v>46272.445416666669</v>
      </c>
      <c r="Q6">
        <v>69381005</v>
      </c>
      <c r="S6">
        <v>172602203036</v>
      </c>
      <c r="T6" t="s">
        <v>4676</v>
      </c>
      <c r="U6" t="s">
        <v>4677</v>
      </c>
      <c r="V6" t="s">
        <v>4678</v>
      </c>
      <c r="Z6">
        <v>116.15094999999999</v>
      </c>
      <c r="AA6">
        <v>-8.680332044</v>
      </c>
      <c r="AB6" t="s">
        <v>4679</v>
      </c>
      <c r="AC6" t="s">
        <v>216</v>
      </c>
      <c r="AL6" t="s">
        <v>217</v>
      </c>
      <c r="AM6" t="s">
        <v>2795</v>
      </c>
      <c r="AN6" t="s">
        <v>6</v>
      </c>
      <c r="AO6" s="57">
        <v>46151.746446759258</v>
      </c>
      <c r="AR6" t="s">
        <v>218</v>
      </c>
      <c r="AS6" t="s">
        <v>899</v>
      </c>
      <c r="AT6" t="s">
        <v>230</v>
      </c>
      <c r="AU6">
        <v>20260907</v>
      </c>
      <c r="AV6" t="s">
        <v>221</v>
      </c>
      <c r="AW6" t="s">
        <v>545</v>
      </c>
      <c r="AX6" t="s">
        <v>222</v>
      </c>
      <c r="BA6" s="57">
        <v>46270.291666666664</v>
      </c>
      <c r="BB6" t="s">
        <v>2795</v>
      </c>
      <c r="BC6">
        <v>2026</v>
      </c>
      <c r="BD6">
        <v>9</v>
      </c>
      <c r="BE6">
        <v>7</v>
      </c>
      <c r="BF6" s="6">
        <f t="shared" si="0"/>
        <v>46272</v>
      </c>
      <c r="BG6">
        <f t="shared" si="1"/>
        <v>1.7083333333357587</v>
      </c>
      <c r="BH6" t="str">
        <f t="shared" si="2"/>
        <v>NOT COMPLY</v>
      </c>
      <c r="BI6" t="str">
        <f>VLOOKUP(H6,Sheet2!$A$1:$B$270,2,FALSE)</f>
        <v>SELONG</v>
      </c>
    </row>
    <row r="7" spans="1:61">
      <c r="A7">
        <v>6</v>
      </c>
      <c r="B7">
        <v>1002573313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395</v>
      </c>
      <c r="I7" t="s">
        <v>212</v>
      </c>
      <c r="J7" t="s">
        <v>213</v>
      </c>
      <c r="K7" t="s">
        <v>149</v>
      </c>
      <c r="M7" t="s">
        <v>76</v>
      </c>
      <c r="N7" t="s">
        <v>215</v>
      </c>
      <c r="O7" s="57">
        <v>46270.674351851849</v>
      </c>
      <c r="P7" s="57">
        <v>46270.729120370372</v>
      </c>
      <c r="Q7">
        <v>69381193</v>
      </c>
      <c r="S7">
        <v>172602203032</v>
      </c>
      <c r="T7" t="s">
        <v>1330</v>
      </c>
      <c r="U7" t="s">
        <v>4593</v>
      </c>
      <c r="V7" t="s">
        <v>4594</v>
      </c>
      <c r="Z7">
        <v>116.14947398</v>
      </c>
      <c r="AA7">
        <v>-8.6809139829999999</v>
      </c>
      <c r="AB7" t="s">
        <v>1332</v>
      </c>
      <c r="AC7" t="s">
        <v>216</v>
      </c>
      <c r="AL7" t="s">
        <v>217</v>
      </c>
      <c r="AM7" t="s">
        <v>4595</v>
      </c>
      <c r="AN7" t="s">
        <v>6</v>
      </c>
      <c r="AO7" s="57">
        <v>46151.684525462966</v>
      </c>
      <c r="AR7" t="s">
        <v>218</v>
      </c>
      <c r="AS7" t="s">
        <v>899</v>
      </c>
      <c r="AT7" t="s">
        <v>230</v>
      </c>
      <c r="AU7">
        <v>20260905</v>
      </c>
      <c r="AV7" t="s">
        <v>221</v>
      </c>
      <c r="AW7" t="s">
        <v>545</v>
      </c>
      <c r="AX7" t="s">
        <v>222</v>
      </c>
      <c r="BA7" s="57">
        <v>46270.291666666664</v>
      </c>
      <c r="BB7" t="s">
        <v>4595</v>
      </c>
      <c r="BC7">
        <v>2026</v>
      </c>
      <c r="BD7">
        <v>9</v>
      </c>
      <c r="BE7">
        <v>5</v>
      </c>
      <c r="BF7" s="6">
        <f t="shared" si="0"/>
        <v>46270</v>
      </c>
      <c r="BG7">
        <f t="shared" si="1"/>
        <v>-0.29166666666424135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1002573697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395</v>
      </c>
      <c r="I8" t="s">
        <v>212</v>
      </c>
      <c r="J8" t="s">
        <v>213</v>
      </c>
      <c r="K8" t="s">
        <v>149</v>
      </c>
      <c r="M8" t="s">
        <v>76</v>
      </c>
      <c r="N8" t="s">
        <v>215</v>
      </c>
      <c r="O8" s="57">
        <v>46271.690381944441</v>
      </c>
      <c r="P8" s="57">
        <v>46272.338125000002</v>
      </c>
      <c r="Q8">
        <v>69384654</v>
      </c>
      <c r="S8">
        <v>172602203038</v>
      </c>
      <c r="T8" t="s">
        <v>4263</v>
      </c>
      <c r="U8" t="s">
        <v>4264</v>
      </c>
      <c r="V8" t="s">
        <v>4265</v>
      </c>
      <c r="Z8">
        <v>116.06590009999999</v>
      </c>
      <c r="AA8">
        <v>-8.7192798000000007</v>
      </c>
      <c r="AB8" t="s">
        <v>4266</v>
      </c>
      <c r="AC8" t="s">
        <v>284</v>
      </c>
      <c r="AL8" t="s">
        <v>217</v>
      </c>
      <c r="AM8" t="s">
        <v>4267</v>
      </c>
      <c r="AN8" t="s">
        <v>6</v>
      </c>
      <c r="AO8" s="57">
        <v>46182.694398148145</v>
      </c>
      <c r="AR8" t="s">
        <v>218</v>
      </c>
      <c r="AS8" t="s">
        <v>899</v>
      </c>
      <c r="AT8" t="s">
        <v>230</v>
      </c>
      <c r="AU8">
        <v>20260907</v>
      </c>
      <c r="AV8" t="s">
        <v>221</v>
      </c>
      <c r="AW8" t="s">
        <v>545</v>
      </c>
      <c r="AX8" t="s">
        <v>222</v>
      </c>
      <c r="BA8" s="57">
        <v>46271.291666666664</v>
      </c>
      <c r="BB8" t="s">
        <v>4267</v>
      </c>
      <c r="BC8">
        <v>2026</v>
      </c>
      <c r="BD8">
        <v>9</v>
      </c>
      <c r="BE8">
        <v>7</v>
      </c>
      <c r="BF8" s="6">
        <f t="shared" si="0"/>
        <v>46272</v>
      </c>
      <c r="BG8">
        <f t="shared" si="1"/>
        <v>0.70833333333575865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1002575705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395</v>
      </c>
      <c r="I9" t="s">
        <v>212</v>
      </c>
      <c r="J9" t="s">
        <v>213</v>
      </c>
      <c r="K9" t="s">
        <v>149</v>
      </c>
      <c r="M9" t="s">
        <v>76</v>
      </c>
      <c r="N9" t="s">
        <v>215</v>
      </c>
      <c r="O9" s="57">
        <v>46272.681307870371</v>
      </c>
      <c r="P9" s="57">
        <v>46273.719305555554</v>
      </c>
      <c r="Q9">
        <v>69384062</v>
      </c>
      <c r="S9">
        <v>172602203213</v>
      </c>
      <c r="T9" t="s">
        <v>4015</v>
      </c>
      <c r="U9" t="s">
        <v>4016</v>
      </c>
      <c r="V9" t="s">
        <v>4017</v>
      </c>
      <c r="Z9">
        <v>116.1736295</v>
      </c>
      <c r="AA9">
        <v>-8.6904609480000001</v>
      </c>
      <c r="AB9" t="s">
        <v>4018</v>
      </c>
      <c r="AC9" t="s">
        <v>284</v>
      </c>
      <c r="AL9" t="s">
        <v>217</v>
      </c>
      <c r="AM9" t="s">
        <v>4019</v>
      </c>
      <c r="AN9" t="s">
        <v>6</v>
      </c>
      <c r="AO9" s="57">
        <v>46212.684479166666</v>
      </c>
      <c r="AQ9" t="s">
        <v>2155</v>
      </c>
      <c r="AR9" t="s">
        <v>218</v>
      </c>
      <c r="AS9" t="s">
        <v>899</v>
      </c>
      <c r="AT9" t="s">
        <v>230</v>
      </c>
      <c r="AU9">
        <v>20260908</v>
      </c>
      <c r="AV9" t="s">
        <v>221</v>
      </c>
      <c r="AW9" t="s">
        <v>1536</v>
      </c>
      <c r="AX9" t="s">
        <v>222</v>
      </c>
      <c r="BA9" s="57">
        <v>46272.291666666664</v>
      </c>
      <c r="BB9" t="s">
        <v>4019</v>
      </c>
      <c r="BC9">
        <v>2026</v>
      </c>
      <c r="BD9">
        <v>9</v>
      </c>
      <c r="BE9">
        <v>8</v>
      </c>
      <c r="BF9" s="6">
        <f t="shared" si="0"/>
        <v>46273</v>
      </c>
      <c r="BG9">
        <f t="shared" si="1"/>
        <v>0.70833333333575865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1002588625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395</v>
      </c>
      <c r="I10" t="s">
        <v>212</v>
      </c>
      <c r="J10" t="s">
        <v>213</v>
      </c>
      <c r="K10" t="s">
        <v>149</v>
      </c>
      <c r="M10" t="s">
        <v>76</v>
      </c>
      <c r="N10" t="s">
        <v>215</v>
      </c>
      <c r="O10" s="57">
        <v>46280.482615740744</v>
      </c>
      <c r="P10" s="57">
        <v>46280.559872685182</v>
      </c>
      <c r="Q10">
        <v>69388956</v>
      </c>
      <c r="S10">
        <v>172602203398</v>
      </c>
      <c r="T10" t="s">
        <v>7034</v>
      </c>
      <c r="U10" t="s">
        <v>7035</v>
      </c>
      <c r="V10" t="s">
        <v>7036</v>
      </c>
      <c r="Z10">
        <v>116.00859749999999</v>
      </c>
      <c r="AA10">
        <v>-8.7517008000000001</v>
      </c>
      <c r="AB10" t="s">
        <v>7037</v>
      </c>
      <c r="AC10" t="s">
        <v>216</v>
      </c>
      <c r="AL10" t="s">
        <v>217</v>
      </c>
      <c r="AM10" t="s">
        <v>7038</v>
      </c>
      <c r="AN10" t="s">
        <v>6</v>
      </c>
      <c r="AO10" t="s">
        <v>7039</v>
      </c>
      <c r="AR10" t="s">
        <v>218</v>
      </c>
      <c r="AS10" t="s">
        <v>899</v>
      </c>
      <c r="AT10" t="s">
        <v>230</v>
      </c>
      <c r="AU10">
        <v>20260915</v>
      </c>
      <c r="AV10" t="s">
        <v>221</v>
      </c>
      <c r="AW10" t="s">
        <v>546</v>
      </c>
      <c r="AX10" t="s">
        <v>222</v>
      </c>
      <c r="BA10" s="57">
        <v>46280.291666666664</v>
      </c>
      <c r="BB10" t="s">
        <v>7038</v>
      </c>
      <c r="BC10">
        <v>2026</v>
      </c>
      <c r="BD10">
        <v>9</v>
      </c>
      <c r="BE10">
        <v>15</v>
      </c>
      <c r="BF10" s="6">
        <f t="shared" si="0"/>
        <v>46280</v>
      </c>
      <c r="BG10">
        <f t="shared" si="1"/>
        <v>-0.29166666666424135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1002564240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395</v>
      </c>
      <c r="I11" t="s">
        <v>212</v>
      </c>
      <c r="J11" t="s">
        <v>213</v>
      </c>
      <c r="K11" t="s">
        <v>149</v>
      </c>
      <c r="L11" t="s">
        <v>214</v>
      </c>
      <c r="M11" t="s">
        <v>2154</v>
      </c>
      <c r="N11" t="s">
        <v>215</v>
      </c>
      <c r="O11" s="57">
        <v>46266.375648148147</v>
      </c>
      <c r="P11" s="57">
        <v>46270.674351851849</v>
      </c>
      <c r="Q11">
        <v>69381193</v>
      </c>
      <c r="S11">
        <v>172602202849</v>
      </c>
      <c r="T11" t="s">
        <v>1330</v>
      </c>
      <c r="U11" t="s">
        <v>1031</v>
      </c>
      <c r="V11" t="s">
        <v>1331</v>
      </c>
      <c r="Z11">
        <v>116.15069099999999</v>
      </c>
      <c r="AA11">
        <v>-8.6803889999999999</v>
      </c>
      <c r="AB11" t="s">
        <v>1332</v>
      </c>
      <c r="AC11" t="s">
        <v>236</v>
      </c>
      <c r="AL11" t="s">
        <v>217</v>
      </c>
      <c r="AM11" t="s">
        <v>1333</v>
      </c>
      <c r="AN11" t="s">
        <v>6</v>
      </c>
      <c r="AO11" s="57">
        <v>46031.382175925923</v>
      </c>
      <c r="AP11" s="57">
        <v>46269.541666666664</v>
      </c>
      <c r="AR11" t="s">
        <v>14</v>
      </c>
      <c r="AS11" t="s">
        <v>899</v>
      </c>
      <c r="AT11" t="s">
        <v>230</v>
      </c>
      <c r="AV11" t="s">
        <v>5594</v>
      </c>
      <c r="AW11" t="s">
        <v>831</v>
      </c>
      <c r="AX11" t="s">
        <v>222</v>
      </c>
      <c r="BA11" s="57">
        <v>46269.541666666664</v>
      </c>
      <c r="BB11" t="s">
        <v>1333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SELONG</v>
      </c>
    </row>
    <row r="12" spans="1:61">
      <c r="A12">
        <v>11</v>
      </c>
      <c r="B12">
        <v>1002572226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395</v>
      </c>
      <c r="I12" t="s">
        <v>212</v>
      </c>
      <c r="J12" t="s">
        <v>213</v>
      </c>
      <c r="K12" t="s">
        <v>149</v>
      </c>
      <c r="L12" t="s">
        <v>214</v>
      </c>
      <c r="M12" t="s">
        <v>2154</v>
      </c>
      <c r="N12" t="s">
        <v>215</v>
      </c>
      <c r="O12" s="57">
        <v>46269.654826388891</v>
      </c>
      <c r="P12" s="57">
        <v>46272.681296296294</v>
      </c>
      <c r="Q12">
        <v>69384062</v>
      </c>
      <c r="S12">
        <v>172602203750</v>
      </c>
      <c r="T12" t="s">
        <v>4015</v>
      </c>
      <c r="U12" t="s">
        <v>5535</v>
      </c>
      <c r="V12" t="s">
        <v>5536</v>
      </c>
      <c r="Z12">
        <v>116.1735498</v>
      </c>
      <c r="AA12">
        <v>-8.6902301000000008</v>
      </c>
      <c r="AB12" t="s">
        <v>4018</v>
      </c>
      <c r="AC12" t="s">
        <v>236</v>
      </c>
      <c r="AL12" t="s">
        <v>217</v>
      </c>
      <c r="AM12" t="s">
        <v>5537</v>
      </c>
      <c r="AN12" t="s">
        <v>6</v>
      </c>
      <c r="AO12" s="57">
        <v>46121.663275462961</v>
      </c>
      <c r="AP12" s="57">
        <v>46270.541666666664</v>
      </c>
      <c r="AQ12" t="s">
        <v>2152</v>
      </c>
      <c r="AR12" t="s">
        <v>14</v>
      </c>
      <c r="AS12" t="s">
        <v>899</v>
      </c>
      <c r="AT12" t="s">
        <v>230</v>
      </c>
      <c r="AV12" t="s">
        <v>5538</v>
      </c>
      <c r="AW12" t="s">
        <v>887</v>
      </c>
      <c r="AX12" t="s">
        <v>222</v>
      </c>
      <c r="BA12" s="57">
        <v>46270.541666666664</v>
      </c>
      <c r="BB12" t="s">
        <v>5537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str">
        <f>VLOOKUP(H12,Sheet2!$A$1:$B$270,2,FALSE)</f>
        <v>SELONG</v>
      </c>
    </row>
    <row r="13" spans="1:61">
      <c r="A13">
        <v>12</v>
      </c>
      <c r="B13">
        <v>1002573375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395</v>
      </c>
      <c r="I13" t="s">
        <v>212</v>
      </c>
      <c r="J13" t="s">
        <v>213</v>
      </c>
      <c r="K13" t="s">
        <v>149</v>
      </c>
      <c r="L13" t="s">
        <v>214</v>
      </c>
      <c r="M13" t="s">
        <v>2154</v>
      </c>
      <c r="N13" t="s">
        <v>215</v>
      </c>
      <c r="O13" s="57">
        <v>46270.73537037037</v>
      </c>
      <c r="P13" s="57">
        <v>46271.690381944441</v>
      </c>
      <c r="Q13">
        <v>69384654</v>
      </c>
      <c r="S13">
        <v>172602203037</v>
      </c>
      <c r="T13" t="s">
        <v>4263</v>
      </c>
      <c r="U13" t="s">
        <v>4264</v>
      </c>
      <c r="V13" t="s">
        <v>5466</v>
      </c>
      <c r="Z13">
        <v>116.066101</v>
      </c>
      <c r="AA13">
        <v>-8.7191580000000002</v>
      </c>
      <c r="AB13" t="s">
        <v>4266</v>
      </c>
      <c r="AC13" t="s">
        <v>236</v>
      </c>
      <c r="AL13" t="s">
        <v>217</v>
      </c>
      <c r="AM13" t="s">
        <v>5467</v>
      </c>
      <c r="AN13" t="s">
        <v>6</v>
      </c>
      <c r="AO13" s="57">
        <v>46151.736087962963</v>
      </c>
      <c r="AP13" s="57">
        <v>46273.333333333336</v>
      </c>
      <c r="AR13" t="s">
        <v>14</v>
      </c>
      <c r="AS13" t="s">
        <v>899</v>
      </c>
      <c r="AT13" t="s">
        <v>230</v>
      </c>
      <c r="AV13" t="s">
        <v>5468</v>
      </c>
      <c r="AW13" t="s">
        <v>886</v>
      </c>
      <c r="AX13" t="s">
        <v>222</v>
      </c>
      <c r="BA13" s="57">
        <v>46273.333333333336</v>
      </c>
      <c r="BB13" t="s">
        <v>5467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SELONG</v>
      </c>
    </row>
    <row r="14" spans="1:61">
      <c r="A14">
        <v>13</v>
      </c>
      <c r="B14">
        <v>1002584035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395</v>
      </c>
      <c r="I14" t="s">
        <v>212</v>
      </c>
      <c r="J14" t="s">
        <v>213</v>
      </c>
      <c r="K14" t="s">
        <v>149</v>
      </c>
      <c r="L14" t="s">
        <v>214</v>
      </c>
      <c r="M14" t="s">
        <v>2154</v>
      </c>
      <c r="N14" t="s">
        <v>215</v>
      </c>
      <c r="O14" s="57">
        <v>46277.524942129632</v>
      </c>
      <c r="P14" s="57">
        <v>46280.482604166667</v>
      </c>
      <c r="Q14">
        <v>69388956</v>
      </c>
      <c r="S14">
        <v>172602203221</v>
      </c>
      <c r="T14" t="s">
        <v>7034</v>
      </c>
      <c r="U14" t="s">
        <v>7040</v>
      </c>
      <c r="V14" t="s">
        <v>7041</v>
      </c>
      <c r="Z14">
        <v>116.013252586126</v>
      </c>
      <c r="AA14">
        <v>-8.7515184352950204</v>
      </c>
      <c r="AB14" t="s">
        <v>7037</v>
      </c>
      <c r="AC14" t="s">
        <v>216</v>
      </c>
      <c r="AL14" t="s">
        <v>217</v>
      </c>
      <c r="AM14" t="s">
        <v>7042</v>
      </c>
      <c r="AN14" t="s">
        <v>6</v>
      </c>
      <c r="AO14" s="57">
        <v>46365.527673611112</v>
      </c>
      <c r="AP14" s="57">
        <v>46278.458333333336</v>
      </c>
      <c r="AQ14" t="s">
        <v>2152</v>
      </c>
      <c r="AR14" t="s">
        <v>14</v>
      </c>
      <c r="AS14" t="s">
        <v>899</v>
      </c>
      <c r="AT14" t="s">
        <v>230</v>
      </c>
      <c r="AV14" t="s">
        <v>7043</v>
      </c>
      <c r="AW14" t="s">
        <v>7044</v>
      </c>
      <c r="AX14" t="s">
        <v>222</v>
      </c>
      <c r="BA14" s="57">
        <v>46278.458333333336</v>
      </c>
      <c r="BB14" t="s">
        <v>7042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SELONG</v>
      </c>
    </row>
    <row r="15" spans="1:61">
      <c r="A15">
        <v>14</v>
      </c>
      <c r="B15">
        <v>1002588116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395</v>
      </c>
      <c r="I15" t="s">
        <v>212</v>
      </c>
      <c r="J15" t="s">
        <v>213</v>
      </c>
      <c r="K15" t="s">
        <v>149</v>
      </c>
      <c r="L15" t="s">
        <v>214</v>
      </c>
      <c r="M15" t="s">
        <v>224</v>
      </c>
      <c r="N15" t="s">
        <v>215</v>
      </c>
      <c r="O15" s="57">
        <v>46280.402025462965</v>
      </c>
      <c r="P15" s="57">
        <v>46281.415034722224</v>
      </c>
      <c r="Q15">
        <v>69390390</v>
      </c>
      <c r="S15">
        <v>172602203397</v>
      </c>
      <c r="T15" t="s">
        <v>7045</v>
      </c>
      <c r="U15" t="s">
        <v>7046</v>
      </c>
      <c r="V15" t="s">
        <v>7047</v>
      </c>
      <c r="Z15">
        <v>115.882892869412</v>
      </c>
      <c r="AA15">
        <v>-8.7708197295733097</v>
      </c>
      <c r="AB15" t="s">
        <v>7048</v>
      </c>
      <c r="AC15" t="s">
        <v>216</v>
      </c>
      <c r="AL15" t="s">
        <v>217</v>
      </c>
      <c r="AM15" t="s">
        <v>7049</v>
      </c>
      <c r="AN15" t="s">
        <v>6</v>
      </c>
      <c r="AO15" t="s">
        <v>7050</v>
      </c>
      <c r="AP15" s="57">
        <v>46281.333333333336</v>
      </c>
      <c r="AR15" t="s">
        <v>18</v>
      </c>
      <c r="AS15" t="s">
        <v>899</v>
      </c>
      <c r="AT15" t="s">
        <v>344</v>
      </c>
      <c r="AV15" t="s">
        <v>226</v>
      </c>
      <c r="AW15" t="s">
        <v>5065</v>
      </c>
      <c r="AX15" t="s">
        <v>222</v>
      </c>
      <c r="BA15" s="57">
        <v>46281.333333333336</v>
      </c>
      <c r="BB15" t="s">
        <v>7049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SELONG</v>
      </c>
    </row>
    <row r="16" spans="1:61">
      <c r="A16">
        <v>15</v>
      </c>
      <c r="B16">
        <v>1002587134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395</v>
      </c>
      <c r="I16" t="s">
        <v>212</v>
      </c>
      <c r="J16" t="s">
        <v>213</v>
      </c>
      <c r="K16" t="s">
        <v>149</v>
      </c>
      <c r="L16" t="s">
        <v>214</v>
      </c>
      <c r="M16" t="s">
        <v>547</v>
      </c>
      <c r="N16" t="s">
        <v>215</v>
      </c>
      <c r="O16" s="57">
        <v>46279.654791666668</v>
      </c>
      <c r="P16" s="57">
        <v>46279.654791666668</v>
      </c>
      <c r="Q16">
        <v>69362864</v>
      </c>
      <c r="T16" t="s">
        <v>7051</v>
      </c>
      <c r="V16" t="s">
        <v>7052</v>
      </c>
      <c r="Z16">
        <v>116.1495</v>
      </c>
      <c r="AA16">
        <v>-8.7106999999999992</v>
      </c>
      <c r="AB16" t="s">
        <v>7053</v>
      </c>
      <c r="AC16" t="s">
        <v>236</v>
      </c>
      <c r="AL16" t="s">
        <v>217</v>
      </c>
      <c r="AM16" t="s">
        <v>7054</v>
      </c>
      <c r="AN16" t="s">
        <v>6</v>
      </c>
      <c r="AO16" t="s">
        <v>7055</v>
      </c>
      <c r="AP16" s="57">
        <v>46246</v>
      </c>
      <c r="AR16" t="s">
        <v>548</v>
      </c>
      <c r="AS16" t="s">
        <v>899</v>
      </c>
      <c r="AT16" t="s">
        <v>230</v>
      </c>
      <c r="AV16" t="s">
        <v>7056</v>
      </c>
      <c r="AW16" t="s">
        <v>7057</v>
      </c>
      <c r="AX16" t="s">
        <v>222</v>
      </c>
      <c r="BA16" s="57">
        <v>46246.541666666664</v>
      </c>
      <c r="BB16" t="s">
        <v>7054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SELONG</v>
      </c>
    </row>
    <row r="17" spans="1:61">
      <c r="A17">
        <v>16</v>
      </c>
      <c r="B17">
        <v>1002590090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395</v>
      </c>
      <c r="I17" t="s">
        <v>212</v>
      </c>
      <c r="J17" t="s">
        <v>213</v>
      </c>
      <c r="K17" t="s">
        <v>149</v>
      </c>
      <c r="L17" t="s">
        <v>214</v>
      </c>
      <c r="M17" t="s">
        <v>239</v>
      </c>
      <c r="N17" t="s">
        <v>215</v>
      </c>
      <c r="O17" s="57">
        <v>46280.73541666667</v>
      </c>
      <c r="P17" s="57">
        <v>46280.737511574072</v>
      </c>
      <c r="Q17">
        <v>69391055</v>
      </c>
      <c r="S17">
        <v>172602203400</v>
      </c>
      <c r="T17" t="s">
        <v>7058</v>
      </c>
      <c r="U17" t="s">
        <v>7059</v>
      </c>
      <c r="V17" t="s">
        <v>7060</v>
      </c>
      <c r="Z17">
        <v>116.10564328730101</v>
      </c>
      <c r="AA17">
        <v>-8.7023229178673596</v>
      </c>
      <c r="AB17" t="s">
        <v>7061</v>
      </c>
      <c r="AC17" t="s">
        <v>216</v>
      </c>
      <c r="AL17" t="s">
        <v>217</v>
      </c>
      <c r="AM17" t="s">
        <v>7062</v>
      </c>
      <c r="AN17" t="s">
        <v>6</v>
      </c>
      <c r="AO17" t="s">
        <v>7063</v>
      </c>
      <c r="AP17" s="57">
        <v>46281.625</v>
      </c>
      <c r="AR17" t="s">
        <v>240</v>
      </c>
      <c r="AS17" t="s">
        <v>899</v>
      </c>
      <c r="AT17" t="s">
        <v>230</v>
      </c>
      <c r="AV17" t="s">
        <v>239</v>
      </c>
      <c r="AW17" t="s">
        <v>7044</v>
      </c>
      <c r="AX17" t="s">
        <v>222</v>
      </c>
      <c r="BA17" s="57">
        <v>46281.625</v>
      </c>
      <c r="BB17" t="s">
        <v>7062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SELONG</v>
      </c>
    </row>
    <row r="18" spans="1:61">
      <c r="A18">
        <v>17</v>
      </c>
      <c r="B18">
        <v>1002564921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243</v>
      </c>
      <c r="I18" t="s">
        <v>212</v>
      </c>
      <c r="J18" t="s">
        <v>213</v>
      </c>
      <c r="K18" t="s">
        <v>149</v>
      </c>
      <c r="L18" t="s">
        <v>214</v>
      </c>
      <c r="M18" t="s">
        <v>76</v>
      </c>
      <c r="N18" t="s">
        <v>215</v>
      </c>
      <c r="O18" s="57">
        <v>46266.461087962962</v>
      </c>
      <c r="P18" s="57">
        <v>46267.772337962961</v>
      </c>
      <c r="Q18">
        <v>69381359</v>
      </c>
      <c r="S18">
        <v>172605804355</v>
      </c>
      <c r="T18" t="s">
        <v>1168</v>
      </c>
      <c r="U18" t="s">
        <v>2062</v>
      </c>
      <c r="V18" t="s">
        <v>1169</v>
      </c>
      <c r="Z18">
        <v>116.16868257522501</v>
      </c>
      <c r="AA18">
        <v>-8.6085286704885196</v>
      </c>
      <c r="AB18" t="s">
        <v>1170</v>
      </c>
      <c r="AC18" t="s">
        <v>216</v>
      </c>
      <c r="AL18" t="s">
        <v>217</v>
      </c>
      <c r="AM18" t="s">
        <v>1171</v>
      </c>
      <c r="AN18" t="s">
        <v>6</v>
      </c>
      <c r="AO18" s="57">
        <v>46031.465405092589</v>
      </c>
      <c r="AP18" s="57">
        <v>46268.333333333336</v>
      </c>
      <c r="AR18" t="s">
        <v>218</v>
      </c>
      <c r="AS18" t="s">
        <v>219</v>
      </c>
      <c r="AT18" t="s">
        <v>230</v>
      </c>
      <c r="AU18">
        <v>20260902</v>
      </c>
      <c r="AV18" t="s">
        <v>221</v>
      </c>
      <c r="AW18" t="s">
        <v>887</v>
      </c>
      <c r="AX18" t="s">
        <v>222</v>
      </c>
      <c r="BA18" s="57">
        <v>46268.333333333336</v>
      </c>
      <c r="BB18" t="s">
        <v>1171</v>
      </c>
      <c r="BC18">
        <v>2026</v>
      </c>
      <c r="BD18">
        <v>9</v>
      </c>
      <c r="BE18">
        <v>2</v>
      </c>
      <c r="BF18" s="6">
        <f t="shared" si="0"/>
        <v>46267</v>
      </c>
      <c r="BG18">
        <f t="shared" si="1"/>
        <v>-1.3333333333357587</v>
      </c>
      <c r="BH18" t="str">
        <f t="shared" si="2"/>
        <v>COMPLY</v>
      </c>
      <c r="BI18" t="str">
        <f>VLOOKUP(H18,Sheet2!$A$1:$B$270,2,FALSE)</f>
        <v>MATARAM</v>
      </c>
    </row>
    <row r="19" spans="1:61">
      <c r="A19">
        <v>18</v>
      </c>
      <c r="B19">
        <v>1002565668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243</v>
      </c>
      <c r="I19" t="s">
        <v>212</v>
      </c>
      <c r="J19" t="s">
        <v>213</v>
      </c>
      <c r="K19" t="s">
        <v>149</v>
      </c>
      <c r="M19" t="s">
        <v>76</v>
      </c>
      <c r="N19" t="s">
        <v>215</v>
      </c>
      <c r="O19" s="57">
        <v>46266.603182870371</v>
      </c>
      <c r="P19" s="57">
        <v>46267.61822916667</v>
      </c>
      <c r="Q19">
        <v>69375489</v>
      </c>
      <c r="S19">
        <v>172605804340</v>
      </c>
      <c r="T19" t="s">
        <v>945</v>
      </c>
      <c r="U19" t="s">
        <v>1387</v>
      </c>
      <c r="V19" t="s">
        <v>1388</v>
      </c>
      <c r="Z19">
        <v>116.149145</v>
      </c>
      <c r="AA19">
        <v>-8.6191750000000003</v>
      </c>
      <c r="AB19" t="s">
        <v>946</v>
      </c>
      <c r="AC19" t="s">
        <v>284</v>
      </c>
      <c r="AL19" t="s">
        <v>217</v>
      </c>
      <c r="AM19" t="s">
        <v>1389</v>
      </c>
      <c r="AN19" t="s">
        <v>6</v>
      </c>
      <c r="AO19" s="57">
        <v>46031.611076388886</v>
      </c>
      <c r="AR19" t="s">
        <v>218</v>
      </c>
      <c r="AS19" t="s">
        <v>219</v>
      </c>
      <c r="AT19" t="s">
        <v>230</v>
      </c>
      <c r="AU19">
        <v>20260902</v>
      </c>
      <c r="AV19" t="s">
        <v>221</v>
      </c>
      <c r="AW19" t="s">
        <v>546</v>
      </c>
      <c r="AX19" t="s">
        <v>222</v>
      </c>
      <c r="BA19" s="57">
        <v>46266.291666666664</v>
      </c>
      <c r="BB19" t="s">
        <v>1389</v>
      </c>
      <c r="BC19">
        <v>2026</v>
      </c>
      <c r="BD19">
        <v>9</v>
      </c>
      <c r="BE19">
        <v>2</v>
      </c>
      <c r="BF19" s="6">
        <f t="shared" si="0"/>
        <v>46267</v>
      </c>
      <c r="BG19">
        <f t="shared" si="1"/>
        <v>0.70833333333575865</v>
      </c>
      <c r="BH19" t="str">
        <f t="shared" si="2"/>
        <v>COMPLY</v>
      </c>
      <c r="BI19" t="str">
        <f>VLOOKUP(H19,Sheet2!$A$1:$B$270,2,FALSE)</f>
        <v>MATARAM</v>
      </c>
    </row>
    <row r="20" spans="1:61">
      <c r="A20">
        <v>19</v>
      </c>
      <c r="B20">
        <v>1002567513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243</v>
      </c>
      <c r="I20" t="s">
        <v>212</v>
      </c>
      <c r="J20" t="s">
        <v>213</v>
      </c>
      <c r="K20" t="s">
        <v>149</v>
      </c>
      <c r="M20" t="s">
        <v>76</v>
      </c>
      <c r="N20" t="s">
        <v>215</v>
      </c>
      <c r="O20" s="57">
        <v>46267.53496527778</v>
      </c>
      <c r="P20" s="57">
        <v>46267.623391203706</v>
      </c>
      <c r="Q20">
        <v>69378556</v>
      </c>
      <c r="S20">
        <v>172605804352</v>
      </c>
      <c r="T20" t="s">
        <v>1945</v>
      </c>
      <c r="U20" t="s">
        <v>1946</v>
      </c>
      <c r="V20" t="s">
        <v>1947</v>
      </c>
      <c r="Z20">
        <v>116.146677</v>
      </c>
      <c r="AA20">
        <v>-8.6013626999999993</v>
      </c>
      <c r="AB20" t="s">
        <v>1948</v>
      </c>
      <c r="AC20" t="s">
        <v>216</v>
      </c>
      <c r="AL20" t="s">
        <v>217</v>
      </c>
      <c r="AM20" t="s">
        <v>1949</v>
      </c>
      <c r="AN20" t="s">
        <v>6</v>
      </c>
      <c r="AO20" s="57">
        <v>46062.53837962963</v>
      </c>
      <c r="AR20" t="s">
        <v>218</v>
      </c>
      <c r="AS20" t="s">
        <v>219</v>
      </c>
      <c r="AT20" t="s">
        <v>230</v>
      </c>
      <c r="AU20">
        <v>20260902</v>
      </c>
      <c r="AV20" t="s">
        <v>221</v>
      </c>
      <c r="AW20" t="s">
        <v>545</v>
      </c>
      <c r="AX20" t="s">
        <v>222</v>
      </c>
      <c r="BA20" s="57">
        <v>46267.291666666664</v>
      </c>
      <c r="BB20" t="s">
        <v>1949</v>
      </c>
      <c r="BC20">
        <v>2026</v>
      </c>
      <c r="BD20">
        <v>9</v>
      </c>
      <c r="BE20">
        <v>2</v>
      </c>
      <c r="BF20" s="6">
        <f t="shared" si="0"/>
        <v>46267</v>
      </c>
      <c r="BG20">
        <f t="shared" si="1"/>
        <v>-0.29166666666424135</v>
      </c>
      <c r="BH20" t="str">
        <f t="shared" si="2"/>
        <v>COMPLY</v>
      </c>
      <c r="BI20" t="str">
        <f>VLOOKUP(H20,Sheet2!$A$1:$B$270,2,FALSE)</f>
        <v>MATARAM</v>
      </c>
    </row>
    <row r="21" spans="1:61">
      <c r="A21">
        <v>20</v>
      </c>
      <c r="B21">
        <v>1002568848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243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46268.383287037039</v>
      </c>
      <c r="P21" s="57">
        <v>46272.340439814812</v>
      </c>
      <c r="Q21">
        <v>69382777</v>
      </c>
      <c r="S21">
        <v>172605804075</v>
      </c>
      <c r="T21" t="s">
        <v>2347</v>
      </c>
      <c r="U21" t="s">
        <v>2348</v>
      </c>
      <c r="V21" t="s">
        <v>2349</v>
      </c>
      <c r="Z21">
        <v>116.20617203498099</v>
      </c>
      <c r="AA21">
        <v>-8.5836390984209299</v>
      </c>
      <c r="AB21" t="s">
        <v>2350</v>
      </c>
      <c r="AC21" t="s">
        <v>236</v>
      </c>
      <c r="AL21" t="s">
        <v>217</v>
      </c>
      <c r="AM21" t="s">
        <v>2351</v>
      </c>
      <c r="AN21" t="s">
        <v>6</v>
      </c>
      <c r="AO21" s="57">
        <v>46090.392812500002</v>
      </c>
      <c r="AP21" s="57">
        <v>46269.541666666664</v>
      </c>
      <c r="AR21" t="s">
        <v>218</v>
      </c>
      <c r="AS21" t="s">
        <v>219</v>
      </c>
      <c r="AT21" t="s">
        <v>230</v>
      </c>
      <c r="AU21">
        <v>20260907</v>
      </c>
      <c r="AV21" t="s">
        <v>221</v>
      </c>
      <c r="AW21" t="s">
        <v>2352</v>
      </c>
      <c r="AX21" t="s">
        <v>222</v>
      </c>
      <c r="BA21" s="57">
        <v>46269.541666666664</v>
      </c>
      <c r="BB21" t="s">
        <v>2351</v>
      </c>
      <c r="BC21">
        <v>2026</v>
      </c>
      <c r="BD21">
        <v>9</v>
      </c>
      <c r="BE21">
        <v>7</v>
      </c>
      <c r="BF21" s="6">
        <f t="shared" si="0"/>
        <v>46272</v>
      </c>
      <c r="BG21">
        <f t="shared" si="1"/>
        <v>2.4583333333357587</v>
      </c>
      <c r="BH21" t="str">
        <f t="shared" si="2"/>
        <v>NOT COMPLY</v>
      </c>
      <c r="BI21" t="str">
        <f>VLOOKUP(H21,Sheet2!$A$1:$B$270,2,FALSE)</f>
        <v>MATARAM</v>
      </c>
    </row>
    <row r="22" spans="1:61">
      <c r="A22">
        <v>21</v>
      </c>
      <c r="B22">
        <v>1002572734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243</v>
      </c>
      <c r="I22" t="s">
        <v>212</v>
      </c>
      <c r="J22" t="s">
        <v>213</v>
      </c>
      <c r="K22" t="s">
        <v>149</v>
      </c>
      <c r="M22" t="s">
        <v>76</v>
      </c>
      <c r="N22" t="s">
        <v>215</v>
      </c>
      <c r="O22" s="57">
        <v>46270.303368055553</v>
      </c>
      <c r="P22" s="57">
        <v>46270.465370370373</v>
      </c>
      <c r="Q22">
        <v>69379667</v>
      </c>
      <c r="S22">
        <v>172605804365</v>
      </c>
      <c r="T22" t="s">
        <v>4491</v>
      </c>
      <c r="U22" t="s">
        <v>4492</v>
      </c>
      <c r="V22" t="s">
        <v>4493</v>
      </c>
      <c r="Z22">
        <v>116.16198392</v>
      </c>
      <c r="AA22">
        <v>-8.5731128339999998</v>
      </c>
      <c r="AB22" t="s">
        <v>4494</v>
      </c>
      <c r="AC22" t="s">
        <v>216</v>
      </c>
      <c r="AL22" t="s">
        <v>217</v>
      </c>
      <c r="AM22" t="s">
        <v>4495</v>
      </c>
      <c r="AN22" t="s">
        <v>6</v>
      </c>
      <c r="AO22" s="57">
        <v>46151.309293981481</v>
      </c>
      <c r="AR22" t="s">
        <v>218</v>
      </c>
      <c r="AS22" t="s">
        <v>219</v>
      </c>
      <c r="AT22" t="s">
        <v>230</v>
      </c>
      <c r="AU22">
        <v>20260905</v>
      </c>
      <c r="AV22" t="s">
        <v>221</v>
      </c>
      <c r="AW22" t="s">
        <v>545</v>
      </c>
      <c r="AX22" t="s">
        <v>222</v>
      </c>
      <c r="BA22" s="57">
        <v>46270.291666666664</v>
      </c>
      <c r="BB22" t="s">
        <v>4495</v>
      </c>
      <c r="BC22">
        <v>2026</v>
      </c>
      <c r="BD22">
        <v>9</v>
      </c>
      <c r="BE22">
        <v>5</v>
      </c>
      <c r="BF22" s="6">
        <f t="shared" si="0"/>
        <v>46270</v>
      </c>
      <c r="BG22">
        <f t="shared" si="1"/>
        <v>-0.29166666666424135</v>
      </c>
      <c r="BH22" t="str">
        <f t="shared" si="2"/>
        <v>COMPLY</v>
      </c>
      <c r="BI22" t="str">
        <f>VLOOKUP(H22,Sheet2!$A$1:$B$270,2,FALSE)</f>
        <v>MATARAM</v>
      </c>
    </row>
    <row r="23" spans="1:61">
      <c r="A23">
        <v>22</v>
      </c>
      <c r="B23">
        <v>1002574639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243</v>
      </c>
      <c r="I23" t="s">
        <v>212</v>
      </c>
      <c r="J23" t="s">
        <v>213</v>
      </c>
      <c r="K23" t="s">
        <v>149</v>
      </c>
      <c r="M23" t="s">
        <v>76</v>
      </c>
      <c r="N23" t="s">
        <v>215</v>
      </c>
      <c r="O23" s="57">
        <v>46272.485914351855</v>
      </c>
      <c r="P23" s="57">
        <v>46272.551145833335</v>
      </c>
      <c r="Q23">
        <v>69383223</v>
      </c>
      <c r="S23">
        <v>172605804374</v>
      </c>
      <c r="T23" t="s">
        <v>2382</v>
      </c>
      <c r="U23" t="s">
        <v>4167</v>
      </c>
      <c r="V23" t="s">
        <v>4168</v>
      </c>
      <c r="Z23">
        <v>116.1472349</v>
      </c>
      <c r="AA23">
        <v>-8.5769228000000002</v>
      </c>
      <c r="AB23" t="s">
        <v>2385</v>
      </c>
      <c r="AC23" t="s">
        <v>216</v>
      </c>
      <c r="AL23" t="s">
        <v>217</v>
      </c>
      <c r="AM23" t="s">
        <v>4169</v>
      </c>
      <c r="AN23" t="s">
        <v>6</v>
      </c>
      <c r="AO23" s="57">
        <v>46212.496481481481</v>
      </c>
      <c r="AR23" t="s">
        <v>218</v>
      </c>
      <c r="AS23" t="s">
        <v>219</v>
      </c>
      <c r="AT23" t="s">
        <v>230</v>
      </c>
      <c r="AU23">
        <v>20260907</v>
      </c>
      <c r="AV23" t="s">
        <v>221</v>
      </c>
      <c r="AW23" t="s">
        <v>572</v>
      </c>
      <c r="AX23" t="s">
        <v>222</v>
      </c>
      <c r="BA23" s="57">
        <v>46272.291666666664</v>
      </c>
      <c r="BB23" t="s">
        <v>4169</v>
      </c>
      <c r="BC23">
        <v>2026</v>
      </c>
      <c r="BD23">
        <v>9</v>
      </c>
      <c r="BE23">
        <v>7</v>
      </c>
      <c r="BF23" s="6">
        <f t="shared" si="0"/>
        <v>46272</v>
      </c>
      <c r="BG23">
        <f t="shared" si="1"/>
        <v>-0.29166666666424135</v>
      </c>
      <c r="BH23" t="str">
        <f t="shared" si="2"/>
        <v>COMPLY</v>
      </c>
      <c r="BI23" t="str">
        <f>VLOOKUP(H23,Sheet2!$A$1:$B$270,2,FALSE)</f>
        <v>MATARAM</v>
      </c>
    </row>
    <row r="24" spans="1:61">
      <c r="A24">
        <v>23</v>
      </c>
      <c r="B24">
        <v>1002575354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243</v>
      </c>
      <c r="I24" t="s">
        <v>212</v>
      </c>
      <c r="J24" t="s">
        <v>213</v>
      </c>
      <c r="K24" t="s">
        <v>149</v>
      </c>
      <c r="M24" t="s">
        <v>76</v>
      </c>
      <c r="N24" t="s">
        <v>215</v>
      </c>
      <c r="O24" s="57">
        <v>46272.621342592596</v>
      </c>
      <c r="P24" s="57">
        <v>46272.769421296296</v>
      </c>
      <c r="Q24">
        <v>69380978</v>
      </c>
      <c r="S24">
        <v>172605804378</v>
      </c>
      <c r="T24" t="s">
        <v>4129</v>
      </c>
      <c r="U24" t="s">
        <v>4130</v>
      </c>
      <c r="V24" t="s">
        <v>4131</v>
      </c>
      <c r="Z24">
        <v>116.15948499</v>
      </c>
      <c r="AA24">
        <v>-8.6622718289999998</v>
      </c>
      <c r="AB24" t="s">
        <v>4132</v>
      </c>
      <c r="AC24" t="s">
        <v>284</v>
      </c>
      <c r="AL24" t="s">
        <v>217</v>
      </c>
      <c r="AM24" t="s">
        <v>4133</v>
      </c>
      <c r="AN24" t="s">
        <v>6</v>
      </c>
      <c r="AO24" s="57">
        <v>46212.632013888891</v>
      </c>
      <c r="AR24" t="s">
        <v>218</v>
      </c>
      <c r="AS24" t="s">
        <v>219</v>
      </c>
      <c r="AT24" t="s">
        <v>230</v>
      </c>
      <c r="AU24">
        <v>20260907</v>
      </c>
      <c r="AV24" t="s">
        <v>221</v>
      </c>
      <c r="AW24" t="s">
        <v>828</v>
      </c>
      <c r="AX24" t="s">
        <v>222</v>
      </c>
      <c r="BA24" s="57">
        <v>46272.291666666664</v>
      </c>
      <c r="BB24" t="s">
        <v>4133</v>
      </c>
      <c r="BC24">
        <v>2026</v>
      </c>
      <c r="BD24">
        <v>9</v>
      </c>
      <c r="BE24">
        <v>7</v>
      </c>
      <c r="BF24" s="6">
        <f t="shared" si="0"/>
        <v>46272</v>
      </c>
      <c r="BG24">
        <f t="shared" si="1"/>
        <v>-0.29166666666424135</v>
      </c>
      <c r="BH24" t="str">
        <f t="shared" si="2"/>
        <v>COMPLY</v>
      </c>
      <c r="BI24" t="str">
        <f>VLOOKUP(H24,Sheet2!$A$1:$B$270,2,FALSE)</f>
        <v>MATARAM</v>
      </c>
    </row>
    <row r="25" spans="1:61">
      <c r="A25">
        <v>24</v>
      </c>
      <c r="B25">
        <v>1002578035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243</v>
      </c>
      <c r="I25" t="s">
        <v>212</v>
      </c>
      <c r="J25" t="s">
        <v>213</v>
      </c>
      <c r="K25" t="s">
        <v>149</v>
      </c>
      <c r="M25" t="s">
        <v>76</v>
      </c>
      <c r="N25" t="s">
        <v>215</v>
      </c>
      <c r="O25" s="57">
        <v>46274.385300925926</v>
      </c>
      <c r="P25" s="57">
        <v>46274.506331018521</v>
      </c>
      <c r="Q25">
        <v>69384215</v>
      </c>
      <c r="R25">
        <v>3707704055</v>
      </c>
      <c r="S25">
        <v>172605804391</v>
      </c>
      <c r="T25" t="s">
        <v>5539</v>
      </c>
      <c r="U25" t="s">
        <v>6313</v>
      </c>
      <c r="V25" t="s">
        <v>6314</v>
      </c>
      <c r="Z25">
        <v>116.14186290000001</v>
      </c>
      <c r="AA25">
        <v>-8.6164749</v>
      </c>
      <c r="AB25" t="s">
        <v>5542</v>
      </c>
      <c r="AC25" t="s">
        <v>284</v>
      </c>
      <c r="AL25" t="s">
        <v>217</v>
      </c>
      <c r="AM25" t="s">
        <v>5999</v>
      </c>
      <c r="AN25" t="s">
        <v>6</v>
      </c>
      <c r="AO25" s="57">
        <v>46274.402858796297</v>
      </c>
      <c r="AR25" t="s">
        <v>218</v>
      </c>
      <c r="AS25" t="s">
        <v>219</v>
      </c>
      <c r="AT25" t="s">
        <v>230</v>
      </c>
      <c r="AU25">
        <v>20260909</v>
      </c>
      <c r="AV25" t="s">
        <v>221</v>
      </c>
      <c r="AW25" t="s">
        <v>585</v>
      </c>
      <c r="AX25" t="s">
        <v>222</v>
      </c>
      <c r="BA25" s="57">
        <v>46274.291666666664</v>
      </c>
      <c r="BB25" t="s">
        <v>5999</v>
      </c>
      <c r="BC25">
        <v>2026</v>
      </c>
      <c r="BD25">
        <v>9</v>
      </c>
      <c r="BE25">
        <v>9</v>
      </c>
      <c r="BF25" s="6">
        <f t="shared" si="0"/>
        <v>46274</v>
      </c>
      <c r="BG25">
        <f t="shared" si="1"/>
        <v>-0.29166666666424135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1002578013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243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46274.379120370373</v>
      </c>
      <c r="P26" s="57">
        <v>46275.741898148146</v>
      </c>
      <c r="Q26">
        <v>69386551</v>
      </c>
      <c r="S26">
        <v>172605804390</v>
      </c>
      <c r="T26" t="s">
        <v>5653</v>
      </c>
      <c r="U26" t="s">
        <v>5654</v>
      </c>
      <c r="V26" t="s">
        <v>5655</v>
      </c>
      <c r="Z26">
        <v>116.22660999999999</v>
      </c>
      <c r="AA26">
        <v>-8.570862</v>
      </c>
      <c r="AB26" t="s">
        <v>5656</v>
      </c>
      <c r="AC26" t="s">
        <v>236</v>
      </c>
      <c r="AL26" t="s">
        <v>217</v>
      </c>
      <c r="AM26" t="s">
        <v>5643</v>
      </c>
      <c r="AN26" t="s">
        <v>6</v>
      </c>
      <c r="AO26" s="57">
        <v>46274.382025462961</v>
      </c>
      <c r="AP26" s="57">
        <v>46275.333333333336</v>
      </c>
      <c r="AR26" t="s">
        <v>218</v>
      </c>
      <c r="AS26" t="s">
        <v>219</v>
      </c>
      <c r="AT26" t="s">
        <v>230</v>
      </c>
      <c r="AU26">
        <v>20260910</v>
      </c>
      <c r="AV26" t="s">
        <v>221</v>
      </c>
      <c r="AW26" t="s">
        <v>537</v>
      </c>
      <c r="AX26" t="s">
        <v>222</v>
      </c>
      <c r="BA26" s="57">
        <v>46275.333333333336</v>
      </c>
      <c r="BB26" t="s">
        <v>5643</v>
      </c>
      <c r="BC26">
        <v>2026</v>
      </c>
      <c r="BD26">
        <v>9</v>
      </c>
      <c r="BE26">
        <v>10</v>
      </c>
      <c r="BF26" s="6">
        <f t="shared" si="0"/>
        <v>46275</v>
      </c>
      <c r="BG26">
        <f t="shared" si="1"/>
        <v>-0.33333333333575865</v>
      </c>
      <c r="BH26" t="str">
        <f t="shared" si="2"/>
        <v>COMPLY</v>
      </c>
      <c r="BI26" t="str">
        <f>VLOOKUP(H26,Sheet2!$A$1:$B$270,2,FALSE)</f>
        <v>MATARAM</v>
      </c>
    </row>
    <row r="27" spans="1:61">
      <c r="A27">
        <v>26</v>
      </c>
      <c r="B27">
        <v>1002582327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243</v>
      </c>
      <c r="I27" t="s">
        <v>212</v>
      </c>
      <c r="J27" t="s">
        <v>213</v>
      </c>
      <c r="K27" t="s">
        <v>149</v>
      </c>
      <c r="L27" t="s">
        <v>214</v>
      </c>
      <c r="M27" t="s">
        <v>76</v>
      </c>
      <c r="N27" t="s">
        <v>215</v>
      </c>
      <c r="O27" s="57">
        <v>46276.468715277777</v>
      </c>
      <c r="P27" s="57">
        <v>46277.797106481485</v>
      </c>
      <c r="Q27">
        <v>69388252</v>
      </c>
      <c r="S27">
        <v>172605804407</v>
      </c>
      <c r="T27" t="s">
        <v>7064</v>
      </c>
      <c r="U27" t="s">
        <v>7065</v>
      </c>
      <c r="V27" t="s">
        <v>7066</v>
      </c>
      <c r="Z27">
        <v>116.16036966560701</v>
      </c>
      <c r="AA27">
        <v>-8.5874222560467892</v>
      </c>
      <c r="AB27" t="s">
        <v>7067</v>
      </c>
      <c r="AC27" t="s">
        <v>236</v>
      </c>
      <c r="AL27" t="s">
        <v>217</v>
      </c>
      <c r="AM27" t="s">
        <v>7068</v>
      </c>
      <c r="AN27" t="s">
        <v>6</v>
      </c>
      <c r="AO27" s="57">
        <v>46335.476226851853</v>
      </c>
      <c r="AP27" s="57">
        <v>46277.333333333336</v>
      </c>
      <c r="AR27" t="s">
        <v>218</v>
      </c>
      <c r="AS27" t="s">
        <v>219</v>
      </c>
      <c r="AT27" t="s">
        <v>230</v>
      </c>
      <c r="AU27">
        <v>20260912</v>
      </c>
      <c r="AV27" t="s">
        <v>221</v>
      </c>
      <c r="AW27" t="s">
        <v>7069</v>
      </c>
      <c r="AX27" t="s">
        <v>222</v>
      </c>
      <c r="BA27" s="57">
        <v>46277.333333333336</v>
      </c>
      <c r="BB27" t="s">
        <v>7068</v>
      </c>
      <c r="BC27">
        <v>2026</v>
      </c>
      <c r="BD27">
        <v>9</v>
      </c>
      <c r="BE27">
        <v>12</v>
      </c>
      <c r="BF27" s="6">
        <f t="shared" si="0"/>
        <v>46277</v>
      </c>
      <c r="BG27">
        <f t="shared" si="1"/>
        <v>-0.33333333333575865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1002588723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243</v>
      </c>
      <c r="I28" t="s">
        <v>212</v>
      </c>
      <c r="J28" t="s">
        <v>213</v>
      </c>
      <c r="K28" t="s">
        <v>149</v>
      </c>
      <c r="M28" t="s">
        <v>76</v>
      </c>
      <c r="N28" t="s">
        <v>215</v>
      </c>
      <c r="O28" s="57">
        <v>46280.497719907406</v>
      </c>
      <c r="P28" s="57">
        <v>46280.536215277774</v>
      </c>
      <c r="Q28">
        <v>69389252</v>
      </c>
      <c r="S28">
        <v>172605804432</v>
      </c>
      <c r="T28" t="s">
        <v>7070</v>
      </c>
      <c r="U28" t="s">
        <v>7071</v>
      </c>
      <c r="V28" t="s">
        <v>7072</v>
      </c>
      <c r="Z28">
        <v>116.268396377795</v>
      </c>
      <c r="AA28">
        <v>-8.5822518270890598</v>
      </c>
      <c r="AB28" t="s">
        <v>7073</v>
      </c>
      <c r="AC28" t="s">
        <v>216</v>
      </c>
      <c r="AL28" t="s">
        <v>217</v>
      </c>
      <c r="AM28" t="s">
        <v>7074</v>
      </c>
      <c r="AN28" t="s">
        <v>6</v>
      </c>
      <c r="AO28" t="s">
        <v>7075</v>
      </c>
      <c r="AR28" t="s">
        <v>218</v>
      </c>
      <c r="AS28" t="s">
        <v>219</v>
      </c>
      <c r="AT28" t="s">
        <v>230</v>
      </c>
      <c r="AU28">
        <v>20260915</v>
      </c>
      <c r="AV28" t="s">
        <v>221</v>
      </c>
      <c r="AW28" t="s">
        <v>545</v>
      </c>
      <c r="AX28" t="s">
        <v>222</v>
      </c>
      <c r="BA28" s="57">
        <v>46280.291666666664</v>
      </c>
      <c r="BB28" t="s">
        <v>7074</v>
      </c>
      <c r="BC28">
        <v>2026</v>
      </c>
      <c r="BD28">
        <v>9</v>
      </c>
      <c r="BE28">
        <v>15</v>
      </c>
      <c r="BF28" s="6">
        <f t="shared" si="0"/>
        <v>46280</v>
      </c>
      <c r="BG28">
        <f t="shared" si="1"/>
        <v>-0.29166666666424135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1002570051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243</v>
      </c>
      <c r="I29" t="s">
        <v>212</v>
      </c>
      <c r="J29" t="s">
        <v>213</v>
      </c>
      <c r="K29" t="s">
        <v>149</v>
      </c>
      <c r="L29" t="s">
        <v>214</v>
      </c>
      <c r="M29" t="s">
        <v>2154</v>
      </c>
      <c r="N29" t="s">
        <v>215</v>
      </c>
      <c r="O29" s="57">
        <v>46268.614537037036</v>
      </c>
      <c r="P29" s="57">
        <v>46272.485902777778</v>
      </c>
      <c r="Q29">
        <v>69383223</v>
      </c>
      <c r="S29">
        <v>172605804358</v>
      </c>
      <c r="T29" t="s">
        <v>2382</v>
      </c>
      <c r="U29" t="s">
        <v>2383</v>
      </c>
      <c r="V29" t="s">
        <v>2384</v>
      </c>
      <c r="Z29">
        <v>116.1464021</v>
      </c>
      <c r="AA29">
        <v>-8.5756690999999901</v>
      </c>
      <c r="AB29" t="s">
        <v>2385</v>
      </c>
      <c r="AC29" t="s">
        <v>216</v>
      </c>
      <c r="AL29" t="s">
        <v>217</v>
      </c>
      <c r="AM29" t="s">
        <v>2386</v>
      </c>
      <c r="AN29" t="s">
        <v>6</v>
      </c>
      <c r="AO29" s="57">
        <v>46090.621493055558</v>
      </c>
      <c r="AP29" s="57">
        <v>46269.625</v>
      </c>
      <c r="AQ29" t="s">
        <v>2152</v>
      </c>
      <c r="AR29" t="s">
        <v>14</v>
      </c>
      <c r="AS29" t="s">
        <v>219</v>
      </c>
      <c r="AT29" t="s">
        <v>230</v>
      </c>
      <c r="AV29" t="s">
        <v>5560</v>
      </c>
      <c r="AW29" t="s">
        <v>885</v>
      </c>
      <c r="AX29" t="s">
        <v>222</v>
      </c>
      <c r="BA29" s="57">
        <v>46269.625</v>
      </c>
      <c r="BB29" t="s">
        <v>2386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MATARAM</v>
      </c>
    </row>
    <row r="30" spans="1:61">
      <c r="A30">
        <v>29</v>
      </c>
      <c r="B30">
        <v>1002572616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243</v>
      </c>
      <c r="I30" t="s">
        <v>212</v>
      </c>
      <c r="J30" t="s">
        <v>213</v>
      </c>
      <c r="K30" t="s">
        <v>149</v>
      </c>
      <c r="L30" t="s">
        <v>1748</v>
      </c>
      <c r="M30" t="s">
        <v>2154</v>
      </c>
      <c r="N30" t="s">
        <v>215</v>
      </c>
      <c r="O30" s="57">
        <v>46269.747870370367</v>
      </c>
      <c r="P30" s="57">
        <v>46274.385300925926</v>
      </c>
      <c r="Q30">
        <v>69384215</v>
      </c>
      <c r="R30">
        <v>3707704041</v>
      </c>
      <c r="S30">
        <v>172605804361</v>
      </c>
      <c r="T30" t="s">
        <v>5539</v>
      </c>
      <c r="U30" t="s">
        <v>5540</v>
      </c>
      <c r="V30" t="s">
        <v>5541</v>
      </c>
      <c r="Z30">
        <v>116.1424274</v>
      </c>
      <c r="AA30">
        <v>-8.6144418999999992</v>
      </c>
      <c r="AB30" t="s">
        <v>5542</v>
      </c>
      <c r="AC30" t="s">
        <v>236</v>
      </c>
      <c r="AL30" t="s">
        <v>217</v>
      </c>
      <c r="AM30" t="s">
        <v>5085</v>
      </c>
      <c r="AN30" t="s">
        <v>6</v>
      </c>
      <c r="AO30" s="57">
        <v>46121.757048611114</v>
      </c>
      <c r="AP30" s="57">
        <v>46270.625</v>
      </c>
      <c r="AR30" t="s">
        <v>14</v>
      </c>
      <c r="AS30" t="s">
        <v>219</v>
      </c>
      <c r="AT30" t="s">
        <v>230</v>
      </c>
      <c r="AV30" t="s">
        <v>6177</v>
      </c>
      <c r="AW30" t="s">
        <v>5543</v>
      </c>
      <c r="AX30" t="s">
        <v>222</v>
      </c>
      <c r="BA30" s="57">
        <v>46270.625</v>
      </c>
      <c r="BB30" t="s">
        <v>5085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MATARAM</v>
      </c>
    </row>
    <row r="31" spans="1:61">
      <c r="A31">
        <v>30</v>
      </c>
      <c r="B31">
        <v>1002584669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243</v>
      </c>
      <c r="I31" t="s">
        <v>212</v>
      </c>
      <c r="J31" t="s">
        <v>213</v>
      </c>
      <c r="K31" t="s">
        <v>149</v>
      </c>
      <c r="L31" t="s">
        <v>214</v>
      </c>
      <c r="M31" t="s">
        <v>2154</v>
      </c>
      <c r="N31" t="s">
        <v>215</v>
      </c>
      <c r="O31" s="57">
        <v>46278.410428240742</v>
      </c>
      <c r="P31" s="57">
        <v>46280.497708333336</v>
      </c>
      <c r="Q31">
        <v>69389252</v>
      </c>
      <c r="S31">
        <v>172605804400</v>
      </c>
      <c r="T31" t="s">
        <v>7070</v>
      </c>
      <c r="U31" t="s">
        <v>7076</v>
      </c>
      <c r="V31" t="s">
        <v>7077</v>
      </c>
      <c r="Z31">
        <v>116.258229464292</v>
      </c>
      <c r="AA31">
        <v>-8.5873718170836302</v>
      </c>
      <c r="AB31" t="s">
        <v>7073</v>
      </c>
      <c r="AC31" t="s">
        <v>216</v>
      </c>
      <c r="AL31" t="s">
        <v>217</v>
      </c>
      <c r="AM31" t="s">
        <v>7078</v>
      </c>
      <c r="AN31" t="s">
        <v>6</v>
      </c>
      <c r="AO31" t="s">
        <v>7079</v>
      </c>
      <c r="AP31" s="57">
        <v>46279.333333333336</v>
      </c>
      <c r="AR31" t="s">
        <v>14</v>
      </c>
      <c r="AS31" t="s">
        <v>219</v>
      </c>
      <c r="AT31" t="s">
        <v>230</v>
      </c>
      <c r="AV31" t="s">
        <v>7080</v>
      </c>
      <c r="AW31" t="s">
        <v>7081</v>
      </c>
      <c r="AX31" t="s">
        <v>222</v>
      </c>
      <c r="BA31" s="57">
        <v>46279.333333333336</v>
      </c>
      <c r="BB31" t="s">
        <v>7078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MATARAM</v>
      </c>
    </row>
    <row r="32" spans="1:61">
      <c r="A32">
        <v>31</v>
      </c>
      <c r="B32">
        <v>1002583442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243</v>
      </c>
      <c r="I32" t="s">
        <v>212</v>
      </c>
      <c r="J32" t="s">
        <v>213</v>
      </c>
      <c r="K32" t="s">
        <v>149</v>
      </c>
      <c r="L32" t="s">
        <v>214</v>
      </c>
      <c r="M32" t="s">
        <v>224</v>
      </c>
      <c r="N32" t="s">
        <v>215</v>
      </c>
      <c r="O32" s="57">
        <v>46276.693715277775</v>
      </c>
      <c r="P32" s="57">
        <v>46277.639768518522</v>
      </c>
      <c r="Q32">
        <v>69388667</v>
      </c>
      <c r="S32">
        <v>172605804409</v>
      </c>
      <c r="T32" t="s">
        <v>7082</v>
      </c>
      <c r="U32" t="s">
        <v>7083</v>
      </c>
      <c r="V32" t="s">
        <v>7084</v>
      </c>
      <c r="Z32">
        <v>116.149141</v>
      </c>
      <c r="AA32">
        <v>-8.6188120000000001</v>
      </c>
      <c r="AB32" t="s">
        <v>7085</v>
      </c>
      <c r="AC32" t="s">
        <v>236</v>
      </c>
      <c r="AL32" t="s">
        <v>217</v>
      </c>
      <c r="AM32" t="s">
        <v>7086</v>
      </c>
      <c r="AN32" t="s">
        <v>6</v>
      </c>
      <c r="AO32" s="57">
        <v>46335.694409722222</v>
      </c>
      <c r="AP32" s="57">
        <v>46277.625</v>
      </c>
      <c r="AR32" t="s">
        <v>18</v>
      </c>
      <c r="AS32" t="s">
        <v>219</v>
      </c>
      <c r="AT32" t="s">
        <v>230</v>
      </c>
      <c r="AV32" t="s">
        <v>226</v>
      </c>
      <c r="AW32" t="s">
        <v>7087</v>
      </c>
      <c r="AX32" t="s">
        <v>222</v>
      </c>
      <c r="BA32" s="57">
        <v>46277.625</v>
      </c>
      <c r="BB32" t="s">
        <v>7086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MATARAM</v>
      </c>
    </row>
    <row r="33" spans="1:61">
      <c r="A33">
        <v>32</v>
      </c>
      <c r="B33">
        <v>1002577930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243</v>
      </c>
      <c r="I33" t="s">
        <v>212</v>
      </c>
      <c r="J33" t="s">
        <v>213</v>
      </c>
      <c r="K33" t="s">
        <v>149</v>
      </c>
      <c r="M33" t="s">
        <v>2151</v>
      </c>
      <c r="N33" t="s">
        <v>215</v>
      </c>
      <c r="O33" s="57">
        <v>46274.357685185183</v>
      </c>
      <c r="P33" s="57">
        <v>46274.369722222225</v>
      </c>
      <c r="Q33">
        <v>69384215</v>
      </c>
      <c r="R33">
        <v>3707704041</v>
      </c>
      <c r="S33">
        <v>172605804388</v>
      </c>
      <c r="T33" t="s">
        <v>5539</v>
      </c>
      <c r="U33" t="s">
        <v>5997</v>
      </c>
      <c r="V33" t="s">
        <v>5998</v>
      </c>
      <c r="Z33">
        <v>116.14186290000001</v>
      </c>
      <c r="AA33">
        <v>-8.6164749</v>
      </c>
      <c r="AB33" t="s">
        <v>5542</v>
      </c>
      <c r="AC33" t="s">
        <v>284</v>
      </c>
      <c r="AL33" t="s">
        <v>217</v>
      </c>
      <c r="AM33" t="s">
        <v>5999</v>
      </c>
      <c r="AN33" t="s">
        <v>6</v>
      </c>
      <c r="AO33" s="57">
        <v>46274.361087962963</v>
      </c>
      <c r="AR33" t="s">
        <v>14</v>
      </c>
      <c r="AS33" t="s">
        <v>219</v>
      </c>
      <c r="AT33" t="s">
        <v>230</v>
      </c>
      <c r="AV33" t="s">
        <v>2153</v>
      </c>
      <c r="AW33" t="s">
        <v>585</v>
      </c>
      <c r="AX33" t="s">
        <v>222</v>
      </c>
      <c r="BA33" s="57">
        <v>46274.291666666664</v>
      </c>
      <c r="BB33" t="s">
        <v>5999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MATARAM</v>
      </c>
    </row>
    <row r="34" spans="1:61">
      <c r="A34">
        <v>33</v>
      </c>
      <c r="B34">
        <v>1002564550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243</v>
      </c>
      <c r="I34" t="s">
        <v>212</v>
      </c>
      <c r="J34" t="s">
        <v>213</v>
      </c>
      <c r="K34" t="s">
        <v>149</v>
      </c>
      <c r="L34" t="s">
        <v>214</v>
      </c>
      <c r="M34" t="s">
        <v>559</v>
      </c>
      <c r="N34" t="s">
        <v>215</v>
      </c>
      <c r="O34" s="57">
        <v>46266.411261574074</v>
      </c>
      <c r="P34" s="57">
        <v>46281.322939814818</v>
      </c>
      <c r="Q34">
        <v>69372675</v>
      </c>
      <c r="S34">
        <v>172605804430</v>
      </c>
      <c r="T34" t="s">
        <v>932</v>
      </c>
      <c r="U34" t="s">
        <v>7088</v>
      </c>
      <c r="V34" t="s">
        <v>933</v>
      </c>
      <c r="Z34">
        <v>116.229</v>
      </c>
      <c r="AA34">
        <v>-8.5942000000000007</v>
      </c>
      <c r="AB34" t="s">
        <v>934</v>
      </c>
      <c r="AC34" t="s">
        <v>236</v>
      </c>
      <c r="AL34" t="s">
        <v>217</v>
      </c>
      <c r="AM34" t="s">
        <v>7089</v>
      </c>
      <c r="AN34" t="s">
        <v>6</v>
      </c>
      <c r="AO34" s="57">
        <v>46031.413310185184</v>
      </c>
      <c r="AP34" s="57">
        <v>46281</v>
      </c>
      <c r="AR34" t="s">
        <v>548</v>
      </c>
      <c r="AS34" t="s">
        <v>219</v>
      </c>
      <c r="AT34" t="s">
        <v>230</v>
      </c>
      <c r="AV34" t="s">
        <v>846</v>
      </c>
      <c r="AW34" t="s">
        <v>883</v>
      </c>
      <c r="AX34" t="s">
        <v>222</v>
      </c>
      <c r="BA34" s="57">
        <v>46281.458333333336</v>
      </c>
      <c r="BB34" t="s">
        <v>7089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str">
        <f>VLOOKUP(H34,Sheet2!$A$1:$B$270,2,FALSE)</f>
        <v>MATARAM</v>
      </c>
    </row>
    <row r="35" spans="1:61">
      <c r="A35">
        <v>34</v>
      </c>
      <c r="B35">
        <v>1002565180</v>
      </c>
      <c r="C35">
        <v>3</v>
      </c>
      <c r="D35" t="s">
        <v>45</v>
      </c>
      <c r="E35">
        <v>5</v>
      </c>
      <c r="F35" t="s">
        <v>210</v>
      </c>
      <c r="G35" t="s">
        <v>115</v>
      </c>
      <c r="H35" t="s">
        <v>273</v>
      </c>
      <c r="I35" t="s">
        <v>212</v>
      </c>
      <c r="J35" t="s">
        <v>213</v>
      </c>
      <c r="K35" t="s">
        <v>149</v>
      </c>
      <c r="M35" t="s">
        <v>76</v>
      </c>
      <c r="N35" t="s">
        <v>215</v>
      </c>
      <c r="O35" s="57">
        <v>46266.501782407409</v>
      </c>
      <c r="P35" s="57">
        <v>46267.470810185187</v>
      </c>
      <c r="Q35">
        <v>69378774</v>
      </c>
      <c r="S35">
        <v>172603791812</v>
      </c>
      <c r="T35" t="s">
        <v>1017</v>
      </c>
      <c r="U35" t="s">
        <v>1381</v>
      </c>
      <c r="V35" t="s">
        <v>1382</v>
      </c>
      <c r="Z35">
        <v>116.28367710000001</v>
      </c>
      <c r="AA35">
        <v>-8.8907635000000003</v>
      </c>
      <c r="AB35" t="s">
        <v>1018</v>
      </c>
      <c r="AC35" t="s">
        <v>216</v>
      </c>
      <c r="AL35" t="s">
        <v>217</v>
      </c>
      <c r="AM35" t="s">
        <v>1383</v>
      </c>
      <c r="AN35" t="s">
        <v>6</v>
      </c>
      <c r="AO35" s="57">
        <v>46031.506874999999</v>
      </c>
      <c r="AR35" t="s">
        <v>218</v>
      </c>
      <c r="AS35" t="s">
        <v>899</v>
      </c>
      <c r="AT35" t="s">
        <v>230</v>
      </c>
      <c r="AU35">
        <v>20260902</v>
      </c>
      <c r="AV35" t="s">
        <v>221</v>
      </c>
      <c r="AW35" t="s">
        <v>545</v>
      </c>
      <c r="AX35" t="s">
        <v>222</v>
      </c>
      <c r="BA35" s="57">
        <v>46266.291666666664</v>
      </c>
      <c r="BB35" t="s">
        <v>1383</v>
      </c>
      <c r="BC35">
        <v>2026</v>
      </c>
      <c r="BD35">
        <v>9</v>
      </c>
      <c r="BE35">
        <v>2</v>
      </c>
      <c r="BF35" s="6">
        <f t="shared" si="0"/>
        <v>46267</v>
      </c>
      <c r="BG35">
        <f t="shared" si="1"/>
        <v>0.70833333333575865</v>
      </c>
      <c r="BH35" t="str">
        <f t="shared" si="2"/>
        <v>COMPLY</v>
      </c>
      <c r="BI35" t="str">
        <f>VLOOKUP(H35,Sheet2!$A$1:$B$270,2,FALSE)</f>
        <v>SELONG</v>
      </c>
    </row>
    <row r="36" spans="1:61">
      <c r="A36">
        <v>35</v>
      </c>
      <c r="B36">
        <v>1002566867</v>
      </c>
      <c r="C36">
        <v>3</v>
      </c>
      <c r="D36" t="s">
        <v>45</v>
      </c>
      <c r="E36">
        <v>5</v>
      </c>
      <c r="F36" t="s">
        <v>210</v>
      </c>
      <c r="G36" t="s">
        <v>115</v>
      </c>
      <c r="H36" t="s">
        <v>273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46267.399953703702</v>
      </c>
      <c r="P36" s="57">
        <v>46268.627337962964</v>
      </c>
      <c r="Q36">
        <v>69382037</v>
      </c>
      <c r="S36">
        <v>172603791820</v>
      </c>
      <c r="T36" t="s">
        <v>1721</v>
      </c>
      <c r="U36" t="s">
        <v>1722</v>
      </c>
      <c r="V36" t="s">
        <v>1723</v>
      </c>
      <c r="Z36">
        <v>116.39441290000001</v>
      </c>
      <c r="AA36">
        <v>-8.6871682000000003</v>
      </c>
      <c r="AB36" t="s">
        <v>1724</v>
      </c>
      <c r="AC36" t="s">
        <v>216</v>
      </c>
      <c r="AL36" t="s">
        <v>217</v>
      </c>
      <c r="AM36" t="s">
        <v>1685</v>
      </c>
      <c r="AN36" t="s">
        <v>6</v>
      </c>
      <c r="AO36" s="57">
        <v>46062.402870370373</v>
      </c>
      <c r="AP36" s="57">
        <v>46268.625</v>
      </c>
      <c r="AR36" t="s">
        <v>218</v>
      </c>
      <c r="AS36" t="s">
        <v>899</v>
      </c>
      <c r="AT36" t="s">
        <v>230</v>
      </c>
      <c r="AU36">
        <v>20260903</v>
      </c>
      <c r="AV36" t="s">
        <v>221</v>
      </c>
      <c r="AW36" t="s">
        <v>882</v>
      </c>
      <c r="AX36" t="s">
        <v>222</v>
      </c>
      <c r="BA36" s="57">
        <v>46268.625</v>
      </c>
      <c r="BB36" t="s">
        <v>1685</v>
      </c>
      <c r="BC36">
        <v>2026</v>
      </c>
      <c r="BD36">
        <v>9</v>
      </c>
      <c r="BE36">
        <v>3</v>
      </c>
      <c r="BF36" s="6">
        <f t="shared" si="0"/>
        <v>46268</v>
      </c>
      <c r="BG36">
        <f t="shared" si="1"/>
        <v>-0.625</v>
      </c>
      <c r="BH36" t="str">
        <f t="shared" si="2"/>
        <v>COMPLY</v>
      </c>
      <c r="BI36" t="str">
        <f>VLOOKUP(H36,Sheet2!$A$1:$B$270,2,FALSE)</f>
        <v>SELONG</v>
      </c>
    </row>
    <row r="37" spans="1:61">
      <c r="A37">
        <v>36</v>
      </c>
      <c r="B37">
        <v>1002569581</v>
      </c>
      <c r="C37">
        <v>3</v>
      </c>
      <c r="D37" t="s">
        <v>45</v>
      </c>
      <c r="E37">
        <v>5</v>
      </c>
      <c r="F37" t="s">
        <v>210</v>
      </c>
      <c r="G37" t="s">
        <v>115</v>
      </c>
      <c r="H37" t="s">
        <v>273</v>
      </c>
      <c r="I37" t="s">
        <v>212</v>
      </c>
      <c r="J37" t="s">
        <v>213</v>
      </c>
      <c r="K37" t="s">
        <v>149</v>
      </c>
      <c r="L37" t="s">
        <v>214</v>
      </c>
      <c r="M37" t="s">
        <v>76</v>
      </c>
      <c r="N37" t="s">
        <v>215</v>
      </c>
      <c r="O37" s="57">
        <v>46268.516631944447</v>
      </c>
      <c r="P37" s="57">
        <v>46268.803483796299</v>
      </c>
      <c r="Q37">
        <v>69383074</v>
      </c>
      <c r="S37">
        <v>172603791838</v>
      </c>
      <c r="T37" t="s">
        <v>2804</v>
      </c>
      <c r="U37" t="s">
        <v>2805</v>
      </c>
      <c r="V37" t="s">
        <v>2806</v>
      </c>
      <c r="Z37">
        <v>116.322920322418</v>
      </c>
      <c r="AA37">
        <v>-8.8939756321751897</v>
      </c>
      <c r="AB37" t="s">
        <v>2807</v>
      </c>
      <c r="AC37" t="s">
        <v>216</v>
      </c>
      <c r="AL37" t="s">
        <v>217</v>
      </c>
      <c r="AM37" t="s">
        <v>2593</v>
      </c>
      <c r="AN37" t="s">
        <v>6</v>
      </c>
      <c r="AO37" s="57">
        <v>46090.517581018517</v>
      </c>
      <c r="AP37" s="57">
        <v>46270.333333333336</v>
      </c>
      <c r="AR37" t="s">
        <v>218</v>
      </c>
      <c r="AS37" t="s">
        <v>899</v>
      </c>
      <c r="AT37" t="s">
        <v>230</v>
      </c>
      <c r="AU37">
        <v>20260903</v>
      </c>
      <c r="AV37" t="s">
        <v>221</v>
      </c>
      <c r="AW37" t="s">
        <v>537</v>
      </c>
      <c r="AX37" t="s">
        <v>222</v>
      </c>
      <c r="BA37" s="57">
        <v>46270.333333333336</v>
      </c>
      <c r="BB37" t="s">
        <v>2593</v>
      </c>
      <c r="BC37">
        <v>2026</v>
      </c>
      <c r="BD37">
        <v>9</v>
      </c>
      <c r="BE37">
        <v>3</v>
      </c>
      <c r="BF37" s="6">
        <f t="shared" si="0"/>
        <v>46268</v>
      </c>
      <c r="BG37">
        <f t="shared" si="1"/>
        <v>-2.3333333333357587</v>
      </c>
      <c r="BH37" t="str">
        <f t="shared" si="2"/>
        <v>COMPLY</v>
      </c>
      <c r="BI37" t="str">
        <f>VLOOKUP(H37,Sheet2!$A$1:$B$270,2,FALSE)</f>
        <v>SELONG</v>
      </c>
    </row>
    <row r="38" spans="1:61">
      <c r="A38">
        <v>37</v>
      </c>
      <c r="B38">
        <v>1002571475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273</v>
      </c>
      <c r="I38" t="s">
        <v>212</v>
      </c>
      <c r="J38" t="s">
        <v>213</v>
      </c>
      <c r="K38" t="s">
        <v>149</v>
      </c>
      <c r="L38" t="s">
        <v>214</v>
      </c>
      <c r="M38" t="s">
        <v>76</v>
      </c>
      <c r="N38" t="s">
        <v>215</v>
      </c>
      <c r="O38" s="57">
        <v>46269.521493055552</v>
      </c>
      <c r="P38" s="57">
        <v>46270.698599537034</v>
      </c>
      <c r="Q38">
        <v>69383834</v>
      </c>
      <c r="S38">
        <v>172603791537</v>
      </c>
      <c r="T38" t="s">
        <v>5091</v>
      </c>
      <c r="U38" t="s">
        <v>2231</v>
      </c>
      <c r="V38" t="s">
        <v>5092</v>
      </c>
      <c r="Z38">
        <v>116.404023</v>
      </c>
      <c r="AA38">
        <v>-8.6981979999999997</v>
      </c>
      <c r="AB38" t="s">
        <v>5093</v>
      </c>
      <c r="AC38" t="s">
        <v>236</v>
      </c>
      <c r="AL38" t="s">
        <v>217</v>
      </c>
      <c r="AM38" t="s">
        <v>5094</v>
      </c>
      <c r="AN38" t="s">
        <v>6</v>
      </c>
      <c r="AO38" s="57">
        <v>46121.527766203704</v>
      </c>
      <c r="AP38" s="57">
        <v>46270.541666666664</v>
      </c>
      <c r="AR38" t="s">
        <v>218</v>
      </c>
      <c r="AS38" t="s">
        <v>899</v>
      </c>
      <c r="AT38" t="s">
        <v>230</v>
      </c>
      <c r="AU38">
        <v>20260905</v>
      </c>
      <c r="AV38" t="s">
        <v>221</v>
      </c>
      <c r="AW38" t="s">
        <v>882</v>
      </c>
      <c r="AX38" t="s">
        <v>222</v>
      </c>
      <c r="BA38" s="57">
        <v>46270.541666666664</v>
      </c>
      <c r="BB38" t="s">
        <v>5094</v>
      </c>
      <c r="BC38">
        <v>2026</v>
      </c>
      <c r="BD38">
        <v>9</v>
      </c>
      <c r="BE38">
        <v>5</v>
      </c>
      <c r="BF38" s="6">
        <f t="shared" si="0"/>
        <v>46270</v>
      </c>
      <c r="BG38">
        <f t="shared" si="1"/>
        <v>-0.54166666666424135</v>
      </c>
      <c r="BH38" t="str">
        <f t="shared" si="2"/>
        <v>COMPLY</v>
      </c>
      <c r="BI38" t="str">
        <f>VLOOKUP(H38,Sheet2!$A$1:$B$270,2,FALSE)</f>
        <v>SELONG</v>
      </c>
    </row>
    <row r="39" spans="1:61">
      <c r="A39">
        <v>38</v>
      </c>
      <c r="B39">
        <v>1002571484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273</v>
      </c>
      <c r="I39" t="s">
        <v>212</v>
      </c>
      <c r="J39" t="s">
        <v>213</v>
      </c>
      <c r="K39" t="s">
        <v>149</v>
      </c>
      <c r="L39" t="s">
        <v>214</v>
      </c>
      <c r="M39" t="s">
        <v>76</v>
      </c>
      <c r="N39" t="s">
        <v>215</v>
      </c>
      <c r="O39" s="57">
        <v>46269.527048611111</v>
      </c>
      <c r="P39" s="57">
        <v>46270.684432870374</v>
      </c>
      <c r="Q39">
        <v>69383839</v>
      </c>
      <c r="S39">
        <v>172603791543</v>
      </c>
      <c r="T39" t="s">
        <v>5082</v>
      </c>
      <c r="U39" t="s">
        <v>2231</v>
      </c>
      <c r="V39" t="s">
        <v>5083</v>
      </c>
      <c r="Z39">
        <v>116.404023</v>
      </c>
      <c r="AA39">
        <v>-8.6981979999999997</v>
      </c>
      <c r="AB39" t="s">
        <v>5084</v>
      </c>
      <c r="AC39" t="s">
        <v>236</v>
      </c>
      <c r="AL39" t="s">
        <v>217</v>
      </c>
      <c r="AM39" t="s">
        <v>5085</v>
      </c>
      <c r="AN39" t="s">
        <v>6</v>
      </c>
      <c r="AO39" s="57">
        <v>46121.527766203704</v>
      </c>
      <c r="AP39" s="57">
        <v>46270.625</v>
      </c>
      <c r="AR39" t="s">
        <v>218</v>
      </c>
      <c r="AS39" t="s">
        <v>899</v>
      </c>
      <c r="AT39" t="s">
        <v>230</v>
      </c>
      <c r="AU39">
        <v>20260905</v>
      </c>
      <c r="AV39" t="s">
        <v>221</v>
      </c>
      <c r="AW39" t="s">
        <v>882</v>
      </c>
      <c r="AX39" t="s">
        <v>222</v>
      </c>
      <c r="BA39" s="57">
        <v>46270.625</v>
      </c>
      <c r="BB39" t="s">
        <v>5085</v>
      </c>
      <c r="BC39">
        <v>2026</v>
      </c>
      <c r="BD39">
        <v>9</v>
      </c>
      <c r="BE39">
        <v>5</v>
      </c>
      <c r="BF39" s="6">
        <f t="shared" si="0"/>
        <v>46270</v>
      </c>
      <c r="BG39">
        <f t="shared" si="1"/>
        <v>-0.625</v>
      </c>
      <c r="BH39" t="str">
        <f t="shared" si="2"/>
        <v>COMPLY</v>
      </c>
      <c r="BI39" t="str">
        <f>VLOOKUP(H39,Sheet2!$A$1:$B$270,2,FALSE)</f>
        <v>SELONG</v>
      </c>
    </row>
    <row r="40" spans="1:61">
      <c r="A40">
        <v>39</v>
      </c>
      <c r="B40">
        <v>1002570954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273</v>
      </c>
      <c r="I40" t="s">
        <v>212</v>
      </c>
      <c r="J40" t="s">
        <v>213</v>
      </c>
      <c r="K40" t="s">
        <v>149</v>
      </c>
      <c r="L40" t="s">
        <v>214</v>
      </c>
      <c r="M40" t="s">
        <v>76</v>
      </c>
      <c r="N40" t="s">
        <v>215</v>
      </c>
      <c r="O40" s="57">
        <v>46269.393726851849</v>
      </c>
      <c r="P40" s="57">
        <v>46270.662430555552</v>
      </c>
      <c r="Q40">
        <v>69383594</v>
      </c>
      <c r="S40">
        <v>172603791538</v>
      </c>
      <c r="T40" t="s">
        <v>5005</v>
      </c>
      <c r="U40" t="s">
        <v>2231</v>
      </c>
      <c r="V40" t="s">
        <v>5006</v>
      </c>
      <c r="Z40">
        <v>116.4045907</v>
      </c>
      <c r="AA40">
        <v>-8.6998268999999997</v>
      </c>
      <c r="AB40" t="s">
        <v>5007</v>
      </c>
      <c r="AC40" t="s">
        <v>216</v>
      </c>
      <c r="AL40" t="s">
        <v>217</v>
      </c>
      <c r="AM40" t="s">
        <v>5008</v>
      </c>
      <c r="AN40" t="s">
        <v>6</v>
      </c>
      <c r="AO40" s="57">
        <v>46121.402731481481</v>
      </c>
      <c r="AP40" s="57">
        <v>46270.333333333336</v>
      </c>
      <c r="AR40" t="s">
        <v>218</v>
      </c>
      <c r="AS40" t="s">
        <v>899</v>
      </c>
      <c r="AT40" t="s">
        <v>230</v>
      </c>
      <c r="AU40">
        <v>20260905</v>
      </c>
      <c r="AV40" t="s">
        <v>221</v>
      </c>
      <c r="AW40" t="s">
        <v>882</v>
      </c>
      <c r="AX40" t="s">
        <v>222</v>
      </c>
      <c r="BA40" s="57">
        <v>46270.333333333336</v>
      </c>
      <c r="BB40" t="s">
        <v>5008</v>
      </c>
      <c r="BC40">
        <v>2026</v>
      </c>
      <c r="BD40">
        <v>9</v>
      </c>
      <c r="BE40">
        <v>5</v>
      </c>
      <c r="BF40" s="6">
        <f t="shared" si="0"/>
        <v>46270</v>
      </c>
      <c r="BG40">
        <f t="shared" si="1"/>
        <v>-0.33333333333575865</v>
      </c>
      <c r="BH40" t="str">
        <f t="shared" si="2"/>
        <v>COMPLY</v>
      </c>
      <c r="BI40" t="str">
        <f>VLOOKUP(H40,Sheet2!$A$1:$B$270,2,FALSE)</f>
        <v>SELONG</v>
      </c>
    </row>
    <row r="41" spans="1:61">
      <c r="A41">
        <v>40</v>
      </c>
      <c r="B41">
        <v>1002573071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273</v>
      </c>
      <c r="I41" t="s">
        <v>212</v>
      </c>
      <c r="J41" t="s">
        <v>213</v>
      </c>
      <c r="K41" t="s">
        <v>149</v>
      </c>
      <c r="M41" t="s">
        <v>76</v>
      </c>
      <c r="N41" t="s">
        <v>215</v>
      </c>
      <c r="O41" s="57">
        <v>46270.555532407408</v>
      </c>
      <c r="P41" s="57">
        <v>46270.64571759259</v>
      </c>
      <c r="Q41">
        <v>69383425</v>
      </c>
      <c r="S41">
        <v>172603791845</v>
      </c>
      <c r="T41" t="s">
        <v>2245</v>
      </c>
      <c r="U41" t="s">
        <v>4489</v>
      </c>
      <c r="V41" t="s">
        <v>4701</v>
      </c>
      <c r="Z41">
        <v>116.39855723076001</v>
      </c>
      <c r="AA41">
        <v>-8.6922267386471699</v>
      </c>
      <c r="AB41" t="s">
        <v>2247</v>
      </c>
      <c r="AC41" t="s">
        <v>216</v>
      </c>
      <c r="AL41" t="s">
        <v>217</v>
      </c>
      <c r="AM41" t="s">
        <v>4702</v>
      </c>
      <c r="AN41" t="s">
        <v>6</v>
      </c>
      <c r="AO41" s="57">
        <v>46151.559398148151</v>
      </c>
      <c r="AR41" t="s">
        <v>218</v>
      </c>
      <c r="AS41" t="s">
        <v>899</v>
      </c>
      <c r="AT41" t="s">
        <v>230</v>
      </c>
      <c r="AU41">
        <v>20260905</v>
      </c>
      <c r="AV41" t="s">
        <v>221</v>
      </c>
      <c r="AW41" t="s">
        <v>544</v>
      </c>
      <c r="AX41" t="s">
        <v>222</v>
      </c>
      <c r="BA41" s="57">
        <v>46270.291666666664</v>
      </c>
      <c r="BB41" t="s">
        <v>4702</v>
      </c>
      <c r="BC41">
        <v>2026</v>
      </c>
      <c r="BD41">
        <v>9</v>
      </c>
      <c r="BE41">
        <v>5</v>
      </c>
      <c r="BF41" s="6">
        <f t="shared" si="0"/>
        <v>46270</v>
      </c>
      <c r="BG41">
        <f t="shared" si="1"/>
        <v>-0.29166666666424135</v>
      </c>
      <c r="BH41" t="str">
        <f t="shared" si="2"/>
        <v>COMPLY</v>
      </c>
      <c r="BI41" t="str">
        <f>VLOOKUP(H41,Sheet2!$A$1:$B$270,2,FALSE)</f>
        <v>SELONG</v>
      </c>
    </row>
    <row r="42" spans="1:61">
      <c r="A42">
        <v>41</v>
      </c>
      <c r="B42">
        <v>1002573026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273</v>
      </c>
      <c r="I42" t="s">
        <v>212</v>
      </c>
      <c r="J42" t="s">
        <v>213</v>
      </c>
      <c r="K42" t="s">
        <v>149</v>
      </c>
      <c r="M42" t="s">
        <v>76</v>
      </c>
      <c r="N42" t="s">
        <v>215</v>
      </c>
      <c r="O42" s="57">
        <v>46270.523969907408</v>
      </c>
      <c r="P42" s="57">
        <v>46270.643078703702</v>
      </c>
      <c r="Q42">
        <v>69383417</v>
      </c>
      <c r="S42">
        <v>172603791844</v>
      </c>
      <c r="T42" t="s">
        <v>2230</v>
      </c>
      <c r="U42" t="s">
        <v>4489</v>
      </c>
      <c r="V42" t="s">
        <v>4490</v>
      </c>
      <c r="Z42">
        <v>116.39855723076001</v>
      </c>
      <c r="AA42">
        <v>-8.6922267386471699</v>
      </c>
      <c r="AB42" t="s">
        <v>2233</v>
      </c>
      <c r="AC42" t="s">
        <v>216</v>
      </c>
      <c r="AL42" t="s">
        <v>217</v>
      </c>
      <c r="AM42" t="s">
        <v>3966</v>
      </c>
      <c r="AN42" t="s">
        <v>6</v>
      </c>
      <c r="AO42" s="57">
        <v>46151.527766203704</v>
      </c>
      <c r="AR42" t="s">
        <v>218</v>
      </c>
      <c r="AS42" t="s">
        <v>899</v>
      </c>
      <c r="AT42" t="s">
        <v>230</v>
      </c>
      <c r="AU42">
        <v>20260905</v>
      </c>
      <c r="AV42" t="s">
        <v>221</v>
      </c>
      <c r="AW42" t="s">
        <v>567</v>
      </c>
      <c r="AX42" t="s">
        <v>222</v>
      </c>
      <c r="BA42" s="57">
        <v>46270.291666666664</v>
      </c>
      <c r="BB42" t="s">
        <v>3966</v>
      </c>
      <c r="BC42">
        <v>2026</v>
      </c>
      <c r="BD42">
        <v>9</v>
      </c>
      <c r="BE42">
        <v>5</v>
      </c>
      <c r="BF42" s="6">
        <f t="shared" si="0"/>
        <v>46270</v>
      </c>
      <c r="BG42">
        <f t="shared" si="1"/>
        <v>-0.29166666666424135</v>
      </c>
      <c r="BH42" t="str">
        <f t="shared" si="2"/>
        <v>COMPLY</v>
      </c>
      <c r="BI42" t="str">
        <f>VLOOKUP(H42,Sheet2!$A$1:$B$270,2,FALSE)</f>
        <v>SELONG</v>
      </c>
    </row>
    <row r="43" spans="1:61">
      <c r="A43">
        <v>42</v>
      </c>
      <c r="B43">
        <v>1002573488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273</v>
      </c>
      <c r="I43" t="s">
        <v>212</v>
      </c>
      <c r="J43" t="s">
        <v>213</v>
      </c>
      <c r="K43" t="s">
        <v>149</v>
      </c>
      <c r="L43" t="s">
        <v>214</v>
      </c>
      <c r="M43" t="s">
        <v>76</v>
      </c>
      <c r="N43" t="s">
        <v>215</v>
      </c>
      <c r="O43" s="57">
        <v>46271.40828703704</v>
      </c>
      <c r="P43" s="57">
        <v>46272.847708333335</v>
      </c>
      <c r="Q43">
        <v>69384732</v>
      </c>
      <c r="S43">
        <v>172603791328</v>
      </c>
      <c r="T43" t="s">
        <v>4308</v>
      </c>
      <c r="U43" t="s">
        <v>4309</v>
      </c>
      <c r="V43" t="s">
        <v>4310</v>
      </c>
      <c r="Z43">
        <v>116.33638434112</v>
      </c>
      <c r="AA43">
        <v>-8.7196005786086292</v>
      </c>
      <c r="AB43" t="s">
        <v>4311</v>
      </c>
      <c r="AC43" t="s">
        <v>216</v>
      </c>
      <c r="AL43" t="s">
        <v>217</v>
      </c>
      <c r="AM43" t="s">
        <v>4312</v>
      </c>
      <c r="AN43" t="s">
        <v>6</v>
      </c>
      <c r="AO43" s="57">
        <v>46182.413124999999</v>
      </c>
      <c r="AP43" s="57">
        <v>46272.333333333336</v>
      </c>
      <c r="AR43" t="s">
        <v>218</v>
      </c>
      <c r="AS43" t="s">
        <v>899</v>
      </c>
      <c r="AT43" t="s">
        <v>230</v>
      </c>
      <c r="AU43">
        <v>20260907</v>
      </c>
      <c r="AV43" t="s">
        <v>221</v>
      </c>
      <c r="AW43" t="s">
        <v>537</v>
      </c>
      <c r="AX43" t="s">
        <v>222</v>
      </c>
      <c r="BA43" s="57">
        <v>46272.333333333336</v>
      </c>
      <c r="BB43" t="s">
        <v>4312</v>
      </c>
      <c r="BC43">
        <v>2026</v>
      </c>
      <c r="BD43">
        <v>9</v>
      </c>
      <c r="BE43">
        <v>7</v>
      </c>
      <c r="BF43" s="6">
        <f t="shared" si="0"/>
        <v>46272</v>
      </c>
      <c r="BG43">
        <f t="shared" si="1"/>
        <v>-0.33333333333575865</v>
      </c>
      <c r="BH43" t="str">
        <f t="shared" si="2"/>
        <v>COMPLY</v>
      </c>
      <c r="BI43" t="str">
        <f>VLOOKUP(H43,Sheet2!$A$1:$B$270,2,FALSE)</f>
        <v>SELONG</v>
      </c>
    </row>
    <row r="44" spans="1:61">
      <c r="A44">
        <v>43</v>
      </c>
      <c r="B44">
        <v>1002573692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273</v>
      </c>
      <c r="I44" t="s">
        <v>212</v>
      </c>
      <c r="J44" t="s">
        <v>213</v>
      </c>
      <c r="K44" t="s">
        <v>149</v>
      </c>
      <c r="M44" t="s">
        <v>76</v>
      </c>
      <c r="N44" t="s">
        <v>215</v>
      </c>
      <c r="O44" s="57">
        <v>46271.687175925923</v>
      </c>
      <c r="P44" s="57">
        <v>46271.782881944448</v>
      </c>
      <c r="Q44">
        <v>69376157</v>
      </c>
      <c r="S44">
        <v>172603791849</v>
      </c>
      <c r="T44" t="s">
        <v>940</v>
      </c>
      <c r="U44" t="s">
        <v>2147</v>
      </c>
      <c r="V44" t="s">
        <v>4262</v>
      </c>
      <c r="Z44">
        <v>116.3390948</v>
      </c>
      <c r="AA44">
        <v>-8.6628478999999992</v>
      </c>
      <c r="AB44" t="s">
        <v>942</v>
      </c>
      <c r="AC44" t="s">
        <v>284</v>
      </c>
      <c r="AL44" t="s">
        <v>217</v>
      </c>
      <c r="AM44" t="s">
        <v>2148</v>
      </c>
      <c r="AN44" t="s">
        <v>6</v>
      </c>
      <c r="AO44" s="57">
        <v>46182.694398148145</v>
      </c>
      <c r="AR44" t="s">
        <v>218</v>
      </c>
      <c r="AS44" t="s">
        <v>899</v>
      </c>
      <c r="AT44" t="s">
        <v>230</v>
      </c>
      <c r="AU44">
        <v>20260906</v>
      </c>
      <c r="AV44" t="s">
        <v>221</v>
      </c>
      <c r="AW44" t="s">
        <v>545</v>
      </c>
      <c r="AX44" t="s">
        <v>222</v>
      </c>
      <c r="BA44" s="57">
        <v>46271.291666666664</v>
      </c>
      <c r="BB44" t="s">
        <v>2148</v>
      </c>
      <c r="BC44">
        <v>2026</v>
      </c>
      <c r="BD44">
        <v>9</v>
      </c>
      <c r="BE44">
        <v>6</v>
      </c>
      <c r="BF44" s="6">
        <f t="shared" si="0"/>
        <v>46271</v>
      </c>
      <c r="BG44">
        <f t="shared" si="1"/>
        <v>-0.29166666666424135</v>
      </c>
      <c r="BH44" t="str">
        <f t="shared" si="2"/>
        <v>COMPLY</v>
      </c>
      <c r="BI44" t="str">
        <f>VLOOKUP(H44,Sheet2!$A$1:$B$270,2,FALSE)</f>
        <v>SELONG</v>
      </c>
    </row>
    <row r="45" spans="1:61">
      <c r="A45">
        <v>44</v>
      </c>
      <c r="B45">
        <v>1002577558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273</v>
      </c>
      <c r="I45" t="s">
        <v>212</v>
      </c>
      <c r="J45" t="s">
        <v>213</v>
      </c>
      <c r="K45" t="s">
        <v>149</v>
      </c>
      <c r="M45" t="s">
        <v>76</v>
      </c>
      <c r="N45" t="s">
        <v>215</v>
      </c>
      <c r="O45" s="57">
        <v>46273.684467592589</v>
      </c>
      <c r="P45" s="57">
        <v>46273.832951388889</v>
      </c>
      <c r="Q45">
        <v>69385447</v>
      </c>
      <c r="S45">
        <v>172603791355</v>
      </c>
      <c r="T45" t="s">
        <v>3859</v>
      </c>
      <c r="U45" t="s">
        <v>3860</v>
      </c>
      <c r="V45" t="s">
        <v>3861</v>
      </c>
      <c r="Z45">
        <v>116.3199087</v>
      </c>
      <c r="AA45">
        <v>-8.5877320000000008</v>
      </c>
      <c r="AB45" t="s">
        <v>3862</v>
      </c>
      <c r="AC45" t="s">
        <v>216</v>
      </c>
      <c r="AL45" t="s">
        <v>217</v>
      </c>
      <c r="AM45" t="s">
        <v>3863</v>
      </c>
      <c r="AN45" t="s">
        <v>6</v>
      </c>
      <c r="AO45" s="57">
        <v>46243.694398148145</v>
      </c>
      <c r="AR45" t="s">
        <v>218</v>
      </c>
      <c r="AS45" t="s">
        <v>899</v>
      </c>
      <c r="AT45" t="s">
        <v>230</v>
      </c>
      <c r="AU45">
        <v>20260908</v>
      </c>
      <c r="AV45" t="s">
        <v>221</v>
      </c>
      <c r="AW45" t="s">
        <v>545</v>
      </c>
      <c r="AX45" t="s">
        <v>222</v>
      </c>
      <c r="BA45" s="57">
        <v>46273.291666666664</v>
      </c>
      <c r="BB45" t="s">
        <v>3863</v>
      </c>
      <c r="BC45">
        <v>2026</v>
      </c>
      <c r="BD45">
        <v>9</v>
      </c>
      <c r="BE45">
        <v>8</v>
      </c>
      <c r="BF45" s="6">
        <f t="shared" si="0"/>
        <v>46273</v>
      </c>
      <c r="BG45">
        <f t="shared" si="1"/>
        <v>-0.29166666666424135</v>
      </c>
      <c r="BH45" t="str">
        <f t="shared" si="2"/>
        <v>COMPLY</v>
      </c>
      <c r="BI45" t="str">
        <f>VLOOKUP(H45,Sheet2!$A$1:$B$270,2,FALSE)</f>
        <v>SELONG</v>
      </c>
    </row>
    <row r="46" spans="1:61">
      <c r="A46">
        <v>45</v>
      </c>
      <c r="B46">
        <v>1002578629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273</v>
      </c>
      <c r="I46" t="s">
        <v>212</v>
      </c>
      <c r="J46" t="s">
        <v>213</v>
      </c>
      <c r="K46" t="s">
        <v>149</v>
      </c>
      <c r="M46" t="s">
        <v>76</v>
      </c>
      <c r="N46" t="s">
        <v>215</v>
      </c>
      <c r="O46" s="57">
        <v>46274.518946759257</v>
      </c>
      <c r="P46" s="57">
        <v>46274.604733796295</v>
      </c>
      <c r="Q46">
        <v>69382856</v>
      </c>
      <c r="S46">
        <v>172603791889</v>
      </c>
      <c r="T46" t="s">
        <v>2621</v>
      </c>
      <c r="U46" t="s">
        <v>2622</v>
      </c>
      <c r="V46" t="s">
        <v>6287</v>
      </c>
      <c r="Z46">
        <v>116.28324619999999</v>
      </c>
      <c r="AA46">
        <v>-8.8930577</v>
      </c>
      <c r="AB46" t="s">
        <v>2623</v>
      </c>
      <c r="AC46" t="s">
        <v>285</v>
      </c>
      <c r="AL46" t="s">
        <v>217</v>
      </c>
      <c r="AM46" t="s">
        <v>6288</v>
      </c>
      <c r="AN46" t="s">
        <v>6</v>
      </c>
      <c r="AO46" s="57">
        <v>46274.527719907404</v>
      </c>
      <c r="AR46" t="s">
        <v>218</v>
      </c>
      <c r="AS46" t="s">
        <v>899</v>
      </c>
      <c r="AT46" t="s">
        <v>230</v>
      </c>
      <c r="AU46">
        <v>20260909</v>
      </c>
      <c r="AV46" t="s">
        <v>221</v>
      </c>
      <c r="AW46" t="s">
        <v>599</v>
      </c>
      <c r="AX46" t="s">
        <v>222</v>
      </c>
      <c r="BA46" s="57">
        <v>46274.291666666664</v>
      </c>
      <c r="BB46" t="s">
        <v>6288</v>
      </c>
      <c r="BC46">
        <v>2026</v>
      </c>
      <c r="BD46">
        <v>9</v>
      </c>
      <c r="BE46">
        <v>9</v>
      </c>
      <c r="BF46" s="6">
        <f t="shared" si="0"/>
        <v>46274</v>
      </c>
      <c r="BG46">
        <f t="shared" si="1"/>
        <v>-0.29166666666424135</v>
      </c>
      <c r="BH46" t="str">
        <f t="shared" si="2"/>
        <v>COMPLY</v>
      </c>
      <c r="BI46" t="str">
        <f>VLOOKUP(H46,Sheet2!$A$1:$B$270,2,FALSE)</f>
        <v>SELONG</v>
      </c>
    </row>
    <row r="47" spans="1:61">
      <c r="A47">
        <v>46</v>
      </c>
      <c r="B47">
        <v>1002586426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273</v>
      </c>
      <c r="I47" t="s">
        <v>212</v>
      </c>
      <c r="J47" t="s">
        <v>213</v>
      </c>
      <c r="K47" t="s">
        <v>149</v>
      </c>
      <c r="L47" t="s">
        <v>214</v>
      </c>
      <c r="M47" t="s">
        <v>76</v>
      </c>
      <c r="N47" t="s">
        <v>215</v>
      </c>
      <c r="O47" s="57">
        <v>46279.558333333334</v>
      </c>
      <c r="P47" s="57">
        <v>46279.873715277776</v>
      </c>
      <c r="Q47">
        <v>69389871</v>
      </c>
      <c r="S47">
        <v>172603791941</v>
      </c>
      <c r="T47" t="s">
        <v>7090</v>
      </c>
      <c r="U47" t="s">
        <v>7091</v>
      </c>
      <c r="V47" t="s">
        <v>7092</v>
      </c>
      <c r="Z47">
        <v>116.33885666728</v>
      </c>
      <c r="AA47">
        <v>-8.70363234155786</v>
      </c>
      <c r="AB47" t="s">
        <v>7093</v>
      </c>
      <c r="AC47" t="s">
        <v>216</v>
      </c>
      <c r="AL47" t="s">
        <v>217</v>
      </c>
      <c r="AM47" t="s">
        <v>7094</v>
      </c>
      <c r="AN47" t="s">
        <v>6</v>
      </c>
      <c r="AO47" t="s">
        <v>7095</v>
      </c>
      <c r="AP47" s="57">
        <v>46280.458333333336</v>
      </c>
      <c r="AR47" t="s">
        <v>218</v>
      </c>
      <c r="AS47" t="s">
        <v>899</v>
      </c>
      <c r="AT47" t="s">
        <v>230</v>
      </c>
      <c r="AU47">
        <v>20260914</v>
      </c>
      <c r="AV47" t="s">
        <v>221</v>
      </c>
      <c r="AW47" t="s">
        <v>831</v>
      </c>
      <c r="AX47" t="s">
        <v>222</v>
      </c>
      <c r="BA47" s="57">
        <v>46280.458333333336</v>
      </c>
      <c r="BB47" t="s">
        <v>7094</v>
      </c>
      <c r="BC47">
        <v>2026</v>
      </c>
      <c r="BD47">
        <v>9</v>
      </c>
      <c r="BE47">
        <v>14</v>
      </c>
      <c r="BF47" s="6">
        <f t="shared" si="0"/>
        <v>46279</v>
      </c>
      <c r="BG47">
        <f t="shared" si="1"/>
        <v>-1.4583333333357587</v>
      </c>
      <c r="BH47" t="str">
        <f t="shared" si="2"/>
        <v>COMPLY</v>
      </c>
      <c r="BI47" t="str">
        <f>VLOOKUP(H47,Sheet2!$A$1:$B$270,2,FALSE)</f>
        <v>SELONG</v>
      </c>
    </row>
    <row r="48" spans="1:61">
      <c r="A48">
        <v>47</v>
      </c>
      <c r="B48">
        <v>1002588577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273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46280.472916666666</v>
      </c>
      <c r="P48" s="57">
        <v>46281.337523148148</v>
      </c>
      <c r="Q48">
        <v>69390556</v>
      </c>
      <c r="S48">
        <v>172603791950</v>
      </c>
      <c r="T48" t="s">
        <v>7096</v>
      </c>
      <c r="U48" t="s">
        <v>7097</v>
      </c>
      <c r="V48" t="s">
        <v>7098</v>
      </c>
      <c r="Z48">
        <v>116.31343409999999</v>
      </c>
      <c r="AA48">
        <v>-8.8032427999999996</v>
      </c>
      <c r="AB48" t="s">
        <v>7099</v>
      </c>
      <c r="AC48" t="s">
        <v>216</v>
      </c>
      <c r="AL48" t="s">
        <v>217</v>
      </c>
      <c r="AM48" t="s">
        <v>7100</v>
      </c>
      <c r="AN48" t="s">
        <v>6</v>
      </c>
      <c r="AO48" t="s">
        <v>7101</v>
      </c>
      <c r="AP48" s="57">
        <v>46281.333333333336</v>
      </c>
      <c r="AR48" t="s">
        <v>218</v>
      </c>
      <c r="AS48" t="s">
        <v>899</v>
      </c>
      <c r="AT48" t="s">
        <v>230</v>
      </c>
      <c r="AU48">
        <v>20260916</v>
      </c>
      <c r="AV48" t="s">
        <v>221</v>
      </c>
      <c r="AW48" t="s">
        <v>831</v>
      </c>
      <c r="AX48" t="s">
        <v>222</v>
      </c>
      <c r="BA48" s="57">
        <v>46281.333333333336</v>
      </c>
      <c r="BB48" t="s">
        <v>7100</v>
      </c>
      <c r="BC48">
        <v>2026</v>
      </c>
      <c r="BD48">
        <v>9</v>
      </c>
      <c r="BE48">
        <v>16</v>
      </c>
      <c r="BF48" s="6">
        <f t="shared" si="0"/>
        <v>46281</v>
      </c>
      <c r="BG48">
        <f t="shared" si="1"/>
        <v>-0.33333333333575865</v>
      </c>
      <c r="BH48" t="str">
        <f t="shared" si="2"/>
        <v>COMPLY</v>
      </c>
      <c r="BI48" t="str">
        <f>VLOOKUP(H48,Sheet2!$A$1:$B$270,2,FALSE)</f>
        <v>SELONG</v>
      </c>
    </row>
    <row r="49" spans="1:61">
      <c r="A49">
        <v>48</v>
      </c>
      <c r="B49">
        <v>1002588335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273</v>
      </c>
      <c r="I49" t="s">
        <v>212</v>
      </c>
      <c r="J49" t="s">
        <v>213</v>
      </c>
      <c r="K49" t="s">
        <v>149</v>
      </c>
      <c r="M49" t="s">
        <v>76</v>
      </c>
      <c r="N49" t="s">
        <v>215</v>
      </c>
      <c r="O49" s="57">
        <v>46280.43346064815</v>
      </c>
      <c r="P49" s="57">
        <v>46280.715208333335</v>
      </c>
      <c r="Q49">
        <v>69389053</v>
      </c>
      <c r="S49">
        <v>172603791948</v>
      </c>
      <c r="T49" t="s">
        <v>7102</v>
      </c>
      <c r="U49" t="s">
        <v>7103</v>
      </c>
      <c r="V49" t="s">
        <v>7104</v>
      </c>
      <c r="Z49">
        <v>116.246509551828</v>
      </c>
      <c r="AA49">
        <v>-8.8581623442677309</v>
      </c>
      <c r="AB49" t="s">
        <v>7105</v>
      </c>
      <c r="AC49" t="s">
        <v>216</v>
      </c>
      <c r="AL49" t="s">
        <v>217</v>
      </c>
      <c r="AM49" t="s">
        <v>7106</v>
      </c>
      <c r="AN49" t="s">
        <v>6</v>
      </c>
      <c r="AO49" t="s">
        <v>7107</v>
      </c>
      <c r="AR49" t="s">
        <v>218</v>
      </c>
      <c r="AS49" t="s">
        <v>899</v>
      </c>
      <c r="AT49" t="s">
        <v>220</v>
      </c>
      <c r="AU49">
        <v>20260915</v>
      </c>
      <c r="AV49" t="s">
        <v>221</v>
      </c>
      <c r="AW49" t="s">
        <v>598</v>
      </c>
      <c r="AX49" t="s">
        <v>222</v>
      </c>
      <c r="BA49" s="57">
        <v>46280.291666666664</v>
      </c>
      <c r="BB49" t="s">
        <v>7106</v>
      </c>
      <c r="BC49">
        <v>2026</v>
      </c>
      <c r="BD49">
        <v>9</v>
      </c>
      <c r="BE49">
        <v>15</v>
      </c>
      <c r="BF49" s="6">
        <f t="shared" si="0"/>
        <v>46280</v>
      </c>
      <c r="BG49">
        <f t="shared" si="1"/>
        <v>-0.29166666666424135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1002588098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273</v>
      </c>
      <c r="I50" t="s">
        <v>212</v>
      </c>
      <c r="J50" t="s">
        <v>213</v>
      </c>
      <c r="K50" t="s">
        <v>149</v>
      </c>
      <c r="L50" t="s">
        <v>214</v>
      </c>
      <c r="M50" t="s">
        <v>76</v>
      </c>
      <c r="N50" t="s">
        <v>215</v>
      </c>
      <c r="O50" s="57">
        <v>46280.400069444448</v>
      </c>
      <c r="P50" s="57">
        <v>46281.337546296294</v>
      </c>
      <c r="Q50">
        <v>69390362</v>
      </c>
      <c r="S50">
        <v>172603791946</v>
      </c>
      <c r="T50" t="s">
        <v>7096</v>
      </c>
      <c r="U50" t="s">
        <v>7108</v>
      </c>
      <c r="V50" t="s">
        <v>7109</v>
      </c>
      <c r="Z50">
        <v>116.311413645744</v>
      </c>
      <c r="AA50">
        <v>-8.8016779116496995</v>
      </c>
      <c r="AB50" t="s">
        <v>7110</v>
      </c>
      <c r="AC50" t="s">
        <v>216</v>
      </c>
      <c r="AL50" t="s">
        <v>217</v>
      </c>
      <c r="AM50" t="s">
        <v>7111</v>
      </c>
      <c r="AN50" t="s">
        <v>6</v>
      </c>
      <c r="AO50" t="s">
        <v>7050</v>
      </c>
      <c r="AP50" s="57">
        <v>46281.333333333336</v>
      </c>
      <c r="AR50" t="s">
        <v>218</v>
      </c>
      <c r="AS50" t="s">
        <v>899</v>
      </c>
      <c r="AT50" t="s">
        <v>230</v>
      </c>
      <c r="AU50">
        <v>20260916</v>
      </c>
      <c r="AV50" t="s">
        <v>221</v>
      </c>
      <c r="AW50" t="s">
        <v>831</v>
      </c>
      <c r="AX50" t="s">
        <v>222</v>
      </c>
      <c r="BA50" s="57">
        <v>46281.333333333336</v>
      </c>
      <c r="BB50" t="s">
        <v>7111</v>
      </c>
      <c r="BC50">
        <v>2026</v>
      </c>
      <c r="BD50">
        <v>9</v>
      </c>
      <c r="BE50">
        <v>16</v>
      </c>
      <c r="BF50" s="6">
        <f t="shared" si="0"/>
        <v>46281</v>
      </c>
      <c r="BG50">
        <f t="shared" si="1"/>
        <v>-0.33333333333575865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1002588449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273</v>
      </c>
      <c r="I51" t="s">
        <v>212</v>
      </c>
      <c r="J51" t="s">
        <v>213</v>
      </c>
      <c r="K51" t="s">
        <v>149</v>
      </c>
      <c r="L51" t="s">
        <v>214</v>
      </c>
      <c r="M51" t="s">
        <v>76</v>
      </c>
      <c r="N51" t="s">
        <v>215</v>
      </c>
      <c r="O51" s="57">
        <v>46280.447916666664</v>
      </c>
      <c r="P51" s="57">
        <v>46281.337546296294</v>
      </c>
      <c r="Q51">
        <v>69390525</v>
      </c>
      <c r="S51">
        <v>172603791949</v>
      </c>
      <c r="T51" t="s">
        <v>7112</v>
      </c>
      <c r="U51" t="s">
        <v>7113</v>
      </c>
      <c r="V51" t="s">
        <v>7114</v>
      </c>
      <c r="Z51">
        <v>116.292621</v>
      </c>
      <c r="AA51">
        <v>-8.6268100000000008</v>
      </c>
      <c r="AB51" t="s">
        <v>7115</v>
      </c>
      <c r="AC51" t="s">
        <v>236</v>
      </c>
      <c r="AL51" t="s">
        <v>217</v>
      </c>
      <c r="AM51" t="s">
        <v>7116</v>
      </c>
      <c r="AN51" t="s">
        <v>6</v>
      </c>
      <c r="AO51" t="s">
        <v>7117</v>
      </c>
      <c r="AP51" s="57">
        <v>46281.333333333336</v>
      </c>
      <c r="AR51" t="s">
        <v>218</v>
      </c>
      <c r="AS51" t="s">
        <v>899</v>
      </c>
      <c r="AT51" t="s">
        <v>230</v>
      </c>
      <c r="AU51">
        <v>20260916</v>
      </c>
      <c r="AV51" t="s">
        <v>221</v>
      </c>
      <c r="AW51" t="s">
        <v>7118</v>
      </c>
      <c r="AX51" t="s">
        <v>222</v>
      </c>
      <c r="BA51" s="57">
        <v>46281.333333333336</v>
      </c>
      <c r="BB51" t="s">
        <v>7116</v>
      </c>
      <c r="BC51">
        <v>2026</v>
      </c>
      <c r="BD51">
        <v>9</v>
      </c>
      <c r="BE51">
        <v>16</v>
      </c>
      <c r="BF51" s="6">
        <f t="shared" si="0"/>
        <v>46281</v>
      </c>
      <c r="BG51">
        <f t="shared" si="1"/>
        <v>-0.33333333333575865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1002588994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273</v>
      </c>
      <c r="I52" t="s">
        <v>212</v>
      </c>
      <c r="J52" t="s">
        <v>213</v>
      </c>
      <c r="K52" t="s">
        <v>149</v>
      </c>
      <c r="L52" t="s">
        <v>214</v>
      </c>
      <c r="M52" t="s">
        <v>76</v>
      </c>
      <c r="N52" t="s">
        <v>215</v>
      </c>
      <c r="O52" s="57">
        <v>46280.560347222221</v>
      </c>
      <c r="P52" s="57">
        <v>46280.788599537038</v>
      </c>
      <c r="Q52">
        <v>69390733</v>
      </c>
      <c r="S52">
        <v>172603791960</v>
      </c>
      <c r="T52" t="s">
        <v>7119</v>
      </c>
      <c r="U52" t="s">
        <v>7120</v>
      </c>
      <c r="V52" t="s">
        <v>7121</v>
      </c>
      <c r="Z52">
        <v>116.32995005697001</v>
      </c>
      <c r="AA52">
        <v>-8.5879025761528194</v>
      </c>
      <c r="AB52" t="s">
        <v>7122</v>
      </c>
      <c r="AC52" t="s">
        <v>216</v>
      </c>
      <c r="AL52" t="s">
        <v>217</v>
      </c>
      <c r="AM52" t="s">
        <v>7123</v>
      </c>
      <c r="AN52" t="s">
        <v>6</v>
      </c>
      <c r="AO52" t="s">
        <v>7124</v>
      </c>
      <c r="AP52" s="57">
        <v>46281.625</v>
      </c>
      <c r="AR52" t="s">
        <v>218</v>
      </c>
      <c r="AS52" t="s">
        <v>899</v>
      </c>
      <c r="AT52" t="s">
        <v>230</v>
      </c>
      <c r="AU52">
        <v>20260915</v>
      </c>
      <c r="AV52" t="s">
        <v>221</v>
      </c>
      <c r="AW52" t="s">
        <v>831</v>
      </c>
      <c r="AX52" t="s">
        <v>222</v>
      </c>
      <c r="BA52" s="57">
        <v>46281.625</v>
      </c>
      <c r="BB52" t="s">
        <v>7123</v>
      </c>
      <c r="BC52">
        <v>2026</v>
      </c>
      <c r="BD52">
        <v>9</v>
      </c>
      <c r="BE52">
        <v>15</v>
      </c>
      <c r="BF52" s="6">
        <f t="shared" si="0"/>
        <v>46280</v>
      </c>
      <c r="BG52">
        <f t="shared" si="1"/>
        <v>-1.625</v>
      </c>
      <c r="BH52" t="str">
        <f t="shared" si="2"/>
        <v>COMPLY</v>
      </c>
      <c r="BI52" t="str">
        <f>VLOOKUP(H52,Sheet2!$A$1:$B$270,2,FALSE)</f>
        <v>SELONG</v>
      </c>
    </row>
    <row r="53" spans="1:61">
      <c r="A53">
        <v>52</v>
      </c>
      <c r="B53">
        <v>1002569031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273</v>
      </c>
      <c r="I53" t="s">
        <v>212</v>
      </c>
      <c r="J53" t="s">
        <v>213</v>
      </c>
      <c r="K53" t="s">
        <v>149</v>
      </c>
      <c r="M53" t="s">
        <v>2154</v>
      </c>
      <c r="N53" t="s">
        <v>215</v>
      </c>
      <c r="O53" s="57">
        <v>46268.4140162037</v>
      </c>
      <c r="P53" s="57">
        <v>46274.518935185188</v>
      </c>
      <c r="Q53">
        <v>69382856</v>
      </c>
      <c r="S53">
        <v>172603791832</v>
      </c>
      <c r="T53" t="s">
        <v>2621</v>
      </c>
      <c r="U53" t="s">
        <v>2622</v>
      </c>
      <c r="V53" t="s">
        <v>5424</v>
      </c>
      <c r="Z53">
        <v>116.28302782773901</v>
      </c>
      <c r="AA53">
        <v>-8.8935436886889292</v>
      </c>
      <c r="AB53" t="s">
        <v>2623</v>
      </c>
      <c r="AC53" t="s">
        <v>285</v>
      </c>
      <c r="AL53" t="s">
        <v>217</v>
      </c>
      <c r="AM53" t="s">
        <v>5425</v>
      </c>
      <c r="AN53" t="s">
        <v>6</v>
      </c>
      <c r="AO53" s="57">
        <v>46090.423622685186</v>
      </c>
      <c r="AP53" s="57">
        <v>46272.541666666664</v>
      </c>
      <c r="AQ53" t="s">
        <v>2152</v>
      </c>
      <c r="AR53" t="s">
        <v>14</v>
      </c>
      <c r="AS53" t="s">
        <v>899</v>
      </c>
      <c r="AT53" t="s">
        <v>230</v>
      </c>
      <c r="AV53" t="s">
        <v>6179</v>
      </c>
      <c r="AW53" t="s">
        <v>545</v>
      </c>
      <c r="AX53" t="s">
        <v>222</v>
      </c>
      <c r="BA53" s="57">
        <v>46272.541666666664</v>
      </c>
      <c r="BB53" t="s">
        <v>5425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SELONG</v>
      </c>
    </row>
    <row r="54" spans="1:61">
      <c r="A54">
        <v>53</v>
      </c>
      <c r="B54">
        <v>1002570481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273</v>
      </c>
      <c r="I54" t="s">
        <v>212</v>
      </c>
      <c r="J54" t="s">
        <v>213</v>
      </c>
      <c r="K54" t="s">
        <v>149</v>
      </c>
      <c r="L54" t="s">
        <v>214</v>
      </c>
      <c r="M54" t="s">
        <v>2154</v>
      </c>
      <c r="N54" t="s">
        <v>215</v>
      </c>
      <c r="O54" s="57">
        <v>46268.68954861111</v>
      </c>
      <c r="P54" s="57">
        <v>46270.555520833332</v>
      </c>
      <c r="Q54">
        <v>69383425</v>
      </c>
      <c r="S54">
        <v>172603791836</v>
      </c>
      <c r="T54" t="s">
        <v>2245</v>
      </c>
      <c r="U54" t="s">
        <v>2231</v>
      </c>
      <c r="V54" t="s">
        <v>2246</v>
      </c>
      <c r="Z54">
        <v>116.404643543064</v>
      </c>
      <c r="AA54">
        <v>-8.6997965225413996</v>
      </c>
      <c r="AB54" t="s">
        <v>2247</v>
      </c>
      <c r="AC54" t="s">
        <v>216</v>
      </c>
      <c r="AL54" t="s">
        <v>217</v>
      </c>
      <c r="AM54" t="s">
        <v>2244</v>
      </c>
      <c r="AN54" t="s">
        <v>6</v>
      </c>
      <c r="AO54" s="57">
        <v>46090.694386574076</v>
      </c>
      <c r="AP54" s="57">
        <v>46269.625</v>
      </c>
      <c r="AR54" t="s">
        <v>14</v>
      </c>
      <c r="AS54" t="s">
        <v>899</v>
      </c>
      <c r="AT54" t="s">
        <v>230</v>
      </c>
      <c r="AV54" t="s">
        <v>5554</v>
      </c>
      <c r="AW54" t="s">
        <v>882</v>
      </c>
      <c r="AX54" t="s">
        <v>222</v>
      </c>
      <c r="BA54" s="57">
        <v>46269.625</v>
      </c>
      <c r="BB54" t="s">
        <v>2244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SELONG</v>
      </c>
    </row>
    <row r="55" spans="1:61">
      <c r="A55">
        <v>54</v>
      </c>
      <c r="B55">
        <v>1002570491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273</v>
      </c>
      <c r="I55" t="s">
        <v>212</v>
      </c>
      <c r="J55" t="s">
        <v>213</v>
      </c>
      <c r="K55" t="s">
        <v>149</v>
      </c>
      <c r="L55" t="s">
        <v>214</v>
      </c>
      <c r="M55" t="s">
        <v>2154</v>
      </c>
      <c r="N55" t="s">
        <v>215</v>
      </c>
      <c r="O55" s="57">
        <v>46268.691620370373</v>
      </c>
      <c r="P55" s="57">
        <v>46270.523969907408</v>
      </c>
      <c r="Q55">
        <v>69383417</v>
      </c>
      <c r="S55">
        <v>172603791837</v>
      </c>
      <c r="T55" t="s">
        <v>2230</v>
      </c>
      <c r="U55" t="s">
        <v>2231</v>
      </c>
      <c r="V55" t="s">
        <v>2232</v>
      </c>
      <c r="Z55">
        <v>116.4045907</v>
      </c>
      <c r="AA55">
        <v>-8.6998268999999997</v>
      </c>
      <c r="AB55" t="s">
        <v>2233</v>
      </c>
      <c r="AC55" t="s">
        <v>216</v>
      </c>
      <c r="AL55" t="s">
        <v>217</v>
      </c>
      <c r="AM55" t="s">
        <v>2234</v>
      </c>
      <c r="AN55" t="s">
        <v>6</v>
      </c>
      <c r="AO55" s="57">
        <v>46090.694386574076</v>
      </c>
      <c r="AP55" s="57">
        <v>46270.333333333336</v>
      </c>
      <c r="AR55" t="s">
        <v>14</v>
      </c>
      <c r="AS55" t="s">
        <v>899</v>
      </c>
      <c r="AT55" t="s">
        <v>230</v>
      </c>
      <c r="AV55" t="s">
        <v>5552</v>
      </c>
      <c r="AW55" t="s">
        <v>882</v>
      </c>
      <c r="AX55" t="s">
        <v>222</v>
      </c>
      <c r="BA55" s="57">
        <v>46270.333333333336</v>
      </c>
      <c r="BB55" t="s">
        <v>2234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SELONG</v>
      </c>
    </row>
    <row r="56" spans="1:61">
      <c r="A56">
        <v>55</v>
      </c>
      <c r="B56">
        <v>1002575425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273</v>
      </c>
      <c r="I56" t="s">
        <v>212</v>
      </c>
      <c r="J56" t="s">
        <v>213</v>
      </c>
      <c r="K56" t="s">
        <v>149</v>
      </c>
      <c r="L56" t="s">
        <v>214</v>
      </c>
      <c r="M56" t="s">
        <v>2154</v>
      </c>
      <c r="N56" t="s">
        <v>215</v>
      </c>
      <c r="O56" s="57">
        <v>46272.633298611108</v>
      </c>
      <c r="P56" s="57">
        <v>46273.68445601852</v>
      </c>
      <c r="Q56">
        <v>69385447</v>
      </c>
      <c r="S56">
        <v>172603791863</v>
      </c>
      <c r="T56" t="s">
        <v>3859</v>
      </c>
      <c r="U56" t="s">
        <v>5451</v>
      </c>
      <c r="V56" t="s">
        <v>5452</v>
      </c>
      <c r="Z56">
        <v>116.320170052349</v>
      </c>
      <c r="AA56">
        <v>-8.5863971545233397</v>
      </c>
      <c r="AB56" t="s">
        <v>3862</v>
      </c>
      <c r="AC56" t="s">
        <v>216</v>
      </c>
      <c r="AL56" t="s">
        <v>217</v>
      </c>
      <c r="AM56" t="s">
        <v>5453</v>
      </c>
      <c r="AN56" t="s">
        <v>6</v>
      </c>
      <c r="AO56" s="57">
        <v>46212.642754629633</v>
      </c>
      <c r="AP56" s="57">
        <v>46273.625</v>
      </c>
      <c r="AR56" t="s">
        <v>14</v>
      </c>
      <c r="AS56" t="s">
        <v>899</v>
      </c>
      <c r="AT56" t="s">
        <v>230</v>
      </c>
      <c r="AV56" t="s">
        <v>5454</v>
      </c>
      <c r="AW56" t="s">
        <v>831</v>
      </c>
      <c r="AX56" t="s">
        <v>222</v>
      </c>
      <c r="BA56" s="57">
        <v>46273.625</v>
      </c>
      <c r="BB56" t="s">
        <v>5453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SELONG</v>
      </c>
    </row>
    <row r="57" spans="1:61">
      <c r="A57">
        <v>56</v>
      </c>
      <c r="B57">
        <v>1002584243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273</v>
      </c>
      <c r="I57" t="s">
        <v>212</v>
      </c>
      <c r="J57" t="s">
        <v>213</v>
      </c>
      <c r="K57" t="s">
        <v>149</v>
      </c>
      <c r="L57" t="s">
        <v>214</v>
      </c>
      <c r="M57" t="s">
        <v>2154</v>
      </c>
      <c r="N57" t="s">
        <v>215</v>
      </c>
      <c r="O57" s="57">
        <v>46277.610358796293</v>
      </c>
      <c r="P57" s="57">
        <v>46280.43346064815</v>
      </c>
      <c r="Q57">
        <v>69389053</v>
      </c>
      <c r="S57">
        <v>172603791580</v>
      </c>
      <c r="T57" t="s">
        <v>7102</v>
      </c>
      <c r="U57" t="s">
        <v>7125</v>
      </c>
      <c r="V57" t="s">
        <v>7126</v>
      </c>
      <c r="Z57">
        <v>116.245836652815</v>
      </c>
      <c r="AA57">
        <v>-8.8606585090728895</v>
      </c>
      <c r="AB57" t="s">
        <v>7105</v>
      </c>
      <c r="AC57" t="s">
        <v>216</v>
      </c>
      <c r="AL57" t="s">
        <v>217</v>
      </c>
      <c r="AM57" t="s">
        <v>7127</v>
      </c>
      <c r="AN57" t="s">
        <v>6</v>
      </c>
      <c r="AO57" s="57">
        <v>46365.611076388886</v>
      </c>
      <c r="AP57" s="57">
        <v>46278.458333333336</v>
      </c>
      <c r="AQ57" t="s">
        <v>2152</v>
      </c>
      <c r="AR57" t="s">
        <v>14</v>
      </c>
      <c r="AS57" t="s">
        <v>899</v>
      </c>
      <c r="AT57" t="s">
        <v>220</v>
      </c>
      <c r="AV57" t="s">
        <v>7128</v>
      </c>
      <c r="AW57" t="s">
        <v>6440</v>
      </c>
      <c r="AX57" t="s">
        <v>222</v>
      </c>
      <c r="BA57" s="57">
        <v>46278.458333333336</v>
      </c>
      <c r="BB57" t="s">
        <v>7127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SELONG</v>
      </c>
    </row>
    <row r="58" spans="1:61">
      <c r="A58">
        <v>57</v>
      </c>
      <c r="B58">
        <v>1002585905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273</v>
      </c>
      <c r="I58" t="s">
        <v>212</v>
      </c>
      <c r="J58" t="s">
        <v>213</v>
      </c>
      <c r="K58" t="s">
        <v>149</v>
      </c>
      <c r="L58" t="s">
        <v>214</v>
      </c>
      <c r="M58" t="s">
        <v>224</v>
      </c>
      <c r="N58" t="s">
        <v>215</v>
      </c>
      <c r="O58" s="57">
        <v>46279.452025462961</v>
      </c>
      <c r="P58" s="57">
        <v>46280.337581018517</v>
      </c>
      <c r="Q58">
        <v>69389679</v>
      </c>
      <c r="S58">
        <v>172603791914</v>
      </c>
      <c r="T58" t="s">
        <v>7129</v>
      </c>
      <c r="U58" t="s">
        <v>7130</v>
      </c>
      <c r="V58" t="s">
        <v>7131</v>
      </c>
      <c r="Z58">
        <v>116.41229689121199</v>
      </c>
      <c r="AA58">
        <v>-8.7715546752653299</v>
      </c>
      <c r="AB58" t="s">
        <v>7132</v>
      </c>
      <c r="AC58" t="s">
        <v>216</v>
      </c>
      <c r="AL58" t="s">
        <v>217</v>
      </c>
      <c r="AM58" t="s">
        <v>7133</v>
      </c>
      <c r="AN58" t="s">
        <v>6</v>
      </c>
      <c r="AO58" t="s">
        <v>7134</v>
      </c>
      <c r="AP58" s="57">
        <v>46280.333333333336</v>
      </c>
      <c r="AR58" t="s">
        <v>18</v>
      </c>
      <c r="AS58" t="s">
        <v>899</v>
      </c>
      <c r="AT58" t="s">
        <v>230</v>
      </c>
      <c r="AV58" t="s">
        <v>226</v>
      </c>
      <c r="AW58" t="s">
        <v>831</v>
      </c>
      <c r="AX58" t="s">
        <v>222</v>
      </c>
      <c r="BA58" s="57">
        <v>46280.333333333336</v>
      </c>
      <c r="BB58" t="s">
        <v>7133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SELONG</v>
      </c>
    </row>
    <row r="59" spans="1:61">
      <c r="A59">
        <v>58</v>
      </c>
      <c r="B59">
        <v>1002586329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273</v>
      </c>
      <c r="I59" t="s">
        <v>212</v>
      </c>
      <c r="J59" t="s">
        <v>213</v>
      </c>
      <c r="K59" t="s">
        <v>149</v>
      </c>
      <c r="L59" t="s">
        <v>214</v>
      </c>
      <c r="M59" t="s">
        <v>2162</v>
      </c>
      <c r="N59" t="s">
        <v>215</v>
      </c>
      <c r="O59" s="57">
        <v>46279.543726851851</v>
      </c>
      <c r="P59" s="57">
        <v>46280.473333333335</v>
      </c>
      <c r="Q59">
        <v>69389852</v>
      </c>
      <c r="S59">
        <v>172603791931</v>
      </c>
      <c r="T59" t="s">
        <v>7135</v>
      </c>
      <c r="U59" t="s">
        <v>7136</v>
      </c>
      <c r="V59" t="s">
        <v>7137</v>
      </c>
      <c r="Z59">
        <v>116.313493363559</v>
      </c>
      <c r="AA59">
        <v>-8.8033527703022791</v>
      </c>
      <c r="AB59" t="s">
        <v>7138</v>
      </c>
      <c r="AC59" t="s">
        <v>216</v>
      </c>
      <c r="AL59" t="s">
        <v>217</v>
      </c>
      <c r="AM59" t="s">
        <v>7139</v>
      </c>
      <c r="AN59" t="s">
        <v>6</v>
      </c>
      <c r="AO59" t="s">
        <v>7140</v>
      </c>
      <c r="AP59" s="57">
        <v>46280.458333333336</v>
      </c>
      <c r="AR59" t="s">
        <v>5189</v>
      </c>
      <c r="AS59" t="s">
        <v>899</v>
      </c>
      <c r="AT59" t="s">
        <v>230</v>
      </c>
      <c r="AV59" t="s">
        <v>7141</v>
      </c>
      <c r="AW59" t="s">
        <v>831</v>
      </c>
      <c r="AX59" t="s">
        <v>222</v>
      </c>
      <c r="BA59" s="57">
        <v>46280.458333333336</v>
      </c>
      <c r="BB59" t="s">
        <v>7139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SELONG</v>
      </c>
    </row>
    <row r="60" spans="1:61">
      <c r="A60">
        <v>59</v>
      </c>
      <c r="B60">
        <v>1002564593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273</v>
      </c>
      <c r="I60" t="s">
        <v>212</v>
      </c>
      <c r="J60" t="s">
        <v>213</v>
      </c>
      <c r="K60" t="s">
        <v>149</v>
      </c>
      <c r="L60" t="s">
        <v>214</v>
      </c>
      <c r="M60" t="s">
        <v>2151</v>
      </c>
      <c r="N60" t="s">
        <v>215</v>
      </c>
      <c r="O60" s="57">
        <v>46266.417303240742</v>
      </c>
      <c r="P60" s="57">
        <v>46271.682349537034</v>
      </c>
      <c r="Q60">
        <v>69376157</v>
      </c>
      <c r="S60">
        <v>172603791822</v>
      </c>
      <c r="T60" t="s">
        <v>940</v>
      </c>
      <c r="U60" t="s">
        <v>2147</v>
      </c>
      <c r="V60" t="s">
        <v>941</v>
      </c>
      <c r="Z60">
        <v>116.339</v>
      </c>
      <c r="AA60">
        <v>-8.6628299999999996</v>
      </c>
      <c r="AB60" t="s">
        <v>942</v>
      </c>
      <c r="AC60" t="s">
        <v>236</v>
      </c>
      <c r="AL60" t="s">
        <v>217</v>
      </c>
      <c r="AM60" t="s">
        <v>2148</v>
      </c>
      <c r="AN60" t="s">
        <v>6</v>
      </c>
      <c r="AO60" s="57">
        <v>46031.423645833333</v>
      </c>
      <c r="AP60" s="57">
        <v>46269</v>
      </c>
      <c r="AR60" t="s">
        <v>14</v>
      </c>
      <c r="AS60" t="s">
        <v>899</v>
      </c>
      <c r="AT60" t="s">
        <v>230</v>
      </c>
      <c r="AV60" t="s">
        <v>2153</v>
      </c>
      <c r="AW60" t="s">
        <v>892</v>
      </c>
      <c r="AX60" t="s">
        <v>222</v>
      </c>
      <c r="BA60" s="57">
        <v>46269.541666666664</v>
      </c>
      <c r="BB60" t="s">
        <v>2148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SELONG</v>
      </c>
    </row>
    <row r="61" spans="1:61">
      <c r="A61">
        <v>60</v>
      </c>
      <c r="B61">
        <v>1002574867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273</v>
      </c>
      <c r="I61" t="s">
        <v>212</v>
      </c>
      <c r="J61" t="s">
        <v>213</v>
      </c>
      <c r="K61" t="s">
        <v>149</v>
      </c>
      <c r="L61" t="s">
        <v>214</v>
      </c>
      <c r="M61" t="s">
        <v>2151</v>
      </c>
      <c r="N61" t="s">
        <v>215</v>
      </c>
      <c r="O61" s="57">
        <v>46272.543715277781</v>
      </c>
      <c r="P61" s="57">
        <v>46279.636342592596</v>
      </c>
      <c r="Q61">
        <v>69385254</v>
      </c>
      <c r="S61">
        <v>172603791857</v>
      </c>
      <c r="T61" t="s">
        <v>5237</v>
      </c>
      <c r="U61" t="s">
        <v>5238</v>
      </c>
      <c r="V61" t="s">
        <v>5239</v>
      </c>
      <c r="Z61">
        <v>116.2897711</v>
      </c>
      <c r="AA61">
        <v>-8.8952925999999994</v>
      </c>
      <c r="AB61" t="s">
        <v>5240</v>
      </c>
      <c r="AC61" t="s">
        <v>216</v>
      </c>
      <c r="AL61" t="s">
        <v>217</v>
      </c>
      <c r="AM61" t="s">
        <v>3928</v>
      </c>
      <c r="AN61" t="s">
        <v>6</v>
      </c>
      <c r="AO61" s="57">
        <v>46212.548761574071</v>
      </c>
      <c r="AP61" s="57">
        <v>46273.541666666664</v>
      </c>
      <c r="AQ61" t="s">
        <v>2155</v>
      </c>
      <c r="AR61" t="s">
        <v>14</v>
      </c>
      <c r="AS61" t="s">
        <v>899</v>
      </c>
      <c r="AT61" t="s">
        <v>230</v>
      </c>
      <c r="AV61" t="s">
        <v>2153</v>
      </c>
      <c r="AW61" t="s">
        <v>881</v>
      </c>
      <c r="AX61" t="s">
        <v>222</v>
      </c>
      <c r="BA61" s="57">
        <v>46273.541666666664</v>
      </c>
      <c r="BB61" t="s">
        <v>3928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SELONG</v>
      </c>
    </row>
    <row r="62" spans="1:61">
      <c r="A62">
        <v>61</v>
      </c>
      <c r="B62">
        <v>1002587666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273</v>
      </c>
      <c r="I62" t="s">
        <v>212</v>
      </c>
      <c r="J62" t="s">
        <v>213</v>
      </c>
      <c r="K62" t="s">
        <v>149</v>
      </c>
      <c r="L62" t="s">
        <v>214</v>
      </c>
      <c r="M62" t="s">
        <v>256</v>
      </c>
      <c r="N62" t="s">
        <v>215</v>
      </c>
      <c r="O62" s="57">
        <v>46279.818692129629</v>
      </c>
      <c r="P62" s="57">
        <v>46281.503888888888</v>
      </c>
      <c r="Q62">
        <v>69390246</v>
      </c>
      <c r="S62">
        <v>172603791942</v>
      </c>
      <c r="T62" t="s">
        <v>7142</v>
      </c>
      <c r="U62" t="s">
        <v>7143</v>
      </c>
      <c r="V62" t="s">
        <v>7144</v>
      </c>
      <c r="Z62">
        <v>116.26815263181901</v>
      </c>
      <c r="AA62">
        <v>-8.6771099025397493</v>
      </c>
      <c r="AB62" t="s">
        <v>7145</v>
      </c>
      <c r="AC62" t="s">
        <v>216</v>
      </c>
      <c r="AL62" t="s">
        <v>217</v>
      </c>
      <c r="AM62" t="s">
        <v>7146</v>
      </c>
      <c r="AN62" t="s">
        <v>6</v>
      </c>
      <c r="AO62" t="s">
        <v>7147</v>
      </c>
      <c r="AP62" s="57">
        <v>46281.333333333336</v>
      </c>
      <c r="AR62" t="s">
        <v>257</v>
      </c>
      <c r="AS62" t="s">
        <v>899</v>
      </c>
      <c r="AT62" t="s">
        <v>220</v>
      </c>
      <c r="AV62" t="s">
        <v>258</v>
      </c>
      <c r="AW62" t="s">
        <v>7148</v>
      </c>
      <c r="AX62" t="s">
        <v>222</v>
      </c>
      <c r="BA62" s="57">
        <v>46281.333333333336</v>
      </c>
      <c r="BB62" t="s">
        <v>7146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SELONG</v>
      </c>
    </row>
    <row r="63" spans="1:61">
      <c r="A63">
        <v>62</v>
      </c>
      <c r="B63">
        <v>1002586865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273</v>
      </c>
      <c r="I63" t="s">
        <v>212</v>
      </c>
      <c r="J63" t="s">
        <v>213</v>
      </c>
      <c r="K63" t="s">
        <v>149</v>
      </c>
      <c r="M63" t="s">
        <v>576</v>
      </c>
      <c r="N63" t="s">
        <v>215</v>
      </c>
      <c r="O63" s="57">
        <v>46279.61681712963</v>
      </c>
      <c r="P63" s="57">
        <v>46280.717685185184</v>
      </c>
      <c r="Q63">
        <v>69390000</v>
      </c>
      <c r="S63">
        <v>172603791939</v>
      </c>
      <c r="T63" t="s">
        <v>7149</v>
      </c>
      <c r="U63" t="s">
        <v>7150</v>
      </c>
      <c r="Z63">
        <v>116.28048699999999</v>
      </c>
      <c r="AA63">
        <v>-8.7176360000000006</v>
      </c>
      <c r="AB63" t="s">
        <v>7151</v>
      </c>
      <c r="AC63" t="s">
        <v>284</v>
      </c>
      <c r="AO63" t="s">
        <v>7152</v>
      </c>
      <c r="AR63" t="s">
        <v>5</v>
      </c>
      <c r="AS63" t="s">
        <v>899</v>
      </c>
      <c r="AT63" t="s">
        <v>230</v>
      </c>
      <c r="AV63" t="s">
        <v>7153</v>
      </c>
      <c r="AW63" t="s">
        <v>545</v>
      </c>
      <c r="AX63" t="s">
        <v>222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SELONG</v>
      </c>
    </row>
    <row r="64" spans="1:61">
      <c r="A64">
        <v>63</v>
      </c>
      <c r="B64">
        <v>1002586909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273</v>
      </c>
      <c r="I64" t="s">
        <v>212</v>
      </c>
      <c r="J64" t="s">
        <v>213</v>
      </c>
      <c r="K64" t="s">
        <v>149</v>
      </c>
      <c r="M64" t="s">
        <v>576</v>
      </c>
      <c r="N64" t="s">
        <v>215</v>
      </c>
      <c r="O64" s="57">
        <v>46279.623206018521</v>
      </c>
      <c r="P64" s="57">
        <v>46280.717314814814</v>
      </c>
      <c r="Q64">
        <v>69389979</v>
      </c>
      <c r="S64">
        <v>172603791940</v>
      </c>
      <c r="T64" t="s">
        <v>7154</v>
      </c>
      <c r="U64" t="s">
        <v>7155</v>
      </c>
      <c r="Z64">
        <v>116.28048699999999</v>
      </c>
      <c r="AA64">
        <v>-8.7176360000000006</v>
      </c>
      <c r="AB64" t="s">
        <v>7156</v>
      </c>
      <c r="AC64" t="s">
        <v>284</v>
      </c>
      <c r="AO64" t="s">
        <v>7157</v>
      </c>
      <c r="AR64" t="s">
        <v>5</v>
      </c>
      <c r="AS64" t="s">
        <v>899</v>
      </c>
      <c r="AT64" t="s">
        <v>230</v>
      </c>
      <c r="AV64" t="s">
        <v>7158</v>
      </c>
      <c r="AW64" t="s">
        <v>546</v>
      </c>
      <c r="AX64" t="s">
        <v>222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SELONG</v>
      </c>
    </row>
    <row r="65" spans="1:61">
      <c r="A65">
        <v>64</v>
      </c>
      <c r="B65">
        <v>1002586789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273</v>
      </c>
      <c r="I65" t="s">
        <v>212</v>
      </c>
      <c r="J65" t="s">
        <v>213</v>
      </c>
      <c r="K65" t="s">
        <v>149</v>
      </c>
      <c r="M65" t="s">
        <v>576</v>
      </c>
      <c r="N65" t="s">
        <v>215</v>
      </c>
      <c r="O65" s="57">
        <v>46279.607858796298</v>
      </c>
      <c r="P65" s="57">
        <v>46280.718912037039</v>
      </c>
      <c r="Q65">
        <v>69389942</v>
      </c>
      <c r="S65">
        <v>172603791938</v>
      </c>
      <c r="T65" t="s">
        <v>7159</v>
      </c>
      <c r="U65" t="s">
        <v>7155</v>
      </c>
      <c r="Z65">
        <v>116.28048699999999</v>
      </c>
      <c r="AA65">
        <v>-8.7176360000000006</v>
      </c>
      <c r="AB65" t="s">
        <v>7160</v>
      </c>
      <c r="AC65" t="s">
        <v>284</v>
      </c>
      <c r="AO65" t="s">
        <v>7161</v>
      </c>
      <c r="AR65" t="s">
        <v>5</v>
      </c>
      <c r="AS65" t="s">
        <v>899</v>
      </c>
      <c r="AT65" t="s">
        <v>230</v>
      </c>
      <c r="AV65" t="s">
        <v>7162</v>
      </c>
      <c r="AW65" t="s">
        <v>545</v>
      </c>
      <c r="AX65" t="s">
        <v>222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SELONG</v>
      </c>
    </row>
    <row r="66" spans="1:61">
      <c r="A66">
        <v>65</v>
      </c>
      <c r="B66">
        <v>1002590160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273</v>
      </c>
      <c r="I66" t="s">
        <v>212</v>
      </c>
      <c r="J66" t="s">
        <v>213</v>
      </c>
      <c r="K66" t="s">
        <v>149</v>
      </c>
      <c r="L66" t="s">
        <v>214</v>
      </c>
      <c r="M66" t="s">
        <v>239</v>
      </c>
      <c r="N66" t="s">
        <v>215</v>
      </c>
      <c r="O66" s="57">
        <v>46280.787499999999</v>
      </c>
      <c r="P66" s="57">
        <v>46280.788958333331</v>
      </c>
      <c r="Q66">
        <v>69391084</v>
      </c>
      <c r="S66">
        <v>172603791961</v>
      </c>
      <c r="T66" t="s">
        <v>7163</v>
      </c>
      <c r="U66" t="s">
        <v>1722</v>
      </c>
      <c r="V66" t="s">
        <v>7164</v>
      </c>
      <c r="Z66">
        <v>116.39441290000001</v>
      </c>
      <c r="AA66">
        <v>-8.6871682000000003</v>
      </c>
      <c r="AB66" t="s">
        <v>7165</v>
      </c>
      <c r="AC66" t="s">
        <v>236</v>
      </c>
      <c r="AL66" t="s">
        <v>217</v>
      </c>
      <c r="AM66" t="s">
        <v>7166</v>
      </c>
      <c r="AN66" t="s">
        <v>6</v>
      </c>
      <c r="AO66" t="s">
        <v>7167</v>
      </c>
      <c r="AP66" s="57">
        <v>46281.625</v>
      </c>
      <c r="AR66" t="s">
        <v>240</v>
      </c>
      <c r="AS66" t="s">
        <v>899</v>
      </c>
      <c r="AT66" t="s">
        <v>230</v>
      </c>
      <c r="AV66" t="s">
        <v>239</v>
      </c>
      <c r="AW66" t="s">
        <v>7081</v>
      </c>
      <c r="AX66" t="s">
        <v>222</v>
      </c>
      <c r="BA66" s="57">
        <v>46281.625</v>
      </c>
      <c r="BB66" t="s">
        <v>7166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SELONG</v>
      </c>
    </row>
    <row r="67" spans="1:61">
      <c r="A67">
        <v>66</v>
      </c>
      <c r="B67">
        <v>1002564602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273</v>
      </c>
      <c r="I67" t="s">
        <v>212</v>
      </c>
      <c r="J67" t="s">
        <v>213</v>
      </c>
      <c r="K67" t="s">
        <v>149</v>
      </c>
      <c r="L67" t="s">
        <v>214</v>
      </c>
      <c r="M67" t="s">
        <v>559</v>
      </c>
      <c r="N67" t="s">
        <v>215</v>
      </c>
      <c r="O67" s="57">
        <v>46266.418541666666</v>
      </c>
      <c r="P67" s="57">
        <v>46268.718773148146</v>
      </c>
      <c r="Q67">
        <v>69374745</v>
      </c>
      <c r="S67">
        <v>172603791824</v>
      </c>
      <c r="T67" t="s">
        <v>947</v>
      </c>
      <c r="U67" t="s">
        <v>1532</v>
      </c>
      <c r="V67" t="s">
        <v>948</v>
      </c>
      <c r="Z67">
        <v>116.316</v>
      </c>
      <c r="AA67">
        <v>-8.6163000000000007</v>
      </c>
      <c r="AB67" t="s">
        <v>949</v>
      </c>
      <c r="AC67" t="s">
        <v>216</v>
      </c>
      <c r="AL67" t="s">
        <v>217</v>
      </c>
      <c r="AM67" t="s">
        <v>950</v>
      </c>
      <c r="AN67" t="s">
        <v>6</v>
      </c>
      <c r="AO67" s="57">
        <v>46031.423645833333</v>
      </c>
      <c r="AP67" s="57">
        <v>46261</v>
      </c>
      <c r="AR67" t="s">
        <v>548</v>
      </c>
      <c r="AS67" t="s">
        <v>899</v>
      </c>
      <c r="AT67" t="s">
        <v>230</v>
      </c>
      <c r="AV67" t="s">
        <v>846</v>
      </c>
      <c r="AW67" t="s">
        <v>831</v>
      </c>
      <c r="AX67" t="s">
        <v>222</v>
      </c>
      <c r="BA67" s="57">
        <v>46261.625</v>
      </c>
      <c r="BB67" t="s">
        <v>950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SELONG</v>
      </c>
    </row>
    <row r="68" spans="1:61">
      <c r="A68">
        <v>67</v>
      </c>
      <c r="B68">
        <v>1002586514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273</v>
      </c>
      <c r="I68" t="s">
        <v>212</v>
      </c>
      <c r="J68" t="s">
        <v>213</v>
      </c>
      <c r="K68" t="s">
        <v>149</v>
      </c>
      <c r="M68" t="s">
        <v>541</v>
      </c>
      <c r="N68" t="s">
        <v>215</v>
      </c>
      <c r="O68" s="57">
        <v>46279.574594907404</v>
      </c>
      <c r="P68" s="57">
        <v>46281.512349537035</v>
      </c>
      <c r="Q68">
        <v>69389884</v>
      </c>
      <c r="S68">
        <v>172603791937</v>
      </c>
      <c r="T68" t="s">
        <v>7168</v>
      </c>
      <c r="U68" t="s">
        <v>7169</v>
      </c>
      <c r="Z68">
        <v>116.269104480743</v>
      </c>
      <c r="AA68">
        <v>-8.8816319176223804</v>
      </c>
      <c r="AB68" t="s">
        <v>7170</v>
      </c>
      <c r="AC68" t="s">
        <v>225</v>
      </c>
      <c r="AO68" t="s">
        <v>7171</v>
      </c>
      <c r="AR68" t="s">
        <v>6</v>
      </c>
      <c r="AS68" t="s">
        <v>899</v>
      </c>
      <c r="AT68" t="s">
        <v>230</v>
      </c>
      <c r="AV68" t="s">
        <v>7172</v>
      </c>
      <c r="AW68" t="s">
        <v>545</v>
      </c>
      <c r="AX68" t="s">
        <v>222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1002570449</v>
      </c>
      <c r="C69">
        <v>3</v>
      </c>
      <c r="D69" t="s">
        <v>45</v>
      </c>
      <c r="E69">
        <v>5</v>
      </c>
      <c r="F69" t="s">
        <v>210</v>
      </c>
      <c r="G69" t="s">
        <v>116</v>
      </c>
      <c r="H69" t="s">
        <v>351</v>
      </c>
      <c r="I69" t="s">
        <v>212</v>
      </c>
      <c r="J69" t="s">
        <v>213</v>
      </c>
      <c r="K69" t="s">
        <v>149</v>
      </c>
      <c r="L69" t="s">
        <v>214</v>
      </c>
      <c r="M69" t="s">
        <v>76</v>
      </c>
      <c r="N69" t="s">
        <v>215</v>
      </c>
      <c r="O69" s="57">
        <v>46268.683287037034</v>
      </c>
      <c r="P69" s="57">
        <v>46270.377708333333</v>
      </c>
      <c r="Q69">
        <v>69383381</v>
      </c>
      <c r="S69">
        <v>172620205008</v>
      </c>
      <c r="T69" t="s">
        <v>2568</v>
      </c>
      <c r="U69" t="s">
        <v>2569</v>
      </c>
      <c r="V69" t="s">
        <v>2570</v>
      </c>
      <c r="Z69">
        <v>116.411438</v>
      </c>
      <c r="AA69">
        <v>-8.6403770000000009</v>
      </c>
      <c r="AB69" t="s">
        <v>2571</v>
      </c>
      <c r="AC69" t="s">
        <v>236</v>
      </c>
      <c r="AL69" t="s">
        <v>217</v>
      </c>
      <c r="AM69" t="s">
        <v>2572</v>
      </c>
      <c r="AN69" t="s">
        <v>6</v>
      </c>
      <c r="AO69" s="57">
        <v>46090.684282407405</v>
      </c>
      <c r="AP69" s="57">
        <v>46269.625</v>
      </c>
      <c r="AR69" t="s">
        <v>218</v>
      </c>
      <c r="AS69" t="s">
        <v>1707</v>
      </c>
      <c r="AT69" t="s">
        <v>230</v>
      </c>
      <c r="AU69">
        <v>20260905</v>
      </c>
      <c r="AV69" t="s">
        <v>221</v>
      </c>
      <c r="AW69" t="s">
        <v>885</v>
      </c>
      <c r="AX69" t="s">
        <v>222</v>
      </c>
      <c r="BA69" s="57">
        <v>46269.625</v>
      </c>
      <c r="BB69" t="s">
        <v>2572</v>
      </c>
      <c r="BC69">
        <v>2026</v>
      </c>
      <c r="BD69">
        <v>9</v>
      </c>
      <c r="BE69">
        <v>5</v>
      </c>
      <c r="BF69" s="6">
        <f t="shared" si="3"/>
        <v>46270</v>
      </c>
      <c r="BG69">
        <f t="shared" si="4"/>
        <v>0.375</v>
      </c>
      <c r="BH69" t="str">
        <f t="shared" si="5"/>
        <v>COMPLY</v>
      </c>
      <c r="BI69" t="str">
        <f>VLOOKUP(H69,Sheet2!$A$1:$B$270,2,FALSE)</f>
        <v>SELONG</v>
      </c>
    </row>
    <row r="70" spans="1:61">
      <c r="A70">
        <v>69</v>
      </c>
      <c r="B70">
        <v>1002577234</v>
      </c>
      <c r="C70">
        <v>3</v>
      </c>
      <c r="D70" t="s">
        <v>45</v>
      </c>
      <c r="E70">
        <v>5</v>
      </c>
      <c r="F70" t="s">
        <v>210</v>
      </c>
      <c r="G70" t="s">
        <v>116</v>
      </c>
      <c r="H70" t="s">
        <v>351</v>
      </c>
      <c r="I70" t="s">
        <v>212</v>
      </c>
      <c r="J70" t="s">
        <v>213</v>
      </c>
      <c r="K70" t="s">
        <v>149</v>
      </c>
      <c r="M70" t="s">
        <v>76</v>
      </c>
      <c r="N70" t="s">
        <v>215</v>
      </c>
      <c r="O70" s="57">
        <v>46273.617094907408</v>
      </c>
      <c r="P70" s="57">
        <v>46274.705694444441</v>
      </c>
      <c r="Q70">
        <v>69384440</v>
      </c>
      <c r="S70">
        <v>172620205090</v>
      </c>
      <c r="T70" t="s">
        <v>3673</v>
      </c>
      <c r="U70" t="s">
        <v>3674</v>
      </c>
      <c r="V70" t="s">
        <v>3675</v>
      </c>
      <c r="Z70">
        <v>116.4116853</v>
      </c>
      <c r="AA70">
        <v>-8.6404057000000005</v>
      </c>
      <c r="AB70" t="s">
        <v>3676</v>
      </c>
      <c r="AC70" t="s">
        <v>284</v>
      </c>
      <c r="AL70" t="s">
        <v>217</v>
      </c>
      <c r="AM70" t="s">
        <v>3677</v>
      </c>
      <c r="AN70" t="s">
        <v>6</v>
      </c>
      <c r="AO70" s="57">
        <v>46243.621770833335</v>
      </c>
      <c r="AR70" t="s">
        <v>218</v>
      </c>
      <c r="AS70" t="s">
        <v>1707</v>
      </c>
      <c r="AT70" t="s">
        <v>230</v>
      </c>
      <c r="AU70">
        <v>20260909</v>
      </c>
      <c r="AV70" t="s">
        <v>221</v>
      </c>
      <c r="AW70" t="s">
        <v>545</v>
      </c>
      <c r="AX70" t="s">
        <v>222</v>
      </c>
      <c r="BA70" s="57">
        <v>46273.291666666664</v>
      </c>
      <c r="BB70" t="s">
        <v>3677</v>
      </c>
      <c r="BC70">
        <v>2026</v>
      </c>
      <c r="BD70">
        <v>9</v>
      </c>
      <c r="BE70">
        <v>9</v>
      </c>
      <c r="BF70" s="6">
        <f t="shared" si="3"/>
        <v>46274</v>
      </c>
      <c r="BG70">
        <f t="shared" si="4"/>
        <v>0.70833333333575865</v>
      </c>
      <c r="BH70" t="str">
        <f t="shared" si="5"/>
        <v>COMPLY</v>
      </c>
      <c r="BI70" t="str">
        <f>VLOOKUP(H70,Sheet2!$A$1:$B$270,2,FALSE)</f>
        <v>SELONG</v>
      </c>
    </row>
    <row r="71" spans="1:61">
      <c r="A71">
        <v>70</v>
      </c>
      <c r="B71">
        <v>1002573001</v>
      </c>
      <c r="C71">
        <v>3</v>
      </c>
      <c r="D71" t="s">
        <v>45</v>
      </c>
      <c r="E71">
        <v>5</v>
      </c>
      <c r="F71" t="s">
        <v>210</v>
      </c>
      <c r="G71" t="s">
        <v>116</v>
      </c>
      <c r="H71" t="s">
        <v>351</v>
      </c>
      <c r="I71" t="s">
        <v>212</v>
      </c>
      <c r="J71" t="s">
        <v>213</v>
      </c>
      <c r="K71" t="s">
        <v>149</v>
      </c>
      <c r="L71" t="s">
        <v>214</v>
      </c>
      <c r="M71" t="s">
        <v>2154</v>
      </c>
      <c r="N71" t="s">
        <v>215</v>
      </c>
      <c r="O71" s="57">
        <v>46270.512453703705</v>
      </c>
      <c r="P71" s="57">
        <v>46273.617094907408</v>
      </c>
      <c r="Q71">
        <v>69384440</v>
      </c>
      <c r="S71">
        <v>172620205088</v>
      </c>
      <c r="T71" t="s">
        <v>3673</v>
      </c>
      <c r="U71" t="s">
        <v>5481</v>
      </c>
      <c r="V71" t="s">
        <v>5482</v>
      </c>
      <c r="Z71">
        <v>116.4112516</v>
      </c>
      <c r="AA71">
        <v>-8.6407761999999995</v>
      </c>
      <c r="AB71" t="s">
        <v>3676</v>
      </c>
      <c r="AC71" t="s">
        <v>236</v>
      </c>
      <c r="AL71" t="s">
        <v>217</v>
      </c>
      <c r="AM71" t="s">
        <v>5483</v>
      </c>
      <c r="AN71" t="s">
        <v>6</v>
      </c>
      <c r="AO71" s="57">
        <v>46151.517546296294</v>
      </c>
      <c r="AP71" s="57">
        <v>46271.541666666664</v>
      </c>
      <c r="AR71" t="s">
        <v>14</v>
      </c>
      <c r="AS71" t="s">
        <v>1707</v>
      </c>
      <c r="AT71" t="s">
        <v>230</v>
      </c>
      <c r="AV71" t="s">
        <v>5484</v>
      </c>
      <c r="AW71" t="s">
        <v>885</v>
      </c>
      <c r="AX71" t="s">
        <v>222</v>
      </c>
      <c r="BA71" s="57">
        <v>46271.541666666664</v>
      </c>
      <c r="BB71" t="s">
        <v>5483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>
      <c r="A72">
        <v>71</v>
      </c>
      <c r="B72">
        <v>1002569348</v>
      </c>
      <c r="C72">
        <v>3</v>
      </c>
      <c r="D72" t="s">
        <v>45</v>
      </c>
      <c r="E72">
        <v>5</v>
      </c>
      <c r="F72" t="s">
        <v>210</v>
      </c>
      <c r="G72" t="s">
        <v>116</v>
      </c>
      <c r="H72" t="s">
        <v>358</v>
      </c>
      <c r="I72" t="s">
        <v>212</v>
      </c>
      <c r="J72" t="s">
        <v>213</v>
      </c>
      <c r="K72" t="s">
        <v>149</v>
      </c>
      <c r="L72" t="s">
        <v>214</v>
      </c>
      <c r="M72" t="s">
        <v>76</v>
      </c>
      <c r="N72" t="s">
        <v>215</v>
      </c>
      <c r="O72" s="57">
        <v>46268.47079861111</v>
      </c>
      <c r="P72" s="57">
        <v>46270.524965277778</v>
      </c>
      <c r="Q72">
        <v>69382986</v>
      </c>
      <c r="S72">
        <v>172619203312</v>
      </c>
      <c r="T72" t="s">
        <v>2315</v>
      </c>
      <c r="U72" t="s">
        <v>2316</v>
      </c>
      <c r="V72" t="s">
        <v>2317</v>
      </c>
      <c r="Z72">
        <v>116.5328341</v>
      </c>
      <c r="AA72">
        <v>-8.5636472000000001</v>
      </c>
      <c r="AB72" t="s">
        <v>2318</v>
      </c>
      <c r="AC72" t="s">
        <v>216</v>
      </c>
      <c r="AL72" t="s">
        <v>217</v>
      </c>
      <c r="AM72" t="s">
        <v>2319</v>
      </c>
      <c r="AN72" t="s">
        <v>6</v>
      </c>
      <c r="AO72" s="57">
        <v>46090.475925925923</v>
      </c>
      <c r="AP72" s="57">
        <v>46271.625</v>
      </c>
      <c r="AR72" t="s">
        <v>218</v>
      </c>
      <c r="AS72" t="s">
        <v>1707</v>
      </c>
      <c r="AT72" t="s">
        <v>230</v>
      </c>
      <c r="AU72">
        <v>20260905</v>
      </c>
      <c r="AV72" t="s">
        <v>221</v>
      </c>
      <c r="AW72" t="s">
        <v>2320</v>
      </c>
      <c r="AX72" t="s">
        <v>222</v>
      </c>
      <c r="BA72" s="57">
        <v>46271.625</v>
      </c>
      <c r="BB72" t="s">
        <v>2319</v>
      </c>
      <c r="BC72">
        <v>2026</v>
      </c>
      <c r="BD72">
        <v>9</v>
      </c>
      <c r="BE72">
        <v>5</v>
      </c>
      <c r="BF72" s="6">
        <f t="shared" si="3"/>
        <v>46270</v>
      </c>
      <c r="BG72">
        <f t="shared" si="4"/>
        <v>-1.625</v>
      </c>
      <c r="BH72" t="str">
        <f t="shared" si="5"/>
        <v>COMPLY</v>
      </c>
      <c r="BI72" t="str">
        <f>VLOOKUP(H72,Sheet2!$A$1:$B$270,2,FALSE)</f>
        <v>SELONG</v>
      </c>
    </row>
    <row r="73" spans="1:61">
      <c r="A73">
        <v>72</v>
      </c>
      <c r="B73">
        <v>1002571671</v>
      </c>
      <c r="C73">
        <v>3</v>
      </c>
      <c r="D73" t="s">
        <v>45</v>
      </c>
      <c r="E73">
        <v>5</v>
      </c>
      <c r="F73" t="s">
        <v>210</v>
      </c>
      <c r="G73" t="s">
        <v>116</v>
      </c>
      <c r="H73" t="s">
        <v>358</v>
      </c>
      <c r="I73" t="s">
        <v>212</v>
      </c>
      <c r="J73" t="s">
        <v>213</v>
      </c>
      <c r="K73" t="s">
        <v>149</v>
      </c>
      <c r="L73" t="s">
        <v>214</v>
      </c>
      <c r="M73" t="s">
        <v>76</v>
      </c>
      <c r="N73" t="s">
        <v>215</v>
      </c>
      <c r="O73" s="57">
        <v>46269.571481481478</v>
      </c>
      <c r="P73" s="57">
        <v>46270.746851851851</v>
      </c>
      <c r="Q73">
        <v>69383899</v>
      </c>
      <c r="S73">
        <v>172619203429</v>
      </c>
      <c r="T73" t="s">
        <v>4767</v>
      </c>
      <c r="U73" t="s">
        <v>4768</v>
      </c>
      <c r="V73" t="s">
        <v>4769</v>
      </c>
      <c r="Z73">
        <v>116.484976373612</v>
      </c>
      <c r="AA73">
        <v>-8.7699949849074699</v>
      </c>
      <c r="AB73" t="s">
        <v>4770</v>
      </c>
      <c r="AC73" t="s">
        <v>216</v>
      </c>
      <c r="AL73" t="s">
        <v>217</v>
      </c>
      <c r="AM73" t="s">
        <v>4771</v>
      </c>
      <c r="AN73" t="s">
        <v>6</v>
      </c>
      <c r="AO73" s="57">
        <v>46121.57984953704</v>
      </c>
      <c r="AP73" s="57">
        <v>46272.625</v>
      </c>
      <c r="AR73" t="s">
        <v>218</v>
      </c>
      <c r="AS73" t="s">
        <v>1707</v>
      </c>
      <c r="AT73" t="s">
        <v>230</v>
      </c>
      <c r="AU73">
        <v>20260905</v>
      </c>
      <c r="AV73" t="s">
        <v>221</v>
      </c>
      <c r="AW73" t="s">
        <v>886</v>
      </c>
      <c r="AX73" t="s">
        <v>222</v>
      </c>
      <c r="BA73" s="57">
        <v>46272.625</v>
      </c>
      <c r="BB73" t="s">
        <v>4771</v>
      </c>
      <c r="BC73">
        <v>2026</v>
      </c>
      <c r="BD73">
        <v>9</v>
      </c>
      <c r="BE73">
        <v>5</v>
      </c>
      <c r="BF73" s="6">
        <f t="shared" si="3"/>
        <v>46270</v>
      </c>
      <c r="BG73">
        <f t="shared" si="4"/>
        <v>-2.625</v>
      </c>
      <c r="BH73" t="str">
        <f t="shared" si="5"/>
        <v>COMPLY</v>
      </c>
      <c r="BI73" t="str">
        <f>VLOOKUP(H73,Sheet2!$A$1:$B$270,2,FALSE)</f>
        <v>SELONG</v>
      </c>
    </row>
    <row r="74" spans="1:61">
      <c r="A74">
        <v>73</v>
      </c>
      <c r="B74">
        <v>1002575982</v>
      </c>
      <c r="C74">
        <v>3</v>
      </c>
      <c r="D74" t="s">
        <v>45</v>
      </c>
      <c r="E74">
        <v>5</v>
      </c>
      <c r="F74" t="s">
        <v>210</v>
      </c>
      <c r="G74" t="s">
        <v>116</v>
      </c>
      <c r="H74" t="s">
        <v>358</v>
      </c>
      <c r="I74" t="s">
        <v>212</v>
      </c>
      <c r="J74" t="s">
        <v>213</v>
      </c>
      <c r="K74" t="s">
        <v>149</v>
      </c>
      <c r="L74" t="s">
        <v>214</v>
      </c>
      <c r="M74" t="s">
        <v>76</v>
      </c>
      <c r="N74" t="s">
        <v>215</v>
      </c>
      <c r="O74" s="57">
        <v>46273.297881944447</v>
      </c>
      <c r="P74" s="57">
        <v>46276.638877314814</v>
      </c>
      <c r="Q74">
        <v>69385647</v>
      </c>
      <c r="S74">
        <v>172619203441</v>
      </c>
      <c r="T74" t="s">
        <v>5307</v>
      </c>
      <c r="U74" t="s">
        <v>1703</v>
      </c>
      <c r="V74" t="s">
        <v>5308</v>
      </c>
      <c r="Z74">
        <v>116.6324322</v>
      </c>
      <c r="AA74">
        <v>-8.5578141999999993</v>
      </c>
      <c r="AB74" t="s">
        <v>5309</v>
      </c>
      <c r="AC74" t="s">
        <v>216</v>
      </c>
      <c r="AL74" t="s">
        <v>217</v>
      </c>
      <c r="AM74" t="s">
        <v>3672</v>
      </c>
      <c r="AN74" t="s">
        <v>6</v>
      </c>
      <c r="AO74" s="57">
        <v>46243.298946759256</v>
      </c>
      <c r="AP74" s="57">
        <v>46274.333333333336</v>
      </c>
      <c r="AR74" t="s">
        <v>218</v>
      </c>
      <c r="AS74" t="s">
        <v>1707</v>
      </c>
      <c r="AT74" t="s">
        <v>230</v>
      </c>
      <c r="AU74">
        <v>20260911</v>
      </c>
      <c r="AV74" t="s">
        <v>221</v>
      </c>
      <c r="AW74" t="s">
        <v>831</v>
      </c>
      <c r="AX74" t="s">
        <v>222</v>
      </c>
      <c r="BA74" s="57">
        <v>46274.333333333336</v>
      </c>
      <c r="BB74" t="s">
        <v>3672</v>
      </c>
      <c r="BC74">
        <v>2026</v>
      </c>
      <c r="BD74">
        <v>9</v>
      </c>
      <c r="BE74">
        <v>11</v>
      </c>
      <c r="BF74" s="6">
        <f t="shared" si="3"/>
        <v>46276</v>
      </c>
      <c r="BG74">
        <f t="shared" si="4"/>
        <v>1.6666666666642413</v>
      </c>
      <c r="BH74" t="str">
        <f t="shared" si="5"/>
        <v>NOT COMPLY</v>
      </c>
      <c r="BI74" t="str">
        <f>VLOOKUP(H74,Sheet2!$A$1:$B$270,2,FALSE)</f>
        <v>SELONG</v>
      </c>
    </row>
    <row r="75" spans="1:61">
      <c r="A75">
        <v>74</v>
      </c>
      <c r="B75">
        <v>1002580228</v>
      </c>
      <c r="C75">
        <v>3</v>
      </c>
      <c r="D75" t="s">
        <v>45</v>
      </c>
      <c r="E75">
        <v>5</v>
      </c>
      <c r="F75" t="s">
        <v>210</v>
      </c>
      <c r="G75" t="s">
        <v>116</v>
      </c>
      <c r="H75" t="s">
        <v>358</v>
      </c>
      <c r="I75" t="s">
        <v>212</v>
      </c>
      <c r="J75" t="s">
        <v>213</v>
      </c>
      <c r="K75" t="s">
        <v>149</v>
      </c>
      <c r="M75" t="s">
        <v>76</v>
      </c>
      <c r="N75" t="s">
        <v>215</v>
      </c>
      <c r="O75" s="57">
        <v>46275.441793981481</v>
      </c>
      <c r="P75" s="57">
        <v>46275.832916666666</v>
      </c>
      <c r="Q75">
        <v>69385772</v>
      </c>
      <c r="S75">
        <v>172619203459</v>
      </c>
      <c r="T75" t="s">
        <v>5262</v>
      </c>
      <c r="U75" t="s">
        <v>6982</v>
      </c>
      <c r="V75" t="s">
        <v>6983</v>
      </c>
      <c r="Z75">
        <v>116.52163950000001</v>
      </c>
      <c r="AA75">
        <v>-8.6457476999999994</v>
      </c>
      <c r="AB75" t="s">
        <v>5265</v>
      </c>
      <c r="AC75" t="s">
        <v>225</v>
      </c>
      <c r="AL75" t="s">
        <v>217</v>
      </c>
      <c r="AM75" t="s">
        <v>6984</v>
      </c>
      <c r="AN75" t="s">
        <v>6</v>
      </c>
      <c r="AO75" s="57">
        <v>46304.444293981483</v>
      </c>
      <c r="AR75" t="s">
        <v>218</v>
      </c>
      <c r="AS75" t="s">
        <v>1707</v>
      </c>
      <c r="AT75" t="s">
        <v>230</v>
      </c>
      <c r="AU75">
        <v>20260910</v>
      </c>
      <c r="AV75" t="s">
        <v>221</v>
      </c>
      <c r="AW75" t="s">
        <v>545</v>
      </c>
      <c r="AX75" t="s">
        <v>222</v>
      </c>
      <c r="BA75" s="57">
        <v>46275.291666666664</v>
      </c>
      <c r="BB75" t="s">
        <v>6984</v>
      </c>
      <c r="BC75">
        <v>2026</v>
      </c>
      <c r="BD75">
        <v>9</v>
      </c>
      <c r="BE75">
        <v>10</v>
      </c>
      <c r="BF75" s="6">
        <f t="shared" si="3"/>
        <v>46275</v>
      </c>
      <c r="BG75">
        <f t="shared" si="4"/>
        <v>-0.29166666666424135</v>
      </c>
      <c r="BH75" t="str">
        <f t="shared" si="5"/>
        <v>COMPLY</v>
      </c>
      <c r="BI75" t="str">
        <f>VLOOKUP(H75,Sheet2!$A$1:$B$270,2,FALSE)</f>
        <v>SELONG</v>
      </c>
    </row>
    <row r="76" spans="1:61">
      <c r="A76">
        <v>75</v>
      </c>
      <c r="B76">
        <v>1002581640</v>
      </c>
      <c r="C76">
        <v>3</v>
      </c>
      <c r="D76" t="s">
        <v>45</v>
      </c>
      <c r="E76">
        <v>5</v>
      </c>
      <c r="F76" t="s">
        <v>210</v>
      </c>
      <c r="G76" t="s">
        <v>116</v>
      </c>
      <c r="H76" t="s">
        <v>358</v>
      </c>
      <c r="I76" t="s">
        <v>212</v>
      </c>
      <c r="J76" t="s">
        <v>213</v>
      </c>
      <c r="K76" t="s">
        <v>149</v>
      </c>
      <c r="L76" t="s">
        <v>214</v>
      </c>
      <c r="M76" t="s">
        <v>76</v>
      </c>
      <c r="N76" t="s">
        <v>215</v>
      </c>
      <c r="O76" s="57">
        <v>46275.78328703704</v>
      </c>
      <c r="P76" s="57">
        <v>46276.709803240738</v>
      </c>
      <c r="Q76">
        <v>69387985</v>
      </c>
      <c r="S76">
        <v>172619203335</v>
      </c>
      <c r="T76" t="s">
        <v>6609</v>
      </c>
      <c r="U76" t="s">
        <v>7173</v>
      </c>
      <c r="V76" t="s">
        <v>6610</v>
      </c>
      <c r="Z76">
        <v>116.55465781688601</v>
      </c>
      <c r="AA76">
        <v>-8.6593148721784203</v>
      </c>
      <c r="AB76" t="s">
        <v>6611</v>
      </c>
      <c r="AC76" t="s">
        <v>216</v>
      </c>
      <c r="AL76" t="s">
        <v>217</v>
      </c>
      <c r="AM76" t="s">
        <v>6612</v>
      </c>
      <c r="AN76" t="s">
        <v>6</v>
      </c>
      <c r="AO76" s="57">
        <v>46304.788171296299</v>
      </c>
      <c r="AP76" s="57">
        <v>46278.333333333336</v>
      </c>
      <c r="AR76" t="s">
        <v>218</v>
      </c>
      <c r="AS76" t="s">
        <v>1707</v>
      </c>
      <c r="AT76" t="s">
        <v>230</v>
      </c>
      <c r="AU76">
        <v>20260911</v>
      </c>
      <c r="AV76" t="s">
        <v>221</v>
      </c>
      <c r="AW76" t="s">
        <v>885</v>
      </c>
      <c r="AX76" t="s">
        <v>222</v>
      </c>
      <c r="BA76" s="57">
        <v>46278.333333333336</v>
      </c>
      <c r="BB76" t="s">
        <v>6612</v>
      </c>
      <c r="BC76">
        <v>2026</v>
      </c>
      <c r="BD76">
        <v>9</v>
      </c>
      <c r="BE76">
        <v>11</v>
      </c>
      <c r="BF76" s="6">
        <f t="shared" si="3"/>
        <v>46276</v>
      </c>
      <c r="BG76">
        <f t="shared" si="4"/>
        <v>-2.3333333333357587</v>
      </c>
      <c r="BH76" t="str">
        <f t="shared" si="5"/>
        <v>COMPLY</v>
      </c>
      <c r="BI76" t="str">
        <f>VLOOKUP(H76,Sheet2!$A$1:$B$270,2,FALSE)</f>
        <v>SELONG</v>
      </c>
    </row>
    <row r="77" spans="1:61">
      <c r="A77">
        <v>76</v>
      </c>
      <c r="B77">
        <v>1002583523</v>
      </c>
      <c r="C77">
        <v>3</v>
      </c>
      <c r="D77" t="s">
        <v>45</v>
      </c>
      <c r="E77">
        <v>5</v>
      </c>
      <c r="F77" t="s">
        <v>210</v>
      </c>
      <c r="G77" t="s">
        <v>116</v>
      </c>
      <c r="H77" t="s">
        <v>358</v>
      </c>
      <c r="I77" t="s">
        <v>212</v>
      </c>
      <c r="J77" t="s">
        <v>213</v>
      </c>
      <c r="K77" t="s">
        <v>149</v>
      </c>
      <c r="L77" t="s">
        <v>214</v>
      </c>
      <c r="M77" t="s">
        <v>76</v>
      </c>
      <c r="N77" t="s">
        <v>215</v>
      </c>
      <c r="O77" s="57">
        <v>46276.712465277778</v>
      </c>
      <c r="P77" s="57">
        <v>46277.684166666666</v>
      </c>
      <c r="Q77">
        <v>69388702</v>
      </c>
      <c r="S77">
        <v>172619203467</v>
      </c>
      <c r="T77" t="s">
        <v>7174</v>
      </c>
      <c r="U77" t="s">
        <v>7175</v>
      </c>
      <c r="V77" t="s">
        <v>7176</v>
      </c>
      <c r="Z77">
        <v>116.46400485187699</v>
      </c>
      <c r="AA77">
        <v>-8.7127521134973005</v>
      </c>
      <c r="AB77" t="s">
        <v>7177</v>
      </c>
      <c r="AC77" t="s">
        <v>216</v>
      </c>
      <c r="AL77" t="s">
        <v>217</v>
      </c>
      <c r="AM77" t="s">
        <v>7178</v>
      </c>
      <c r="AN77" t="s">
        <v>6</v>
      </c>
      <c r="AO77" s="57">
        <v>46335.715439814812</v>
      </c>
      <c r="AP77" s="57">
        <v>46278.458333333336</v>
      </c>
      <c r="AR77" t="s">
        <v>218</v>
      </c>
      <c r="AS77" t="s">
        <v>1707</v>
      </c>
      <c r="AT77" t="s">
        <v>230</v>
      </c>
      <c r="AU77">
        <v>20260912</v>
      </c>
      <c r="AV77" t="s">
        <v>221</v>
      </c>
      <c r="AW77" t="s">
        <v>7118</v>
      </c>
      <c r="AX77" t="s">
        <v>222</v>
      </c>
      <c r="BA77" s="57">
        <v>46278.458333333336</v>
      </c>
      <c r="BB77" t="s">
        <v>7178</v>
      </c>
      <c r="BC77">
        <v>2026</v>
      </c>
      <c r="BD77">
        <v>9</v>
      </c>
      <c r="BE77">
        <v>12</v>
      </c>
      <c r="BF77" s="6">
        <f t="shared" si="3"/>
        <v>46277</v>
      </c>
      <c r="BG77">
        <f t="shared" si="4"/>
        <v>-1.4583333333357587</v>
      </c>
      <c r="BH77" t="str">
        <f t="shared" si="5"/>
        <v>COMPLY</v>
      </c>
      <c r="BI77" t="str">
        <f>VLOOKUP(H77,Sheet2!$A$1:$B$270,2,FALSE)</f>
        <v>SELONG</v>
      </c>
    </row>
    <row r="78" spans="1:61">
      <c r="A78">
        <v>77</v>
      </c>
      <c r="B78">
        <v>1002587257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358</v>
      </c>
      <c r="I78" t="s">
        <v>212</v>
      </c>
      <c r="J78" t="s">
        <v>213</v>
      </c>
      <c r="K78" t="s">
        <v>149</v>
      </c>
      <c r="M78" t="s">
        <v>76</v>
      </c>
      <c r="N78" t="s">
        <v>581</v>
      </c>
      <c r="O78" s="57">
        <v>46279.673333333332</v>
      </c>
      <c r="P78" s="57">
        <v>46280.911134259259</v>
      </c>
      <c r="Q78">
        <v>69387139</v>
      </c>
      <c r="R78">
        <v>3763531099</v>
      </c>
      <c r="S78">
        <v>172619203474</v>
      </c>
      <c r="T78" t="s">
        <v>5916</v>
      </c>
      <c r="U78" t="s">
        <v>5917</v>
      </c>
      <c r="V78" t="s">
        <v>7179</v>
      </c>
      <c r="Z78">
        <v>116.518924</v>
      </c>
      <c r="AA78">
        <v>-8.6456710000000001</v>
      </c>
      <c r="AB78" t="s">
        <v>5918</v>
      </c>
      <c r="AC78" t="s">
        <v>587</v>
      </c>
      <c r="AL78" t="s">
        <v>217</v>
      </c>
      <c r="AM78" t="s">
        <v>7180</v>
      </c>
      <c r="AN78" t="s">
        <v>6</v>
      </c>
      <c r="AO78" t="s">
        <v>7181</v>
      </c>
      <c r="AR78" t="s">
        <v>218</v>
      </c>
      <c r="AS78" t="s">
        <v>1707</v>
      </c>
      <c r="AT78" t="s">
        <v>230</v>
      </c>
      <c r="AU78">
        <v>20260915</v>
      </c>
      <c r="AV78" t="s">
        <v>221</v>
      </c>
      <c r="AW78" t="s">
        <v>585</v>
      </c>
      <c r="AX78" t="s">
        <v>222</v>
      </c>
      <c r="BA78" s="57">
        <v>46279.291666666664</v>
      </c>
      <c r="BB78" t="s">
        <v>7180</v>
      </c>
      <c r="BC78">
        <v>2026</v>
      </c>
      <c r="BD78">
        <v>9</v>
      </c>
      <c r="BE78">
        <v>15</v>
      </c>
      <c r="BF78" s="6">
        <f t="shared" si="3"/>
        <v>46280</v>
      </c>
      <c r="BG78">
        <f t="shared" si="4"/>
        <v>0.70833333333575865</v>
      </c>
      <c r="BH78" t="str">
        <f t="shared" si="5"/>
        <v>COMPLY</v>
      </c>
      <c r="BI78" t="str">
        <f>VLOOKUP(H78,Sheet2!$A$1:$B$270,2,FALSE)</f>
        <v>SELONG</v>
      </c>
    </row>
    <row r="79" spans="1:61">
      <c r="A79">
        <v>78</v>
      </c>
      <c r="B79">
        <v>1002576243</v>
      </c>
      <c r="C79">
        <v>3</v>
      </c>
      <c r="D79" t="s">
        <v>45</v>
      </c>
      <c r="E79">
        <v>5</v>
      </c>
      <c r="F79" t="s">
        <v>210</v>
      </c>
      <c r="G79" t="s">
        <v>116</v>
      </c>
      <c r="H79" t="s">
        <v>358</v>
      </c>
      <c r="I79" t="s">
        <v>212</v>
      </c>
      <c r="J79" t="s">
        <v>213</v>
      </c>
      <c r="K79" t="s">
        <v>149</v>
      </c>
      <c r="L79" t="s">
        <v>214</v>
      </c>
      <c r="M79" t="s">
        <v>2154</v>
      </c>
      <c r="N79" t="s">
        <v>215</v>
      </c>
      <c r="O79" s="57">
        <v>46273.387465277781</v>
      </c>
      <c r="P79" s="57">
        <v>46275.441782407404</v>
      </c>
      <c r="Q79">
        <v>69385772</v>
      </c>
      <c r="S79">
        <v>172619203442</v>
      </c>
      <c r="T79" t="s">
        <v>5262</v>
      </c>
      <c r="U79" t="s">
        <v>5263</v>
      </c>
      <c r="V79" t="s">
        <v>5264</v>
      </c>
      <c r="Z79">
        <v>116.519963287248</v>
      </c>
      <c r="AA79">
        <v>-8.64593930365392</v>
      </c>
      <c r="AB79" t="s">
        <v>5265</v>
      </c>
      <c r="AC79" t="s">
        <v>236</v>
      </c>
      <c r="AL79" t="s">
        <v>217</v>
      </c>
      <c r="AM79" t="s">
        <v>3672</v>
      </c>
      <c r="AN79" t="s">
        <v>6</v>
      </c>
      <c r="AO79" s="57">
        <v>46243.392592592594</v>
      </c>
      <c r="AP79" s="57">
        <v>46274.333333333336</v>
      </c>
      <c r="AR79" t="s">
        <v>14</v>
      </c>
      <c r="AS79" t="s">
        <v>1707</v>
      </c>
      <c r="AT79" t="s">
        <v>230</v>
      </c>
      <c r="AV79" t="s">
        <v>6164</v>
      </c>
      <c r="AW79" t="s">
        <v>927</v>
      </c>
      <c r="AX79" t="s">
        <v>222</v>
      </c>
      <c r="BA79" s="57">
        <v>46274.333333333336</v>
      </c>
      <c r="BB79" t="s">
        <v>3672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SELONG</v>
      </c>
    </row>
    <row r="80" spans="1:61">
      <c r="A80">
        <v>79</v>
      </c>
      <c r="B80">
        <v>1002579322</v>
      </c>
      <c r="C80">
        <v>3</v>
      </c>
      <c r="D80" t="s">
        <v>45</v>
      </c>
      <c r="E80">
        <v>5</v>
      </c>
      <c r="F80" t="s">
        <v>210</v>
      </c>
      <c r="G80" t="s">
        <v>116</v>
      </c>
      <c r="H80" t="s">
        <v>358</v>
      </c>
      <c r="I80" t="s">
        <v>212</v>
      </c>
      <c r="J80" t="s">
        <v>213</v>
      </c>
      <c r="K80" t="s">
        <v>149</v>
      </c>
      <c r="M80" t="s">
        <v>2154</v>
      </c>
      <c r="N80" t="s">
        <v>581</v>
      </c>
      <c r="O80" s="57">
        <v>46274.669398148151</v>
      </c>
      <c r="P80" s="57">
        <v>46279.673321759263</v>
      </c>
      <c r="Q80">
        <v>69387139</v>
      </c>
      <c r="R80">
        <v>3763531167</v>
      </c>
      <c r="S80">
        <v>172619203256</v>
      </c>
      <c r="T80" t="s">
        <v>5916</v>
      </c>
      <c r="U80" t="s">
        <v>5917</v>
      </c>
      <c r="V80" t="s">
        <v>7182</v>
      </c>
      <c r="Z80">
        <v>116.53998869999999</v>
      </c>
      <c r="AA80">
        <v>-8.6533578999999996</v>
      </c>
      <c r="AB80" t="s">
        <v>5918</v>
      </c>
      <c r="AC80" t="s">
        <v>587</v>
      </c>
      <c r="AL80" t="s">
        <v>217</v>
      </c>
      <c r="AM80" t="s">
        <v>7183</v>
      </c>
      <c r="AN80" t="s">
        <v>6</v>
      </c>
      <c r="AO80" s="57">
        <v>46274.674039351848</v>
      </c>
      <c r="AP80" s="57">
        <v>46278.458333333336</v>
      </c>
      <c r="AR80" t="s">
        <v>14</v>
      </c>
      <c r="AS80" t="s">
        <v>1707</v>
      </c>
      <c r="AT80" t="s">
        <v>230</v>
      </c>
      <c r="AV80" t="s">
        <v>7184</v>
      </c>
      <c r="AW80" t="s">
        <v>585</v>
      </c>
      <c r="AX80" t="s">
        <v>222</v>
      </c>
      <c r="BA80" s="57">
        <v>46278.458333333336</v>
      </c>
      <c r="BB80" t="s">
        <v>7183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SELONG</v>
      </c>
    </row>
    <row r="81" spans="1:61">
      <c r="A81">
        <v>80</v>
      </c>
      <c r="B81">
        <v>1002568578</v>
      </c>
      <c r="C81">
        <v>3</v>
      </c>
      <c r="D81" t="s">
        <v>45</v>
      </c>
      <c r="E81">
        <v>5</v>
      </c>
      <c r="F81" t="s">
        <v>210</v>
      </c>
      <c r="G81" t="s">
        <v>116</v>
      </c>
      <c r="H81" t="s">
        <v>358</v>
      </c>
      <c r="I81" t="s">
        <v>212</v>
      </c>
      <c r="J81" t="s">
        <v>213</v>
      </c>
      <c r="K81" t="s">
        <v>149</v>
      </c>
      <c r="L81" t="s">
        <v>214</v>
      </c>
      <c r="M81" t="s">
        <v>2162</v>
      </c>
      <c r="N81" t="s">
        <v>215</v>
      </c>
      <c r="O81" s="57">
        <v>46267.794398148151</v>
      </c>
      <c r="P81" s="57">
        <v>46281.438009259262</v>
      </c>
      <c r="Q81">
        <v>69382639</v>
      </c>
      <c r="S81">
        <v>172619203421</v>
      </c>
      <c r="T81" t="s">
        <v>1702</v>
      </c>
      <c r="U81" t="s">
        <v>1703</v>
      </c>
      <c r="V81" t="s">
        <v>1704</v>
      </c>
      <c r="Z81">
        <v>116.63152590394</v>
      </c>
      <c r="AA81">
        <v>-8.5578075978598296</v>
      </c>
      <c r="AB81" t="s">
        <v>1705</v>
      </c>
      <c r="AC81" t="s">
        <v>216</v>
      </c>
      <c r="AL81" t="s">
        <v>217</v>
      </c>
      <c r="AM81" t="s">
        <v>1706</v>
      </c>
      <c r="AN81" t="s">
        <v>6</v>
      </c>
      <c r="AO81" s="57">
        <v>46062.798587962963</v>
      </c>
      <c r="AP81" s="57">
        <v>46271.541666666664</v>
      </c>
      <c r="AQ81" t="s">
        <v>2172</v>
      </c>
      <c r="AR81" t="s">
        <v>2171</v>
      </c>
      <c r="AS81" t="s">
        <v>1707</v>
      </c>
      <c r="AT81" t="s">
        <v>230</v>
      </c>
      <c r="AV81" t="s">
        <v>7185</v>
      </c>
      <c r="AW81" t="s">
        <v>881</v>
      </c>
      <c r="AX81" t="s">
        <v>222</v>
      </c>
      <c r="BA81" s="57">
        <v>46271.541666666664</v>
      </c>
      <c r="BB81" t="s">
        <v>1706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SELONG</v>
      </c>
    </row>
    <row r="82" spans="1:61">
      <c r="A82">
        <v>81</v>
      </c>
      <c r="B82">
        <v>1002587146</v>
      </c>
      <c r="C82">
        <v>3</v>
      </c>
      <c r="D82" t="s">
        <v>45</v>
      </c>
      <c r="E82">
        <v>5</v>
      </c>
      <c r="F82" t="s">
        <v>210</v>
      </c>
      <c r="G82" t="s">
        <v>116</v>
      </c>
      <c r="H82" t="s">
        <v>358</v>
      </c>
      <c r="I82" t="s">
        <v>212</v>
      </c>
      <c r="J82" t="s">
        <v>213</v>
      </c>
      <c r="K82" t="s">
        <v>149</v>
      </c>
      <c r="L82" t="s">
        <v>1748</v>
      </c>
      <c r="M82" t="s">
        <v>547</v>
      </c>
      <c r="N82" t="s">
        <v>215</v>
      </c>
      <c r="O82" s="57">
        <v>46279.656168981484</v>
      </c>
      <c r="P82" s="57">
        <v>46279.656168981484</v>
      </c>
      <c r="Q82">
        <v>69368381</v>
      </c>
      <c r="T82" t="s">
        <v>7186</v>
      </c>
      <c r="V82" t="s">
        <v>7187</v>
      </c>
      <c r="Z82">
        <v>116.57429999999999</v>
      </c>
      <c r="AA82">
        <v>-8.5236000000000001</v>
      </c>
      <c r="AB82" t="s">
        <v>7188</v>
      </c>
      <c r="AC82" t="s">
        <v>2639</v>
      </c>
      <c r="AL82" t="s">
        <v>217</v>
      </c>
      <c r="AM82" t="s">
        <v>7189</v>
      </c>
      <c r="AN82" t="s">
        <v>6</v>
      </c>
      <c r="AO82" t="s">
        <v>7055</v>
      </c>
      <c r="AP82" s="57">
        <v>46254</v>
      </c>
      <c r="AR82" t="s">
        <v>548</v>
      </c>
      <c r="AS82" t="s">
        <v>1707</v>
      </c>
      <c r="AT82" t="s">
        <v>230</v>
      </c>
      <c r="AV82" t="s">
        <v>7190</v>
      </c>
      <c r="AW82" t="s">
        <v>7191</v>
      </c>
      <c r="AX82" t="s">
        <v>222</v>
      </c>
      <c r="BA82" s="57">
        <v>46254.541666666664</v>
      </c>
      <c r="BB82" t="s">
        <v>7189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SELONG</v>
      </c>
    </row>
    <row r="83" spans="1:61">
      <c r="A83">
        <v>82</v>
      </c>
      <c r="B83">
        <v>1002566447</v>
      </c>
      <c r="C83">
        <v>3</v>
      </c>
      <c r="D83" t="s">
        <v>45</v>
      </c>
      <c r="E83">
        <v>5</v>
      </c>
      <c r="F83" t="s">
        <v>210</v>
      </c>
      <c r="G83" t="s">
        <v>116</v>
      </c>
      <c r="H83" t="s">
        <v>268</v>
      </c>
      <c r="I83" t="s">
        <v>212</v>
      </c>
      <c r="J83" t="s">
        <v>213</v>
      </c>
      <c r="K83" t="s">
        <v>149</v>
      </c>
      <c r="M83" t="s">
        <v>76</v>
      </c>
      <c r="N83" t="s">
        <v>215</v>
      </c>
      <c r="O83" s="57">
        <v>46266.753981481481</v>
      </c>
      <c r="P83" s="57">
        <v>46267.811759259261</v>
      </c>
      <c r="Q83">
        <v>69379616</v>
      </c>
      <c r="S83">
        <v>172604214265</v>
      </c>
      <c r="T83" t="s">
        <v>975</v>
      </c>
      <c r="U83" t="s">
        <v>1407</v>
      </c>
      <c r="V83" t="s">
        <v>1408</v>
      </c>
      <c r="Z83">
        <v>116.389690409748</v>
      </c>
      <c r="AA83">
        <v>-8.2807747139765802</v>
      </c>
      <c r="AB83" t="s">
        <v>976</v>
      </c>
      <c r="AC83" t="s">
        <v>229</v>
      </c>
      <c r="AL83" t="s">
        <v>217</v>
      </c>
      <c r="AM83" t="s">
        <v>1409</v>
      </c>
      <c r="AN83" t="s">
        <v>6</v>
      </c>
      <c r="AO83" s="57">
        <v>46031.756886574076</v>
      </c>
      <c r="AR83" t="s">
        <v>218</v>
      </c>
      <c r="AS83" t="s">
        <v>910</v>
      </c>
      <c r="AT83" t="s">
        <v>230</v>
      </c>
      <c r="AU83">
        <v>20260902</v>
      </c>
      <c r="AV83" t="s">
        <v>221</v>
      </c>
      <c r="AW83" t="s">
        <v>546</v>
      </c>
      <c r="AX83" t="s">
        <v>222</v>
      </c>
      <c r="BA83" s="57">
        <v>46266.291666666664</v>
      </c>
      <c r="BB83" t="s">
        <v>1409</v>
      </c>
      <c r="BC83">
        <v>2026</v>
      </c>
      <c r="BD83">
        <v>9</v>
      </c>
      <c r="BE83">
        <v>2</v>
      </c>
      <c r="BF83" s="6">
        <f t="shared" si="3"/>
        <v>46267</v>
      </c>
      <c r="BG83">
        <f t="shared" si="4"/>
        <v>0.70833333333575865</v>
      </c>
      <c r="BH83" t="str">
        <f t="shared" si="5"/>
        <v>COMPLY</v>
      </c>
      <c r="BI83" t="str">
        <f>VLOOKUP(H83,Sheet2!$A$1:$B$270,2,FALSE)</f>
        <v>SELONG</v>
      </c>
    </row>
    <row r="84" spans="1:61">
      <c r="A84">
        <v>83</v>
      </c>
      <c r="B84">
        <v>1002565555</v>
      </c>
      <c r="C84">
        <v>3</v>
      </c>
      <c r="D84" t="s">
        <v>45</v>
      </c>
      <c r="E84">
        <v>5</v>
      </c>
      <c r="F84" t="s">
        <v>210</v>
      </c>
      <c r="G84" t="s">
        <v>116</v>
      </c>
      <c r="H84" t="s">
        <v>268</v>
      </c>
      <c r="I84" t="s">
        <v>212</v>
      </c>
      <c r="J84" t="s">
        <v>213</v>
      </c>
      <c r="K84" t="s">
        <v>149</v>
      </c>
      <c r="M84" t="s">
        <v>76</v>
      </c>
      <c r="N84" t="s">
        <v>215</v>
      </c>
      <c r="O84" s="57">
        <v>46266.586701388886</v>
      </c>
      <c r="P84" s="57">
        <v>46267.552847222221</v>
      </c>
      <c r="Q84">
        <v>69372556</v>
      </c>
      <c r="S84">
        <v>172604214263</v>
      </c>
      <c r="T84" t="s">
        <v>928</v>
      </c>
      <c r="U84" t="s">
        <v>1399</v>
      </c>
      <c r="V84" t="s">
        <v>1400</v>
      </c>
      <c r="Z84">
        <v>116.0288245</v>
      </c>
      <c r="AA84">
        <v>-8.3446458000000003</v>
      </c>
      <c r="AB84" t="s">
        <v>929</v>
      </c>
      <c r="AC84" t="s">
        <v>229</v>
      </c>
      <c r="AL84" t="s">
        <v>217</v>
      </c>
      <c r="AM84" t="s">
        <v>1401</v>
      </c>
      <c r="AN84" t="s">
        <v>6</v>
      </c>
      <c r="AO84" s="57">
        <v>46031.590208333335</v>
      </c>
      <c r="AR84" t="s">
        <v>218</v>
      </c>
      <c r="AS84" t="s">
        <v>910</v>
      </c>
      <c r="AT84" t="s">
        <v>230</v>
      </c>
      <c r="AU84">
        <v>20260902</v>
      </c>
      <c r="AV84" t="s">
        <v>221</v>
      </c>
      <c r="AW84" t="s">
        <v>567</v>
      </c>
      <c r="AX84" t="s">
        <v>222</v>
      </c>
      <c r="BA84" s="57">
        <v>46266.291666666664</v>
      </c>
      <c r="BB84" t="s">
        <v>1401</v>
      </c>
      <c r="BC84">
        <v>2026</v>
      </c>
      <c r="BD84">
        <v>9</v>
      </c>
      <c r="BE84">
        <v>2</v>
      </c>
      <c r="BF84" s="6">
        <f t="shared" si="3"/>
        <v>46267</v>
      </c>
      <c r="BG84">
        <f t="shared" si="4"/>
        <v>0.70833333333575865</v>
      </c>
      <c r="BH84" t="str">
        <f t="shared" si="5"/>
        <v>COMPLY</v>
      </c>
      <c r="BI84" t="str">
        <f>VLOOKUP(H84,Sheet2!$A$1:$B$270,2,FALSE)</f>
        <v>SELONG</v>
      </c>
    </row>
    <row r="85" spans="1:61">
      <c r="A85">
        <v>84</v>
      </c>
      <c r="B85">
        <v>1002565062</v>
      </c>
      <c r="C85">
        <v>3</v>
      </c>
      <c r="D85" t="s">
        <v>45</v>
      </c>
      <c r="E85">
        <v>5</v>
      </c>
      <c r="F85" t="s">
        <v>210</v>
      </c>
      <c r="G85" t="s">
        <v>116</v>
      </c>
      <c r="H85" t="s">
        <v>268</v>
      </c>
      <c r="I85" t="s">
        <v>212</v>
      </c>
      <c r="J85" t="s">
        <v>213</v>
      </c>
      <c r="K85" t="s">
        <v>149</v>
      </c>
      <c r="L85" t="s">
        <v>214</v>
      </c>
      <c r="M85" t="s">
        <v>76</v>
      </c>
      <c r="N85" t="s">
        <v>215</v>
      </c>
      <c r="O85" s="57">
        <v>46266.479120370372</v>
      </c>
      <c r="P85" s="57">
        <v>46267.570324074077</v>
      </c>
      <c r="Q85">
        <v>69381411</v>
      </c>
      <c r="S85">
        <v>172604214268</v>
      </c>
      <c r="T85" t="s">
        <v>1221</v>
      </c>
      <c r="U85" t="s">
        <v>2063</v>
      </c>
      <c r="V85" t="s">
        <v>1222</v>
      </c>
      <c r="Z85">
        <v>116.0894498</v>
      </c>
      <c r="AA85">
        <v>-8.4311583999999993</v>
      </c>
      <c r="AB85" t="s">
        <v>1223</v>
      </c>
      <c r="AC85" t="s">
        <v>216</v>
      </c>
      <c r="AL85" t="s">
        <v>217</v>
      </c>
      <c r="AM85" t="s">
        <v>1224</v>
      </c>
      <c r="AN85" t="s">
        <v>6</v>
      </c>
      <c r="AO85" s="57">
        <v>46031.48609953704</v>
      </c>
      <c r="AP85" s="57">
        <v>46268.541666666664</v>
      </c>
      <c r="AR85" t="s">
        <v>218</v>
      </c>
      <c r="AS85" t="s">
        <v>910</v>
      </c>
      <c r="AT85" t="s">
        <v>230</v>
      </c>
      <c r="AU85">
        <v>20260902</v>
      </c>
      <c r="AV85" t="s">
        <v>221</v>
      </c>
      <c r="AW85" t="s">
        <v>831</v>
      </c>
      <c r="AX85" t="s">
        <v>222</v>
      </c>
      <c r="BA85" s="57">
        <v>46268.541666666664</v>
      </c>
      <c r="BB85" t="s">
        <v>1224</v>
      </c>
      <c r="BC85">
        <v>2026</v>
      </c>
      <c r="BD85">
        <v>9</v>
      </c>
      <c r="BE85">
        <v>2</v>
      </c>
      <c r="BF85" s="6">
        <f t="shared" si="3"/>
        <v>46267</v>
      </c>
      <c r="BG85">
        <f t="shared" si="4"/>
        <v>-1.5416666666642413</v>
      </c>
      <c r="BH85" t="str">
        <f t="shared" si="5"/>
        <v>COMPLY</v>
      </c>
      <c r="BI85" t="str">
        <f>VLOOKUP(H85,Sheet2!$A$1:$B$270,2,FALSE)</f>
        <v>SELONG</v>
      </c>
    </row>
    <row r="86" spans="1:61">
      <c r="A86">
        <v>85</v>
      </c>
      <c r="B86">
        <v>1002564783</v>
      </c>
      <c r="C86">
        <v>3</v>
      </c>
      <c r="D86" t="s">
        <v>45</v>
      </c>
      <c r="E86">
        <v>5</v>
      </c>
      <c r="F86" t="s">
        <v>210</v>
      </c>
      <c r="G86" t="s">
        <v>116</v>
      </c>
      <c r="H86" t="s">
        <v>268</v>
      </c>
      <c r="I86" t="s">
        <v>212</v>
      </c>
      <c r="J86" t="s">
        <v>213</v>
      </c>
      <c r="K86" t="s">
        <v>149</v>
      </c>
      <c r="L86" t="s">
        <v>214</v>
      </c>
      <c r="M86" t="s">
        <v>76</v>
      </c>
      <c r="N86" t="s">
        <v>215</v>
      </c>
      <c r="O86" s="57">
        <v>46266.443703703706</v>
      </c>
      <c r="P86" s="57">
        <v>46268.70103009259</v>
      </c>
      <c r="Q86">
        <v>69381328</v>
      </c>
      <c r="S86">
        <v>172604214259</v>
      </c>
      <c r="T86" t="s">
        <v>1092</v>
      </c>
      <c r="U86" t="s">
        <v>1093</v>
      </c>
      <c r="V86" t="s">
        <v>1094</v>
      </c>
      <c r="Z86">
        <v>116.544966995716</v>
      </c>
      <c r="AA86">
        <v>-8.38643504546903</v>
      </c>
      <c r="AB86" t="s">
        <v>1095</v>
      </c>
      <c r="AC86" t="s">
        <v>216</v>
      </c>
      <c r="AL86" t="s">
        <v>217</v>
      </c>
      <c r="AM86" t="s">
        <v>1096</v>
      </c>
      <c r="AN86" t="s">
        <v>6</v>
      </c>
      <c r="AO86" s="57">
        <v>46031.444409722222</v>
      </c>
      <c r="AP86" s="57">
        <v>46267.625</v>
      </c>
      <c r="AR86" t="s">
        <v>218</v>
      </c>
      <c r="AS86" t="s">
        <v>910</v>
      </c>
      <c r="AT86" t="s">
        <v>230</v>
      </c>
      <c r="AU86">
        <v>20260903</v>
      </c>
      <c r="AV86" t="s">
        <v>221</v>
      </c>
      <c r="AW86" t="s">
        <v>883</v>
      </c>
      <c r="AX86" t="s">
        <v>222</v>
      </c>
      <c r="BA86" s="57">
        <v>46267.625</v>
      </c>
      <c r="BB86" t="s">
        <v>1096</v>
      </c>
      <c r="BC86">
        <v>2026</v>
      </c>
      <c r="BD86">
        <v>9</v>
      </c>
      <c r="BE86">
        <v>3</v>
      </c>
      <c r="BF86" s="6">
        <f t="shared" si="3"/>
        <v>46268</v>
      </c>
      <c r="BG86">
        <f t="shared" si="4"/>
        <v>0.375</v>
      </c>
      <c r="BH86" t="str">
        <f t="shared" si="5"/>
        <v>COMPLY</v>
      </c>
      <c r="BI86" t="str">
        <f>VLOOKUP(H86,Sheet2!$A$1:$B$270,2,FALSE)</f>
        <v>SELONG</v>
      </c>
    </row>
    <row r="87" spans="1:61">
      <c r="A87">
        <v>86</v>
      </c>
      <c r="B87">
        <v>1002568118</v>
      </c>
      <c r="C87">
        <v>3</v>
      </c>
      <c r="D87" t="s">
        <v>45</v>
      </c>
      <c r="E87">
        <v>5</v>
      </c>
      <c r="F87" t="s">
        <v>210</v>
      </c>
      <c r="G87" t="s">
        <v>116</v>
      </c>
      <c r="H87" t="s">
        <v>268</v>
      </c>
      <c r="I87" t="s">
        <v>212</v>
      </c>
      <c r="J87" t="s">
        <v>213</v>
      </c>
      <c r="K87" t="s">
        <v>149</v>
      </c>
      <c r="M87" t="s">
        <v>76</v>
      </c>
      <c r="N87" t="s">
        <v>215</v>
      </c>
      <c r="O87" s="57">
        <v>46267.648148148146</v>
      </c>
      <c r="P87" s="57">
        <v>46267.741412037038</v>
      </c>
      <c r="Q87">
        <v>69377665</v>
      </c>
      <c r="S87">
        <v>172604214274</v>
      </c>
      <c r="T87" t="s">
        <v>1984</v>
      </c>
      <c r="U87" t="s">
        <v>1985</v>
      </c>
      <c r="V87" t="s">
        <v>1986</v>
      </c>
      <c r="Z87">
        <v>116.07989259999999</v>
      </c>
      <c r="AA87">
        <v>-8.3576961999999995</v>
      </c>
      <c r="AB87" t="s">
        <v>1987</v>
      </c>
      <c r="AC87" t="s">
        <v>216</v>
      </c>
      <c r="AL87" t="s">
        <v>217</v>
      </c>
      <c r="AM87" t="s">
        <v>1988</v>
      </c>
      <c r="AN87" t="s">
        <v>6</v>
      </c>
      <c r="AO87" s="57">
        <v>46062.652743055558</v>
      </c>
      <c r="AR87" t="s">
        <v>218</v>
      </c>
      <c r="AS87" t="s">
        <v>910</v>
      </c>
      <c r="AT87" t="s">
        <v>230</v>
      </c>
      <c r="AU87">
        <v>20260902</v>
      </c>
      <c r="AV87" t="s">
        <v>221</v>
      </c>
      <c r="AW87" t="s">
        <v>544</v>
      </c>
      <c r="AX87" t="s">
        <v>222</v>
      </c>
      <c r="BA87" s="57">
        <v>46267.291666666664</v>
      </c>
      <c r="BB87" t="s">
        <v>1988</v>
      </c>
      <c r="BC87">
        <v>2026</v>
      </c>
      <c r="BD87">
        <v>9</v>
      </c>
      <c r="BE87">
        <v>2</v>
      </c>
      <c r="BF87" s="6">
        <f t="shared" si="3"/>
        <v>46267</v>
      </c>
      <c r="BG87">
        <f t="shared" si="4"/>
        <v>-0.29166666666424135</v>
      </c>
      <c r="BH87" t="str">
        <f t="shared" si="5"/>
        <v>COMPLY</v>
      </c>
      <c r="BI87" t="str">
        <f>VLOOKUP(H87,Sheet2!$A$1:$B$270,2,FALSE)</f>
        <v>SELONG</v>
      </c>
    </row>
    <row r="88" spans="1:61">
      <c r="A88">
        <v>87</v>
      </c>
      <c r="B88">
        <v>1002569112</v>
      </c>
      <c r="C88">
        <v>3</v>
      </c>
      <c r="D88" t="s">
        <v>45</v>
      </c>
      <c r="E88">
        <v>5</v>
      </c>
      <c r="F88" t="s">
        <v>210</v>
      </c>
      <c r="G88" t="s">
        <v>116</v>
      </c>
      <c r="H88" t="s">
        <v>268</v>
      </c>
      <c r="I88" t="s">
        <v>212</v>
      </c>
      <c r="J88" t="s">
        <v>213</v>
      </c>
      <c r="K88" t="s">
        <v>149</v>
      </c>
      <c r="M88" t="s">
        <v>76</v>
      </c>
      <c r="N88" t="s">
        <v>215</v>
      </c>
      <c r="O88" s="57">
        <v>46268.427581018521</v>
      </c>
      <c r="P88" s="57">
        <v>46268.724861111114</v>
      </c>
      <c r="Q88">
        <v>69380682</v>
      </c>
      <c r="S88">
        <v>172604214280</v>
      </c>
      <c r="T88" t="s">
        <v>2856</v>
      </c>
      <c r="U88" t="s">
        <v>2857</v>
      </c>
      <c r="V88" t="s">
        <v>2858</v>
      </c>
      <c r="Z88">
        <v>116.266319</v>
      </c>
      <c r="AA88">
        <v>-8.2741451000000001</v>
      </c>
      <c r="AB88" t="s">
        <v>2859</v>
      </c>
      <c r="AC88" t="s">
        <v>216</v>
      </c>
      <c r="AL88" t="s">
        <v>217</v>
      </c>
      <c r="AM88" t="s">
        <v>2860</v>
      </c>
      <c r="AN88" t="s">
        <v>6</v>
      </c>
      <c r="AO88" s="57">
        <v>46090.434074074074</v>
      </c>
      <c r="AR88" t="s">
        <v>218</v>
      </c>
      <c r="AS88" t="s">
        <v>910</v>
      </c>
      <c r="AT88" t="s">
        <v>230</v>
      </c>
      <c r="AU88">
        <v>20260903</v>
      </c>
      <c r="AV88" t="s">
        <v>221</v>
      </c>
      <c r="AW88" t="s">
        <v>545</v>
      </c>
      <c r="AX88" t="s">
        <v>222</v>
      </c>
      <c r="BA88" s="57">
        <v>46268.291666666664</v>
      </c>
      <c r="BB88" t="s">
        <v>2860</v>
      </c>
      <c r="BC88">
        <v>2026</v>
      </c>
      <c r="BD88">
        <v>9</v>
      </c>
      <c r="BE88">
        <v>3</v>
      </c>
      <c r="BF88" s="6">
        <f t="shared" si="3"/>
        <v>46268</v>
      </c>
      <c r="BG88">
        <f t="shared" si="4"/>
        <v>-0.29166666666424135</v>
      </c>
      <c r="BH88" t="str">
        <f t="shared" si="5"/>
        <v>COMPLY</v>
      </c>
      <c r="BI88" t="str">
        <f>VLOOKUP(H88,Sheet2!$A$1:$B$270,2,FALSE)</f>
        <v>SELONG</v>
      </c>
    </row>
    <row r="89" spans="1:61">
      <c r="A89">
        <v>88</v>
      </c>
      <c r="B89">
        <v>1002570507</v>
      </c>
      <c r="C89">
        <v>3</v>
      </c>
      <c r="D89" t="s">
        <v>45</v>
      </c>
      <c r="E89">
        <v>5</v>
      </c>
      <c r="F89" t="s">
        <v>210</v>
      </c>
      <c r="G89" t="s">
        <v>116</v>
      </c>
      <c r="H89" t="s">
        <v>268</v>
      </c>
      <c r="I89" t="s">
        <v>212</v>
      </c>
      <c r="J89" t="s">
        <v>213</v>
      </c>
      <c r="K89" t="s">
        <v>149</v>
      </c>
      <c r="M89" t="s">
        <v>76</v>
      </c>
      <c r="N89" t="s">
        <v>215</v>
      </c>
      <c r="O89" s="57">
        <v>46268.697025462963</v>
      </c>
      <c r="P89" s="57">
        <v>46268.755590277775</v>
      </c>
      <c r="Q89">
        <v>69376746</v>
      </c>
      <c r="S89">
        <v>172604214283</v>
      </c>
      <c r="T89" t="s">
        <v>2770</v>
      </c>
      <c r="U89" t="s">
        <v>2771</v>
      </c>
      <c r="V89" t="s">
        <v>2772</v>
      </c>
      <c r="Z89">
        <v>116.0436</v>
      </c>
      <c r="AA89">
        <v>-8.3533000000000008</v>
      </c>
      <c r="AB89" t="s">
        <v>2773</v>
      </c>
      <c r="AC89" t="s">
        <v>216</v>
      </c>
      <c r="AL89" t="s">
        <v>217</v>
      </c>
      <c r="AM89" t="s">
        <v>2774</v>
      </c>
      <c r="AN89" t="s">
        <v>6</v>
      </c>
      <c r="AO89" s="57">
        <v>46090.704918981479</v>
      </c>
      <c r="AR89" t="s">
        <v>218</v>
      </c>
      <c r="AS89" t="s">
        <v>910</v>
      </c>
      <c r="AT89" t="s">
        <v>220</v>
      </c>
      <c r="AU89">
        <v>20260903</v>
      </c>
      <c r="AV89" t="s">
        <v>221</v>
      </c>
      <c r="AW89" t="s">
        <v>598</v>
      </c>
      <c r="AX89" t="s">
        <v>222</v>
      </c>
      <c r="BA89" s="57">
        <v>46268.291666666664</v>
      </c>
      <c r="BB89" t="s">
        <v>2774</v>
      </c>
      <c r="BC89">
        <v>2026</v>
      </c>
      <c r="BD89">
        <v>9</v>
      </c>
      <c r="BE89">
        <v>3</v>
      </c>
      <c r="BF89" s="6">
        <f t="shared" si="3"/>
        <v>46268</v>
      </c>
      <c r="BG89">
        <f t="shared" si="4"/>
        <v>-0.29166666666424135</v>
      </c>
      <c r="BH89" t="str">
        <f t="shared" si="5"/>
        <v>COMPLY</v>
      </c>
      <c r="BI89" t="str">
        <f>VLOOKUP(H89,Sheet2!$A$1:$B$270,2,FALSE)</f>
        <v>SELONG</v>
      </c>
    </row>
    <row r="90" spans="1:61">
      <c r="A90">
        <v>89</v>
      </c>
      <c r="B90">
        <v>1002572112</v>
      </c>
      <c r="C90">
        <v>3</v>
      </c>
      <c r="D90" t="s">
        <v>45</v>
      </c>
      <c r="E90">
        <v>5</v>
      </c>
      <c r="F90" t="s">
        <v>210</v>
      </c>
      <c r="G90" t="s">
        <v>116</v>
      </c>
      <c r="H90" t="s">
        <v>268</v>
      </c>
      <c r="I90" t="s">
        <v>212</v>
      </c>
      <c r="J90" t="s">
        <v>213</v>
      </c>
      <c r="K90" t="s">
        <v>149</v>
      </c>
      <c r="M90" t="s">
        <v>76</v>
      </c>
      <c r="N90" t="s">
        <v>215</v>
      </c>
      <c r="O90" s="57">
        <v>46269.638229166667</v>
      </c>
      <c r="P90" s="57">
        <v>46269.747731481482</v>
      </c>
      <c r="Q90">
        <v>69382025</v>
      </c>
      <c r="S90">
        <v>172604214289</v>
      </c>
      <c r="T90" t="s">
        <v>1730</v>
      </c>
      <c r="U90" t="s">
        <v>5108</v>
      </c>
      <c r="V90" t="s">
        <v>5109</v>
      </c>
      <c r="Z90">
        <v>116.2818319</v>
      </c>
      <c r="AA90">
        <v>-8.3032696999999995</v>
      </c>
      <c r="AB90" t="s">
        <v>1733</v>
      </c>
      <c r="AC90" t="s">
        <v>216</v>
      </c>
      <c r="AL90" t="s">
        <v>217</v>
      </c>
      <c r="AM90" t="s">
        <v>4834</v>
      </c>
      <c r="AN90" t="s">
        <v>6</v>
      </c>
      <c r="AO90" s="57">
        <v>46121.64261574074</v>
      </c>
      <c r="AR90" t="s">
        <v>218</v>
      </c>
      <c r="AS90" t="s">
        <v>910</v>
      </c>
      <c r="AT90" t="s">
        <v>230</v>
      </c>
      <c r="AU90">
        <v>20260904</v>
      </c>
      <c r="AV90" t="s">
        <v>221</v>
      </c>
      <c r="AW90" t="s">
        <v>545</v>
      </c>
      <c r="AX90" t="s">
        <v>222</v>
      </c>
      <c r="BA90" s="57">
        <v>46269.291666666664</v>
      </c>
      <c r="BB90" t="s">
        <v>4834</v>
      </c>
      <c r="BC90">
        <v>2026</v>
      </c>
      <c r="BD90">
        <v>9</v>
      </c>
      <c r="BE90">
        <v>4</v>
      </c>
      <c r="BF90" s="6">
        <f t="shared" si="3"/>
        <v>46269</v>
      </c>
      <c r="BG90">
        <f t="shared" si="4"/>
        <v>-0.29166666666424135</v>
      </c>
      <c r="BH90" t="str">
        <f t="shared" si="5"/>
        <v>COMPLY</v>
      </c>
      <c r="BI90" t="str">
        <f>VLOOKUP(H90,Sheet2!$A$1:$B$270,2,FALSE)</f>
        <v>SELONG</v>
      </c>
    </row>
    <row r="91" spans="1:61">
      <c r="A91">
        <v>90</v>
      </c>
      <c r="B91">
        <v>1002570878</v>
      </c>
      <c r="C91">
        <v>3</v>
      </c>
      <c r="D91" t="s">
        <v>45</v>
      </c>
      <c r="E91">
        <v>5</v>
      </c>
      <c r="F91" t="s">
        <v>210</v>
      </c>
      <c r="G91" t="s">
        <v>116</v>
      </c>
      <c r="H91" t="s">
        <v>268</v>
      </c>
      <c r="I91" t="s">
        <v>212</v>
      </c>
      <c r="J91" t="s">
        <v>213</v>
      </c>
      <c r="K91" t="s">
        <v>149</v>
      </c>
      <c r="L91" t="s">
        <v>214</v>
      </c>
      <c r="M91" t="s">
        <v>76</v>
      </c>
      <c r="N91" t="s">
        <v>215</v>
      </c>
      <c r="O91" s="57">
        <v>46269.37773148148</v>
      </c>
      <c r="P91" s="57">
        <v>46270.586886574078</v>
      </c>
      <c r="Q91">
        <v>69383588</v>
      </c>
      <c r="S91">
        <v>172604214291</v>
      </c>
      <c r="T91" t="s">
        <v>5061</v>
      </c>
      <c r="U91" t="s">
        <v>2063</v>
      </c>
      <c r="V91" t="s">
        <v>5062</v>
      </c>
      <c r="Z91">
        <v>116.089394800364</v>
      </c>
      <c r="AA91">
        <v>-8.4311016303138899</v>
      </c>
      <c r="AB91" t="s">
        <v>5063</v>
      </c>
      <c r="AC91" t="s">
        <v>216</v>
      </c>
      <c r="AL91" t="s">
        <v>217</v>
      </c>
      <c r="AM91" t="s">
        <v>5064</v>
      </c>
      <c r="AN91" t="s">
        <v>6</v>
      </c>
      <c r="AO91" s="57">
        <v>46121.382037037038</v>
      </c>
      <c r="AP91" s="57">
        <v>46271.541666666664</v>
      </c>
      <c r="AR91" t="s">
        <v>218</v>
      </c>
      <c r="AS91" t="s">
        <v>910</v>
      </c>
      <c r="AT91" t="s">
        <v>344</v>
      </c>
      <c r="AU91">
        <v>20260905</v>
      </c>
      <c r="AV91" t="s">
        <v>221</v>
      </c>
      <c r="AW91" t="s">
        <v>5065</v>
      </c>
      <c r="AX91" t="s">
        <v>222</v>
      </c>
      <c r="BA91" s="57">
        <v>46271.541666666664</v>
      </c>
      <c r="BB91" t="s">
        <v>5064</v>
      </c>
      <c r="BC91">
        <v>2026</v>
      </c>
      <c r="BD91">
        <v>9</v>
      </c>
      <c r="BE91">
        <v>5</v>
      </c>
      <c r="BF91" s="6">
        <f t="shared" si="3"/>
        <v>46270</v>
      </c>
      <c r="BG91">
        <f t="shared" si="4"/>
        <v>-1.5416666666642413</v>
      </c>
      <c r="BH91" t="str">
        <f t="shared" si="5"/>
        <v>COMPLY</v>
      </c>
      <c r="BI91" t="str">
        <f>VLOOKUP(H91,Sheet2!$A$1:$B$270,2,FALSE)</f>
        <v>SELONG</v>
      </c>
    </row>
    <row r="92" spans="1:61">
      <c r="A92">
        <v>91</v>
      </c>
      <c r="B92">
        <v>1002572019</v>
      </c>
      <c r="C92">
        <v>3</v>
      </c>
      <c r="D92" t="s">
        <v>45</v>
      </c>
      <c r="E92">
        <v>5</v>
      </c>
      <c r="F92" t="s">
        <v>210</v>
      </c>
      <c r="G92" t="s">
        <v>116</v>
      </c>
      <c r="H92" t="s">
        <v>268</v>
      </c>
      <c r="I92" t="s">
        <v>212</v>
      </c>
      <c r="J92" t="s">
        <v>213</v>
      </c>
      <c r="K92" t="s">
        <v>149</v>
      </c>
      <c r="M92" t="s">
        <v>76</v>
      </c>
      <c r="N92" t="s">
        <v>215</v>
      </c>
      <c r="O92" s="57">
        <v>46269.624479166669</v>
      </c>
      <c r="P92" s="57">
        <v>46269.74726851852</v>
      </c>
      <c r="Q92">
        <v>69382029</v>
      </c>
      <c r="S92">
        <v>172604214288</v>
      </c>
      <c r="T92" t="s">
        <v>1739</v>
      </c>
      <c r="U92" t="s">
        <v>1740</v>
      </c>
      <c r="V92" t="s">
        <v>4833</v>
      </c>
      <c r="Z92">
        <v>116.27385990000001</v>
      </c>
      <c r="AA92">
        <v>-8.2977352</v>
      </c>
      <c r="AB92" t="s">
        <v>1742</v>
      </c>
      <c r="AC92" t="s">
        <v>216</v>
      </c>
      <c r="AL92" t="s">
        <v>217</v>
      </c>
      <c r="AM92" t="s">
        <v>4834</v>
      </c>
      <c r="AN92" t="s">
        <v>6</v>
      </c>
      <c r="AO92" s="57">
        <v>46121.632037037038</v>
      </c>
      <c r="AR92" t="s">
        <v>218</v>
      </c>
      <c r="AS92" t="s">
        <v>910</v>
      </c>
      <c r="AT92" t="s">
        <v>230</v>
      </c>
      <c r="AU92">
        <v>20260904</v>
      </c>
      <c r="AV92" t="s">
        <v>221</v>
      </c>
      <c r="AW92" t="s">
        <v>4835</v>
      </c>
      <c r="AX92" t="s">
        <v>222</v>
      </c>
      <c r="BA92" s="57">
        <v>46269.291666666664</v>
      </c>
      <c r="BB92" t="s">
        <v>4834</v>
      </c>
      <c r="BC92">
        <v>2026</v>
      </c>
      <c r="BD92">
        <v>9</v>
      </c>
      <c r="BE92">
        <v>4</v>
      </c>
      <c r="BF92" s="6">
        <f t="shared" si="3"/>
        <v>46269</v>
      </c>
      <c r="BG92">
        <f t="shared" si="4"/>
        <v>-0.29166666666424135</v>
      </c>
      <c r="BH92" t="str">
        <f t="shared" si="5"/>
        <v>COMPLY</v>
      </c>
      <c r="BI92" t="str">
        <f>VLOOKUP(H92,Sheet2!$A$1:$B$270,2,FALSE)</f>
        <v>SELONG</v>
      </c>
    </row>
    <row r="93" spans="1:61">
      <c r="A93">
        <v>92</v>
      </c>
      <c r="B93">
        <v>1002573509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268</v>
      </c>
      <c r="I93" t="s">
        <v>212</v>
      </c>
      <c r="J93" t="s">
        <v>213</v>
      </c>
      <c r="K93" t="s">
        <v>149</v>
      </c>
      <c r="M93" t="s">
        <v>76</v>
      </c>
      <c r="N93" t="s">
        <v>215</v>
      </c>
      <c r="O93" s="57">
        <v>46271.44358796296</v>
      </c>
      <c r="P93" s="57">
        <v>46271.753553240742</v>
      </c>
      <c r="Q93">
        <v>69364895</v>
      </c>
      <c r="S93">
        <v>172604213744</v>
      </c>
      <c r="T93" t="s">
        <v>4342</v>
      </c>
      <c r="U93" t="s">
        <v>2771</v>
      </c>
      <c r="V93" t="s">
        <v>4343</v>
      </c>
      <c r="Z93">
        <v>116.04362089999999</v>
      </c>
      <c r="AA93">
        <v>-8.3532959000000009</v>
      </c>
      <c r="AB93" t="s">
        <v>4344</v>
      </c>
      <c r="AC93" t="s">
        <v>285</v>
      </c>
      <c r="AL93" t="s">
        <v>217</v>
      </c>
      <c r="AM93" t="s">
        <v>4345</v>
      </c>
      <c r="AN93" t="s">
        <v>6</v>
      </c>
      <c r="AO93" s="57">
        <v>46182.444398148145</v>
      </c>
      <c r="AR93" t="s">
        <v>218</v>
      </c>
      <c r="AS93" t="s">
        <v>910</v>
      </c>
      <c r="AT93" t="s">
        <v>220</v>
      </c>
      <c r="AU93">
        <v>20260906</v>
      </c>
      <c r="AV93" t="s">
        <v>221</v>
      </c>
      <c r="AW93" t="s">
        <v>4346</v>
      </c>
      <c r="AX93" t="s">
        <v>222</v>
      </c>
      <c r="BA93" s="57">
        <v>46271.291666666664</v>
      </c>
      <c r="BB93" t="s">
        <v>4345</v>
      </c>
      <c r="BC93">
        <v>2026</v>
      </c>
      <c r="BD93">
        <v>9</v>
      </c>
      <c r="BE93">
        <v>6</v>
      </c>
      <c r="BF93" s="6">
        <f t="shared" si="3"/>
        <v>46271</v>
      </c>
      <c r="BG93">
        <f t="shared" si="4"/>
        <v>-0.29166666666424135</v>
      </c>
      <c r="BH93" t="str">
        <f t="shared" si="5"/>
        <v>COMPLY</v>
      </c>
      <c r="BI93" t="str">
        <f>VLOOKUP(H93,Sheet2!$A$1:$B$270,2,FALSE)</f>
        <v>SELONG</v>
      </c>
    </row>
    <row r="94" spans="1:61">
      <c r="A94">
        <v>93</v>
      </c>
      <c r="B94">
        <v>1002577696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268</v>
      </c>
      <c r="I94" t="s">
        <v>212</v>
      </c>
      <c r="J94" t="s">
        <v>213</v>
      </c>
      <c r="K94" t="s">
        <v>149</v>
      </c>
      <c r="M94" t="s">
        <v>76</v>
      </c>
      <c r="N94" t="s">
        <v>215</v>
      </c>
      <c r="O94" s="57">
        <v>46273.72146990741</v>
      </c>
      <c r="P94" s="57">
        <v>46273.856076388889</v>
      </c>
      <c r="Q94">
        <v>69379192</v>
      </c>
      <c r="S94">
        <v>172604214310</v>
      </c>
      <c r="T94" t="s">
        <v>3807</v>
      </c>
      <c r="U94" t="s">
        <v>3808</v>
      </c>
      <c r="V94" t="s">
        <v>3809</v>
      </c>
      <c r="Z94">
        <v>116.02933729999999</v>
      </c>
      <c r="AA94">
        <v>-8.3431467000000001</v>
      </c>
      <c r="AB94" t="s">
        <v>3810</v>
      </c>
      <c r="AC94" t="s">
        <v>284</v>
      </c>
      <c r="AL94" t="s">
        <v>217</v>
      </c>
      <c r="AM94" t="s">
        <v>3811</v>
      </c>
      <c r="AN94" t="s">
        <v>6</v>
      </c>
      <c r="AO94" s="57">
        <v>46243.726122685184</v>
      </c>
      <c r="AR94" t="s">
        <v>218</v>
      </c>
      <c r="AS94" t="s">
        <v>910</v>
      </c>
      <c r="AT94" t="s">
        <v>230</v>
      </c>
      <c r="AU94">
        <v>20260908</v>
      </c>
      <c r="AV94" t="s">
        <v>221</v>
      </c>
      <c r="AW94" t="s">
        <v>545</v>
      </c>
      <c r="AX94" t="s">
        <v>222</v>
      </c>
      <c r="BA94" s="57">
        <v>46273.291666666664</v>
      </c>
      <c r="BB94" t="s">
        <v>3811</v>
      </c>
      <c r="BC94">
        <v>2026</v>
      </c>
      <c r="BD94">
        <v>9</v>
      </c>
      <c r="BE94">
        <v>8</v>
      </c>
      <c r="BF94" s="6">
        <f t="shared" si="3"/>
        <v>46273</v>
      </c>
      <c r="BG94">
        <f t="shared" si="4"/>
        <v>-0.29166666666424135</v>
      </c>
      <c r="BH94" t="str">
        <f t="shared" si="5"/>
        <v>COMPLY</v>
      </c>
      <c r="BI94" t="str">
        <f>VLOOKUP(H94,Sheet2!$A$1:$B$270,2,FALSE)</f>
        <v>SELONG</v>
      </c>
    </row>
    <row r="95" spans="1:61">
      <c r="A95">
        <v>94</v>
      </c>
      <c r="B95">
        <v>1002580664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268</v>
      </c>
      <c r="I95" t="s">
        <v>212</v>
      </c>
      <c r="J95" t="s">
        <v>213</v>
      </c>
      <c r="K95" t="s">
        <v>149</v>
      </c>
      <c r="M95" t="s">
        <v>76</v>
      </c>
      <c r="N95" t="s">
        <v>215</v>
      </c>
      <c r="O95" s="57">
        <v>46275.532453703701</v>
      </c>
      <c r="P95" s="57">
        <v>46276.560358796298</v>
      </c>
      <c r="Q95">
        <v>69382305</v>
      </c>
      <c r="S95">
        <v>172604214081</v>
      </c>
      <c r="T95" t="s">
        <v>1840</v>
      </c>
      <c r="U95" t="s">
        <v>6790</v>
      </c>
      <c r="V95" t="s">
        <v>6791</v>
      </c>
      <c r="Z95">
        <v>116.1543242</v>
      </c>
      <c r="AA95">
        <v>-8.3563624000000001</v>
      </c>
      <c r="AB95" t="s">
        <v>1843</v>
      </c>
      <c r="AC95" t="s">
        <v>284</v>
      </c>
      <c r="AL95" t="s">
        <v>217</v>
      </c>
      <c r="AM95" t="s">
        <v>6792</v>
      </c>
      <c r="AN95" t="s">
        <v>6</v>
      </c>
      <c r="AO95" s="57">
        <v>46304.538148148145</v>
      </c>
      <c r="AR95" t="s">
        <v>218</v>
      </c>
      <c r="AS95" t="s">
        <v>910</v>
      </c>
      <c r="AT95" t="s">
        <v>230</v>
      </c>
      <c r="AU95">
        <v>20260911</v>
      </c>
      <c r="AV95" t="s">
        <v>221</v>
      </c>
      <c r="AW95" t="s">
        <v>545</v>
      </c>
      <c r="AX95" t="s">
        <v>222</v>
      </c>
      <c r="BA95" s="57">
        <v>46275.291666666664</v>
      </c>
      <c r="BB95" t="s">
        <v>6792</v>
      </c>
      <c r="BC95">
        <v>2026</v>
      </c>
      <c r="BD95">
        <v>9</v>
      </c>
      <c r="BE95">
        <v>11</v>
      </c>
      <c r="BF95" s="6">
        <f t="shared" si="3"/>
        <v>46276</v>
      </c>
      <c r="BG95">
        <f t="shared" si="4"/>
        <v>0.70833333333575865</v>
      </c>
      <c r="BH95" t="str">
        <f t="shared" si="5"/>
        <v>COMPLY</v>
      </c>
      <c r="BI95" t="str">
        <f>VLOOKUP(H95,Sheet2!$A$1:$B$270,2,FALSE)</f>
        <v>SELONG</v>
      </c>
    </row>
    <row r="96" spans="1:61">
      <c r="A96">
        <v>95</v>
      </c>
      <c r="B96">
        <v>1002579867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268</v>
      </c>
      <c r="I96" t="s">
        <v>212</v>
      </c>
      <c r="J96" t="s">
        <v>213</v>
      </c>
      <c r="K96" t="s">
        <v>149</v>
      </c>
      <c r="M96" t="s">
        <v>76</v>
      </c>
      <c r="N96" t="s">
        <v>215</v>
      </c>
      <c r="O96" s="57">
        <v>46275.375590277778</v>
      </c>
      <c r="P96" s="57">
        <v>46275.73064814815</v>
      </c>
      <c r="Q96">
        <v>69383490</v>
      </c>
      <c r="S96">
        <v>172604214316</v>
      </c>
      <c r="T96" t="s">
        <v>2415</v>
      </c>
      <c r="U96" t="s">
        <v>6979</v>
      </c>
      <c r="V96" t="s">
        <v>6980</v>
      </c>
      <c r="Z96">
        <v>116.0386</v>
      </c>
      <c r="AA96">
        <v>-8.4682999999999993</v>
      </c>
      <c r="AB96" t="s">
        <v>2418</v>
      </c>
      <c r="AC96" t="s">
        <v>284</v>
      </c>
      <c r="AL96" t="s">
        <v>217</v>
      </c>
      <c r="AM96" t="s">
        <v>6981</v>
      </c>
      <c r="AN96" t="s">
        <v>6</v>
      </c>
      <c r="AO96" s="57">
        <v>46304.382847222223</v>
      </c>
      <c r="AR96" t="s">
        <v>218</v>
      </c>
      <c r="AS96" t="s">
        <v>910</v>
      </c>
      <c r="AT96" t="s">
        <v>230</v>
      </c>
      <c r="AU96">
        <v>20260910</v>
      </c>
      <c r="AV96" t="s">
        <v>221</v>
      </c>
      <c r="AW96" t="s">
        <v>828</v>
      </c>
      <c r="AX96" t="s">
        <v>222</v>
      </c>
      <c r="BA96" s="57">
        <v>46275.291666666664</v>
      </c>
      <c r="BB96" t="s">
        <v>6981</v>
      </c>
      <c r="BC96">
        <v>2026</v>
      </c>
      <c r="BD96">
        <v>9</v>
      </c>
      <c r="BE96">
        <v>10</v>
      </c>
      <c r="BF96" s="6">
        <f t="shared" si="3"/>
        <v>46275</v>
      </c>
      <c r="BG96">
        <f t="shared" si="4"/>
        <v>-0.29166666666424135</v>
      </c>
      <c r="BH96" t="str">
        <f t="shared" si="5"/>
        <v>COMPLY</v>
      </c>
      <c r="BI96" t="str">
        <f>VLOOKUP(H96,Sheet2!$A$1:$B$270,2,FALSE)</f>
        <v>SELONG</v>
      </c>
    </row>
    <row r="97" spans="1:61">
      <c r="A97">
        <v>96</v>
      </c>
      <c r="B97">
        <v>1002580541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268</v>
      </c>
      <c r="I97" t="s">
        <v>212</v>
      </c>
      <c r="J97" t="s">
        <v>213</v>
      </c>
      <c r="K97" t="s">
        <v>149</v>
      </c>
      <c r="M97" t="s">
        <v>76</v>
      </c>
      <c r="N97" t="s">
        <v>215</v>
      </c>
      <c r="O97" s="57">
        <v>46275.496793981481</v>
      </c>
      <c r="P97" s="57">
        <v>46275.619976851849</v>
      </c>
      <c r="Q97">
        <v>69381301</v>
      </c>
      <c r="S97">
        <v>172604214080</v>
      </c>
      <c r="T97" t="s">
        <v>922</v>
      </c>
      <c r="U97" t="s">
        <v>6937</v>
      </c>
      <c r="V97" t="s">
        <v>6938</v>
      </c>
      <c r="Z97">
        <v>116.1639227</v>
      </c>
      <c r="AA97">
        <v>-8.3992632</v>
      </c>
      <c r="AB97" t="s">
        <v>924</v>
      </c>
      <c r="AC97" t="s">
        <v>285</v>
      </c>
      <c r="AL97" t="s">
        <v>217</v>
      </c>
      <c r="AM97" t="s">
        <v>6939</v>
      </c>
      <c r="AN97" t="s">
        <v>6</v>
      </c>
      <c r="AO97" s="57">
        <v>46304.506828703707</v>
      </c>
      <c r="AR97" t="s">
        <v>218</v>
      </c>
      <c r="AS97" t="s">
        <v>910</v>
      </c>
      <c r="AT97" t="s">
        <v>220</v>
      </c>
      <c r="AU97">
        <v>20260910</v>
      </c>
      <c r="AV97" t="s">
        <v>221</v>
      </c>
      <c r="AW97" t="s">
        <v>598</v>
      </c>
      <c r="AX97" t="s">
        <v>222</v>
      </c>
      <c r="BA97" s="57">
        <v>46275.291666666664</v>
      </c>
      <c r="BB97" t="s">
        <v>6939</v>
      </c>
      <c r="BC97">
        <v>2026</v>
      </c>
      <c r="BD97">
        <v>9</v>
      </c>
      <c r="BE97">
        <v>10</v>
      </c>
      <c r="BF97" s="6">
        <f t="shared" si="3"/>
        <v>46275</v>
      </c>
      <c r="BG97">
        <f t="shared" si="4"/>
        <v>-0.29166666666424135</v>
      </c>
      <c r="BH97" t="str">
        <f t="shared" si="5"/>
        <v>COMPLY</v>
      </c>
      <c r="BI97" t="str">
        <f>VLOOKUP(H97,Sheet2!$A$1:$B$270,2,FALSE)</f>
        <v>SELONG</v>
      </c>
    </row>
    <row r="98" spans="1:61">
      <c r="A98">
        <v>97</v>
      </c>
      <c r="B98">
        <v>1002580093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268</v>
      </c>
      <c r="I98" t="s">
        <v>212</v>
      </c>
      <c r="J98" t="s">
        <v>213</v>
      </c>
      <c r="K98" t="s">
        <v>149</v>
      </c>
      <c r="L98" t="s">
        <v>214</v>
      </c>
      <c r="M98" t="s">
        <v>76</v>
      </c>
      <c r="N98" t="s">
        <v>215</v>
      </c>
      <c r="O98" s="57">
        <v>46275.416643518518</v>
      </c>
      <c r="P98" s="57">
        <v>46276.615706018521</v>
      </c>
      <c r="Q98">
        <v>69387395</v>
      </c>
      <c r="S98">
        <v>172604214079</v>
      </c>
      <c r="T98" t="s">
        <v>6812</v>
      </c>
      <c r="U98" t="s">
        <v>6813</v>
      </c>
      <c r="V98" t="s">
        <v>6814</v>
      </c>
      <c r="Z98">
        <v>116.4260572</v>
      </c>
      <c r="AA98">
        <v>-8.2316363999999993</v>
      </c>
      <c r="AB98" t="s">
        <v>6815</v>
      </c>
      <c r="AC98" t="s">
        <v>236</v>
      </c>
      <c r="AL98" t="s">
        <v>217</v>
      </c>
      <c r="AM98" t="s">
        <v>6816</v>
      </c>
      <c r="AN98" t="s">
        <v>6</v>
      </c>
      <c r="AO98" s="57">
        <v>46304.42355324074</v>
      </c>
      <c r="AP98" s="57">
        <v>46276.333333333336</v>
      </c>
      <c r="AR98" t="s">
        <v>218</v>
      </c>
      <c r="AS98" t="s">
        <v>910</v>
      </c>
      <c r="AT98" t="s">
        <v>230</v>
      </c>
      <c r="AU98">
        <v>20260911</v>
      </c>
      <c r="AV98" t="s">
        <v>221</v>
      </c>
      <c r="AW98" t="s">
        <v>882</v>
      </c>
      <c r="AX98" t="s">
        <v>222</v>
      </c>
      <c r="BA98" s="57">
        <v>46276.333333333336</v>
      </c>
      <c r="BB98" t="s">
        <v>6816</v>
      </c>
      <c r="BC98">
        <v>2026</v>
      </c>
      <c r="BD98">
        <v>9</v>
      </c>
      <c r="BE98">
        <v>11</v>
      </c>
      <c r="BF98" s="6">
        <f t="shared" si="3"/>
        <v>46276</v>
      </c>
      <c r="BG98">
        <f t="shared" si="4"/>
        <v>-0.33333333333575865</v>
      </c>
      <c r="BH98" t="str">
        <f t="shared" si="5"/>
        <v>COMPLY</v>
      </c>
      <c r="BI98" t="str">
        <f>VLOOKUP(H98,Sheet2!$A$1:$B$270,2,FALSE)</f>
        <v>SELONG</v>
      </c>
    </row>
    <row r="99" spans="1:61">
      <c r="A99">
        <v>98</v>
      </c>
      <c r="B99">
        <v>1002584420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268</v>
      </c>
      <c r="I99" t="s">
        <v>212</v>
      </c>
      <c r="J99" t="s">
        <v>213</v>
      </c>
      <c r="K99" t="s">
        <v>149</v>
      </c>
      <c r="M99" t="s">
        <v>76</v>
      </c>
      <c r="N99" t="s">
        <v>215</v>
      </c>
      <c r="O99" s="57">
        <v>46277.719340277778</v>
      </c>
      <c r="P99" s="57">
        <v>46280.475729166668</v>
      </c>
      <c r="Q99">
        <v>69386368</v>
      </c>
      <c r="R99">
        <v>3707703071</v>
      </c>
      <c r="S99">
        <v>172604214326</v>
      </c>
      <c r="T99" t="s">
        <v>3425</v>
      </c>
      <c r="U99" t="s">
        <v>3426</v>
      </c>
      <c r="V99" t="s">
        <v>7192</v>
      </c>
      <c r="Z99">
        <v>116.0414403</v>
      </c>
      <c r="AA99">
        <v>-8.3430709000000007</v>
      </c>
      <c r="AB99" t="s">
        <v>3428</v>
      </c>
      <c r="AC99" t="s">
        <v>284</v>
      </c>
      <c r="AL99" t="s">
        <v>217</v>
      </c>
      <c r="AM99" t="s">
        <v>7193</v>
      </c>
      <c r="AN99" t="s">
        <v>6</v>
      </c>
      <c r="AO99" s="57">
        <v>46365.725624999999</v>
      </c>
      <c r="AR99" t="s">
        <v>218</v>
      </c>
      <c r="AS99" t="s">
        <v>910</v>
      </c>
      <c r="AT99" t="s">
        <v>230</v>
      </c>
      <c r="AU99">
        <v>20260915</v>
      </c>
      <c r="AV99" t="s">
        <v>221</v>
      </c>
      <c r="AW99" t="s">
        <v>585</v>
      </c>
      <c r="AX99" t="s">
        <v>222</v>
      </c>
      <c r="BA99" s="57">
        <v>46277.291666666664</v>
      </c>
      <c r="BB99" t="s">
        <v>7193</v>
      </c>
      <c r="BC99">
        <v>2026</v>
      </c>
      <c r="BD99">
        <v>9</v>
      </c>
      <c r="BE99">
        <v>15</v>
      </c>
      <c r="BF99" s="6">
        <f t="shared" si="3"/>
        <v>46280</v>
      </c>
      <c r="BG99">
        <f t="shared" si="4"/>
        <v>2.7083333333357587</v>
      </c>
      <c r="BH99" t="str">
        <f t="shared" si="5"/>
        <v>NOT COMPLY</v>
      </c>
      <c r="BI99" t="str">
        <f>VLOOKUP(H99,Sheet2!$A$1:$B$270,2,FALSE)</f>
        <v>SELONG</v>
      </c>
    </row>
    <row r="100" spans="1:61">
      <c r="A100">
        <v>99</v>
      </c>
      <c r="B100">
        <v>1002584743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268</v>
      </c>
      <c r="I100" t="s">
        <v>212</v>
      </c>
      <c r="J100" t="s">
        <v>213</v>
      </c>
      <c r="K100" t="s">
        <v>149</v>
      </c>
      <c r="M100" t="s">
        <v>76</v>
      </c>
      <c r="N100" t="s">
        <v>215</v>
      </c>
      <c r="O100" s="57">
        <v>46278.465648148151</v>
      </c>
      <c r="P100" s="57">
        <v>46278.752592592595</v>
      </c>
      <c r="Q100">
        <v>69378182</v>
      </c>
      <c r="S100">
        <v>172604214101</v>
      </c>
      <c r="T100" t="s">
        <v>6829</v>
      </c>
      <c r="U100" t="s">
        <v>6830</v>
      </c>
      <c r="V100" t="s">
        <v>7194</v>
      </c>
      <c r="Z100">
        <v>116.075373880529</v>
      </c>
      <c r="AA100">
        <v>-8.3587196971108195</v>
      </c>
      <c r="AB100" t="s">
        <v>6832</v>
      </c>
      <c r="AC100" t="s">
        <v>216</v>
      </c>
      <c r="AL100" t="s">
        <v>217</v>
      </c>
      <c r="AM100" t="s">
        <v>6833</v>
      </c>
      <c r="AN100" t="s">
        <v>6</v>
      </c>
      <c r="AO100" t="s">
        <v>7195</v>
      </c>
      <c r="AR100" t="s">
        <v>218</v>
      </c>
      <c r="AS100" t="s">
        <v>910</v>
      </c>
      <c r="AT100" t="s">
        <v>230</v>
      </c>
      <c r="AU100">
        <v>20260913</v>
      </c>
      <c r="AV100" t="s">
        <v>221</v>
      </c>
      <c r="AW100" t="s">
        <v>599</v>
      </c>
      <c r="AX100" t="s">
        <v>222</v>
      </c>
      <c r="BA100" s="57">
        <v>46278.291666666664</v>
      </c>
      <c r="BB100" t="s">
        <v>6833</v>
      </c>
      <c r="BC100">
        <v>2026</v>
      </c>
      <c r="BD100">
        <v>9</v>
      </c>
      <c r="BE100">
        <v>13</v>
      </c>
      <c r="BF100" s="6">
        <f t="shared" si="3"/>
        <v>46278</v>
      </c>
      <c r="BG100">
        <f t="shared" si="4"/>
        <v>-0.29166666666424135</v>
      </c>
      <c r="BH100" t="str">
        <f t="shared" si="5"/>
        <v>COMPLY</v>
      </c>
      <c r="BI100" t="str">
        <f>VLOOKUP(H100,Sheet2!$A$1:$B$270,2,FALSE)</f>
        <v>SELONG</v>
      </c>
    </row>
    <row r="101" spans="1:61">
      <c r="A101">
        <v>100</v>
      </c>
      <c r="B101">
        <v>1002584806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268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46278.518009259256</v>
      </c>
      <c r="P101" s="57">
        <v>46280.828946759262</v>
      </c>
      <c r="Q101">
        <v>69386321</v>
      </c>
      <c r="R101">
        <v>3707703056</v>
      </c>
      <c r="S101">
        <v>172604214334</v>
      </c>
      <c r="T101" t="s">
        <v>3425</v>
      </c>
      <c r="U101" t="s">
        <v>3426</v>
      </c>
      <c r="V101" t="s">
        <v>7196</v>
      </c>
      <c r="Z101">
        <v>116.0416</v>
      </c>
      <c r="AA101">
        <v>-8.3438999999999997</v>
      </c>
      <c r="AB101" t="s">
        <v>3428</v>
      </c>
      <c r="AC101" t="s">
        <v>284</v>
      </c>
      <c r="AL101" t="s">
        <v>217</v>
      </c>
      <c r="AM101" t="s">
        <v>7197</v>
      </c>
      <c r="AN101" t="s">
        <v>6</v>
      </c>
      <c r="AO101" t="s">
        <v>7198</v>
      </c>
      <c r="AR101" t="s">
        <v>218</v>
      </c>
      <c r="AS101" t="s">
        <v>910</v>
      </c>
      <c r="AT101" t="s">
        <v>230</v>
      </c>
      <c r="AU101">
        <v>20260915</v>
      </c>
      <c r="AV101" t="s">
        <v>221</v>
      </c>
      <c r="AW101" t="s">
        <v>585</v>
      </c>
      <c r="AX101" t="s">
        <v>222</v>
      </c>
      <c r="BA101" s="57">
        <v>46278.291666666664</v>
      </c>
      <c r="BB101" t="s">
        <v>7197</v>
      </c>
      <c r="BC101">
        <v>2026</v>
      </c>
      <c r="BD101">
        <v>9</v>
      </c>
      <c r="BE101">
        <v>15</v>
      </c>
      <c r="BF101" s="6">
        <f t="shared" si="3"/>
        <v>46280</v>
      </c>
      <c r="BG101">
        <f t="shared" si="4"/>
        <v>1.7083333333357587</v>
      </c>
      <c r="BH101" t="str">
        <f t="shared" si="5"/>
        <v>NOT COMPLY</v>
      </c>
      <c r="BI101" t="str">
        <f>VLOOKUP(H101,Sheet2!$A$1:$B$270,2,FALSE)</f>
        <v>SELONG</v>
      </c>
    </row>
    <row r="102" spans="1:61">
      <c r="A102">
        <v>101</v>
      </c>
      <c r="B102">
        <v>1002564718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268</v>
      </c>
      <c r="I102" t="s">
        <v>212</v>
      </c>
      <c r="J102" t="s">
        <v>213</v>
      </c>
      <c r="K102" t="s">
        <v>149</v>
      </c>
      <c r="M102" t="s">
        <v>2154</v>
      </c>
      <c r="N102" t="s">
        <v>215</v>
      </c>
      <c r="O102" s="57">
        <v>46266.435694444444</v>
      </c>
      <c r="P102" s="57">
        <v>46275.496782407405</v>
      </c>
      <c r="Q102">
        <v>69381301</v>
      </c>
      <c r="S102">
        <v>172604214258</v>
      </c>
      <c r="T102" t="s">
        <v>922</v>
      </c>
      <c r="U102" t="s">
        <v>923</v>
      </c>
      <c r="V102" t="s">
        <v>2984</v>
      </c>
      <c r="Z102">
        <v>116.16528560594401</v>
      </c>
      <c r="AA102">
        <v>-8.3573149169125394</v>
      </c>
      <c r="AB102" t="s">
        <v>924</v>
      </c>
      <c r="AC102" t="s">
        <v>285</v>
      </c>
      <c r="AL102" t="s">
        <v>217</v>
      </c>
      <c r="AM102" t="s">
        <v>2985</v>
      </c>
      <c r="AN102" t="s">
        <v>6</v>
      </c>
      <c r="AO102" s="57">
        <v>46031.444409722222</v>
      </c>
      <c r="AP102" s="57">
        <v>46269.333333333336</v>
      </c>
      <c r="AR102" t="s">
        <v>14</v>
      </c>
      <c r="AS102" t="s">
        <v>910</v>
      </c>
      <c r="AT102" t="s">
        <v>220</v>
      </c>
      <c r="AV102" t="s">
        <v>6881</v>
      </c>
      <c r="AW102" t="s">
        <v>545</v>
      </c>
      <c r="AX102" t="s">
        <v>222</v>
      </c>
      <c r="BA102" s="57">
        <v>46269.333333333336</v>
      </c>
      <c r="BB102" t="s">
        <v>2985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SELONG</v>
      </c>
    </row>
    <row r="103" spans="1:61">
      <c r="A103">
        <v>102</v>
      </c>
      <c r="B103">
        <v>1002567524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268</v>
      </c>
      <c r="I103" t="s">
        <v>212</v>
      </c>
      <c r="J103" t="s">
        <v>213</v>
      </c>
      <c r="K103" t="s">
        <v>149</v>
      </c>
      <c r="L103" t="s">
        <v>214</v>
      </c>
      <c r="M103" t="s">
        <v>2154</v>
      </c>
      <c r="N103" t="s">
        <v>215</v>
      </c>
      <c r="O103" s="57">
        <v>46267.538148148145</v>
      </c>
      <c r="P103" s="57">
        <v>46275.532442129632</v>
      </c>
      <c r="Q103">
        <v>69382305</v>
      </c>
      <c r="S103">
        <v>172604214270</v>
      </c>
      <c r="T103" t="s">
        <v>1840</v>
      </c>
      <c r="U103" t="s">
        <v>1841</v>
      </c>
      <c r="V103" t="s">
        <v>1842</v>
      </c>
      <c r="Z103">
        <v>116.15055649999999</v>
      </c>
      <c r="AA103">
        <v>-8.3577069000000002</v>
      </c>
      <c r="AB103" t="s">
        <v>1843</v>
      </c>
      <c r="AC103" t="s">
        <v>236</v>
      </c>
      <c r="AL103" t="s">
        <v>217</v>
      </c>
      <c r="AM103" t="s">
        <v>1844</v>
      </c>
      <c r="AN103" t="s">
        <v>6</v>
      </c>
      <c r="AO103" s="57">
        <v>46062.548622685186</v>
      </c>
      <c r="AP103" s="57">
        <v>46269.541666666664</v>
      </c>
      <c r="AQ103" t="s">
        <v>2152</v>
      </c>
      <c r="AR103" t="s">
        <v>14</v>
      </c>
      <c r="AS103" t="s">
        <v>910</v>
      </c>
      <c r="AT103" t="s">
        <v>230</v>
      </c>
      <c r="AV103" t="s">
        <v>6880</v>
      </c>
      <c r="AW103" t="s">
        <v>885</v>
      </c>
      <c r="AX103" t="s">
        <v>222</v>
      </c>
      <c r="BA103" s="57">
        <v>46269.541666666664</v>
      </c>
      <c r="BB103" t="s">
        <v>1844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SELONG</v>
      </c>
    </row>
    <row r="104" spans="1:61">
      <c r="A104">
        <v>103</v>
      </c>
      <c r="B104">
        <v>1002566826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268</v>
      </c>
      <c r="I104" t="s">
        <v>212</v>
      </c>
      <c r="J104" t="s">
        <v>213</v>
      </c>
      <c r="K104" t="s">
        <v>149</v>
      </c>
      <c r="L104" t="s">
        <v>214</v>
      </c>
      <c r="M104" t="s">
        <v>2154</v>
      </c>
      <c r="N104" t="s">
        <v>215</v>
      </c>
      <c r="O104" s="57">
        <v>46267.392326388886</v>
      </c>
      <c r="P104" s="57">
        <v>46269.624467592592</v>
      </c>
      <c r="Q104">
        <v>69382029</v>
      </c>
      <c r="S104">
        <v>172604214267</v>
      </c>
      <c r="T104" t="s">
        <v>1739</v>
      </c>
      <c r="U104" t="s">
        <v>1740</v>
      </c>
      <c r="V104" t="s">
        <v>1741</v>
      </c>
      <c r="Z104">
        <v>116.27456814050601</v>
      </c>
      <c r="AA104">
        <v>-8.2955046325850592</v>
      </c>
      <c r="AB104" t="s">
        <v>1742</v>
      </c>
      <c r="AC104" t="s">
        <v>216</v>
      </c>
      <c r="AL104" t="s">
        <v>217</v>
      </c>
      <c r="AM104" t="s">
        <v>1685</v>
      </c>
      <c r="AN104" t="s">
        <v>6</v>
      </c>
      <c r="AO104" s="57">
        <v>46062.402870370373</v>
      </c>
      <c r="AP104" s="57">
        <v>46268.625</v>
      </c>
      <c r="AR104" t="s">
        <v>14</v>
      </c>
      <c r="AS104" t="s">
        <v>910</v>
      </c>
      <c r="AT104" t="s">
        <v>230</v>
      </c>
      <c r="AV104" t="s">
        <v>5588</v>
      </c>
      <c r="AW104" t="s">
        <v>886</v>
      </c>
      <c r="AX104" t="s">
        <v>222</v>
      </c>
      <c r="BA104" s="57">
        <v>46268.625</v>
      </c>
      <c r="BB104" t="s">
        <v>1685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SELONG</v>
      </c>
    </row>
    <row r="105" spans="1:61">
      <c r="A105">
        <v>104</v>
      </c>
      <c r="B105">
        <v>1002566811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268</v>
      </c>
      <c r="I105" t="s">
        <v>212</v>
      </c>
      <c r="J105" t="s">
        <v>213</v>
      </c>
      <c r="K105" t="s">
        <v>149</v>
      </c>
      <c r="L105" t="s">
        <v>214</v>
      </c>
      <c r="M105" t="s">
        <v>2154</v>
      </c>
      <c r="N105" t="s">
        <v>215</v>
      </c>
      <c r="O105" s="57">
        <v>46267.390231481484</v>
      </c>
      <c r="P105" s="57">
        <v>46269.63821759259</v>
      </c>
      <c r="Q105">
        <v>69382025</v>
      </c>
      <c r="S105">
        <v>172604214266</v>
      </c>
      <c r="T105" t="s">
        <v>1730</v>
      </c>
      <c r="U105" t="s">
        <v>1731</v>
      </c>
      <c r="V105" t="s">
        <v>1732</v>
      </c>
      <c r="Z105">
        <v>116.273852325975</v>
      </c>
      <c r="AA105">
        <v>-8.2975592674919998</v>
      </c>
      <c r="AB105" t="s">
        <v>1733</v>
      </c>
      <c r="AC105" t="s">
        <v>216</v>
      </c>
      <c r="AL105" t="s">
        <v>217</v>
      </c>
      <c r="AM105" t="s">
        <v>1685</v>
      </c>
      <c r="AN105" t="s">
        <v>6</v>
      </c>
      <c r="AO105" s="57">
        <v>46062.402870370373</v>
      </c>
      <c r="AP105" s="57">
        <v>46268.625</v>
      </c>
      <c r="AQ105" t="s">
        <v>2152</v>
      </c>
      <c r="AR105" t="s">
        <v>14</v>
      </c>
      <c r="AS105" t="s">
        <v>910</v>
      </c>
      <c r="AT105" t="s">
        <v>230</v>
      </c>
      <c r="AV105" t="s">
        <v>5587</v>
      </c>
      <c r="AW105" t="s">
        <v>886</v>
      </c>
      <c r="AX105" t="s">
        <v>222</v>
      </c>
      <c r="BA105" s="57">
        <v>46268.625</v>
      </c>
      <c r="BB105" t="s">
        <v>1685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SELONG</v>
      </c>
    </row>
    <row r="106" spans="1:61">
      <c r="A106">
        <v>105</v>
      </c>
      <c r="B106">
        <v>1002570641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268</v>
      </c>
      <c r="I106" t="s">
        <v>212</v>
      </c>
      <c r="J106" t="s">
        <v>213</v>
      </c>
      <c r="K106" t="s">
        <v>149</v>
      </c>
      <c r="L106" t="s">
        <v>214</v>
      </c>
      <c r="M106" t="s">
        <v>2154</v>
      </c>
      <c r="N106" t="s">
        <v>215</v>
      </c>
      <c r="O106" s="57">
        <v>46268.742314814815</v>
      </c>
      <c r="P106" s="57">
        <v>46275.375578703701</v>
      </c>
      <c r="Q106">
        <v>69383490</v>
      </c>
      <c r="S106">
        <v>172604214284</v>
      </c>
      <c r="T106" t="s">
        <v>2415</v>
      </c>
      <c r="U106" t="s">
        <v>2416</v>
      </c>
      <c r="V106" t="s">
        <v>2417</v>
      </c>
      <c r="Z106">
        <v>116.038749</v>
      </c>
      <c r="AA106">
        <v>-8.4681650000000008</v>
      </c>
      <c r="AB106" t="s">
        <v>2418</v>
      </c>
      <c r="AC106" t="s">
        <v>236</v>
      </c>
      <c r="AL106" t="s">
        <v>217</v>
      </c>
      <c r="AM106" t="s">
        <v>2419</v>
      </c>
      <c r="AN106" t="s">
        <v>6</v>
      </c>
      <c r="AO106" s="57">
        <v>46090.746493055558</v>
      </c>
      <c r="AP106" s="57">
        <v>46272.333333333336</v>
      </c>
      <c r="AQ106" t="s">
        <v>2152</v>
      </c>
      <c r="AR106" t="s">
        <v>14</v>
      </c>
      <c r="AS106" t="s">
        <v>910</v>
      </c>
      <c r="AT106" t="s">
        <v>230</v>
      </c>
      <c r="AV106" t="s">
        <v>6180</v>
      </c>
      <c r="AW106" t="s">
        <v>887</v>
      </c>
      <c r="AX106" t="s">
        <v>222</v>
      </c>
      <c r="BA106" s="57">
        <v>46272.333333333336</v>
      </c>
      <c r="BB106" t="s">
        <v>2419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SELONG</v>
      </c>
    </row>
    <row r="107" spans="1:61">
      <c r="A107">
        <v>106</v>
      </c>
      <c r="B107">
        <v>1002577549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268</v>
      </c>
      <c r="I107" t="s">
        <v>212</v>
      </c>
      <c r="J107" t="s">
        <v>213</v>
      </c>
      <c r="K107" t="s">
        <v>149</v>
      </c>
      <c r="M107" t="s">
        <v>2154</v>
      </c>
      <c r="N107" t="s">
        <v>215</v>
      </c>
      <c r="O107" s="57">
        <v>46273.682106481479</v>
      </c>
      <c r="P107" s="57">
        <v>46277.719328703701</v>
      </c>
      <c r="Q107">
        <v>69386368</v>
      </c>
      <c r="R107">
        <v>3707703057</v>
      </c>
      <c r="S107">
        <v>172604214308</v>
      </c>
      <c r="T107" t="s">
        <v>3425</v>
      </c>
      <c r="U107" t="s">
        <v>3426</v>
      </c>
      <c r="V107" t="s">
        <v>3430</v>
      </c>
      <c r="Z107">
        <v>116.04166379999999</v>
      </c>
      <c r="AA107">
        <v>-8.3429064000000004</v>
      </c>
      <c r="AB107" t="s">
        <v>3428</v>
      </c>
      <c r="AC107" t="s">
        <v>284</v>
      </c>
      <c r="AL107" t="s">
        <v>217</v>
      </c>
      <c r="AM107" t="s">
        <v>3431</v>
      </c>
      <c r="AN107" t="s">
        <v>6</v>
      </c>
      <c r="AO107" s="57">
        <v>46243.684351851851</v>
      </c>
      <c r="AP107" s="57">
        <v>46275.333333333336</v>
      </c>
      <c r="AR107" t="s">
        <v>14</v>
      </c>
      <c r="AS107" t="s">
        <v>910</v>
      </c>
      <c r="AT107" t="s">
        <v>230</v>
      </c>
      <c r="AV107" t="s">
        <v>7199</v>
      </c>
      <c r="AW107" t="s">
        <v>545</v>
      </c>
      <c r="AX107" t="s">
        <v>222</v>
      </c>
      <c r="BA107" s="57">
        <v>46275.333333333336</v>
      </c>
      <c r="BB107" t="s">
        <v>3431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SELONG</v>
      </c>
    </row>
    <row r="108" spans="1:61">
      <c r="A108">
        <v>107</v>
      </c>
      <c r="B108">
        <v>1002577527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268</v>
      </c>
      <c r="I108" t="s">
        <v>212</v>
      </c>
      <c r="J108" t="s">
        <v>213</v>
      </c>
      <c r="K108" t="s">
        <v>149</v>
      </c>
      <c r="M108" t="s">
        <v>2154</v>
      </c>
      <c r="N108" t="s">
        <v>215</v>
      </c>
      <c r="O108" s="57">
        <v>46273.677453703705</v>
      </c>
      <c r="P108" s="57">
        <v>46278.518009259256</v>
      </c>
      <c r="Q108">
        <v>69386321</v>
      </c>
      <c r="R108">
        <v>3707703056</v>
      </c>
      <c r="S108">
        <v>172604214307</v>
      </c>
      <c r="T108" t="s">
        <v>3425</v>
      </c>
      <c r="U108" t="s">
        <v>3426</v>
      </c>
      <c r="V108" t="s">
        <v>3427</v>
      </c>
      <c r="Z108">
        <v>116.0416677</v>
      </c>
      <c r="AA108">
        <v>-8.3430330000000001</v>
      </c>
      <c r="AB108" t="s">
        <v>3428</v>
      </c>
      <c r="AC108" t="s">
        <v>284</v>
      </c>
      <c r="AL108" t="s">
        <v>217</v>
      </c>
      <c r="AM108" t="s">
        <v>3429</v>
      </c>
      <c r="AN108" t="s">
        <v>6</v>
      </c>
      <c r="AO108" s="57">
        <v>46243.684351851851</v>
      </c>
      <c r="AP108" s="57">
        <v>46274.625</v>
      </c>
      <c r="AR108" t="s">
        <v>14</v>
      </c>
      <c r="AS108" t="s">
        <v>910</v>
      </c>
      <c r="AT108" t="s">
        <v>230</v>
      </c>
      <c r="AV108" t="s">
        <v>7200</v>
      </c>
      <c r="AW108" t="s">
        <v>879</v>
      </c>
      <c r="AX108" t="s">
        <v>222</v>
      </c>
      <c r="BA108" s="57">
        <v>46274.625</v>
      </c>
      <c r="BB108" t="s">
        <v>3429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SELONG</v>
      </c>
    </row>
    <row r="109" spans="1:61">
      <c r="A109">
        <v>108</v>
      </c>
      <c r="B109">
        <v>1002583227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268</v>
      </c>
      <c r="I109" t="s">
        <v>212</v>
      </c>
      <c r="J109" t="s">
        <v>213</v>
      </c>
      <c r="K109" t="s">
        <v>149</v>
      </c>
      <c r="L109" t="s">
        <v>214</v>
      </c>
      <c r="M109" t="s">
        <v>2154</v>
      </c>
      <c r="N109" t="s">
        <v>215</v>
      </c>
      <c r="O109" s="57">
        <v>46276.660370370373</v>
      </c>
      <c r="P109" s="57">
        <v>46280.659155092595</v>
      </c>
      <c r="Q109">
        <v>69388599</v>
      </c>
      <c r="S109">
        <v>172604214092</v>
      </c>
      <c r="T109" t="s">
        <v>7201</v>
      </c>
      <c r="U109" t="s">
        <v>7202</v>
      </c>
      <c r="V109" t="s">
        <v>7203</v>
      </c>
      <c r="Z109">
        <v>116.51970662176601</v>
      </c>
      <c r="AA109">
        <v>-8.3577636156594792</v>
      </c>
      <c r="AB109" t="s">
        <v>7204</v>
      </c>
      <c r="AC109" t="s">
        <v>216</v>
      </c>
      <c r="AL109" t="s">
        <v>217</v>
      </c>
      <c r="AM109" t="s">
        <v>7205</v>
      </c>
      <c r="AN109" t="s">
        <v>6</v>
      </c>
      <c r="AO109" s="57">
        <v>46335.663541666669</v>
      </c>
      <c r="AP109" s="57">
        <v>46277.625</v>
      </c>
      <c r="AR109" t="s">
        <v>14</v>
      </c>
      <c r="AS109" t="s">
        <v>910</v>
      </c>
      <c r="AT109" t="s">
        <v>230</v>
      </c>
      <c r="AV109" t="s">
        <v>7206</v>
      </c>
      <c r="AW109" t="s">
        <v>7118</v>
      </c>
      <c r="AX109" t="s">
        <v>222</v>
      </c>
      <c r="BA109" s="57">
        <v>46277.625</v>
      </c>
      <c r="BB109" t="s">
        <v>7205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SELONG</v>
      </c>
    </row>
    <row r="110" spans="1:61">
      <c r="A110">
        <v>109</v>
      </c>
      <c r="B110">
        <v>1002577497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268</v>
      </c>
      <c r="I110" t="s">
        <v>212</v>
      </c>
      <c r="J110" t="s">
        <v>213</v>
      </c>
      <c r="K110" t="s">
        <v>149</v>
      </c>
      <c r="M110" t="s">
        <v>224</v>
      </c>
      <c r="N110" t="s">
        <v>215</v>
      </c>
      <c r="O110" s="57">
        <v>46273.670219907406</v>
      </c>
      <c r="P110" s="57">
        <v>46280.642048611109</v>
      </c>
      <c r="Q110">
        <v>69386335</v>
      </c>
      <c r="S110">
        <v>172604214306</v>
      </c>
      <c r="T110" t="s">
        <v>3143</v>
      </c>
      <c r="U110" t="s">
        <v>3144</v>
      </c>
      <c r="V110" t="s">
        <v>7207</v>
      </c>
      <c r="Z110">
        <v>116.04135119999999</v>
      </c>
      <c r="AA110">
        <v>-8.3465576000000006</v>
      </c>
      <c r="AB110" t="s">
        <v>3145</v>
      </c>
      <c r="AC110" t="s">
        <v>285</v>
      </c>
      <c r="AL110" t="s">
        <v>217</v>
      </c>
      <c r="AM110" t="s">
        <v>7208</v>
      </c>
      <c r="AN110" t="s">
        <v>6</v>
      </c>
      <c r="AO110" s="57">
        <v>46243.67355324074</v>
      </c>
      <c r="AP110" s="57">
        <v>46280.625</v>
      </c>
      <c r="AR110" t="s">
        <v>18</v>
      </c>
      <c r="AS110" t="s">
        <v>910</v>
      </c>
      <c r="AT110" t="s">
        <v>230</v>
      </c>
      <c r="AV110" t="s">
        <v>226</v>
      </c>
      <c r="AW110" t="s">
        <v>545</v>
      </c>
      <c r="AX110" t="s">
        <v>222</v>
      </c>
      <c r="BA110" s="57">
        <v>46280.625</v>
      </c>
      <c r="BB110" t="s">
        <v>7208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SELONG</v>
      </c>
    </row>
    <row r="111" spans="1:61">
      <c r="A111">
        <v>110</v>
      </c>
      <c r="B111">
        <v>1002579653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268</v>
      </c>
      <c r="I111" t="s">
        <v>212</v>
      </c>
      <c r="J111" t="s">
        <v>213</v>
      </c>
      <c r="K111" t="s">
        <v>149</v>
      </c>
      <c r="L111" t="s">
        <v>214</v>
      </c>
      <c r="M111" t="s">
        <v>224</v>
      </c>
      <c r="N111" t="s">
        <v>215</v>
      </c>
      <c r="O111" s="57">
        <v>46274.812476851854</v>
      </c>
      <c r="P111" s="57">
        <v>46276.337152777778</v>
      </c>
      <c r="Q111">
        <v>69387220</v>
      </c>
      <c r="S111">
        <v>172604213959</v>
      </c>
      <c r="T111" t="s">
        <v>5866</v>
      </c>
      <c r="U111" t="s">
        <v>5867</v>
      </c>
      <c r="V111" t="s">
        <v>5868</v>
      </c>
      <c r="Z111">
        <v>116.08454690000001</v>
      </c>
      <c r="AA111">
        <v>-8.3635374999999996</v>
      </c>
      <c r="AB111" t="s">
        <v>5869</v>
      </c>
      <c r="AC111" t="s">
        <v>216</v>
      </c>
      <c r="AL111" t="s">
        <v>217</v>
      </c>
      <c r="AM111" t="s">
        <v>5870</v>
      </c>
      <c r="AN111" t="s">
        <v>6</v>
      </c>
      <c r="AO111" s="57">
        <v>46274.819374999999</v>
      </c>
      <c r="AP111" s="57">
        <v>46276.333333333336</v>
      </c>
      <c r="AR111" t="s">
        <v>18</v>
      </c>
      <c r="AS111" t="s">
        <v>910</v>
      </c>
      <c r="AT111" t="s">
        <v>230</v>
      </c>
      <c r="AV111" t="s">
        <v>226</v>
      </c>
      <c r="AW111" t="s">
        <v>237</v>
      </c>
      <c r="AX111" t="s">
        <v>222</v>
      </c>
      <c r="BA111" s="57">
        <v>46276.333333333336</v>
      </c>
      <c r="BB111" t="s">
        <v>5870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SELONG</v>
      </c>
    </row>
    <row r="112" spans="1:61">
      <c r="A112">
        <v>111</v>
      </c>
      <c r="B112">
        <v>1002579854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268</v>
      </c>
      <c r="I112" t="s">
        <v>212</v>
      </c>
      <c r="J112" t="s">
        <v>213</v>
      </c>
      <c r="K112" t="s">
        <v>149</v>
      </c>
      <c r="M112" t="s">
        <v>2151</v>
      </c>
      <c r="N112" t="s">
        <v>215</v>
      </c>
      <c r="O112" s="57">
        <v>46275.371516203704</v>
      </c>
      <c r="P112" s="57">
        <v>46278.460393518515</v>
      </c>
      <c r="Q112">
        <v>69378182</v>
      </c>
      <c r="S112">
        <v>172604214315</v>
      </c>
      <c r="T112" t="s">
        <v>6829</v>
      </c>
      <c r="U112" t="s">
        <v>6830</v>
      </c>
      <c r="V112" t="s">
        <v>6831</v>
      </c>
      <c r="Z112">
        <v>116.07535039</v>
      </c>
      <c r="AA112">
        <v>-8.3584912790000008</v>
      </c>
      <c r="AB112" t="s">
        <v>6832</v>
      </c>
      <c r="AC112" t="s">
        <v>216</v>
      </c>
      <c r="AL112" t="s">
        <v>217</v>
      </c>
      <c r="AM112" t="s">
        <v>6833</v>
      </c>
      <c r="AN112" t="s">
        <v>6</v>
      </c>
      <c r="AO112" s="57">
        <v>46304.382847222223</v>
      </c>
      <c r="AR112" t="s">
        <v>14</v>
      </c>
      <c r="AS112" t="s">
        <v>910</v>
      </c>
      <c r="AT112" t="s">
        <v>230</v>
      </c>
      <c r="AV112" t="s">
        <v>2153</v>
      </c>
      <c r="AW112" t="s">
        <v>545</v>
      </c>
      <c r="AX112" t="s">
        <v>222</v>
      </c>
      <c r="BA112" s="57">
        <v>46275.291666666664</v>
      </c>
      <c r="BB112" t="s">
        <v>6833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SELONG</v>
      </c>
    </row>
    <row r="113" spans="1:61">
      <c r="A113">
        <v>112</v>
      </c>
      <c r="B113">
        <v>1002589729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268</v>
      </c>
      <c r="I113" t="s">
        <v>212</v>
      </c>
      <c r="J113" t="s">
        <v>213</v>
      </c>
      <c r="K113" t="s">
        <v>149</v>
      </c>
      <c r="M113" t="s">
        <v>256</v>
      </c>
      <c r="N113" t="s">
        <v>215</v>
      </c>
      <c r="O113" s="57">
        <v>46280.659155092595</v>
      </c>
      <c r="P113" s="57">
        <v>46280.677048611113</v>
      </c>
      <c r="Q113">
        <v>69388599</v>
      </c>
      <c r="S113">
        <v>172604214339</v>
      </c>
      <c r="T113" t="s">
        <v>7201</v>
      </c>
      <c r="U113" t="s">
        <v>7209</v>
      </c>
      <c r="V113" t="s">
        <v>7210</v>
      </c>
      <c r="Z113">
        <v>116.521559357556</v>
      </c>
      <c r="AA113">
        <v>-8.35811457041914</v>
      </c>
      <c r="AB113" t="s">
        <v>7204</v>
      </c>
      <c r="AC113" t="s">
        <v>216</v>
      </c>
      <c r="AL113" t="s">
        <v>217</v>
      </c>
      <c r="AM113" t="s">
        <v>7211</v>
      </c>
      <c r="AN113" t="s">
        <v>6</v>
      </c>
      <c r="AO113" t="s">
        <v>7212</v>
      </c>
      <c r="AR113" t="s">
        <v>257</v>
      </c>
      <c r="AS113" t="s">
        <v>910</v>
      </c>
      <c r="AT113" t="s">
        <v>230</v>
      </c>
      <c r="AV113" t="s">
        <v>258</v>
      </c>
      <c r="AW113" t="s">
        <v>546</v>
      </c>
      <c r="AX113" t="s">
        <v>222</v>
      </c>
      <c r="BA113" s="57">
        <v>46280.291666666664</v>
      </c>
      <c r="BB113" t="s">
        <v>7211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SELONG</v>
      </c>
    </row>
    <row r="114" spans="1:61">
      <c r="A114">
        <v>113</v>
      </c>
      <c r="B114">
        <v>1002564167</v>
      </c>
      <c r="C114">
        <v>3</v>
      </c>
      <c r="D114" t="s">
        <v>45</v>
      </c>
      <c r="E114">
        <v>5</v>
      </c>
      <c r="F114" t="s">
        <v>210</v>
      </c>
      <c r="G114" t="s">
        <v>112</v>
      </c>
      <c r="H114" t="s">
        <v>263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46266.365601851852</v>
      </c>
      <c r="P114" s="57">
        <v>46267.406863425924</v>
      </c>
      <c r="Q114">
        <v>69378690</v>
      </c>
      <c r="S114">
        <v>172601797511</v>
      </c>
      <c r="T114" t="s">
        <v>1015</v>
      </c>
      <c r="U114" t="s">
        <v>1396</v>
      </c>
      <c r="V114" t="s">
        <v>1397</v>
      </c>
      <c r="Z114">
        <v>116.0652328</v>
      </c>
      <c r="AA114">
        <v>-8.5082637000000005</v>
      </c>
      <c r="AB114" t="s">
        <v>1016</v>
      </c>
      <c r="AC114" t="s">
        <v>284</v>
      </c>
      <c r="AL114" t="s">
        <v>217</v>
      </c>
      <c r="AM114" t="s">
        <v>1398</v>
      </c>
      <c r="AN114" t="s">
        <v>6</v>
      </c>
      <c r="AO114" s="57">
        <v>46031.37159722222</v>
      </c>
      <c r="AR114" t="s">
        <v>218</v>
      </c>
      <c r="AS114" t="s">
        <v>219</v>
      </c>
      <c r="AT114" t="s">
        <v>230</v>
      </c>
      <c r="AU114">
        <v>20260902</v>
      </c>
      <c r="AV114" t="s">
        <v>221</v>
      </c>
      <c r="AW114" t="s">
        <v>545</v>
      </c>
      <c r="AX114" t="s">
        <v>222</v>
      </c>
      <c r="BA114" s="57">
        <v>46266.291666666664</v>
      </c>
      <c r="BB114" t="s">
        <v>1398</v>
      </c>
      <c r="BC114">
        <v>2026</v>
      </c>
      <c r="BD114">
        <v>9</v>
      </c>
      <c r="BE114">
        <v>2</v>
      </c>
      <c r="BF114" s="6">
        <f t="shared" si="3"/>
        <v>46267</v>
      </c>
      <c r="BG114">
        <f t="shared" si="4"/>
        <v>0.70833333333575865</v>
      </c>
      <c r="BH114" t="str">
        <f t="shared" si="5"/>
        <v>COMPLY</v>
      </c>
      <c r="BI114" t="str">
        <f>VLOOKUP(H114,Sheet2!$A$1:$B$270,2,FALSE)</f>
        <v>MATARAM</v>
      </c>
    </row>
    <row r="115" spans="1:61">
      <c r="A115">
        <v>114</v>
      </c>
      <c r="B115">
        <v>1002565698</v>
      </c>
      <c r="C115">
        <v>3</v>
      </c>
      <c r="D115" t="s">
        <v>45</v>
      </c>
      <c r="E115">
        <v>5</v>
      </c>
      <c r="F115" t="s">
        <v>210</v>
      </c>
      <c r="G115" t="s">
        <v>112</v>
      </c>
      <c r="H115" t="s">
        <v>263</v>
      </c>
      <c r="I115" t="s">
        <v>212</v>
      </c>
      <c r="J115" t="s">
        <v>213</v>
      </c>
      <c r="K115" t="s">
        <v>149</v>
      </c>
      <c r="M115" t="s">
        <v>76</v>
      </c>
      <c r="N115" t="s">
        <v>215</v>
      </c>
      <c r="O115" s="57">
        <v>46266.607476851852</v>
      </c>
      <c r="P115" s="57">
        <v>46266.68209490741</v>
      </c>
      <c r="Q115">
        <v>69376585</v>
      </c>
      <c r="S115">
        <v>172601797534</v>
      </c>
      <c r="T115" t="s">
        <v>920</v>
      </c>
      <c r="U115" t="s">
        <v>921</v>
      </c>
      <c r="V115" t="s">
        <v>1460</v>
      </c>
      <c r="Z115">
        <v>116.11380029999999</v>
      </c>
      <c r="AA115">
        <v>-8.6038099999999993</v>
      </c>
      <c r="AB115" t="s">
        <v>957</v>
      </c>
      <c r="AC115" t="s">
        <v>225</v>
      </c>
      <c r="AL115" t="s">
        <v>217</v>
      </c>
      <c r="AM115" t="s">
        <v>1461</v>
      </c>
      <c r="AN115" t="s">
        <v>6</v>
      </c>
      <c r="AO115" s="57">
        <v>46031.611076388886</v>
      </c>
      <c r="AR115" t="s">
        <v>218</v>
      </c>
      <c r="AS115" t="s">
        <v>219</v>
      </c>
      <c r="AT115" t="s">
        <v>220</v>
      </c>
      <c r="AU115">
        <v>20260901</v>
      </c>
      <c r="AV115" t="s">
        <v>221</v>
      </c>
      <c r="AW115" t="s">
        <v>598</v>
      </c>
      <c r="AX115" t="s">
        <v>222</v>
      </c>
      <c r="BA115" s="57">
        <v>46266.291666666664</v>
      </c>
      <c r="BB115" t="s">
        <v>1461</v>
      </c>
      <c r="BC115">
        <v>2026</v>
      </c>
      <c r="BD115">
        <v>9</v>
      </c>
      <c r="BE115">
        <v>1</v>
      </c>
      <c r="BF115" s="6">
        <f t="shared" si="3"/>
        <v>46266</v>
      </c>
      <c r="BG115">
        <f t="shared" si="4"/>
        <v>-0.29166666666424135</v>
      </c>
      <c r="BH115" t="str">
        <f t="shared" si="5"/>
        <v>COMPLY</v>
      </c>
      <c r="BI115" t="str">
        <f>VLOOKUP(H115,Sheet2!$A$1:$B$270,2,FALSE)</f>
        <v>MATARAM</v>
      </c>
    </row>
    <row r="116" spans="1:61">
      <c r="A116">
        <v>115</v>
      </c>
      <c r="B116">
        <v>1002564406</v>
      </c>
      <c r="C116">
        <v>3</v>
      </c>
      <c r="D116" t="s">
        <v>45</v>
      </c>
      <c r="E116">
        <v>5</v>
      </c>
      <c r="F116" t="s">
        <v>210</v>
      </c>
      <c r="G116" t="s">
        <v>112</v>
      </c>
      <c r="H116" t="s">
        <v>263</v>
      </c>
      <c r="I116" t="s">
        <v>212</v>
      </c>
      <c r="J116" t="s">
        <v>213</v>
      </c>
      <c r="K116" t="s">
        <v>149</v>
      </c>
      <c r="L116" t="s">
        <v>214</v>
      </c>
      <c r="M116" t="s">
        <v>76</v>
      </c>
      <c r="N116" t="s">
        <v>215</v>
      </c>
      <c r="O116" s="57">
        <v>46266.395798611113</v>
      </c>
      <c r="P116" s="57">
        <v>46268.856458333335</v>
      </c>
      <c r="Q116">
        <v>69381238</v>
      </c>
      <c r="S116">
        <v>172601795130</v>
      </c>
      <c r="T116" t="s">
        <v>1068</v>
      </c>
      <c r="U116" t="s">
        <v>1069</v>
      </c>
      <c r="V116" t="s">
        <v>1070</v>
      </c>
      <c r="Z116">
        <v>116.141443</v>
      </c>
      <c r="AA116">
        <v>-8.5526759999999999</v>
      </c>
      <c r="AB116" t="s">
        <v>1071</v>
      </c>
      <c r="AC116" t="s">
        <v>236</v>
      </c>
      <c r="AL116" t="s">
        <v>217</v>
      </c>
      <c r="AM116" t="s">
        <v>1072</v>
      </c>
      <c r="AN116" t="s">
        <v>6</v>
      </c>
      <c r="AO116" s="57">
        <v>46031.402905092589</v>
      </c>
      <c r="AP116" s="57">
        <v>46268.541666666664</v>
      </c>
      <c r="AR116" t="s">
        <v>218</v>
      </c>
      <c r="AS116" t="s">
        <v>219</v>
      </c>
      <c r="AT116" t="s">
        <v>230</v>
      </c>
      <c r="AU116">
        <v>20260903</v>
      </c>
      <c r="AV116" t="s">
        <v>221</v>
      </c>
      <c r="AW116" t="s">
        <v>887</v>
      </c>
      <c r="AX116" t="s">
        <v>222</v>
      </c>
      <c r="BA116" s="57">
        <v>46268.541666666664</v>
      </c>
      <c r="BB116" t="s">
        <v>1072</v>
      </c>
      <c r="BC116">
        <v>2026</v>
      </c>
      <c r="BD116">
        <v>9</v>
      </c>
      <c r="BE116">
        <v>3</v>
      </c>
      <c r="BF116" s="6">
        <f t="shared" si="3"/>
        <v>46268</v>
      </c>
      <c r="BG116">
        <f t="shared" si="4"/>
        <v>-0.54166666666424135</v>
      </c>
      <c r="BH116" t="str">
        <f t="shared" si="5"/>
        <v>COMPLY</v>
      </c>
      <c r="BI116" t="str">
        <f>VLOOKUP(H116,Sheet2!$A$1:$B$270,2,FALSE)</f>
        <v>MATARAM</v>
      </c>
    </row>
    <row r="117" spans="1:61">
      <c r="A117">
        <v>116</v>
      </c>
      <c r="B117">
        <v>1002566583</v>
      </c>
      <c r="C117">
        <v>3</v>
      </c>
      <c r="D117" t="s">
        <v>45</v>
      </c>
      <c r="E117">
        <v>5</v>
      </c>
      <c r="F117" t="s">
        <v>210</v>
      </c>
      <c r="G117" t="s">
        <v>112</v>
      </c>
      <c r="H117" t="s">
        <v>263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46267.325659722221</v>
      </c>
      <c r="P117" s="57">
        <v>46269.327256944445</v>
      </c>
      <c r="Q117">
        <v>69381910</v>
      </c>
      <c r="S117">
        <v>172601797567</v>
      </c>
      <c r="T117" t="s">
        <v>2173</v>
      </c>
      <c r="U117" t="s">
        <v>2174</v>
      </c>
      <c r="V117" t="s">
        <v>2175</v>
      </c>
      <c r="Z117">
        <v>116.13445488865599</v>
      </c>
      <c r="AA117">
        <v>-8.5917912971272994</v>
      </c>
      <c r="AB117" t="s">
        <v>2176</v>
      </c>
      <c r="AC117" t="s">
        <v>236</v>
      </c>
      <c r="AL117" t="s">
        <v>217</v>
      </c>
      <c r="AM117" t="s">
        <v>2177</v>
      </c>
      <c r="AN117" t="s">
        <v>6</v>
      </c>
      <c r="AO117" s="57">
        <v>46062.329884259256</v>
      </c>
      <c r="AP117" s="57">
        <v>46269.333333333336</v>
      </c>
      <c r="AR117" t="s">
        <v>218</v>
      </c>
      <c r="AS117" t="s">
        <v>219</v>
      </c>
      <c r="AT117" t="s">
        <v>230</v>
      </c>
      <c r="AU117">
        <v>20260904</v>
      </c>
      <c r="AV117" t="s">
        <v>221</v>
      </c>
      <c r="AW117" t="s">
        <v>883</v>
      </c>
      <c r="AX117" t="s">
        <v>222</v>
      </c>
      <c r="BA117" s="57">
        <v>46269.333333333336</v>
      </c>
      <c r="BB117" t="s">
        <v>2177</v>
      </c>
      <c r="BC117">
        <v>2026</v>
      </c>
      <c r="BD117">
        <v>9</v>
      </c>
      <c r="BE117">
        <v>4</v>
      </c>
      <c r="BF117" s="6">
        <f t="shared" si="3"/>
        <v>46269</v>
      </c>
      <c r="BG117">
        <f t="shared" si="4"/>
        <v>-0.33333333333575865</v>
      </c>
      <c r="BH117" t="str">
        <f t="shared" si="5"/>
        <v>COMPLY</v>
      </c>
      <c r="BI117" t="str">
        <f>VLOOKUP(H117,Sheet2!$A$1:$B$270,2,FALSE)</f>
        <v>MATARAM</v>
      </c>
    </row>
    <row r="118" spans="1:61">
      <c r="A118">
        <v>117</v>
      </c>
      <c r="B118">
        <v>1002567874</v>
      </c>
      <c r="C118">
        <v>3</v>
      </c>
      <c r="D118" t="s">
        <v>45</v>
      </c>
      <c r="E118">
        <v>5</v>
      </c>
      <c r="F118" t="s">
        <v>210</v>
      </c>
      <c r="G118" t="s">
        <v>112</v>
      </c>
      <c r="H118" t="s">
        <v>263</v>
      </c>
      <c r="I118" t="s">
        <v>212</v>
      </c>
      <c r="J118" t="s">
        <v>213</v>
      </c>
      <c r="K118" t="s">
        <v>149</v>
      </c>
      <c r="L118" t="s">
        <v>214</v>
      </c>
      <c r="M118" t="s">
        <v>76</v>
      </c>
      <c r="N118" t="s">
        <v>215</v>
      </c>
      <c r="O118" s="57">
        <v>46267.606215277781</v>
      </c>
      <c r="P118" s="57">
        <v>46269.764745370368</v>
      </c>
      <c r="Q118">
        <v>69382416</v>
      </c>
      <c r="S118">
        <v>172601793606</v>
      </c>
      <c r="T118" t="s">
        <v>1576</v>
      </c>
      <c r="U118" t="s">
        <v>1577</v>
      </c>
      <c r="V118" t="s">
        <v>1578</v>
      </c>
      <c r="Z118">
        <v>116.094719</v>
      </c>
      <c r="AA118">
        <v>-8.62235499999999</v>
      </c>
      <c r="AB118" t="s">
        <v>1579</v>
      </c>
      <c r="AC118" t="s">
        <v>216</v>
      </c>
      <c r="AL118" t="s">
        <v>217</v>
      </c>
      <c r="AM118" t="s">
        <v>1580</v>
      </c>
      <c r="AN118" t="s">
        <v>6</v>
      </c>
      <c r="AO118" s="57">
        <v>46062.61109953704</v>
      </c>
      <c r="AP118" s="57">
        <v>46269.333333333336</v>
      </c>
      <c r="AR118" t="s">
        <v>218</v>
      </c>
      <c r="AS118" t="s">
        <v>219</v>
      </c>
      <c r="AT118" t="s">
        <v>230</v>
      </c>
      <c r="AU118">
        <v>20260904</v>
      </c>
      <c r="AV118" t="s">
        <v>221</v>
      </c>
      <c r="AW118" t="s">
        <v>881</v>
      </c>
      <c r="AX118" t="s">
        <v>222</v>
      </c>
      <c r="BA118" s="57">
        <v>46269.333333333336</v>
      </c>
      <c r="BB118" t="s">
        <v>1580</v>
      </c>
      <c r="BC118">
        <v>2026</v>
      </c>
      <c r="BD118">
        <v>9</v>
      </c>
      <c r="BE118">
        <v>4</v>
      </c>
      <c r="BF118" s="6">
        <f t="shared" si="3"/>
        <v>46269</v>
      </c>
      <c r="BG118">
        <f t="shared" si="4"/>
        <v>-0.33333333333575865</v>
      </c>
      <c r="BH118" t="str">
        <f t="shared" si="5"/>
        <v>COMPLY</v>
      </c>
      <c r="BI118" t="str">
        <f>VLOOKUP(H118,Sheet2!$A$1:$B$270,2,FALSE)</f>
        <v>MATARAM</v>
      </c>
    </row>
    <row r="119" spans="1:61">
      <c r="A119">
        <v>118</v>
      </c>
      <c r="B119">
        <v>1002572520</v>
      </c>
      <c r="C119">
        <v>3</v>
      </c>
      <c r="D119" t="s">
        <v>45</v>
      </c>
      <c r="E119">
        <v>5</v>
      </c>
      <c r="F119" t="s">
        <v>210</v>
      </c>
      <c r="G119" t="s">
        <v>112</v>
      </c>
      <c r="H119" t="s">
        <v>263</v>
      </c>
      <c r="I119" t="s">
        <v>212</v>
      </c>
      <c r="J119" t="s">
        <v>213</v>
      </c>
      <c r="K119" t="s">
        <v>149</v>
      </c>
      <c r="L119" t="s">
        <v>214</v>
      </c>
      <c r="M119" t="s">
        <v>76</v>
      </c>
      <c r="N119" t="s">
        <v>215</v>
      </c>
      <c r="O119" s="57">
        <v>46269.702731481484</v>
      </c>
      <c r="P119" s="57">
        <v>46270.579699074071</v>
      </c>
      <c r="Q119">
        <v>69384161</v>
      </c>
      <c r="S119">
        <v>172601797635</v>
      </c>
      <c r="T119" t="s">
        <v>5120</v>
      </c>
      <c r="U119" t="s">
        <v>5121</v>
      </c>
      <c r="V119" t="s">
        <v>5122</v>
      </c>
      <c r="Z119">
        <v>116.10986810177501</v>
      </c>
      <c r="AA119">
        <v>-8.6038200302124803</v>
      </c>
      <c r="AB119" t="s">
        <v>5123</v>
      </c>
      <c r="AC119" t="s">
        <v>216</v>
      </c>
      <c r="AL119" t="s">
        <v>217</v>
      </c>
      <c r="AM119" t="s">
        <v>5124</v>
      </c>
      <c r="AN119" t="s">
        <v>6</v>
      </c>
      <c r="AO119" s="57">
        <v>46121.70484953704</v>
      </c>
      <c r="AP119" s="57">
        <v>46270.541666666664</v>
      </c>
      <c r="AR119" t="s">
        <v>218</v>
      </c>
      <c r="AS119" t="s">
        <v>219</v>
      </c>
      <c r="AT119" t="s">
        <v>344</v>
      </c>
      <c r="AU119">
        <v>20260905</v>
      </c>
      <c r="AV119" t="s">
        <v>221</v>
      </c>
      <c r="AW119" t="s">
        <v>5065</v>
      </c>
      <c r="AX119" t="s">
        <v>222</v>
      </c>
      <c r="BA119" s="57">
        <v>46270.541666666664</v>
      </c>
      <c r="BB119" t="s">
        <v>5124</v>
      </c>
      <c r="BC119">
        <v>2026</v>
      </c>
      <c r="BD119">
        <v>9</v>
      </c>
      <c r="BE119">
        <v>5</v>
      </c>
      <c r="BF119" s="6">
        <f t="shared" si="3"/>
        <v>46270</v>
      </c>
      <c r="BG119">
        <f t="shared" si="4"/>
        <v>-0.54166666666424135</v>
      </c>
      <c r="BH119" t="str">
        <f t="shared" si="5"/>
        <v>COMPLY</v>
      </c>
      <c r="BI119" t="str">
        <f>VLOOKUP(H119,Sheet2!$A$1:$B$270,2,FALSE)</f>
        <v>MATARAM</v>
      </c>
    </row>
    <row r="120" spans="1:61">
      <c r="A120">
        <v>119</v>
      </c>
      <c r="B120">
        <v>1002572924</v>
      </c>
      <c r="C120">
        <v>3</v>
      </c>
      <c r="D120" t="s">
        <v>45</v>
      </c>
      <c r="E120">
        <v>5</v>
      </c>
      <c r="F120" t="s">
        <v>210</v>
      </c>
      <c r="G120" t="s">
        <v>112</v>
      </c>
      <c r="H120" t="s">
        <v>263</v>
      </c>
      <c r="I120" t="s">
        <v>212</v>
      </c>
      <c r="J120" t="s">
        <v>213</v>
      </c>
      <c r="K120" t="s">
        <v>149</v>
      </c>
      <c r="L120" t="s">
        <v>214</v>
      </c>
      <c r="M120" t="s">
        <v>76</v>
      </c>
      <c r="N120" t="s">
        <v>215</v>
      </c>
      <c r="O120" s="57">
        <v>46270.464537037034</v>
      </c>
      <c r="P120" s="57">
        <v>46274.998749999999</v>
      </c>
      <c r="Q120">
        <v>69384390</v>
      </c>
      <c r="S120">
        <v>172601796096</v>
      </c>
      <c r="T120" t="s">
        <v>3709</v>
      </c>
      <c r="U120" t="s">
        <v>3710</v>
      </c>
      <c r="V120" t="s">
        <v>3711</v>
      </c>
      <c r="Z120">
        <v>116.105946</v>
      </c>
      <c r="AA120">
        <v>-8.5353399999999997</v>
      </c>
      <c r="AB120" t="s">
        <v>3712</v>
      </c>
      <c r="AC120" t="s">
        <v>236</v>
      </c>
      <c r="AL120" t="s">
        <v>217</v>
      </c>
      <c r="AM120" t="s">
        <v>3713</v>
      </c>
      <c r="AN120" t="s">
        <v>6</v>
      </c>
      <c r="AO120" s="57">
        <v>46151.465289351851</v>
      </c>
      <c r="AP120" s="57">
        <v>46272.541666666664</v>
      </c>
      <c r="AR120" t="s">
        <v>218</v>
      </c>
      <c r="AS120" t="s">
        <v>219</v>
      </c>
      <c r="AT120" t="s">
        <v>230</v>
      </c>
      <c r="AU120">
        <v>20260909</v>
      </c>
      <c r="AV120" t="s">
        <v>221</v>
      </c>
      <c r="AW120" t="s">
        <v>2998</v>
      </c>
      <c r="AX120" t="s">
        <v>222</v>
      </c>
      <c r="BA120" s="57">
        <v>46272.541666666664</v>
      </c>
      <c r="BB120" t="s">
        <v>3713</v>
      </c>
      <c r="BC120">
        <v>2026</v>
      </c>
      <c r="BD120">
        <v>9</v>
      </c>
      <c r="BE120">
        <v>9</v>
      </c>
      <c r="BF120" s="6">
        <f t="shared" si="3"/>
        <v>46274</v>
      </c>
      <c r="BG120">
        <f t="shared" si="4"/>
        <v>1.4583333333357587</v>
      </c>
      <c r="BH120" t="str">
        <f t="shared" si="5"/>
        <v>NOT COMPLY</v>
      </c>
      <c r="BI120" t="str">
        <f>VLOOKUP(H120,Sheet2!$A$1:$B$270,2,FALSE)</f>
        <v>MATARAM</v>
      </c>
    </row>
    <row r="121" spans="1:61">
      <c r="A121">
        <v>120</v>
      </c>
      <c r="B121">
        <v>1002572879</v>
      </c>
      <c r="C121">
        <v>3</v>
      </c>
      <c r="D121" t="s">
        <v>45</v>
      </c>
      <c r="E121">
        <v>5</v>
      </c>
      <c r="F121" t="s">
        <v>210</v>
      </c>
      <c r="G121" t="s">
        <v>112</v>
      </c>
      <c r="H121" t="s">
        <v>263</v>
      </c>
      <c r="I121" t="s">
        <v>212</v>
      </c>
      <c r="J121" t="s">
        <v>213</v>
      </c>
      <c r="K121" t="s">
        <v>149</v>
      </c>
      <c r="M121" t="s">
        <v>76</v>
      </c>
      <c r="N121" t="s">
        <v>215</v>
      </c>
      <c r="O121" s="57">
        <v>46270.437719907408</v>
      </c>
      <c r="P121" s="57">
        <v>46270.58048611111</v>
      </c>
      <c r="Q121">
        <v>69382541</v>
      </c>
      <c r="S121">
        <v>172601797631</v>
      </c>
      <c r="T121" t="s">
        <v>1790</v>
      </c>
      <c r="U121" t="s">
        <v>4540</v>
      </c>
      <c r="V121" t="s">
        <v>4541</v>
      </c>
      <c r="Z121">
        <v>116.098596</v>
      </c>
      <c r="AA121">
        <v>-8.5390560000000004</v>
      </c>
      <c r="AB121" t="s">
        <v>1793</v>
      </c>
      <c r="AC121" t="s">
        <v>216</v>
      </c>
      <c r="AL121" t="s">
        <v>217</v>
      </c>
      <c r="AM121" t="s">
        <v>4542</v>
      </c>
      <c r="AN121" t="s">
        <v>6</v>
      </c>
      <c r="AO121" s="57">
        <v>46151.444409722222</v>
      </c>
      <c r="AR121" t="s">
        <v>218</v>
      </c>
      <c r="AS121" t="s">
        <v>219</v>
      </c>
      <c r="AT121" t="s">
        <v>230</v>
      </c>
      <c r="AU121">
        <v>20260905</v>
      </c>
      <c r="AV121" t="s">
        <v>221</v>
      </c>
      <c r="AW121" t="s">
        <v>828</v>
      </c>
      <c r="AX121" t="s">
        <v>222</v>
      </c>
      <c r="BA121" s="57">
        <v>46270.291666666664</v>
      </c>
      <c r="BB121" t="s">
        <v>4542</v>
      </c>
      <c r="BC121">
        <v>2026</v>
      </c>
      <c r="BD121">
        <v>9</v>
      </c>
      <c r="BE121">
        <v>5</v>
      </c>
      <c r="BF121" s="6">
        <f t="shared" si="3"/>
        <v>46270</v>
      </c>
      <c r="BG121">
        <f t="shared" si="4"/>
        <v>-0.29166666666424135</v>
      </c>
      <c r="BH121" t="str">
        <f t="shared" si="5"/>
        <v>COMPLY</v>
      </c>
      <c r="BI121" t="str">
        <f>VLOOKUP(H121,Sheet2!$A$1:$B$270,2,FALSE)</f>
        <v>MATARAM</v>
      </c>
    </row>
    <row r="122" spans="1:61">
      <c r="A122">
        <v>121</v>
      </c>
      <c r="B122">
        <v>1002573346</v>
      </c>
      <c r="C122">
        <v>3</v>
      </c>
      <c r="D122" t="s">
        <v>45</v>
      </c>
      <c r="E122">
        <v>5</v>
      </c>
      <c r="F122" t="s">
        <v>210</v>
      </c>
      <c r="G122" t="s">
        <v>112</v>
      </c>
      <c r="H122" t="s">
        <v>263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46270.701562499999</v>
      </c>
      <c r="P122" s="57">
        <v>46270.848310185182</v>
      </c>
      <c r="Q122">
        <v>69377382</v>
      </c>
      <c r="S122">
        <v>172601797647</v>
      </c>
      <c r="T122" t="s">
        <v>4506</v>
      </c>
      <c r="U122" t="s">
        <v>4507</v>
      </c>
      <c r="V122" t="s">
        <v>4508</v>
      </c>
      <c r="Z122">
        <v>116.12470204</v>
      </c>
      <c r="AA122">
        <v>-8.5846549890000006</v>
      </c>
      <c r="AB122" t="s">
        <v>4509</v>
      </c>
      <c r="AC122" t="s">
        <v>216</v>
      </c>
      <c r="AL122" t="s">
        <v>217</v>
      </c>
      <c r="AM122" t="s">
        <v>4510</v>
      </c>
      <c r="AN122" t="s">
        <v>6</v>
      </c>
      <c r="AO122" s="57">
        <v>46151.704884259256</v>
      </c>
      <c r="AR122" t="s">
        <v>218</v>
      </c>
      <c r="AS122" t="s">
        <v>219</v>
      </c>
      <c r="AT122" t="s">
        <v>230</v>
      </c>
      <c r="AU122">
        <v>20260905</v>
      </c>
      <c r="AV122" t="s">
        <v>221</v>
      </c>
      <c r="AW122" t="s">
        <v>578</v>
      </c>
      <c r="AX122" t="s">
        <v>222</v>
      </c>
      <c r="BA122" s="57">
        <v>46270.291666666664</v>
      </c>
      <c r="BB122" t="s">
        <v>4510</v>
      </c>
      <c r="BC122">
        <v>2026</v>
      </c>
      <c r="BD122">
        <v>9</v>
      </c>
      <c r="BE122">
        <v>5</v>
      </c>
      <c r="BF122" s="6">
        <f t="shared" si="3"/>
        <v>46270</v>
      </c>
      <c r="BG122">
        <f t="shared" si="4"/>
        <v>-0.29166666666424135</v>
      </c>
      <c r="BH122" t="str">
        <f t="shared" si="5"/>
        <v>COMPLY</v>
      </c>
      <c r="BI122" t="str">
        <f>VLOOKUP(H122,Sheet2!$A$1:$B$270,2,FALSE)</f>
        <v>MATARAM</v>
      </c>
    </row>
    <row r="123" spans="1:61">
      <c r="A123">
        <v>122</v>
      </c>
      <c r="B123">
        <v>1002584612</v>
      </c>
      <c r="C123">
        <v>3</v>
      </c>
      <c r="D123" t="s">
        <v>45</v>
      </c>
      <c r="E123">
        <v>5</v>
      </c>
      <c r="F123" t="s">
        <v>210</v>
      </c>
      <c r="G123" t="s">
        <v>112</v>
      </c>
      <c r="H123" t="s">
        <v>263</v>
      </c>
      <c r="I123" t="s">
        <v>212</v>
      </c>
      <c r="J123" t="s">
        <v>213</v>
      </c>
      <c r="K123" t="s">
        <v>149</v>
      </c>
      <c r="L123" t="s">
        <v>214</v>
      </c>
      <c r="M123" t="s">
        <v>76</v>
      </c>
      <c r="N123" t="s">
        <v>215</v>
      </c>
      <c r="O123" s="57">
        <v>46278.345763888887</v>
      </c>
      <c r="P123" s="57">
        <v>46278.778113425928</v>
      </c>
      <c r="Q123">
        <v>69389216</v>
      </c>
      <c r="S123">
        <v>172601797803</v>
      </c>
      <c r="T123" t="s">
        <v>7213</v>
      </c>
      <c r="U123" t="s">
        <v>7214</v>
      </c>
      <c r="V123" t="s">
        <v>7215</v>
      </c>
      <c r="Z123">
        <v>116.109808087348</v>
      </c>
      <c r="AA123">
        <v>-8.6226926921472398</v>
      </c>
      <c r="AB123" t="s">
        <v>7216</v>
      </c>
      <c r="AC123" t="s">
        <v>236</v>
      </c>
      <c r="AL123" t="s">
        <v>217</v>
      </c>
      <c r="AM123" t="s">
        <v>7217</v>
      </c>
      <c r="AN123" t="s">
        <v>6</v>
      </c>
      <c r="AO123" t="s">
        <v>7218</v>
      </c>
      <c r="AP123" s="57">
        <v>46279.458333333336</v>
      </c>
      <c r="AR123" t="s">
        <v>218</v>
      </c>
      <c r="AS123" t="s">
        <v>219</v>
      </c>
      <c r="AT123" t="s">
        <v>230</v>
      </c>
      <c r="AU123">
        <v>20260913</v>
      </c>
      <c r="AV123" t="s">
        <v>221</v>
      </c>
      <c r="AW123" t="s">
        <v>2010</v>
      </c>
      <c r="AX123" t="s">
        <v>222</v>
      </c>
      <c r="BA123" s="57">
        <v>46279.458333333336</v>
      </c>
      <c r="BB123" t="s">
        <v>7217</v>
      </c>
      <c r="BC123">
        <v>2026</v>
      </c>
      <c r="BD123">
        <v>9</v>
      </c>
      <c r="BE123">
        <v>13</v>
      </c>
      <c r="BF123" s="6">
        <f t="shared" si="3"/>
        <v>46278</v>
      </c>
      <c r="BG123">
        <f t="shared" si="4"/>
        <v>-1.4583333333357587</v>
      </c>
      <c r="BH123" t="str">
        <f t="shared" si="5"/>
        <v>COMPLY</v>
      </c>
      <c r="BI123" t="str">
        <f>VLOOKUP(H123,Sheet2!$A$1:$B$270,2,FALSE)</f>
        <v>MATARAM</v>
      </c>
    </row>
    <row r="124" spans="1:61">
      <c r="A124">
        <v>123</v>
      </c>
      <c r="B124">
        <v>1002585972</v>
      </c>
      <c r="C124">
        <v>3</v>
      </c>
      <c r="D124" t="s">
        <v>45</v>
      </c>
      <c r="E124">
        <v>5</v>
      </c>
      <c r="F124" t="s">
        <v>210</v>
      </c>
      <c r="G124" t="s">
        <v>112</v>
      </c>
      <c r="H124" t="s">
        <v>263</v>
      </c>
      <c r="I124" t="s">
        <v>212</v>
      </c>
      <c r="J124" t="s">
        <v>213</v>
      </c>
      <c r="K124" t="s">
        <v>149</v>
      </c>
      <c r="M124" t="s">
        <v>76</v>
      </c>
      <c r="N124" t="s">
        <v>215</v>
      </c>
      <c r="O124" s="57">
        <v>46279.462523148148</v>
      </c>
      <c r="P124" s="57">
        <v>46279.51829861111</v>
      </c>
      <c r="Q124">
        <v>69388583</v>
      </c>
      <c r="S124">
        <v>172601797832</v>
      </c>
      <c r="T124" t="s">
        <v>7219</v>
      </c>
      <c r="U124" t="s">
        <v>7220</v>
      </c>
      <c r="V124" t="s">
        <v>7221</v>
      </c>
      <c r="Z124">
        <v>116.0662904</v>
      </c>
      <c r="AA124">
        <v>-8.5245484000000005</v>
      </c>
      <c r="AB124" t="s">
        <v>7222</v>
      </c>
      <c r="AC124" t="s">
        <v>216</v>
      </c>
      <c r="AL124" t="s">
        <v>217</v>
      </c>
      <c r="AM124" t="s">
        <v>7223</v>
      </c>
      <c r="AN124" t="s">
        <v>6</v>
      </c>
      <c r="AO124" t="s">
        <v>7224</v>
      </c>
      <c r="AR124" t="s">
        <v>218</v>
      </c>
      <c r="AS124" t="s">
        <v>219</v>
      </c>
      <c r="AT124" t="s">
        <v>230</v>
      </c>
      <c r="AU124">
        <v>20260914</v>
      </c>
      <c r="AV124" t="s">
        <v>221</v>
      </c>
      <c r="AW124" t="s">
        <v>545</v>
      </c>
      <c r="AX124" t="s">
        <v>222</v>
      </c>
      <c r="BA124" s="57">
        <v>46279.291666666664</v>
      </c>
      <c r="BB124" t="s">
        <v>7223</v>
      </c>
      <c r="BC124">
        <v>2026</v>
      </c>
      <c r="BD124">
        <v>9</v>
      </c>
      <c r="BE124">
        <v>14</v>
      </c>
      <c r="BF124" s="6">
        <f t="shared" si="3"/>
        <v>46279</v>
      </c>
      <c r="BG124">
        <f t="shared" si="4"/>
        <v>-0.29166666666424135</v>
      </c>
      <c r="BH124" t="str">
        <f t="shared" si="5"/>
        <v>COMPLY</v>
      </c>
      <c r="BI124" t="str">
        <f>VLOOKUP(H124,Sheet2!$A$1:$B$270,2,FALSE)</f>
        <v>MATARAM</v>
      </c>
    </row>
    <row r="125" spans="1:61">
      <c r="A125">
        <v>124</v>
      </c>
      <c r="B125">
        <v>1002587229</v>
      </c>
      <c r="C125">
        <v>3</v>
      </c>
      <c r="D125" t="s">
        <v>45</v>
      </c>
      <c r="E125">
        <v>5</v>
      </c>
      <c r="F125" t="s">
        <v>210</v>
      </c>
      <c r="G125" t="s">
        <v>112</v>
      </c>
      <c r="H125" t="s">
        <v>263</v>
      </c>
      <c r="I125" t="s">
        <v>212</v>
      </c>
      <c r="J125" t="s">
        <v>213</v>
      </c>
      <c r="K125" t="s">
        <v>149</v>
      </c>
      <c r="M125" t="s">
        <v>76</v>
      </c>
      <c r="N125" t="s">
        <v>215</v>
      </c>
      <c r="O125" s="57">
        <v>46279.669212962966</v>
      </c>
      <c r="P125" s="57">
        <v>46279.701296296298</v>
      </c>
      <c r="Q125">
        <v>69383174</v>
      </c>
      <c r="S125">
        <v>172601247841</v>
      </c>
      <c r="T125" t="s">
        <v>2508</v>
      </c>
      <c r="U125" t="s">
        <v>7225</v>
      </c>
      <c r="V125" t="s">
        <v>7226</v>
      </c>
      <c r="Z125">
        <v>116.130643486455</v>
      </c>
      <c r="AA125">
        <v>-8.5947115424783291</v>
      </c>
      <c r="AB125" t="s">
        <v>2511</v>
      </c>
      <c r="AC125" t="s">
        <v>284</v>
      </c>
      <c r="AL125" t="s">
        <v>217</v>
      </c>
      <c r="AM125" t="s">
        <v>7227</v>
      </c>
      <c r="AN125" t="s">
        <v>6</v>
      </c>
      <c r="AO125" t="s">
        <v>7228</v>
      </c>
      <c r="AR125" t="s">
        <v>218</v>
      </c>
      <c r="AS125" t="s">
        <v>219</v>
      </c>
      <c r="AT125" t="s">
        <v>230</v>
      </c>
      <c r="AU125">
        <v>20260914</v>
      </c>
      <c r="AV125" t="s">
        <v>221</v>
      </c>
      <c r="AW125" t="s">
        <v>4835</v>
      </c>
      <c r="AX125" t="s">
        <v>222</v>
      </c>
      <c r="BA125" s="57">
        <v>46279.291666666664</v>
      </c>
      <c r="BB125" t="s">
        <v>7227</v>
      </c>
      <c r="BC125">
        <v>2026</v>
      </c>
      <c r="BD125">
        <v>9</v>
      </c>
      <c r="BE125">
        <v>14</v>
      </c>
      <c r="BF125" s="6">
        <f t="shared" si="3"/>
        <v>46279</v>
      </c>
      <c r="BG125">
        <f t="shared" si="4"/>
        <v>-0.29166666666424135</v>
      </c>
      <c r="BH125" t="str">
        <f t="shared" si="5"/>
        <v>COMPLY</v>
      </c>
      <c r="BI125" t="str">
        <f>VLOOKUP(H125,Sheet2!$A$1:$B$270,2,FALSE)</f>
        <v>MATARAM</v>
      </c>
    </row>
    <row r="126" spans="1:61">
      <c r="A126">
        <v>125</v>
      </c>
      <c r="B126">
        <v>1002587208</v>
      </c>
      <c r="C126">
        <v>3</v>
      </c>
      <c r="D126" t="s">
        <v>45</v>
      </c>
      <c r="E126">
        <v>5</v>
      </c>
      <c r="F126" t="s">
        <v>210</v>
      </c>
      <c r="G126" t="s">
        <v>112</v>
      </c>
      <c r="H126" t="s">
        <v>263</v>
      </c>
      <c r="I126" t="s">
        <v>212</v>
      </c>
      <c r="J126" t="s">
        <v>213</v>
      </c>
      <c r="K126" t="s">
        <v>149</v>
      </c>
      <c r="L126" t="s">
        <v>214</v>
      </c>
      <c r="M126" t="s">
        <v>76</v>
      </c>
      <c r="N126" t="s">
        <v>215</v>
      </c>
      <c r="O126" s="57">
        <v>46279.664525462962</v>
      </c>
      <c r="P126" s="57">
        <v>46281.413483796299</v>
      </c>
      <c r="Q126">
        <v>69390093</v>
      </c>
      <c r="S126">
        <v>172601247884</v>
      </c>
      <c r="T126" t="s">
        <v>7229</v>
      </c>
      <c r="U126" t="s">
        <v>7230</v>
      </c>
      <c r="V126" t="s">
        <v>7231</v>
      </c>
      <c r="Z126">
        <v>116.11346048322</v>
      </c>
      <c r="AA126">
        <v>-8.6016050063185503</v>
      </c>
      <c r="AB126" t="s">
        <v>7232</v>
      </c>
      <c r="AC126" t="s">
        <v>236</v>
      </c>
      <c r="AL126" t="s">
        <v>217</v>
      </c>
      <c r="AM126" t="s">
        <v>7233</v>
      </c>
      <c r="AN126" t="s">
        <v>6</v>
      </c>
      <c r="AO126" t="s">
        <v>7228</v>
      </c>
      <c r="AP126" s="57">
        <v>46281.458333333336</v>
      </c>
      <c r="AR126" t="s">
        <v>218</v>
      </c>
      <c r="AS126" t="s">
        <v>219</v>
      </c>
      <c r="AT126" t="s">
        <v>230</v>
      </c>
      <c r="AU126">
        <v>20260916</v>
      </c>
      <c r="AV126" t="s">
        <v>221</v>
      </c>
      <c r="AW126" t="s">
        <v>7118</v>
      </c>
      <c r="AX126" t="s">
        <v>222</v>
      </c>
      <c r="BA126" s="57">
        <v>46281.458333333336</v>
      </c>
      <c r="BB126" t="s">
        <v>7233</v>
      </c>
      <c r="BC126">
        <v>2026</v>
      </c>
      <c r="BD126">
        <v>9</v>
      </c>
      <c r="BE126">
        <v>16</v>
      </c>
      <c r="BF126" s="6">
        <f t="shared" si="3"/>
        <v>46281</v>
      </c>
      <c r="BG126">
        <f t="shared" si="4"/>
        <v>-0.45833333333575865</v>
      </c>
      <c r="BH126" t="str">
        <f t="shared" si="5"/>
        <v>COMPLY</v>
      </c>
      <c r="BI126" t="str">
        <f>VLOOKUP(H126,Sheet2!$A$1:$B$270,2,FALSE)</f>
        <v>MATARAM</v>
      </c>
    </row>
    <row r="127" spans="1:61">
      <c r="A127">
        <v>126</v>
      </c>
      <c r="B127">
        <v>1002568359</v>
      </c>
      <c r="C127">
        <v>3</v>
      </c>
      <c r="D127" t="s">
        <v>45</v>
      </c>
      <c r="E127">
        <v>5</v>
      </c>
      <c r="F127" t="s">
        <v>210</v>
      </c>
      <c r="G127" t="s">
        <v>112</v>
      </c>
      <c r="H127" t="s">
        <v>263</v>
      </c>
      <c r="I127" t="s">
        <v>212</v>
      </c>
      <c r="J127" t="s">
        <v>213</v>
      </c>
      <c r="K127" t="s">
        <v>149</v>
      </c>
      <c r="L127" t="s">
        <v>214</v>
      </c>
      <c r="M127" t="s">
        <v>2154</v>
      </c>
      <c r="N127" t="s">
        <v>215</v>
      </c>
      <c r="O127" s="57">
        <v>46267.6874537037</v>
      </c>
      <c r="P127" s="57">
        <v>46270.437708333331</v>
      </c>
      <c r="Q127">
        <v>69382541</v>
      </c>
      <c r="S127">
        <v>172601797568</v>
      </c>
      <c r="T127" t="s">
        <v>1790</v>
      </c>
      <c r="U127" t="s">
        <v>1791</v>
      </c>
      <c r="V127" t="s">
        <v>1792</v>
      </c>
      <c r="Z127">
        <v>116.0986278</v>
      </c>
      <c r="AA127">
        <v>-8.5388558000000003</v>
      </c>
      <c r="AB127" t="s">
        <v>1793</v>
      </c>
      <c r="AC127" t="s">
        <v>236</v>
      </c>
      <c r="AL127" t="s">
        <v>217</v>
      </c>
      <c r="AM127" t="s">
        <v>1794</v>
      </c>
      <c r="AN127" t="s">
        <v>6</v>
      </c>
      <c r="AO127" s="57">
        <v>46062.694432870368</v>
      </c>
      <c r="AP127" s="57">
        <v>46269.333333333336</v>
      </c>
      <c r="AR127" t="s">
        <v>14</v>
      </c>
      <c r="AS127" t="s">
        <v>219</v>
      </c>
      <c r="AT127" t="s">
        <v>230</v>
      </c>
      <c r="AV127" t="s">
        <v>5589</v>
      </c>
      <c r="AW127" t="s">
        <v>884</v>
      </c>
      <c r="AX127" t="s">
        <v>222</v>
      </c>
      <c r="BA127" s="57">
        <v>46269.333333333336</v>
      </c>
      <c r="BB127" t="s">
        <v>1794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MATARAM</v>
      </c>
    </row>
    <row r="128" spans="1:61">
      <c r="A128">
        <v>127</v>
      </c>
      <c r="B128">
        <v>1002569844</v>
      </c>
      <c r="C128">
        <v>3</v>
      </c>
      <c r="D128" t="s">
        <v>45</v>
      </c>
      <c r="E128">
        <v>5</v>
      </c>
      <c r="F128" t="s">
        <v>210</v>
      </c>
      <c r="G128" t="s">
        <v>112</v>
      </c>
      <c r="H128" t="s">
        <v>263</v>
      </c>
      <c r="I128" t="s">
        <v>212</v>
      </c>
      <c r="J128" t="s">
        <v>213</v>
      </c>
      <c r="K128" t="s">
        <v>149</v>
      </c>
      <c r="L128" t="s">
        <v>214</v>
      </c>
      <c r="M128" t="s">
        <v>2154</v>
      </c>
      <c r="N128" t="s">
        <v>215</v>
      </c>
      <c r="O128" s="57">
        <v>46268.577048611114</v>
      </c>
      <c r="P128" s="57">
        <v>46279.669212962966</v>
      </c>
      <c r="Q128">
        <v>69383174</v>
      </c>
      <c r="S128">
        <v>172601797583</v>
      </c>
      <c r="T128" t="s">
        <v>2508</v>
      </c>
      <c r="U128" t="s">
        <v>2509</v>
      </c>
      <c r="V128" t="s">
        <v>2510</v>
      </c>
      <c r="Z128">
        <v>116.138873</v>
      </c>
      <c r="AA128">
        <v>-8.5947840000000006</v>
      </c>
      <c r="AB128" t="s">
        <v>2511</v>
      </c>
      <c r="AC128" t="s">
        <v>236</v>
      </c>
      <c r="AL128" t="s">
        <v>217</v>
      </c>
      <c r="AM128" t="s">
        <v>2512</v>
      </c>
      <c r="AN128" t="s">
        <v>6</v>
      </c>
      <c r="AO128" s="57">
        <v>46090.579861111109</v>
      </c>
      <c r="AP128" s="57">
        <v>46270.333333333336</v>
      </c>
      <c r="AQ128" t="s">
        <v>2152</v>
      </c>
      <c r="AR128" t="s">
        <v>14</v>
      </c>
      <c r="AS128" t="s">
        <v>219</v>
      </c>
      <c r="AT128" t="s">
        <v>230</v>
      </c>
      <c r="AV128" t="s">
        <v>7234</v>
      </c>
      <c r="AW128" t="s">
        <v>886</v>
      </c>
      <c r="AX128" t="s">
        <v>222</v>
      </c>
      <c r="BA128" s="57">
        <v>46270.333333333336</v>
      </c>
      <c r="BB128" t="s">
        <v>2512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str">
        <f>VLOOKUP(H128,Sheet2!$A$1:$B$270,2,FALSE)</f>
        <v>MATARAM</v>
      </c>
    </row>
    <row r="129" spans="1:61">
      <c r="A129">
        <v>128</v>
      </c>
      <c r="B129">
        <v>1002583173</v>
      </c>
      <c r="C129">
        <v>3</v>
      </c>
      <c r="D129" t="s">
        <v>45</v>
      </c>
      <c r="E129">
        <v>5</v>
      </c>
      <c r="F129" t="s">
        <v>210</v>
      </c>
      <c r="G129" t="s">
        <v>112</v>
      </c>
      <c r="H129" t="s">
        <v>263</v>
      </c>
      <c r="I129" t="s">
        <v>212</v>
      </c>
      <c r="J129" t="s">
        <v>213</v>
      </c>
      <c r="K129" t="s">
        <v>149</v>
      </c>
      <c r="L129" t="s">
        <v>214</v>
      </c>
      <c r="M129" t="s">
        <v>2154</v>
      </c>
      <c r="N129" t="s">
        <v>215</v>
      </c>
      <c r="O129" s="57">
        <v>46276.649976851855</v>
      </c>
      <c r="P129" s="57">
        <v>46279.462523148148</v>
      </c>
      <c r="Q129">
        <v>69388583</v>
      </c>
      <c r="S129">
        <v>172601797774</v>
      </c>
      <c r="T129" t="s">
        <v>7219</v>
      </c>
      <c r="U129" t="s">
        <v>7235</v>
      </c>
      <c r="V129" t="s">
        <v>7236</v>
      </c>
      <c r="Z129">
        <v>116.066563166677</v>
      </c>
      <c r="AA129">
        <v>-8.52502153487473</v>
      </c>
      <c r="AB129" t="s">
        <v>7222</v>
      </c>
      <c r="AC129" t="s">
        <v>216</v>
      </c>
      <c r="AL129" t="s">
        <v>217</v>
      </c>
      <c r="AM129" t="s">
        <v>7237</v>
      </c>
      <c r="AN129" t="s">
        <v>6</v>
      </c>
      <c r="AO129" s="57">
        <v>46335.652731481481</v>
      </c>
      <c r="AP129" s="57">
        <v>46277.625</v>
      </c>
      <c r="AQ129" t="s">
        <v>2152</v>
      </c>
      <c r="AR129" t="s">
        <v>14</v>
      </c>
      <c r="AS129" t="s">
        <v>219</v>
      </c>
      <c r="AT129" t="s">
        <v>230</v>
      </c>
      <c r="AV129" t="s">
        <v>7238</v>
      </c>
      <c r="AW129" t="s">
        <v>831</v>
      </c>
      <c r="AX129" t="s">
        <v>222</v>
      </c>
      <c r="BA129" s="57">
        <v>46277.625</v>
      </c>
      <c r="BB129" t="s">
        <v>7237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MATARAM</v>
      </c>
    </row>
    <row r="130" spans="1:61">
      <c r="A130">
        <v>129</v>
      </c>
      <c r="B130">
        <v>1002567530</v>
      </c>
      <c r="C130">
        <v>3</v>
      </c>
      <c r="D130" t="s">
        <v>45</v>
      </c>
      <c r="E130">
        <v>5</v>
      </c>
      <c r="F130" t="s">
        <v>210</v>
      </c>
      <c r="G130" t="s">
        <v>112</v>
      </c>
      <c r="H130" t="s">
        <v>263</v>
      </c>
      <c r="I130" t="s">
        <v>212</v>
      </c>
      <c r="J130" t="s">
        <v>213</v>
      </c>
      <c r="K130" t="s">
        <v>149</v>
      </c>
      <c r="L130" t="s">
        <v>214</v>
      </c>
      <c r="M130" t="s">
        <v>2162</v>
      </c>
      <c r="N130" t="s">
        <v>215</v>
      </c>
      <c r="O130" s="57">
        <v>46267.540254629632</v>
      </c>
      <c r="P130" s="57">
        <v>46280.712476851855</v>
      </c>
      <c r="Q130">
        <v>69382293</v>
      </c>
      <c r="S130">
        <v>172601797566</v>
      </c>
      <c r="T130" t="s">
        <v>1845</v>
      </c>
      <c r="U130" t="s">
        <v>1846</v>
      </c>
      <c r="V130" t="s">
        <v>1847</v>
      </c>
      <c r="Z130">
        <v>116.076317899876</v>
      </c>
      <c r="AA130">
        <v>-8.5971644569585504</v>
      </c>
      <c r="AB130" t="s">
        <v>1848</v>
      </c>
      <c r="AC130" t="s">
        <v>236</v>
      </c>
      <c r="AL130" t="s">
        <v>217</v>
      </c>
      <c r="AM130" t="s">
        <v>1849</v>
      </c>
      <c r="AN130" t="s">
        <v>6</v>
      </c>
      <c r="AO130" s="57">
        <v>46062.548622685186</v>
      </c>
      <c r="AP130" s="57">
        <v>46268.541666666664</v>
      </c>
      <c r="AQ130" t="s">
        <v>2172</v>
      </c>
      <c r="AR130" t="s">
        <v>2171</v>
      </c>
      <c r="AS130" t="s">
        <v>219</v>
      </c>
      <c r="AT130" t="s">
        <v>230</v>
      </c>
      <c r="AV130" t="s">
        <v>7239</v>
      </c>
      <c r="AW130" t="s">
        <v>574</v>
      </c>
      <c r="AX130" t="s">
        <v>222</v>
      </c>
      <c r="BA130" s="57">
        <v>46268.541666666664</v>
      </c>
      <c r="BB130" t="s">
        <v>1849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MATARAM</v>
      </c>
    </row>
    <row r="131" spans="1:61">
      <c r="A131">
        <v>130</v>
      </c>
      <c r="B131">
        <v>1002587050</v>
      </c>
      <c r="C131">
        <v>3</v>
      </c>
      <c r="D131" t="s">
        <v>45</v>
      </c>
      <c r="E131">
        <v>5</v>
      </c>
      <c r="F131" t="s">
        <v>210</v>
      </c>
      <c r="G131" t="s">
        <v>112</v>
      </c>
      <c r="H131" t="s">
        <v>263</v>
      </c>
      <c r="I131" t="s">
        <v>212</v>
      </c>
      <c r="J131" t="s">
        <v>213</v>
      </c>
      <c r="K131" t="s">
        <v>149</v>
      </c>
      <c r="L131" t="s">
        <v>214</v>
      </c>
      <c r="M131" t="s">
        <v>547</v>
      </c>
      <c r="N131" t="s">
        <v>215</v>
      </c>
      <c r="O131" s="57">
        <v>46279.6405787037</v>
      </c>
      <c r="P131" s="57">
        <v>46279.640590277777</v>
      </c>
      <c r="Q131">
        <v>69378750</v>
      </c>
      <c r="T131" t="s">
        <v>7240</v>
      </c>
      <c r="V131" t="s">
        <v>7241</v>
      </c>
      <c r="Z131">
        <v>116.079931</v>
      </c>
      <c r="AA131">
        <v>-8.5810569999999995</v>
      </c>
      <c r="AB131" t="s">
        <v>7242</v>
      </c>
      <c r="AC131" t="s">
        <v>236</v>
      </c>
      <c r="AL131" t="s">
        <v>217</v>
      </c>
      <c r="AM131" t="s">
        <v>7243</v>
      </c>
      <c r="AN131" t="s">
        <v>6</v>
      </c>
      <c r="AO131" t="s">
        <v>7244</v>
      </c>
      <c r="AP131" s="57">
        <v>46265</v>
      </c>
      <c r="AR131" t="s">
        <v>548</v>
      </c>
      <c r="AS131" t="s">
        <v>219</v>
      </c>
      <c r="AT131" t="s">
        <v>230</v>
      </c>
      <c r="AV131" t="s">
        <v>7245</v>
      </c>
      <c r="AW131" t="s">
        <v>2998</v>
      </c>
      <c r="AX131" t="s">
        <v>222</v>
      </c>
      <c r="BA131" s="57">
        <v>46265.333333333336</v>
      </c>
      <c r="BB131" t="s">
        <v>7243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MATARAM</v>
      </c>
    </row>
    <row r="132" spans="1:61">
      <c r="A132">
        <v>131</v>
      </c>
      <c r="B132">
        <v>1002570195</v>
      </c>
      <c r="C132">
        <v>3</v>
      </c>
      <c r="D132" t="s">
        <v>45</v>
      </c>
      <c r="E132">
        <v>5</v>
      </c>
      <c r="F132" t="s">
        <v>210</v>
      </c>
      <c r="G132" t="s">
        <v>112</v>
      </c>
      <c r="H132" t="s">
        <v>263</v>
      </c>
      <c r="I132" t="s">
        <v>212</v>
      </c>
      <c r="J132" t="s">
        <v>213</v>
      </c>
      <c r="K132" t="s">
        <v>149</v>
      </c>
      <c r="L132" t="s">
        <v>214</v>
      </c>
      <c r="M132" t="s">
        <v>2151</v>
      </c>
      <c r="N132" t="s">
        <v>215</v>
      </c>
      <c r="O132" s="57">
        <v>46268.642314814817</v>
      </c>
      <c r="P132" s="57">
        <v>46281.448194444441</v>
      </c>
      <c r="Q132">
        <v>69383309</v>
      </c>
      <c r="S132">
        <v>172601797586</v>
      </c>
      <c r="T132" t="s">
        <v>2310</v>
      </c>
      <c r="U132" t="s">
        <v>2311</v>
      </c>
      <c r="V132" t="s">
        <v>2312</v>
      </c>
      <c r="Z132">
        <v>116.09700992703399</v>
      </c>
      <c r="AA132">
        <v>-8.6168299759567795</v>
      </c>
      <c r="AB132" t="s">
        <v>2313</v>
      </c>
      <c r="AC132" t="s">
        <v>216</v>
      </c>
      <c r="AL132" t="s">
        <v>217</v>
      </c>
      <c r="AM132" t="s">
        <v>2314</v>
      </c>
      <c r="AN132" t="s">
        <v>6</v>
      </c>
      <c r="AO132" s="57">
        <v>46090.652951388889</v>
      </c>
      <c r="AP132" s="57">
        <v>46269.625</v>
      </c>
      <c r="AQ132" t="s">
        <v>2155</v>
      </c>
      <c r="AR132" t="s">
        <v>14</v>
      </c>
      <c r="AS132" t="s">
        <v>219</v>
      </c>
      <c r="AT132" t="s">
        <v>230</v>
      </c>
      <c r="AV132" t="s">
        <v>2153</v>
      </c>
      <c r="AW132" t="s">
        <v>885</v>
      </c>
      <c r="AX132" t="s">
        <v>222</v>
      </c>
      <c r="BA132" s="57">
        <v>46269.625</v>
      </c>
      <c r="BB132" t="s">
        <v>2314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MATARAM</v>
      </c>
    </row>
    <row r="133" spans="1:61">
      <c r="A133">
        <v>132</v>
      </c>
      <c r="B133">
        <v>1002564112</v>
      </c>
      <c r="C133">
        <v>3</v>
      </c>
      <c r="D133" t="s">
        <v>45</v>
      </c>
      <c r="E133">
        <v>5</v>
      </c>
      <c r="F133" t="s">
        <v>210</v>
      </c>
      <c r="G133" t="s">
        <v>110</v>
      </c>
      <c r="H133" t="s">
        <v>445</v>
      </c>
      <c r="I133" t="s">
        <v>212</v>
      </c>
      <c r="J133" t="s">
        <v>213</v>
      </c>
      <c r="K133" t="s">
        <v>149</v>
      </c>
      <c r="M133" t="s">
        <v>76</v>
      </c>
      <c r="N133" t="s">
        <v>215</v>
      </c>
      <c r="O133" s="57">
        <v>46266.355162037034</v>
      </c>
      <c r="P133" s="57">
        <v>46272.474687499998</v>
      </c>
      <c r="Q133">
        <v>69378707</v>
      </c>
      <c r="S133">
        <v>172610305799</v>
      </c>
      <c r="T133" t="s">
        <v>1005</v>
      </c>
      <c r="U133" t="s">
        <v>1402</v>
      </c>
      <c r="V133" t="s">
        <v>1403</v>
      </c>
      <c r="Z133">
        <v>118.9974441</v>
      </c>
      <c r="AA133">
        <v>-8.5741318</v>
      </c>
      <c r="AB133" t="s">
        <v>1006</v>
      </c>
      <c r="AC133" t="s">
        <v>284</v>
      </c>
      <c r="AL133" t="s">
        <v>217</v>
      </c>
      <c r="AM133" t="s">
        <v>1404</v>
      </c>
      <c r="AN133" t="s">
        <v>6</v>
      </c>
      <c r="AO133" s="57">
        <v>46031.361087962963</v>
      </c>
      <c r="AR133" t="s">
        <v>218</v>
      </c>
      <c r="AS133" t="s">
        <v>913</v>
      </c>
      <c r="AT133" t="s">
        <v>230</v>
      </c>
      <c r="AU133">
        <v>20260907</v>
      </c>
      <c r="AV133" t="s">
        <v>221</v>
      </c>
      <c r="AW133" t="s">
        <v>545</v>
      </c>
      <c r="AX133" t="s">
        <v>222</v>
      </c>
      <c r="BA133" s="57">
        <v>46266.291666666664</v>
      </c>
      <c r="BB133" t="s">
        <v>1404</v>
      </c>
      <c r="BC133">
        <v>2026</v>
      </c>
      <c r="BD133">
        <v>9</v>
      </c>
      <c r="BE133">
        <v>7</v>
      </c>
      <c r="BF133" s="6">
        <f t="shared" si="6"/>
        <v>46272</v>
      </c>
      <c r="BG133">
        <f t="shared" si="7"/>
        <v>5.7083333333357587</v>
      </c>
      <c r="BH133" t="str">
        <f t="shared" si="8"/>
        <v>NOT COMPLY</v>
      </c>
      <c r="BI133" t="str">
        <f>VLOOKUP(H133,Sheet2!$A$1:$B$270,2,FALSE)</f>
        <v>BIMA</v>
      </c>
    </row>
    <row r="134" spans="1:61">
      <c r="A134">
        <v>133</v>
      </c>
      <c r="B134">
        <v>1002570033</v>
      </c>
      <c r="C134">
        <v>3</v>
      </c>
      <c r="D134" t="s">
        <v>45</v>
      </c>
      <c r="E134">
        <v>5</v>
      </c>
      <c r="F134" t="s">
        <v>210</v>
      </c>
      <c r="G134" t="s">
        <v>110</v>
      </c>
      <c r="H134" t="s">
        <v>445</v>
      </c>
      <c r="I134" t="s">
        <v>212</v>
      </c>
      <c r="J134" t="s">
        <v>213</v>
      </c>
      <c r="K134" t="s">
        <v>149</v>
      </c>
      <c r="M134" t="s">
        <v>76</v>
      </c>
      <c r="N134" t="s">
        <v>215</v>
      </c>
      <c r="O134" s="57">
        <v>46268.611655092594</v>
      </c>
      <c r="P134" s="57">
        <v>46269.331018518518</v>
      </c>
      <c r="Q134">
        <v>69381373</v>
      </c>
      <c r="S134">
        <v>172610305704</v>
      </c>
      <c r="T134" t="s">
        <v>1284</v>
      </c>
      <c r="U134" t="s">
        <v>2801</v>
      </c>
      <c r="V134" t="s">
        <v>2802</v>
      </c>
      <c r="Z134">
        <v>118.97285119999999</v>
      </c>
      <c r="AA134">
        <v>-8.5630819000000002</v>
      </c>
      <c r="AB134" t="s">
        <v>1287</v>
      </c>
      <c r="AC134" t="s">
        <v>284</v>
      </c>
      <c r="AL134" t="s">
        <v>217</v>
      </c>
      <c r="AM134" t="s">
        <v>2803</v>
      </c>
      <c r="AN134" t="s">
        <v>6</v>
      </c>
      <c r="AO134" s="57">
        <v>46090.621493055558</v>
      </c>
      <c r="AR134" t="s">
        <v>218</v>
      </c>
      <c r="AS134" t="s">
        <v>913</v>
      </c>
      <c r="AT134" t="s">
        <v>220</v>
      </c>
      <c r="AU134">
        <v>20260904</v>
      </c>
      <c r="AV134" t="s">
        <v>221</v>
      </c>
      <c r="AW134" t="s">
        <v>545</v>
      </c>
      <c r="AX134" t="s">
        <v>222</v>
      </c>
      <c r="BA134" s="57">
        <v>46268.291666666664</v>
      </c>
      <c r="BB134" t="s">
        <v>2803</v>
      </c>
      <c r="BC134">
        <v>2026</v>
      </c>
      <c r="BD134">
        <v>9</v>
      </c>
      <c r="BE134">
        <v>4</v>
      </c>
      <c r="BF134" s="6">
        <f t="shared" si="6"/>
        <v>46269</v>
      </c>
      <c r="BG134">
        <f t="shared" si="7"/>
        <v>0.70833333333575865</v>
      </c>
      <c r="BH134" t="str">
        <f t="shared" si="8"/>
        <v>COMPLY</v>
      </c>
      <c r="BI134" t="str">
        <f>VLOOKUP(H134,Sheet2!$A$1:$B$270,2,FALSE)</f>
        <v>BIMA</v>
      </c>
    </row>
    <row r="135" spans="1:61">
      <c r="A135">
        <v>134</v>
      </c>
      <c r="B135">
        <v>1002579739</v>
      </c>
      <c r="C135">
        <v>3</v>
      </c>
      <c r="D135" t="s">
        <v>45</v>
      </c>
      <c r="E135">
        <v>5</v>
      </c>
      <c r="F135" t="s">
        <v>210</v>
      </c>
      <c r="G135" t="s">
        <v>110</v>
      </c>
      <c r="H135" t="s">
        <v>445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46275.339537037034</v>
      </c>
      <c r="P135" s="57">
        <v>46277.464247685188</v>
      </c>
      <c r="Q135">
        <v>69385966</v>
      </c>
      <c r="S135">
        <v>172610305810</v>
      </c>
      <c r="T135" t="s">
        <v>6722</v>
      </c>
      <c r="U135" t="s">
        <v>6723</v>
      </c>
      <c r="V135" t="s">
        <v>6724</v>
      </c>
      <c r="Z135">
        <v>118.98625199999999</v>
      </c>
      <c r="AA135">
        <v>-8.5685714999999991</v>
      </c>
      <c r="AB135" t="s">
        <v>6725</v>
      </c>
      <c r="AC135" t="s">
        <v>216</v>
      </c>
      <c r="AL135" t="s">
        <v>217</v>
      </c>
      <c r="AM135" t="s">
        <v>6726</v>
      </c>
      <c r="AN135" t="s">
        <v>6</v>
      </c>
      <c r="AO135" s="57">
        <v>46304.340208333335</v>
      </c>
      <c r="AP135" s="57">
        <v>46277.458333333336</v>
      </c>
      <c r="AR135" t="s">
        <v>218</v>
      </c>
      <c r="AS135" t="s">
        <v>913</v>
      </c>
      <c r="AT135" t="s">
        <v>344</v>
      </c>
      <c r="AU135">
        <v>20260912</v>
      </c>
      <c r="AV135" t="s">
        <v>221</v>
      </c>
      <c r="AW135" t="s">
        <v>6727</v>
      </c>
      <c r="AX135" t="s">
        <v>222</v>
      </c>
      <c r="BA135" s="57">
        <v>46277.458333333336</v>
      </c>
      <c r="BB135" t="s">
        <v>6726</v>
      </c>
      <c r="BC135">
        <v>2026</v>
      </c>
      <c r="BD135">
        <v>9</v>
      </c>
      <c r="BE135">
        <v>12</v>
      </c>
      <c r="BF135" s="6">
        <f t="shared" si="6"/>
        <v>46277</v>
      </c>
      <c r="BG135">
        <f t="shared" si="7"/>
        <v>-0.45833333333575865</v>
      </c>
      <c r="BH135" t="str">
        <f t="shared" si="8"/>
        <v>COMPLY</v>
      </c>
      <c r="BI135" t="str">
        <f>VLOOKUP(H135,Sheet2!$A$1:$B$270,2,FALSE)</f>
        <v>BIMA</v>
      </c>
    </row>
    <row r="136" spans="1:61">
      <c r="A136">
        <v>135</v>
      </c>
      <c r="B136">
        <v>1002564991</v>
      </c>
      <c r="C136">
        <v>3</v>
      </c>
      <c r="D136" t="s">
        <v>45</v>
      </c>
      <c r="E136">
        <v>5</v>
      </c>
      <c r="F136" t="s">
        <v>210</v>
      </c>
      <c r="G136" t="s">
        <v>110</v>
      </c>
      <c r="H136" t="s">
        <v>445</v>
      </c>
      <c r="I136" t="s">
        <v>212</v>
      </c>
      <c r="J136" t="s">
        <v>213</v>
      </c>
      <c r="K136" t="s">
        <v>149</v>
      </c>
      <c r="L136" t="s">
        <v>214</v>
      </c>
      <c r="M136" t="s">
        <v>2154</v>
      </c>
      <c r="N136" t="s">
        <v>215</v>
      </c>
      <c r="O136" s="57">
        <v>46266.469409722224</v>
      </c>
      <c r="P136" s="57">
        <v>46268.611643518518</v>
      </c>
      <c r="Q136">
        <v>69381373</v>
      </c>
      <c r="S136">
        <v>172610305800</v>
      </c>
      <c r="T136" t="s">
        <v>1284</v>
      </c>
      <c r="U136" t="s">
        <v>1285</v>
      </c>
      <c r="V136" t="s">
        <v>1286</v>
      </c>
      <c r="Z136">
        <v>118.969731</v>
      </c>
      <c r="AA136">
        <v>-8.5671809999999997</v>
      </c>
      <c r="AB136" t="s">
        <v>1287</v>
      </c>
      <c r="AC136" t="s">
        <v>236</v>
      </c>
      <c r="AL136" t="s">
        <v>217</v>
      </c>
      <c r="AM136" t="s">
        <v>1288</v>
      </c>
      <c r="AN136" t="s">
        <v>6</v>
      </c>
      <c r="AO136" s="57">
        <v>46031.475810185184</v>
      </c>
      <c r="AP136" s="57">
        <v>46267.333333333336</v>
      </c>
      <c r="AR136" t="s">
        <v>14</v>
      </c>
      <c r="AS136" t="s">
        <v>913</v>
      </c>
      <c r="AT136" t="s">
        <v>220</v>
      </c>
      <c r="AV136" t="s">
        <v>2990</v>
      </c>
      <c r="AW136" t="s">
        <v>873</v>
      </c>
      <c r="AX136" t="s">
        <v>222</v>
      </c>
      <c r="BA136" s="57">
        <v>46267.333333333336</v>
      </c>
      <c r="BB136" t="s">
        <v>1288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BIMA</v>
      </c>
    </row>
    <row r="137" spans="1:61">
      <c r="A137">
        <v>136</v>
      </c>
      <c r="B137">
        <v>1002587068</v>
      </c>
      <c r="C137">
        <v>3</v>
      </c>
      <c r="D137" t="s">
        <v>45</v>
      </c>
      <c r="E137">
        <v>5</v>
      </c>
      <c r="F137" t="s">
        <v>210</v>
      </c>
      <c r="G137" t="s">
        <v>110</v>
      </c>
      <c r="H137" t="s">
        <v>445</v>
      </c>
      <c r="I137" t="s">
        <v>212</v>
      </c>
      <c r="J137" t="s">
        <v>213</v>
      </c>
      <c r="K137" t="s">
        <v>149</v>
      </c>
      <c r="L137" t="s">
        <v>214</v>
      </c>
      <c r="M137" t="s">
        <v>224</v>
      </c>
      <c r="N137" t="s">
        <v>215</v>
      </c>
      <c r="O137" s="57">
        <v>46279.643692129626</v>
      </c>
      <c r="P137" s="57">
        <v>46280.644189814811</v>
      </c>
      <c r="Q137">
        <v>69390071</v>
      </c>
      <c r="S137">
        <v>172610305825</v>
      </c>
      <c r="T137" t="s">
        <v>7246</v>
      </c>
      <c r="U137" t="s">
        <v>7247</v>
      </c>
      <c r="V137" t="s">
        <v>7248</v>
      </c>
      <c r="Z137">
        <v>118.916565477848</v>
      </c>
      <c r="AA137">
        <v>-8.3654168785048899</v>
      </c>
      <c r="AB137" t="s">
        <v>7249</v>
      </c>
      <c r="AC137" t="s">
        <v>216</v>
      </c>
      <c r="AL137" t="s">
        <v>217</v>
      </c>
      <c r="AM137" t="s">
        <v>7250</v>
      </c>
      <c r="AN137" t="s">
        <v>6</v>
      </c>
      <c r="AO137" t="s">
        <v>7251</v>
      </c>
      <c r="AP137" s="57">
        <v>46280.625</v>
      </c>
      <c r="AR137" t="s">
        <v>18</v>
      </c>
      <c r="AS137" t="s">
        <v>913</v>
      </c>
      <c r="AT137" t="s">
        <v>220</v>
      </c>
      <c r="AV137" t="s">
        <v>226</v>
      </c>
      <c r="AW137" t="s">
        <v>5488</v>
      </c>
      <c r="AX137" t="s">
        <v>222</v>
      </c>
      <c r="BA137" s="57">
        <v>46280.625</v>
      </c>
      <c r="BB137" t="s">
        <v>7250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BIMA</v>
      </c>
    </row>
    <row r="138" spans="1:61">
      <c r="A138">
        <v>137</v>
      </c>
      <c r="B138">
        <v>1002586331</v>
      </c>
      <c r="C138">
        <v>3</v>
      </c>
      <c r="D138" t="s">
        <v>45</v>
      </c>
      <c r="E138">
        <v>5</v>
      </c>
      <c r="F138" t="s">
        <v>210</v>
      </c>
      <c r="G138" t="s">
        <v>110</v>
      </c>
      <c r="H138" t="s">
        <v>445</v>
      </c>
      <c r="I138" t="s">
        <v>212</v>
      </c>
      <c r="J138" t="s">
        <v>213</v>
      </c>
      <c r="K138" t="s">
        <v>149</v>
      </c>
      <c r="L138" t="s">
        <v>214</v>
      </c>
      <c r="M138" t="s">
        <v>224</v>
      </c>
      <c r="N138" t="s">
        <v>215</v>
      </c>
      <c r="O138" s="57">
        <v>46279.54378472222</v>
      </c>
      <c r="P138" s="57">
        <v>46280.473460648151</v>
      </c>
      <c r="Q138">
        <v>69389853</v>
      </c>
      <c r="S138">
        <v>172610305824</v>
      </c>
      <c r="T138" t="s">
        <v>7252</v>
      </c>
      <c r="U138" t="s">
        <v>7253</v>
      </c>
      <c r="V138" t="s">
        <v>7254</v>
      </c>
      <c r="Z138">
        <v>119.021820388734</v>
      </c>
      <c r="AA138">
        <v>-8.5241322584483097</v>
      </c>
      <c r="AB138" t="s">
        <v>7255</v>
      </c>
      <c r="AC138" t="s">
        <v>216</v>
      </c>
      <c r="AL138" t="s">
        <v>217</v>
      </c>
      <c r="AM138" t="s">
        <v>7256</v>
      </c>
      <c r="AN138" t="s">
        <v>6</v>
      </c>
      <c r="AO138" t="s">
        <v>7140</v>
      </c>
      <c r="AP138" s="57">
        <v>46280.458333333336</v>
      </c>
      <c r="AR138" t="s">
        <v>18</v>
      </c>
      <c r="AS138" t="s">
        <v>913</v>
      </c>
      <c r="AT138" t="s">
        <v>230</v>
      </c>
      <c r="AV138" t="s">
        <v>226</v>
      </c>
      <c r="AW138" t="s">
        <v>7081</v>
      </c>
      <c r="AX138" t="s">
        <v>222</v>
      </c>
      <c r="BA138" s="57">
        <v>46280.458333333336</v>
      </c>
      <c r="BB138" t="s">
        <v>7256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BIMA</v>
      </c>
    </row>
    <row r="139" spans="1:61">
      <c r="A139">
        <v>138</v>
      </c>
      <c r="B139">
        <v>1002573653</v>
      </c>
      <c r="C139">
        <v>3</v>
      </c>
      <c r="D139" t="s">
        <v>45</v>
      </c>
      <c r="E139">
        <v>5</v>
      </c>
      <c r="F139" t="s">
        <v>210</v>
      </c>
      <c r="G139" t="s">
        <v>110</v>
      </c>
      <c r="H139" t="s">
        <v>469</v>
      </c>
      <c r="I139" t="s">
        <v>212</v>
      </c>
      <c r="J139" t="s">
        <v>213</v>
      </c>
      <c r="K139" t="s">
        <v>149</v>
      </c>
      <c r="L139" t="s">
        <v>214</v>
      </c>
      <c r="M139" t="s">
        <v>2154</v>
      </c>
      <c r="N139" t="s">
        <v>215</v>
      </c>
      <c r="O139" s="57">
        <v>46271.635393518518</v>
      </c>
      <c r="P139" s="57">
        <v>46281.46298611111</v>
      </c>
      <c r="Q139">
        <v>69384818</v>
      </c>
      <c r="S139">
        <v>172617203089</v>
      </c>
      <c r="T139" t="s">
        <v>5390</v>
      </c>
      <c r="U139" t="s">
        <v>5391</v>
      </c>
      <c r="V139" t="s">
        <v>5392</v>
      </c>
      <c r="Z139">
        <v>118.6465101</v>
      </c>
      <c r="AA139">
        <v>-8.5354209000000001</v>
      </c>
      <c r="AB139" t="s">
        <v>5393</v>
      </c>
      <c r="AC139" t="s">
        <v>236</v>
      </c>
      <c r="AL139" t="s">
        <v>217</v>
      </c>
      <c r="AM139" t="s">
        <v>5394</v>
      </c>
      <c r="AN139" t="s">
        <v>6</v>
      </c>
      <c r="AO139" s="57">
        <v>46182.642627314817</v>
      </c>
      <c r="AP139" s="57">
        <v>46272.541666666664</v>
      </c>
      <c r="AR139" t="s">
        <v>14</v>
      </c>
      <c r="AS139" t="s">
        <v>913</v>
      </c>
      <c r="AT139" t="s">
        <v>220</v>
      </c>
      <c r="AV139" t="s">
        <v>7257</v>
      </c>
      <c r="AW139" t="s">
        <v>5395</v>
      </c>
      <c r="AX139" t="s">
        <v>222</v>
      </c>
      <c r="BA139" s="57">
        <v>46272.541666666664</v>
      </c>
      <c r="BB139" t="s">
        <v>5394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BIMA</v>
      </c>
    </row>
    <row r="140" spans="1:61">
      <c r="A140">
        <v>139</v>
      </c>
      <c r="B140">
        <v>1002578005</v>
      </c>
      <c r="C140">
        <v>3</v>
      </c>
      <c r="D140" t="s">
        <v>45</v>
      </c>
      <c r="E140">
        <v>5</v>
      </c>
      <c r="F140" t="s">
        <v>210</v>
      </c>
      <c r="G140" t="s">
        <v>110</v>
      </c>
      <c r="H140" t="s">
        <v>469</v>
      </c>
      <c r="I140" t="s">
        <v>212</v>
      </c>
      <c r="J140" t="s">
        <v>213</v>
      </c>
      <c r="K140" t="s">
        <v>149</v>
      </c>
      <c r="L140" t="s">
        <v>214</v>
      </c>
      <c r="M140" t="s">
        <v>224</v>
      </c>
      <c r="N140" t="s">
        <v>215</v>
      </c>
      <c r="O140" s="57">
        <v>46274.37704861111</v>
      </c>
      <c r="P140" s="57">
        <v>46276.337847222225</v>
      </c>
      <c r="Q140">
        <v>69386546</v>
      </c>
      <c r="S140">
        <v>172617203100</v>
      </c>
      <c r="T140" t="s">
        <v>5775</v>
      </c>
      <c r="U140" t="s">
        <v>5776</v>
      </c>
      <c r="V140" t="s">
        <v>5777</v>
      </c>
      <c r="Z140">
        <v>118.62208699999999</v>
      </c>
      <c r="AA140">
        <v>-8.5025969999999997</v>
      </c>
      <c r="AB140" t="s">
        <v>5778</v>
      </c>
      <c r="AC140" t="s">
        <v>236</v>
      </c>
      <c r="AL140" t="s">
        <v>217</v>
      </c>
      <c r="AM140" t="s">
        <v>5779</v>
      </c>
      <c r="AN140" t="s">
        <v>6</v>
      </c>
      <c r="AO140" s="57">
        <v>46274.382025462961</v>
      </c>
      <c r="AP140" s="57">
        <v>46276.333333333336</v>
      </c>
      <c r="AR140" t="s">
        <v>18</v>
      </c>
      <c r="AS140" t="s">
        <v>913</v>
      </c>
      <c r="AT140" t="s">
        <v>230</v>
      </c>
      <c r="AV140" t="s">
        <v>226</v>
      </c>
      <c r="AW140" t="s">
        <v>889</v>
      </c>
      <c r="AX140" t="s">
        <v>222</v>
      </c>
      <c r="BA140" s="57">
        <v>46276.333333333336</v>
      </c>
      <c r="BB140" t="s">
        <v>5779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BIMA</v>
      </c>
    </row>
    <row r="141" spans="1:61">
      <c r="A141">
        <v>140</v>
      </c>
      <c r="B141">
        <v>1002573097</v>
      </c>
      <c r="C141">
        <v>3</v>
      </c>
      <c r="D141" t="s">
        <v>45</v>
      </c>
      <c r="E141">
        <v>5</v>
      </c>
      <c r="F141" t="s">
        <v>210</v>
      </c>
      <c r="G141" t="s">
        <v>110</v>
      </c>
      <c r="H141" t="s">
        <v>238</v>
      </c>
      <c r="I141" t="s">
        <v>212</v>
      </c>
      <c r="J141" t="s">
        <v>213</v>
      </c>
      <c r="K141" t="s">
        <v>149</v>
      </c>
      <c r="M141" t="s">
        <v>76</v>
      </c>
      <c r="N141" t="s">
        <v>215</v>
      </c>
      <c r="O141" s="57">
        <v>46270.566458333335</v>
      </c>
      <c r="P141" s="57">
        <v>46270.758726851855</v>
      </c>
      <c r="Q141">
        <v>69378082</v>
      </c>
      <c r="S141">
        <v>172616790347</v>
      </c>
      <c r="T141" t="s">
        <v>4461</v>
      </c>
      <c r="U141" t="s">
        <v>4462</v>
      </c>
      <c r="V141" t="s">
        <v>4463</v>
      </c>
      <c r="Z141">
        <v>118.6974251</v>
      </c>
      <c r="AA141">
        <v>-8.5158000000000005</v>
      </c>
      <c r="AB141" t="s">
        <v>4464</v>
      </c>
      <c r="AC141" t="s">
        <v>216</v>
      </c>
      <c r="AL141" t="s">
        <v>217</v>
      </c>
      <c r="AM141" t="s">
        <v>4465</v>
      </c>
      <c r="AN141" t="s">
        <v>6</v>
      </c>
      <c r="AO141" s="57">
        <v>46151.569421296299</v>
      </c>
      <c r="AR141" t="s">
        <v>218</v>
      </c>
      <c r="AS141" t="s">
        <v>913</v>
      </c>
      <c r="AT141" t="s">
        <v>220</v>
      </c>
      <c r="AU141">
        <v>20260905</v>
      </c>
      <c r="AV141" t="s">
        <v>221</v>
      </c>
      <c r="AW141" t="s">
        <v>545</v>
      </c>
      <c r="AX141" t="s">
        <v>222</v>
      </c>
      <c r="BA141" s="57">
        <v>46270.291666666664</v>
      </c>
      <c r="BB141" t="s">
        <v>4465</v>
      </c>
      <c r="BC141">
        <v>2026</v>
      </c>
      <c r="BD141">
        <v>9</v>
      </c>
      <c r="BE141">
        <v>5</v>
      </c>
      <c r="BF141" s="6">
        <f t="shared" si="6"/>
        <v>46270</v>
      </c>
      <c r="BG141">
        <f t="shared" si="7"/>
        <v>-0.29166666666424135</v>
      </c>
      <c r="BH141" t="str">
        <f t="shared" si="8"/>
        <v>COMPLY</v>
      </c>
      <c r="BI141" t="str">
        <f>VLOOKUP(H141,Sheet2!$A$1:$B$270,2,FALSE)</f>
        <v>BIMA</v>
      </c>
    </row>
    <row r="142" spans="1:61">
      <c r="A142">
        <v>141</v>
      </c>
      <c r="B142">
        <v>1002573499</v>
      </c>
      <c r="C142">
        <v>3</v>
      </c>
      <c r="D142" t="s">
        <v>45</v>
      </c>
      <c r="E142">
        <v>5</v>
      </c>
      <c r="F142" t="s">
        <v>210</v>
      </c>
      <c r="G142" t="s">
        <v>110</v>
      </c>
      <c r="H142" t="s">
        <v>238</v>
      </c>
      <c r="I142" t="s">
        <v>212</v>
      </c>
      <c r="J142" t="s">
        <v>213</v>
      </c>
      <c r="K142" t="s">
        <v>149</v>
      </c>
      <c r="M142" t="s">
        <v>76</v>
      </c>
      <c r="N142" t="s">
        <v>215</v>
      </c>
      <c r="O142" s="57">
        <v>46271.428182870368</v>
      </c>
      <c r="P142" s="57">
        <v>46271.542071759257</v>
      </c>
      <c r="Q142">
        <v>69382997</v>
      </c>
      <c r="S142">
        <v>172616790351</v>
      </c>
      <c r="T142" t="s">
        <v>2368</v>
      </c>
      <c r="U142" t="s">
        <v>4432</v>
      </c>
      <c r="V142" t="s">
        <v>4433</v>
      </c>
      <c r="Z142">
        <v>118.6877082</v>
      </c>
      <c r="AA142">
        <v>-8.6701806000000001</v>
      </c>
      <c r="AB142" t="s">
        <v>2371</v>
      </c>
      <c r="AC142" t="s">
        <v>216</v>
      </c>
      <c r="AL142" t="s">
        <v>217</v>
      </c>
      <c r="AM142" t="s">
        <v>3966</v>
      </c>
      <c r="AN142" t="s">
        <v>6</v>
      </c>
      <c r="AO142" s="57">
        <v>46182.434363425928</v>
      </c>
      <c r="AR142" t="s">
        <v>218</v>
      </c>
      <c r="AS142" t="s">
        <v>913</v>
      </c>
      <c r="AT142" t="s">
        <v>230</v>
      </c>
      <c r="AU142">
        <v>20260906</v>
      </c>
      <c r="AV142" t="s">
        <v>221</v>
      </c>
      <c r="AW142" t="s">
        <v>550</v>
      </c>
      <c r="AX142" t="s">
        <v>222</v>
      </c>
      <c r="BA142" s="57">
        <v>46271.291666666664</v>
      </c>
      <c r="BB142" t="s">
        <v>3966</v>
      </c>
      <c r="BC142">
        <v>2026</v>
      </c>
      <c r="BD142">
        <v>9</v>
      </c>
      <c r="BE142">
        <v>6</v>
      </c>
      <c r="BF142" s="6">
        <f t="shared" si="6"/>
        <v>46271</v>
      </c>
      <c r="BG142">
        <f t="shared" si="7"/>
        <v>-0.29166666666424135</v>
      </c>
      <c r="BH142" t="str">
        <f t="shared" si="8"/>
        <v>COMPLY</v>
      </c>
      <c r="BI142" t="str">
        <f>VLOOKUP(H142,Sheet2!$A$1:$B$270,2,FALSE)</f>
        <v>BIMA</v>
      </c>
    </row>
    <row r="143" spans="1:61">
      <c r="A143">
        <v>142</v>
      </c>
      <c r="B143">
        <v>1002569384</v>
      </c>
      <c r="C143">
        <v>3</v>
      </c>
      <c r="D143" t="s">
        <v>45</v>
      </c>
      <c r="E143">
        <v>5</v>
      </c>
      <c r="F143" t="s">
        <v>210</v>
      </c>
      <c r="G143" t="s">
        <v>110</v>
      </c>
      <c r="H143" t="s">
        <v>238</v>
      </c>
      <c r="I143" t="s">
        <v>212</v>
      </c>
      <c r="J143" t="s">
        <v>213</v>
      </c>
      <c r="K143" t="s">
        <v>149</v>
      </c>
      <c r="L143" t="s">
        <v>214</v>
      </c>
      <c r="M143" t="s">
        <v>2154</v>
      </c>
      <c r="N143" t="s">
        <v>215</v>
      </c>
      <c r="O143" s="57">
        <v>46268.477037037039</v>
      </c>
      <c r="P143" s="57">
        <v>46271.428171296298</v>
      </c>
      <c r="Q143">
        <v>69382997</v>
      </c>
      <c r="S143">
        <v>172616790327</v>
      </c>
      <c r="T143" t="s">
        <v>2368</v>
      </c>
      <c r="U143" t="s">
        <v>2369</v>
      </c>
      <c r="V143" t="s">
        <v>2370</v>
      </c>
      <c r="Z143">
        <v>118.6881369</v>
      </c>
      <c r="AA143">
        <v>-8.6692494</v>
      </c>
      <c r="AB143" t="s">
        <v>2371</v>
      </c>
      <c r="AC143" t="s">
        <v>216</v>
      </c>
      <c r="AL143" t="s">
        <v>217</v>
      </c>
      <c r="AM143" t="s">
        <v>2234</v>
      </c>
      <c r="AN143" t="s">
        <v>6</v>
      </c>
      <c r="AO143" s="57">
        <v>46090.486041666663</v>
      </c>
      <c r="AP143" s="57">
        <v>46270.333333333336</v>
      </c>
      <c r="AQ143" t="s">
        <v>2155</v>
      </c>
      <c r="AR143" t="s">
        <v>14</v>
      </c>
      <c r="AS143" t="s">
        <v>913</v>
      </c>
      <c r="AT143" t="s">
        <v>230</v>
      </c>
      <c r="AV143" t="s">
        <v>5558</v>
      </c>
      <c r="AW143" t="s">
        <v>537</v>
      </c>
      <c r="AX143" t="s">
        <v>222</v>
      </c>
      <c r="BA143" s="57">
        <v>46270.333333333336</v>
      </c>
      <c r="BB143" t="s">
        <v>2234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BIMA</v>
      </c>
    </row>
    <row r="144" spans="1:61">
      <c r="A144">
        <v>143</v>
      </c>
      <c r="B144">
        <v>1002587545</v>
      </c>
      <c r="C144">
        <v>3</v>
      </c>
      <c r="D144" t="s">
        <v>45</v>
      </c>
      <c r="E144">
        <v>5</v>
      </c>
      <c r="F144" t="s">
        <v>210</v>
      </c>
      <c r="G144" t="s">
        <v>110</v>
      </c>
      <c r="H144" t="s">
        <v>238</v>
      </c>
      <c r="I144" t="s">
        <v>212</v>
      </c>
      <c r="J144" t="s">
        <v>213</v>
      </c>
      <c r="K144" t="s">
        <v>149</v>
      </c>
      <c r="L144" t="s">
        <v>214</v>
      </c>
      <c r="M144" t="s">
        <v>2154</v>
      </c>
      <c r="N144" t="s">
        <v>215</v>
      </c>
      <c r="O144" s="57">
        <v>46279.727083333331</v>
      </c>
      <c r="P144" s="57">
        <v>46281.474143518521</v>
      </c>
      <c r="Q144">
        <v>69390188</v>
      </c>
      <c r="S144">
        <v>172616790406</v>
      </c>
      <c r="T144" t="s">
        <v>7258</v>
      </c>
      <c r="U144" t="s">
        <v>7259</v>
      </c>
      <c r="V144" t="s">
        <v>7260</v>
      </c>
      <c r="Z144">
        <v>118.69535330682901</v>
      </c>
      <c r="AA144">
        <v>-8.5877490837562807</v>
      </c>
      <c r="AB144" t="s">
        <v>7261</v>
      </c>
      <c r="AC144" t="s">
        <v>216</v>
      </c>
      <c r="AL144" t="s">
        <v>217</v>
      </c>
      <c r="AM144" t="s">
        <v>7262</v>
      </c>
      <c r="AN144" t="s">
        <v>6</v>
      </c>
      <c r="AO144" t="s">
        <v>7263</v>
      </c>
      <c r="AP144" s="57">
        <v>46280.625</v>
      </c>
      <c r="AQ144" t="s">
        <v>2152</v>
      </c>
      <c r="AR144" t="s">
        <v>14</v>
      </c>
      <c r="AS144" t="s">
        <v>913</v>
      </c>
      <c r="AT144" t="s">
        <v>220</v>
      </c>
      <c r="AV144" t="s">
        <v>7264</v>
      </c>
      <c r="AW144" t="s">
        <v>3069</v>
      </c>
      <c r="AX144" t="s">
        <v>222</v>
      </c>
      <c r="BA144" s="57">
        <v>46280.625</v>
      </c>
      <c r="BB144" t="s">
        <v>7262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BIMA</v>
      </c>
    </row>
    <row r="145" spans="1:61">
      <c r="A145">
        <v>144</v>
      </c>
      <c r="B145">
        <v>1002581590</v>
      </c>
      <c r="C145">
        <v>3</v>
      </c>
      <c r="D145" t="s">
        <v>45</v>
      </c>
      <c r="E145">
        <v>5</v>
      </c>
      <c r="F145" t="s">
        <v>210</v>
      </c>
      <c r="G145" t="s">
        <v>110</v>
      </c>
      <c r="H145" t="s">
        <v>238</v>
      </c>
      <c r="I145" t="s">
        <v>212</v>
      </c>
      <c r="J145" t="s">
        <v>213</v>
      </c>
      <c r="K145" t="s">
        <v>149</v>
      </c>
      <c r="L145" t="s">
        <v>214</v>
      </c>
      <c r="M145" t="s">
        <v>2162</v>
      </c>
      <c r="N145" t="s">
        <v>215</v>
      </c>
      <c r="O145" s="57">
        <v>46275.739537037036</v>
      </c>
      <c r="P145" s="57">
        <v>46276.644236111111</v>
      </c>
      <c r="Q145">
        <v>69387975</v>
      </c>
      <c r="S145">
        <v>172616790377</v>
      </c>
      <c r="T145" t="s">
        <v>6435</v>
      </c>
      <c r="U145" t="s">
        <v>6436</v>
      </c>
      <c r="V145" t="s">
        <v>6437</v>
      </c>
      <c r="Z145">
        <v>118.837640807032</v>
      </c>
      <c r="AA145">
        <v>-8.6944984276165602</v>
      </c>
      <c r="AB145" t="s">
        <v>6438</v>
      </c>
      <c r="AC145" t="s">
        <v>216</v>
      </c>
      <c r="AL145" t="s">
        <v>217</v>
      </c>
      <c r="AM145" t="s">
        <v>6439</v>
      </c>
      <c r="AN145" t="s">
        <v>6</v>
      </c>
      <c r="AO145" s="57">
        <v>46304.746550925927</v>
      </c>
      <c r="AP145" s="57">
        <v>46276.625</v>
      </c>
      <c r="AR145" t="s">
        <v>5189</v>
      </c>
      <c r="AS145" t="s">
        <v>913</v>
      </c>
      <c r="AT145" t="s">
        <v>220</v>
      </c>
      <c r="AV145" t="s">
        <v>7265</v>
      </c>
      <c r="AW145" t="s">
        <v>6440</v>
      </c>
      <c r="AX145" t="s">
        <v>222</v>
      </c>
      <c r="BA145" s="57">
        <v>46276.625</v>
      </c>
      <c r="BB145" t="s">
        <v>6439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BIMA</v>
      </c>
    </row>
    <row r="146" spans="1:61">
      <c r="A146">
        <v>145</v>
      </c>
      <c r="B146">
        <v>1002589608</v>
      </c>
      <c r="C146">
        <v>3</v>
      </c>
      <c r="D146" t="s">
        <v>45</v>
      </c>
      <c r="E146">
        <v>5</v>
      </c>
      <c r="F146" t="s">
        <v>210</v>
      </c>
      <c r="G146" t="s">
        <v>110</v>
      </c>
      <c r="H146" t="s">
        <v>238</v>
      </c>
      <c r="I146" t="s">
        <v>212</v>
      </c>
      <c r="J146" t="s">
        <v>213</v>
      </c>
      <c r="K146" t="s">
        <v>149</v>
      </c>
      <c r="L146" t="s">
        <v>214</v>
      </c>
      <c r="M146" t="s">
        <v>239</v>
      </c>
      <c r="N146" t="s">
        <v>215</v>
      </c>
      <c r="O146" s="57">
        <v>46280.637453703705</v>
      </c>
      <c r="P146" s="57">
        <v>46280.638958333337</v>
      </c>
      <c r="Q146">
        <v>69390881</v>
      </c>
      <c r="S146">
        <v>172616790414</v>
      </c>
      <c r="T146" t="s">
        <v>7266</v>
      </c>
      <c r="U146" t="s">
        <v>7267</v>
      </c>
      <c r="V146" t="s">
        <v>7268</v>
      </c>
      <c r="Z146">
        <v>118.703287</v>
      </c>
      <c r="AA146">
        <v>-8.5968269999999993</v>
      </c>
      <c r="AB146" t="s">
        <v>7269</v>
      </c>
      <c r="AC146" t="s">
        <v>236</v>
      </c>
      <c r="AL146" t="s">
        <v>217</v>
      </c>
      <c r="AM146" t="s">
        <v>7270</v>
      </c>
      <c r="AN146" t="s">
        <v>6</v>
      </c>
      <c r="AO146" t="s">
        <v>7271</v>
      </c>
      <c r="AP146" s="57">
        <v>46281.625</v>
      </c>
      <c r="AR146" t="s">
        <v>240</v>
      </c>
      <c r="AS146" t="s">
        <v>913</v>
      </c>
      <c r="AT146" t="s">
        <v>552</v>
      </c>
      <c r="AV146" t="s">
        <v>239</v>
      </c>
      <c r="AW146" t="s">
        <v>7272</v>
      </c>
      <c r="AX146" t="s">
        <v>222</v>
      </c>
      <c r="BA146" s="57">
        <v>46281.625</v>
      </c>
      <c r="BB146" t="s">
        <v>7270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BIMA</v>
      </c>
    </row>
    <row r="147" spans="1:61">
      <c r="A147">
        <v>146</v>
      </c>
      <c r="B147">
        <v>1002564794</v>
      </c>
      <c r="C147">
        <v>3</v>
      </c>
      <c r="D147" t="s">
        <v>45</v>
      </c>
      <c r="E147">
        <v>5</v>
      </c>
      <c r="F147" t="s">
        <v>210</v>
      </c>
      <c r="G147" t="s">
        <v>110</v>
      </c>
      <c r="H147" t="s">
        <v>313</v>
      </c>
      <c r="I147" t="s">
        <v>212</v>
      </c>
      <c r="J147" t="s">
        <v>213</v>
      </c>
      <c r="K147" t="s">
        <v>149</v>
      </c>
      <c r="L147" t="s">
        <v>214</v>
      </c>
      <c r="M147" t="s">
        <v>76</v>
      </c>
      <c r="N147" t="s">
        <v>215</v>
      </c>
      <c r="O147" s="57">
        <v>46266.444398148145</v>
      </c>
      <c r="P147" s="57">
        <v>46267.712152777778</v>
      </c>
      <c r="Q147">
        <v>69381330</v>
      </c>
      <c r="S147">
        <v>172611786320</v>
      </c>
      <c r="T147" t="s">
        <v>1078</v>
      </c>
      <c r="U147" t="s">
        <v>1079</v>
      </c>
      <c r="V147" t="s">
        <v>1080</v>
      </c>
      <c r="Z147">
        <v>118.490178</v>
      </c>
      <c r="AA147">
        <v>-8.5041910000000005</v>
      </c>
      <c r="AB147" t="s">
        <v>1081</v>
      </c>
      <c r="AC147" t="s">
        <v>236</v>
      </c>
      <c r="AL147" t="s">
        <v>217</v>
      </c>
      <c r="AM147" t="s">
        <v>1082</v>
      </c>
      <c r="AN147" t="s">
        <v>6</v>
      </c>
      <c r="AO147" s="57">
        <v>46031.454826388886</v>
      </c>
      <c r="AP147" s="57">
        <v>46267.333333333336</v>
      </c>
      <c r="AR147" t="s">
        <v>218</v>
      </c>
      <c r="AS147" t="s">
        <v>569</v>
      </c>
      <c r="AT147" t="s">
        <v>552</v>
      </c>
      <c r="AU147">
        <v>20260902</v>
      </c>
      <c r="AV147" t="s">
        <v>221</v>
      </c>
      <c r="AW147" t="s">
        <v>867</v>
      </c>
      <c r="AX147" t="s">
        <v>222</v>
      </c>
      <c r="BA147" s="57">
        <v>46267.333333333336</v>
      </c>
      <c r="BB147" t="s">
        <v>1082</v>
      </c>
      <c r="BC147">
        <v>2026</v>
      </c>
      <c r="BD147">
        <v>9</v>
      </c>
      <c r="BE147">
        <v>2</v>
      </c>
      <c r="BF147" s="6">
        <f t="shared" si="6"/>
        <v>46267</v>
      </c>
      <c r="BG147">
        <f t="shared" si="7"/>
        <v>-0.33333333333575865</v>
      </c>
      <c r="BH147" t="str">
        <f t="shared" si="8"/>
        <v>COMPLY</v>
      </c>
      <c r="BI147" t="str">
        <f>VLOOKUP(H147,Sheet2!$A$1:$B$270,2,FALSE)</f>
        <v>BIMA</v>
      </c>
    </row>
    <row r="148" spans="1:61">
      <c r="A148">
        <v>147</v>
      </c>
      <c r="B148">
        <v>1002588529</v>
      </c>
      <c r="C148">
        <v>3</v>
      </c>
      <c r="D148" t="s">
        <v>45</v>
      </c>
      <c r="E148">
        <v>5</v>
      </c>
      <c r="F148" t="s">
        <v>210</v>
      </c>
      <c r="G148" t="s">
        <v>110</v>
      </c>
      <c r="H148" t="s">
        <v>313</v>
      </c>
      <c r="I148" t="s">
        <v>212</v>
      </c>
      <c r="J148" t="s">
        <v>213</v>
      </c>
      <c r="K148" t="s">
        <v>149</v>
      </c>
      <c r="L148" t="s">
        <v>214</v>
      </c>
      <c r="M148" t="s">
        <v>76</v>
      </c>
      <c r="N148" t="s">
        <v>215</v>
      </c>
      <c r="O148" s="57">
        <v>46280.464513888888</v>
      </c>
      <c r="P148" s="57">
        <v>46281.337118055555</v>
      </c>
      <c r="Q148">
        <v>69390543</v>
      </c>
      <c r="S148">
        <v>172611786399</v>
      </c>
      <c r="T148" t="s">
        <v>7273</v>
      </c>
      <c r="U148" t="s">
        <v>7274</v>
      </c>
      <c r="V148" t="s">
        <v>7275</v>
      </c>
      <c r="Z148">
        <v>118.3056411</v>
      </c>
      <c r="AA148">
        <v>-8.5166896999999899</v>
      </c>
      <c r="AB148" t="s">
        <v>7276</v>
      </c>
      <c r="AC148" t="s">
        <v>236</v>
      </c>
      <c r="AL148" t="s">
        <v>217</v>
      </c>
      <c r="AM148" t="s">
        <v>7277</v>
      </c>
      <c r="AN148" t="s">
        <v>6</v>
      </c>
      <c r="AO148" t="s">
        <v>7278</v>
      </c>
      <c r="AP148" s="57">
        <v>46281.333333333336</v>
      </c>
      <c r="AR148" t="s">
        <v>218</v>
      </c>
      <c r="AS148" t="s">
        <v>569</v>
      </c>
      <c r="AT148" t="s">
        <v>230</v>
      </c>
      <c r="AU148">
        <v>20260916</v>
      </c>
      <c r="AV148" t="s">
        <v>221</v>
      </c>
      <c r="AW148" t="s">
        <v>7118</v>
      </c>
      <c r="AX148" t="s">
        <v>222</v>
      </c>
      <c r="BA148" s="57">
        <v>46281.333333333336</v>
      </c>
      <c r="BB148" t="s">
        <v>7277</v>
      </c>
      <c r="BC148">
        <v>2026</v>
      </c>
      <c r="BD148">
        <v>9</v>
      </c>
      <c r="BE148">
        <v>16</v>
      </c>
      <c r="BF148" s="6">
        <f t="shared" si="6"/>
        <v>46281</v>
      </c>
      <c r="BG148">
        <f t="shared" si="7"/>
        <v>-0.33333333333575865</v>
      </c>
      <c r="BH148" t="str">
        <f t="shared" si="8"/>
        <v>COMPLY</v>
      </c>
      <c r="BI148" t="str">
        <f>VLOOKUP(H148,Sheet2!$A$1:$B$270,2,FALSE)</f>
        <v>BIMA</v>
      </c>
    </row>
    <row r="149" spans="1:61">
      <c r="A149">
        <v>148</v>
      </c>
      <c r="B149">
        <v>1002583171</v>
      </c>
      <c r="C149">
        <v>3</v>
      </c>
      <c r="D149" t="s">
        <v>45</v>
      </c>
      <c r="E149">
        <v>5</v>
      </c>
      <c r="F149" t="s">
        <v>210</v>
      </c>
      <c r="G149" t="s">
        <v>110</v>
      </c>
      <c r="H149" t="s">
        <v>313</v>
      </c>
      <c r="I149" t="s">
        <v>212</v>
      </c>
      <c r="J149" t="s">
        <v>213</v>
      </c>
      <c r="K149" t="s">
        <v>149</v>
      </c>
      <c r="L149" t="s">
        <v>214</v>
      </c>
      <c r="M149" t="s">
        <v>2154</v>
      </c>
      <c r="N149" t="s">
        <v>215</v>
      </c>
      <c r="O149" s="57">
        <v>46276.649965277778</v>
      </c>
      <c r="P149" s="57">
        <v>46279.4609837963</v>
      </c>
      <c r="Q149">
        <v>69388582</v>
      </c>
      <c r="S149">
        <v>172611786378</v>
      </c>
      <c r="T149" t="s">
        <v>7279</v>
      </c>
      <c r="U149" t="s">
        <v>7280</v>
      </c>
      <c r="V149" t="s">
        <v>7281</v>
      </c>
      <c r="Z149">
        <v>118.42805051121</v>
      </c>
      <c r="AA149">
        <v>-8.5474679875768391</v>
      </c>
      <c r="AB149" t="s">
        <v>7282</v>
      </c>
      <c r="AC149" t="s">
        <v>236</v>
      </c>
      <c r="AL149" t="s">
        <v>217</v>
      </c>
      <c r="AM149" t="s">
        <v>7283</v>
      </c>
      <c r="AN149" t="s">
        <v>6</v>
      </c>
      <c r="AO149" s="57">
        <v>46335.652731481481</v>
      </c>
      <c r="AP149" s="57">
        <v>46277.625</v>
      </c>
      <c r="AR149" t="s">
        <v>14</v>
      </c>
      <c r="AS149" t="s">
        <v>569</v>
      </c>
      <c r="AT149" t="s">
        <v>230</v>
      </c>
      <c r="AV149" t="s">
        <v>7284</v>
      </c>
      <c r="AW149" t="s">
        <v>7285</v>
      </c>
      <c r="AX149" t="s">
        <v>222</v>
      </c>
      <c r="BA149" s="57">
        <v>46277.625</v>
      </c>
      <c r="BB149" t="s">
        <v>7283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BIMA</v>
      </c>
    </row>
    <row r="150" spans="1:61">
      <c r="A150">
        <v>149</v>
      </c>
      <c r="B150">
        <v>1002582538</v>
      </c>
      <c r="C150">
        <v>3</v>
      </c>
      <c r="D150" t="s">
        <v>45</v>
      </c>
      <c r="E150">
        <v>5</v>
      </c>
      <c r="F150" t="s">
        <v>210</v>
      </c>
      <c r="G150" t="s">
        <v>110</v>
      </c>
      <c r="H150" t="s">
        <v>313</v>
      </c>
      <c r="I150" t="s">
        <v>212</v>
      </c>
      <c r="J150" t="s">
        <v>213</v>
      </c>
      <c r="K150" t="s">
        <v>149</v>
      </c>
      <c r="L150" t="s">
        <v>214</v>
      </c>
      <c r="M150" t="s">
        <v>224</v>
      </c>
      <c r="N150" t="s">
        <v>215</v>
      </c>
      <c r="O150" s="57">
        <v>46276.547881944447</v>
      </c>
      <c r="P150" s="57">
        <v>46277.473611111112</v>
      </c>
      <c r="Q150">
        <v>69388363</v>
      </c>
      <c r="S150">
        <v>172611786376</v>
      </c>
      <c r="T150" t="s">
        <v>7286</v>
      </c>
      <c r="U150" t="s">
        <v>7287</v>
      </c>
      <c r="V150" t="s">
        <v>7288</v>
      </c>
      <c r="Z150">
        <v>118.383111069946</v>
      </c>
      <c r="AA150">
        <v>-8.8023532548042596</v>
      </c>
      <c r="AB150" t="s">
        <v>7289</v>
      </c>
      <c r="AC150" t="s">
        <v>236</v>
      </c>
      <c r="AL150" t="s">
        <v>217</v>
      </c>
      <c r="AM150" t="s">
        <v>7290</v>
      </c>
      <c r="AN150" t="s">
        <v>6</v>
      </c>
      <c r="AO150" s="57">
        <v>46335.559756944444</v>
      </c>
      <c r="AP150" s="57">
        <v>46277.458333333336</v>
      </c>
      <c r="AR150" t="s">
        <v>18</v>
      </c>
      <c r="AS150" t="s">
        <v>569</v>
      </c>
      <c r="AT150" t="s">
        <v>230</v>
      </c>
      <c r="AV150" t="s">
        <v>226</v>
      </c>
      <c r="AW150" t="s">
        <v>885</v>
      </c>
      <c r="AX150" t="s">
        <v>222</v>
      </c>
      <c r="BA150" s="57">
        <v>46277.458333333336</v>
      </c>
      <c r="BB150" t="s">
        <v>7290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BIMA</v>
      </c>
    </row>
    <row r="151" spans="1:61">
      <c r="A151">
        <v>150</v>
      </c>
      <c r="B151">
        <v>1002585937</v>
      </c>
      <c r="C151">
        <v>3</v>
      </c>
      <c r="D151" t="s">
        <v>45</v>
      </c>
      <c r="E151">
        <v>5</v>
      </c>
      <c r="F151" t="s">
        <v>210</v>
      </c>
      <c r="G151" t="s">
        <v>110</v>
      </c>
      <c r="H151" t="s">
        <v>313</v>
      </c>
      <c r="I151" t="s">
        <v>212</v>
      </c>
      <c r="J151" t="s">
        <v>213</v>
      </c>
      <c r="K151" t="s">
        <v>149</v>
      </c>
      <c r="M151" t="s">
        <v>2162</v>
      </c>
      <c r="N151" t="s">
        <v>215</v>
      </c>
      <c r="O151" s="57">
        <v>46279.457094907404</v>
      </c>
      <c r="P151" s="57">
        <v>46279.539375</v>
      </c>
      <c r="Q151">
        <v>69388582</v>
      </c>
      <c r="S151">
        <v>172611786390</v>
      </c>
      <c r="T151" t="s">
        <v>7279</v>
      </c>
      <c r="U151" t="s">
        <v>7291</v>
      </c>
      <c r="V151" t="s">
        <v>7292</v>
      </c>
      <c r="Z151">
        <v>118.42810038</v>
      </c>
      <c r="AA151">
        <v>-8.5476390149999997</v>
      </c>
      <c r="AB151" t="s">
        <v>7282</v>
      </c>
      <c r="AC151" t="s">
        <v>284</v>
      </c>
      <c r="AL151" t="s">
        <v>217</v>
      </c>
      <c r="AM151" t="s">
        <v>7293</v>
      </c>
      <c r="AN151" t="s">
        <v>6</v>
      </c>
      <c r="AO151" t="s">
        <v>7224</v>
      </c>
      <c r="AQ151" t="s">
        <v>2152</v>
      </c>
      <c r="AR151" t="s">
        <v>2171</v>
      </c>
      <c r="AS151" t="s">
        <v>569</v>
      </c>
      <c r="AT151" t="s">
        <v>230</v>
      </c>
      <c r="AV151" t="s">
        <v>7294</v>
      </c>
      <c r="AW151" t="s">
        <v>545</v>
      </c>
      <c r="AX151" t="s">
        <v>222</v>
      </c>
      <c r="BA151" s="57">
        <v>46279.291666666664</v>
      </c>
      <c r="BB151" t="s">
        <v>7293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BIMA</v>
      </c>
    </row>
    <row r="152" spans="1:61">
      <c r="A152">
        <v>151</v>
      </c>
      <c r="B152">
        <v>1002585966</v>
      </c>
      <c r="C152">
        <v>3</v>
      </c>
      <c r="D152" t="s">
        <v>45</v>
      </c>
      <c r="E152">
        <v>5</v>
      </c>
      <c r="F152" t="s">
        <v>210</v>
      </c>
      <c r="G152" t="s">
        <v>110</v>
      </c>
      <c r="H152" t="s">
        <v>313</v>
      </c>
      <c r="I152" t="s">
        <v>212</v>
      </c>
      <c r="J152" t="s">
        <v>213</v>
      </c>
      <c r="K152" t="s">
        <v>149</v>
      </c>
      <c r="M152" t="s">
        <v>2162</v>
      </c>
      <c r="N152" t="s">
        <v>215</v>
      </c>
      <c r="O152" s="57">
        <v>46279.460995370369</v>
      </c>
      <c r="P152" s="57">
        <v>46279.477766203701</v>
      </c>
      <c r="Q152">
        <v>69388582</v>
      </c>
      <c r="S152">
        <v>172611786391</v>
      </c>
      <c r="T152" t="s">
        <v>7279</v>
      </c>
      <c r="U152" t="s">
        <v>7295</v>
      </c>
      <c r="V152" t="s">
        <v>7296</v>
      </c>
      <c r="Z152">
        <v>118.4273254</v>
      </c>
      <c r="AA152">
        <v>-8.5471623999999995</v>
      </c>
      <c r="AB152" t="s">
        <v>7282</v>
      </c>
      <c r="AC152" t="s">
        <v>284</v>
      </c>
      <c r="AL152" t="s">
        <v>217</v>
      </c>
      <c r="AM152" t="s">
        <v>7293</v>
      </c>
      <c r="AN152" t="s">
        <v>6</v>
      </c>
      <c r="AO152" t="s">
        <v>7224</v>
      </c>
      <c r="AQ152" t="s">
        <v>2152</v>
      </c>
      <c r="AR152" t="s">
        <v>2171</v>
      </c>
      <c r="AS152" t="s">
        <v>569</v>
      </c>
      <c r="AT152" t="s">
        <v>230</v>
      </c>
      <c r="AV152" t="s">
        <v>7297</v>
      </c>
      <c r="AW152" t="s">
        <v>544</v>
      </c>
      <c r="AX152" t="s">
        <v>222</v>
      </c>
      <c r="BA152" s="57">
        <v>46279.291666666664</v>
      </c>
      <c r="BB152" t="s">
        <v>7293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BIMA</v>
      </c>
    </row>
    <row r="153" spans="1:61">
      <c r="A153">
        <v>152</v>
      </c>
      <c r="B153">
        <v>1002576215</v>
      </c>
      <c r="C153">
        <v>3</v>
      </c>
      <c r="D153" t="s">
        <v>45</v>
      </c>
      <c r="E153">
        <v>5</v>
      </c>
      <c r="F153" t="s">
        <v>210</v>
      </c>
      <c r="G153" t="s">
        <v>110</v>
      </c>
      <c r="H153" t="s">
        <v>529</v>
      </c>
      <c r="I153" t="s">
        <v>212</v>
      </c>
      <c r="J153" t="s">
        <v>213</v>
      </c>
      <c r="K153" t="s">
        <v>149</v>
      </c>
      <c r="M153" t="s">
        <v>76</v>
      </c>
      <c r="N153" t="s">
        <v>215</v>
      </c>
      <c r="O153" s="57">
        <v>46273.381898148145</v>
      </c>
      <c r="P153" s="57">
        <v>46273.652233796296</v>
      </c>
      <c r="Q153">
        <v>69384698</v>
      </c>
      <c r="S153">
        <v>172611203055</v>
      </c>
      <c r="T153" t="s">
        <v>3789</v>
      </c>
      <c r="U153" t="s">
        <v>3790</v>
      </c>
      <c r="V153" t="s">
        <v>3791</v>
      </c>
      <c r="Z153">
        <v>118.2648999</v>
      </c>
      <c r="AA153">
        <v>-8.5191055999999996</v>
      </c>
      <c r="AB153" t="s">
        <v>3792</v>
      </c>
      <c r="AC153" t="s">
        <v>284</v>
      </c>
      <c r="AL153" t="s">
        <v>217</v>
      </c>
      <c r="AM153" t="s">
        <v>3793</v>
      </c>
      <c r="AN153" t="s">
        <v>6</v>
      </c>
      <c r="AO153" s="57">
        <v>46243.382407407407</v>
      </c>
      <c r="AR153" t="s">
        <v>218</v>
      </c>
      <c r="AS153" t="s">
        <v>569</v>
      </c>
      <c r="AT153" t="s">
        <v>230</v>
      </c>
      <c r="AU153">
        <v>20260908</v>
      </c>
      <c r="AV153" t="s">
        <v>221</v>
      </c>
      <c r="AW153" t="s">
        <v>545</v>
      </c>
      <c r="AX153" t="s">
        <v>222</v>
      </c>
      <c r="BA153" s="57">
        <v>46273.291666666664</v>
      </c>
      <c r="BB153" t="s">
        <v>3793</v>
      </c>
      <c r="BC153">
        <v>2026</v>
      </c>
      <c r="BD153">
        <v>9</v>
      </c>
      <c r="BE153">
        <v>8</v>
      </c>
      <c r="BF153" s="6">
        <f t="shared" si="6"/>
        <v>46273</v>
      </c>
      <c r="BG153">
        <f t="shared" si="7"/>
        <v>-0.29166666666424135</v>
      </c>
      <c r="BH153" t="str">
        <f t="shared" si="8"/>
        <v>COMPLY</v>
      </c>
      <c r="BI153" t="str">
        <f>VLOOKUP(H153,Sheet2!$A$1:$B$270,2,FALSE)</f>
        <v>BIMA</v>
      </c>
    </row>
    <row r="154" spans="1:61">
      <c r="A154">
        <v>153</v>
      </c>
      <c r="B154">
        <v>1002573435</v>
      </c>
      <c r="C154">
        <v>3</v>
      </c>
      <c r="D154" t="s">
        <v>45</v>
      </c>
      <c r="E154">
        <v>5</v>
      </c>
      <c r="F154" t="s">
        <v>210</v>
      </c>
      <c r="G154" t="s">
        <v>110</v>
      </c>
      <c r="H154" t="s">
        <v>529</v>
      </c>
      <c r="I154" t="s">
        <v>212</v>
      </c>
      <c r="J154" t="s">
        <v>213</v>
      </c>
      <c r="K154" t="s">
        <v>149</v>
      </c>
      <c r="L154" t="s">
        <v>214</v>
      </c>
      <c r="M154" t="s">
        <v>2154</v>
      </c>
      <c r="N154" t="s">
        <v>215</v>
      </c>
      <c r="O154" s="57">
        <v>46271.322870370372</v>
      </c>
      <c r="P154" s="57">
        <v>46273.381886574076</v>
      </c>
      <c r="Q154">
        <v>69384698</v>
      </c>
      <c r="S154">
        <v>172611203048</v>
      </c>
      <c r="T154" t="s">
        <v>3789</v>
      </c>
      <c r="U154" t="s">
        <v>5458</v>
      </c>
      <c r="V154" t="s">
        <v>5459</v>
      </c>
      <c r="Z154">
        <v>117.751867</v>
      </c>
      <c r="AA154">
        <v>-8.1861560000000004</v>
      </c>
      <c r="AB154" t="s">
        <v>3792</v>
      </c>
      <c r="AC154" t="s">
        <v>236</v>
      </c>
      <c r="AL154" t="s">
        <v>217</v>
      </c>
      <c r="AM154" t="s">
        <v>5460</v>
      </c>
      <c r="AN154" t="s">
        <v>6</v>
      </c>
      <c r="AO154" s="57">
        <v>46182.329756944448</v>
      </c>
      <c r="AP154" s="57">
        <v>46272.333333333336</v>
      </c>
      <c r="AR154" t="s">
        <v>14</v>
      </c>
      <c r="AS154" t="s">
        <v>569</v>
      </c>
      <c r="AT154" t="s">
        <v>230</v>
      </c>
      <c r="AV154" t="s">
        <v>5461</v>
      </c>
      <c r="AW154" t="s">
        <v>882</v>
      </c>
      <c r="AX154" t="s">
        <v>222</v>
      </c>
      <c r="BA154" s="57">
        <v>46272.333333333336</v>
      </c>
      <c r="BB154" t="s">
        <v>5460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str">
        <f>VLOOKUP(H154,Sheet2!$A$1:$B$270,2,FALSE)</f>
        <v>BIMA</v>
      </c>
    </row>
    <row r="155" spans="1:61">
      <c r="A155">
        <v>154</v>
      </c>
      <c r="B155">
        <v>1002577496</v>
      </c>
      <c r="C155">
        <v>3</v>
      </c>
      <c r="D155" t="s">
        <v>45</v>
      </c>
      <c r="E155">
        <v>5</v>
      </c>
      <c r="F155" t="s">
        <v>210</v>
      </c>
      <c r="G155" t="s">
        <v>110</v>
      </c>
      <c r="H155" t="s">
        <v>529</v>
      </c>
      <c r="I155" t="s">
        <v>212</v>
      </c>
      <c r="J155" t="s">
        <v>213</v>
      </c>
      <c r="K155" t="s">
        <v>149</v>
      </c>
      <c r="L155" t="s">
        <v>214</v>
      </c>
      <c r="M155" t="s">
        <v>2162</v>
      </c>
      <c r="N155" t="s">
        <v>215</v>
      </c>
      <c r="O155" s="57">
        <v>46273.668703703705</v>
      </c>
      <c r="P155" s="57">
        <v>46274.650833333333</v>
      </c>
      <c r="Q155">
        <v>69386336</v>
      </c>
      <c r="S155">
        <v>172611203056</v>
      </c>
      <c r="T155" t="s">
        <v>3258</v>
      </c>
      <c r="U155" t="s">
        <v>3259</v>
      </c>
      <c r="V155" t="s">
        <v>3260</v>
      </c>
      <c r="Z155">
        <v>117.75592</v>
      </c>
      <c r="AA155">
        <v>-8.183821</v>
      </c>
      <c r="AB155" t="s">
        <v>3261</v>
      </c>
      <c r="AC155" t="s">
        <v>236</v>
      </c>
      <c r="AL155" t="s">
        <v>217</v>
      </c>
      <c r="AM155" t="s">
        <v>3262</v>
      </c>
      <c r="AN155" t="s">
        <v>6</v>
      </c>
      <c r="AO155" s="57">
        <v>46243.67355324074</v>
      </c>
      <c r="AP155" s="57">
        <v>46274.625</v>
      </c>
      <c r="AR155" t="s">
        <v>5189</v>
      </c>
      <c r="AS155" t="s">
        <v>569</v>
      </c>
      <c r="AT155" t="s">
        <v>230</v>
      </c>
      <c r="AV155" t="s">
        <v>6038</v>
      </c>
      <c r="AW155" t="s">
        <v>882</v>
      </c>
      <c r="AX155" t="s">
        <v>222</v>
      </c>
      <c r="BA155" s="57">
        <v>46274.625</v>
      </c>
      <c r="BB155" t="s">
        <v>3262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str">
        <f>VLOOKUP(H155,Sheet2!$A$1:$B$270,2,FALSE)</f>
        <v>BIMA</v>
      </c>
    </row>
    <row r="156" spans="1:61">
      <c r="A156">
        <v>155</v>
      </c>
      <c r="B156">
        <v>1002578287</v>
      </c>
      <c r="C156">
        <v>3</v>
      </c>
      <c r="D156" t="s">
        <v>45</v>
      </c>
      <c r="E156">
        <v>5</v>
      </c>
      <c r="F156" t="s">
        <v>210</v>
      </c>
      <c r="G156" t="s">
        <v>110</v>
      </c>
      <c r="H156" t="s">
        <v>529</v>
      </c>
      <c r="I156" t="s">
        <v>212</v>
      </c>
      <c r="J156" t="s">
        <v>213</v>
      </c>
      <c r="K156" t="s">
        <v>149</v>
      </c>
      <c r="L156" t="s">
        <v>214</v>
      </c>
      <c r="M156" t="s">
        <v>2162</v>
      </c>
      <c r="N156" t="s">
        <v>215</v>
      </c>
      <c r="O156" s="57">
        <v>46274.435381944444</v>
      </c>
      <c r="P156" s="57">
        <v>46275.337013888886</v>
      </c>
      <c r="Q156">
        <v>69386688</v>
      </c>
      <c r="S156">
        <v>172611203057</v>
      </c>
      <c r="T156" t="s">
        <v>6014</v>
      </c>
      <c r="U156" t="s">
        <v>6015</v>
      </c>
      <c r="V156" t="s">
        <v>6016</v>
      </c>
      <c r="Z156">
        <v>117.742975987493</v>
      </c>
      <c r="AA156">
        <v>-8.1836922153327691</v>
      </c>
      <c r="AB156" t="s">
        <v>6017</v>
      </c>
      <c r="AC156" t="s">
        <v>216</v>
      </c>
      <c r="AL156" t="s">
        <v>217</v>
      </c>
      <c r="AM156" t="s">
        <v>6018</v>
      </c>
      <c r="AN156" t="s">
        <v>6</v>
      </c>
      <c r="AO156" s="57">
        <v>46274.444444444445</v>
      </c>
      <c r="AP156" s="57">
        <v>46275.333333333336</v>
      </c>
      <c r="AR156" t="s">
        <v>5189</v>
      </c>
      <c r="AS156" t="s">
        <v>569</v>
      </c>
      <c r="AT156" t="s">
        <v>230</v>
      </c>
      <c r="AV156" t="s">
        <v>6019</v>
      </c>
      <c r="AW156" t="s">
        <v>882</v>
      </c>
      <c r="AX156" t="s">
        <v>222</v>
      </c>
      <c r="BA156" s="57">
        <v>46275.333333333336</v>
      </c>
      <c r="BB156" t="s">
        <v>6018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BIMA</v>
      </c>
    </row>
    <row r="157" spans="1:61">
      <c r="A157">
        <v>156</v>
      </c>
      <c r="B157">
        <v>1002569771</v>
      </c>
      <c r="C157">
        <v>3</v>
      </c>
      <c r="D157" t="s">
        <v>45</v>
      </c>
      <c r="E157">
        <v>5</v>
      </c>
      <c r="F157" t="s">
        <v>210</v>
      </c>
      <c r="G157" t="s">
        <v>118</v>
      </c>
      <c r="H157" t="s">
        <v>367</v>
      </c>
      <c r="I157" t="s">
        <v>212</v>
      </c>
      <c r="J157" t="s">
        <v>213</v>
      </c>
      <c r="K157" t="s">
        <v>149</v>
      </c>
      <c r="M157" t="s">
        <v>76</v>
      </c>
      <c r="N157" t="s">
        <v>215</v>
      </c>
      <c r="O157" s="57">
        <v>46268.566331018519</v>
      </c>
      <c r="P157" s="57">
        <v>46268.663298611114</v>
      </c>
      <c r="Q157">
        <v>69379218</v>
      </c>
      <c r="S157">
        <v>172612801408</v>
      </c>
      <c r="T157" t="s">
        <v>2814</v>
      </c>
      <c r="U157" t="s">
        <v>2815</v>
      </c>
      <c r="V157" t="s">
        <v>2816</v>
      </c>
      <c r="Z157">
        <v>118.0050055</v>
      </c>
      <c r="AA157">
        <v>-8.7703138000000003</v>
      </c>
      <c r="AB157" t="s">
        <v>2817</v>
      </c>
      <c r="AC157" t="s">
        <v>216</v>
      </c>
      <c r="AL157" t="s">
        <v>217</v>
      </c>
      <c r="AM157" t="s">
        <v>2818</v>
      </c>
      <c r="AN157" t="s">
        <v>6</v>
      </c>
      <c r="AO157" s="57">
        <v>46090.569456018522</v>
      </c>
      <c r="AR157" t="s">
        <v>218</v>
      </c>
      <c r="AS157" t="s">
        <v>900</v>
      </c>
      <c r="AT157" t="s">
        <v>220</v>
      </c>
      <c r="AU157">
        <v>20260903</v>
      </c>
      <c r="AV157" t="s">
        <v>221</v>
      </c>
      <c r="AW157" t="s">
        <v>567</v>
      </c>
      <c r="AX157" t="s">
        <v>222</v>
      </c>
      <c r="BA157" s="57">
        <v>46268.291666666664</v>
      </c>
      <c r="BB157" t="s">
        <v>2818</v>
      </c>
      <c r="BC157">
        <v>2026</v>
      </c>
      <c r="BD157">
        <v>9</v>
      </c>
      <c r="BE157">
        <v>3</v>
      </c>
      <c r="BF157" s="6">
        <f t="shared" si="6"/>
        <v>46268</v>
      </c>
      <c r="BG157">
        <f t="shared" si="7"/>
        <v>-0.29166666666424135</v>
      </c>
      <c r="BH157" t="str">
        <f t="shared" si="8"/>
        <v>COMPLY</v>
      </c>
      <c r="BI157" t="str">
        <f>VLOOKUP(H157,Sheet2!$A$1:$B$270,2,FALSE)</f>
        <v>SUMBAWA</v>
      </c>
    </row>
    <row r="158" spans="1:61">
      <c r="A158">
        <v>157</v>
      </c>
      <c r="B158">
        <v>1002588051</v>
      </c>
      <c r="C158">
        <v>3</v>
      </c>
      <c r="D158" t="s">
        <v>45</v>
      </c>
      <c r="E158">
        <v>5</v>
      </c>
      <c r="F158" t="s">
        <v>210</v>
      </c>
      <c r="G158" t="s">
        <v>118</v>
      </c>
      <c r="H158" t="s">
        <v>367</v>
      </c>
      <c r="I158" t="s">
        <v>212</v>
      </c>
      <c r="J158" t="s">
        <v>213</v>
      </c>
      <c r="K158" t="s">
        <v>149</v>
      </c>
      <c r="M158" t="s">
        <v>76</v>
      </c>
      <c r="N158" t="s">
        <v>215</v>
      </c>
      <c r="O158" s="57">
        <v>46280.39303240741</v>
      </c>
      <c r="P158" s="57">
        <v>46280.545254629629</v>
      </c>
      <c r="Q158">
        <v>69388640</v>
      </c>
      <c r="S158">
        <v>172612801584</v>
      </c>
      <c r="T158" t="s">
        <v>7298</v>
      </c>
      <c r="U158" t="s">
        <v>7299</v>
      </c>
      <c r="V158" t="s">
        <v>7300</v>
      </c>
      <c r="Z158">
        <v>118.0050055</v>
      </c>
      <c r="AA158">
        <v>-8.7703138000000003</v>
      </c>
      <c r="AB158" t="s">
        <v>7301</v>
      </c>
      <c r="AC158" t="s">
        <v>216</v>
      </c>
      <c r="AL158" t="s">
        <v>217</v>
      </c>
      <c r="AM158" t="s">
        <v>7302</v>
      </c>
      <c r="AN158" t="s">
        <v>6</v>
      </c>
      <c r="AO158" t="s">
        <v>7050</v>
      </c>
      <c r="AR158" t="s">
        <v>218</v>
      </c>
      <c r="AS158" t="s">
        <v>900</v>
      </c>
      <c r="AT158" t="s">
        <v>344</v>
      </c>
      <c r="AU158">
        <v>20260915</v>
      </c>
      <c r="AV158" t="s">
        <v>221</v>
      </c>
      <c r="AW158" t="s">
        <v>567</v>
      </c>
      <c r="AX158" t="s">
        <v>222</v>
      </c>
      <c r="BA158" s="57">
        <v>46280.291666666664</v>
      </c>
      <c r="BB158" t="s">
        <v>7302</v>
      </c>
      <c r="BC158">
        <v>2026</v>
      </c>
      <c r="BD158">
        <v>9</v>
      </c>
      <c r="BE158">
        <v>15</v>
      </c>
      <c r="BF158" s="6">
        <f t="shared" si="6"/>
        <v>46280</v>
      </c>
      <c r="BG158">
        <f t="shared" si="7"/>
        <v>-0.29166666666424135</v>
      </c>
      <c r="BH158" t="str">
        <f t="shared" si="8"/>
        <v>COMPLY</v>
      </c>
      <c r="BI158" t="str">
        <f>VLOOKUP(H158,Sheet2!$A$1:$B$270,2,FALSE)</f>
        <v>SUMBAWA</v>
      </c>
    </row>
    <row r="159" spans="1:61">
      <c r="A159">
        <v>158</v>
      </c>
      <c r="B159">
        <v>1002570248</v>
      </c>
      <c r="C159">
        <v>3</v>
      </c>
      <c r="D159" t="s">
        <v>45</v>
      </c>
      <c r="E159">
        <v>5</v>
      </c>
      <c r="F159" t="s">
        <v>210</v>
      </c>
      <c r="G159" t="s">
        <v>118</v>
      </c>
      <c r="H159" t="s">
        <v>367</v>
      </c>
      <c r="I159" t="s">
        <v>212</v>
      </c>
      <c r="J159" t="s">
        <v>213</v>
      </c>
      <c r="K159" t="s">
        <v>149</v>
      </c>
      <c r="L159" t="s">
        <v>214</v>
      </c>
      <c r="M159" t="s">
        <v>2151</v>
      </c>
      <c r="N159" t="s">
        <v>215</v>
      </c>
      <c r="O159" s="57">
        <v>46268.650659722225</v>
      </c>
      <c r="P159" s="57">
        <v>46279.646249999998</v>
      </c>
      <c r="Q159">
        <v>69383335</v>
      </c>
      <c r="S159">
        <v>172612801409</v>
      </c>
      <c r="T159" t="s">
        <v>2294</v>
      </c>
      <c r="U159" t="s">
        <v>2295</v>
      </c>
      <c r="V159" t="s">
        <v>2296</v>
      </c>
      <c r="Z159">
        <v>118.00340473651799</v>
      </c>
      <c r="AA159">
        <v>-8.7662761556597903</v>
      </c>
      <c r="AB159" t="s">
        <v>2297</v>
      </c>
      <c r="AC159" t="s">
        <v>216</v>
      </c>
      <c r="AL159" t="s">
        <v>217</v>
      </c>
      <c r="AM159" t="s">
        <v>2298</v>
      </c>
      <c r="AN159" t="s">
        <v>6</v>
      </c>
      <c r="AO159" s="57">
        <v>46090.652951388889</v>
      </c>
      <c r="AP159" s="57">
        <v>46269.541666666664</v>
      </c>
      <c r="AQ159" t="s">
        <v>2155</v>
      </c>
      <c r="AR159" t="s">
        <v>14</v>
      </c>
      <c r="AS159" t="s">
        <v>900</v>
      </c>
      <c r="AT159" t="s">
        <v>230</v>
      </c>
      <c r="AV159" t="s">
        <v>2153</v>
      </c>
      <c r="AW159" t="s">
        <v>889</v>
      </c>
      <c r="AX159" t="s">
        <v>222</v>
      </c>
      <c r="BA159" s="57">
        <v>46269.541666666664</v>
      </c>
      <c r="BB159" t="s">
        <v>2298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SUMBAWA</v>
      </c>
    </row>
    <row r="160" spans="1:61">
      <c r="A160">
        <v>159</v>
      </c>
      <c r="B160">
        <v>1002564872</v>
      </c>
      <c r="C160">
        <v>3</v>
      </c>
      <c r="D160" t="s">
        <v>45</v>
      </c>
      <c r="E160">
        <v>5</v>
      </c>
      <c r="F160" t="s">
        <v>210</v>
      </c>
      <c r="G160" t="s">
        <v>118</v>
      </c>
      <c r="H160" t="s">
        <v>211</v>
      </c>
      <c r="I160" t="s">
        <v>212</v>
      </c>
      <c r="J160" t="s">
        <v>213</v>
      </c>
      <c r="K160" t="s">
        <v>149</v>
      </c>
      <c r="L160" t="s">
        <v>214</v>
      </c>
      <c r="M160" t="s">
        <v>76</v>
      </c>
      <c r="N160" t="s">
        <v>215</v>
      </c>
      <c r="O160" s="57">
        <v>46266.454814814817</v>
      </c>
      <c r="P160" s="57">
        <v>46268.484305555554</v>
      </c>
      <c r="Q160">
        <v>69381348</v>
      </c>
      <c r="S160">
        <v>172606792348</v>
      </c>
      <c r="T160" t="s">
        <v>1177</v>
      </c>
      <c r="U160" t="s">
        <v>1178</v>
      </c>
      <c r="V160" t="s">
        <v>1179</v>
      </c>
      <c r="Z160">
        <v>117.67344566999699</v>
      </c>
      <c r="AA160">
        <v>-8.6544796736751799</v>
      </c>
      <c r="AB160" t="s">
        <v>1180</v>
      </c>
      <c r="AC160" t="s">
        <v>236</v>
      </c>
      <c r="AL160" t="s">
        <v>217</v>
      </c>
      <c r="AM160" t="s">
        <v>1181</v>
      </c>
      <c r="AN160" t="s">
        <v>6</v>
      </c>
      <c r="AO160" s="57">
        <v>46031.465405092589</v>
      </c>
      <c r="AP160" s="57">
        <v>46267.541666666664</v>
      </c>
      <c r="AR160" t="s">
        <v>218</v>
      </c>
      <c r="AS160" t="s">
        <v>219</v>
      </c>
      <c r="AT160" t="s">
        <v>344</v>
      </c>
      <c r="AU160">
        <v>20260903</v>
      </c>
      <c r="AV160" t="s">
        <v>221</v>
      </c>
      <c r="AW160" t="s">
        <v>1182</v>
      </c>
      <c r="AX160" t="s">
        <v>222</v>
      </c>
      <c r="BA160" s="57">
        <v>46267.541666666664</v>
      </c>
      <c r="BB160" t="s">
        <v>1181</v>
      </c>
      <c r="BC160">
        <v>2026</v>
      </c>
      <c r="BD160">
        <v>9</v>
      </c>
      <c r="BE160">
        <v>3</v>
      </c>
      <c r="BF160" s="6">
        <f t="shared" si="6"/>
        <v>46268</v>
      </c>
      <c r="BG160">
        <f t="shared" si="7"/>
        <v>0.45833333333575865</v>
      </c>
      <c r="BH160" t="str">
        <f t="shared" si="8"/>
        <v>COMPLY</v>
      </c>
      <c r="BI160" t="str">
        <f>VLOOKUP(H160,Sheet2!$A$1:$B$270,2,FALSE)</f>
        <v>SUMBAWA</v>
      </c>
    </row>
    <row r="161" spans="1:61">
      <c r="A161">
        <v>160</v>
      </c>
      <c r="B161">
        <v>1002564025</v>
      </c>
      <c r="C161">
        <v>3</v>
      </c>
      <c r="D161" t="s">
        <v>45</v>
      </c>
      <c r="E161">
        <v>5</v>
      </c>
      <c r="F161" t="s">
        <v>210</v>
      </c>
      <c r="G161" t="s">
        <v>118</v>
      </c>
      <c r="H161" t="s">
        <v>211</v>
      </c>
      <c r="I161" t="s">
        <v>212</v>
      </c>
      <c r="J161" t="s">
        <v>213</v>
      </c>
      <c r="K161" t="s">
        <v>149</v>
      </c>
      <c r="L161" t="s">
        <v>214</v>
      </c>
      <c r="M161" t="s">
        <v>76</v>
      </c>
      <c r="N161" t="s">
        <v>215</v>
      </c>
      <c r="O161" s="57">
        <v>46266.313148148147</v>
      </c>
      <c r="P161" s="57">
        <v>46267.697337962964</v>
      </c>
      <c r="Q161">
        <v>69381121</v>
      </c>
      <c r="S161">
        <v>172606792340</v>
      </c>
      <c r="T161" t="s">
        <v>1088</v>
      </c>
      <c r="U161" t="s">
        <v>857</v>
      </c>
      <c r="V161" t="s">
        <v>1089</v>
      </c>
      <c r="Z161">
        <v>117.43840914219599</v>
      </c>
      <c r="AA161">
        <v>-8.6443586928006209</v>
      </c>
      <c r="AB161" t="s">
        <v>1090</v>
      </c>
      <c r="AC161" t="s">
        <v>216</v>
      </c>
      <c r="AL161" t="s">
        <v>217</v>
      </c>
      <c r="AM161" t="s">
        <v>1091</v>
      </c>
      <c r="AN161" t="s">
        <v>6</v>
      </c>
      <c r="AO161" s="57">
        <v>46031.319398148145</v>
      </c>
      <c r="AP161" s="57">
        <v>46267.333333333336</v>
      </c>
      <c r="AR161" t="s">
        <v>218</v>
      </c>
      <c r="AS161" t="s">
        <v>219</v>
      </c>
      <c r="AT161" t="s">
        <v>220</v>
      </c>
      <c r="AU161">
        <v>20260902</v>
      </c>
      <c r="AV161" t="s">
        <v>221</v>
      </c>
      <c r="AW161" t="s">
        <v>840</v>
      </c>
      <c r="AX161" t="s">
        <v>222</v>
      </c>
      <c r="BA161" s="57">
        <v>46267.333333333336</v>
      </c>
      <c r="BB161" t="s">
        <v>1091</v>
      </c>
      <c r="BC161">
        <v>2026</v>
      </c>
      <c r="BD161">
        <v>9</v>
      </c>
      <c r="BE161">
        <v>2</v>
      </c>
      <c r="BF161" s="6">
        <f t="shared" si="6"/>
        <v>46267</v>
      </c>
      <c r="BG161">
        <f t="shared" si="7"/>
        <v>-0.33333333333575865</v>
      </c>
      <c r="BH161" t="str">
        <f t="shared" si="8"/>
        <v>COMPLY</v>
      </c>
      <c r="BI161" t="str">
        <f>VLOOKUP(H161,Sheet2!$A$1:$B$270,2,FALSE)</f>
        <v>SUMBAWA</v>
      </c>
    </row>
    <row r="162" spans="1:61">
      <c r="A162">
        <v>161</v>
      </c>
      <c r="B162">
        <v>1002564394</v>
      </c>
      <c r="C162">
        <v>3</v>
      </c>
      <c r="D162" t="s">
        <v>45</v>
      </c>
      <c r="E162">
        <v>5</v>
      </c>
      <c r="F162" t="s">
        <v>210</v>
      </c>
      <c r="G162" t="s">
        <v>118</v>
      </c>
      <c r="H162" t="s">
        <v>211</v>
      </c>
      <c r="I162" t="s">
        <v>212</v>
      </c>
      <c r="J162" t="s">
        <v>213</v>
      </c>
      <c r="K162" t="s">
        <v>149</v>
      </c>
      <c r="L162" t="s">
        <v>214</v>
      </c>
      <c r="M162" t="s">
        <v>76</v>
      </c>
      <c r="N162" t="s">
        <v>215</v>
      </c>
      <c r="O162" s="57">
        <v>46266.39439814815</v>
      </c>
      <c r="P162" s="57">
        <v>46267.873819444445</v>
      </c>
      <c r="Q162">
        <v>69381216</v>
      </c>
      <c r="S162">
        <v>172606792056</v>
      </c>
      <c r="T162" t="s">
        <v>1073</v>
      </c>
      <c r="U162" t="s">
        <v>1074</v>
      </c>
      <c r="V162" t="s">
        <v>1075</v>
      </c>
      <c r="Z162">
        <v>117.705498151481</v>
      </c>
      <c r="AA162">
        <v>-8.6775460755313905</v>
      </c>
      <c r="AB162" t="s">
        <v>1076</v>
      </c>
      <c r="AC162" t="s">
        <v>216</v>
      </c>
      <c r="AL162" t="s">
        <v>217</v>
      </c>
      <c r="AM162" t="s">
        <v>1077</v>
      </c>
      <c r="AN162" t="s">
        <v>6</v>
      </c>
      <c r="AO162" s="57">
        <v>46031.402905092589</v>
      </c>
      <c r="AP162" s="57">
        <v>46267.333333333336</v>
      </c>
      <c r="AR162" t="s">
        <v>218</v>
      </c>
      <c r="AS162" t="s">
        <v>219</v>
      </c>
      <c r="AT162" t="s">
        <v>344</v>
      </c>
      <c r="AU162">
        <v>20260902</v>
      </c>
      <c r="AV162" t="s">
        <v>221</v>
      </c>
      <c r="AW162" t="s">
        <v>888</v>
      </c>
      <c r="AX162" t="s">
        <v>222</v>
      </c>
      <c r="BA162" s="57">
        <v>46267.333333333336</v>
      </c>
      <c r="BB162" t="s">
        <v>1077</v>
      </c>
      <c r="BC162">
        <v>2026</v>
      </c>
      <c r="BD162">
        <v>9</v>
      </c>
      <c r="BE162">
        <v>2</v>
      </c>
      <c r="BF162" s="6">
        <f t="shared" si="6"/>
        <v>46267</v>
      </c>
      <c r="BG162">
        <f t="shared" si="7"/>
        <v>-0.33333333333575865</v>
      </c>
      <c r="BH162" t="str">
        <f t="shared" si="8"/>
        <v>COMPLY</v>
      </c>
      <c r="BI162" t="str">
        <f>VLOOKUP(H162,Sheet2!$A$1:$B$270,2,FALSE)</f>
        <v>SUMBAWA</v>
      </c>
    </row>
    <row r="163" spans="1:61">
      <c r="A163">
        <v>162</v>
      </c>
      <c r="B163">
        <v>1002567254</v>
      </c>
      <c r="C163">
        <v>3</v>
      </c>
      <c r="D163" t="s">
        <v>45</v>
      </c>
      <c r="E163">
        <v>5</v>
      </c>
      <c r="F163" t="s">
        <v>210</v>
      </c>
      <c r="G163" t="s">
        <v>118</v>
      </c>
      <c r="H163" t="s">
        <v>211</v>
      </c>
      <c r="I163" t="s">
        <v>212</v>
      </c>
      <c r="J163" t="s">
        <v>213</v>
      </c>
      <c r="K163" t="s">
        <v>149</v>
      </c>
      <c r="L163" t="s">
        <v>214</v>
      </c>
      <c r="M163" t="s">
        <v>76</v>
      </c>
      <c r="N163" t="s">
        <v>215</v>
      </c>
      <c r="O163" s="57">
        <v>46267.4687037037</v>
      </c>
      <c r="P163" s="57">
        <v>46267.790925925925</v>
      </c>
      <c r="Q163">
        <v>69382185</v>
      </c>
      <c r="S163">
        <v>172606792375</v>
      </c>
      <c r="T163" t="s">
        <v>1969</v>
      </c>
      <c r="U163" t="s">
        <v>1970</v>
      </c>
      <c r="V163" t="s">
        <v>1971</v>
      </c>
      <c r="Z163">
        <v>117.43875325846901</v>
      </c>
      <c r="AA163">
        <v>-8.6440058563321909</v>
      </c>
      <c r="AB163" t="s">
        <v>1972</v>
      </c>
      <c r="AC163" t="s">
        <v>236</v>
      </c>
      <c r="AL163" t="s">
        <v>217</v>
      </c>
      <c r="AM163" t="s">
        <v>1973</v>
      </c>
      <c r="AN163" t="s">
        <v>6</v>
      </c>
      <c r="AO163" s="57">
        <v>46062.475937499999</v>
      </c>
      <c r="AP163" s="57">
        <v>46268.541666666664</v>
      </c>
      <c r="AR163" t="s">
        <v>218</v>
      </c>
      <c r="AS163" t="s">
        <v>219</v>
      </c>
      <c r="AT163" t="s">
        <v>220</v>
      </c>
      <c r="AU163">
        <v>20260902</v>
      </c>
      <c r="AV163" t="s">
        <v>221</v>
      </c>
      <c r="AW163" t="s">
        <v>1974</v>
      </c>
      <c r="AX163" t="s">
        <v>222</v>
      </c>
      <c r="BA163" s="57">
        <v>46268.541666666664</v>
      </c>
      <c r="BB163" t="s">
        <v>1973</v>
      </c>
      <c r="BC163">
        <v>2026</v>
      </c>
      <c r="BD163">
        <v>9</v>
      </c>
      <c r="BE163">
        <v>2</v>
      </c>
      <c r="BF163" s="6">
        <f t="shared" si="6"/>
        <v>46267</v>
      </c>
      <c r="BG163">
        <f t="shared" si="7"/>
        <v>-1.5416666666642413</v>
      </c>
      <c r="BH163" t="str">
        <f t="shared" si="8"/>
        <v>COMPLY</v>
      </c>
      <c r="BI163" t="str">
        <f>VLOOKUP(H163,Sheet2!$A$1:$B$270,2,FALSE)</f>
        <v>SUMBAWA</v>
      </c>
    </row>
    <row r="164" spans="1:61">
      <c r="A164">
        <v>163</v>
      </c>
      <c r="B164">
        <v>1002570546</v>
      </c>
      <c r="C164">
        <v>3</v>
      </c>
      <c r="D164" t="s">
        <v>45</v>
      </c>
      <c r="E164">
        <v>5</v>
      </c>
      <c r="F164" t="s">
        <v>210</v>
      </c>
      <c r="G164" t="s">
        <v>118</v>
      </c>
      <c r="H164" t="s">
        <v>211</v>
      </c>
      <c r="I164" t="s">
        <v>212</v>
      </c>
      <c r="J164" t="s">
        <v>213</v>
      </c>
      <c r="K164" t="s">
        <v>149</v>
      </c>
      <c r="M164" t="s">
        <v>76</v>
      </c>
      <c r="N164" t="s">
        <v>215</v>
      </c>
      <c r="O164" s="57">
        <v>46268.706585648149</v>
      </c>
      <c r="P164" s="57">
        <v>46268.773738425924</v>
      </c>
      <c r="Q164">
        <v>69379830</v>
      </c>
      <c r="S164">
        <v>172606792390</v>
      </c>
      <c r="T164" t="s">
        <v>2753</v>
      </c>
      <c r="U164" t="s">
        <v>2754</v>
      </c>
      <c r="V164" t="s">
        <v>2755</v>
      </c>
      <c r="Z164">
        <v>117.421638356881</v>
      </c>
      <c r="AA164">
        <v>-8.4951726080101899</v>
      </c>
      <c r="AB164" t="s">
        <v>2756</v>
      </c>
      <c r="AC164" t="s">
        <v>216</v>
      </c>
      <c r="AL164" t="s">
        <v>217</v>
      </c>
      <c r="AM164" t="s">
        <v>2757</v>
      </c>
      <c r="AN164" t="s">
        <v>6</v>
      </c>
      <c r="AO164" s="57">
        <v>46090.715532407405</v>
      </c>
      <c r="AR164" t="s">
        <v>218</v>
      </c>
      <c r="AS164" t="s">
        <v>219</v>
      </c>
      <c r="AT164" t="s">
        <v>344</v>
      </c>
      <c r="AU164">
        <v>20260903</v>
      </c>
      <c r="AV164" t="s">
        <v>221</v>
      </c>
      <c r="AW164" t="s">
        <v>545</v>
      </c>
      <c r="AX164" t="s">
        <v>222</v>
      </c>
      <c r="BA164" s="57">
        <v>46268.291666666664</v>
      </c>
      <c r="BB164" t="s">
        <v>2757</v>
      </c>
      <c r="BC164">
        <v>2026</v>
      </c>
      <c r="BD164">
        <v>9</v>
      </c>
      <c r="BE164">
        <v>3</v>
      </c>
      <c r="BF164" s="6">
        <f t="shared" si="6"/>
        <v>46268</v>
      </c>
      <c r="BG164">
        <f t="shared" si="7"/>
        <v>-0.29166666666424135</v>
      </c>
      <c r="BH164" t="str">
        <f t="shared" si="8"/>
        <v>COMPLY</v>
      </c>
      <c r="BI164" t="str">
        <f>VLOOKUP(H164,Sheet2!$A$1:$B$270,2,FALSE)</f>
        <v>SUMBAWA</v>
      </c>
    </row>
    <row r="165" spans="1:61">
      <c r="A165">
        <v>164</v>
      </c>
      <c r="B165">
        <v>1002573067</v>
      </c>
      <c r="C165">
        <v>3</v>
      </c>
      <c r="D165" t="s">
        <v>45</v>
      </c>
      <c r="E165">
        <v>5</v>
      </c>
      <c r="F165" t="s">
        <v>210</v>
      </c>
      <c r="G165" t="s">
        <v>118</v>
      </c>
      <c r="H165" t="s">
        <v>211</v>
      </c>
      <c r="I165" t="s">
        <v>212</v>
      </c>
      <c r="J165" t="s">
        <v>213</v>
      </c>
      <c r="K165" t="s">
        <v>149</v>
      </c>
      <c r="L165" t="s">
        <v>214</v>
      </c>
      <c r="M165" t="s">
        <v>76</v>
      </c>
      <c r="N165" t="s">
        <v>215</v>
      </c>
      <c r="O165" s="57">
        <v>46270.552060185182</v>
      </c>
      <c r="P165" s="57">
        <v>46273.7653125</v>
      </c>
      <c r="Q165">
        <v>69384476</v>
      </c>
      <c r="S165">
        <v>172606792426</v>
      </c>
      <c r="T165" t="s">
        <v>4707</v>
      </c>
      <c r="U165" t="s">
        <v>4708</v>
      </c>
      <c r="V165" t="s">
        <v>4709</v>
      </c>
      <c r="Z165">
        <v>117.418646626174</v>
      </c>
      <c r="AA165">
        <v>-8.4832647609360397</v>
      </c>
      <c r="AB165" t="s">
        <v>4710</v>
      </c>
      <c r="AC165" t="s">
        <v>216</v>
      </c>
      <c r="AL165" t="s">
        <v>217</v>
      </c>
      <c r="AM165" t="s">
        <v>4711</v>
      </c>
      <c r="AN165" t="s">
        <v>6</v>
      </c>
      <c r="AO165" s="57">
        <v>46151.559398148151</v>
      </c>
      <c r="AP165" s="57">
        <v>46273.333333333336</v>
      </c>
      <c r="AR165" t="s">
        <v>218</v>
      </c>
      <c r="AS165" t="s">
        <v>219</v>
      </c>
      <c r="AT165" t="s">
        <v>220</v>
      </c>
      <c r="AU165">
        <v>20260908</v>
      </c>
      <c r="AV165" t="s">
        <v>221</v>
      </c>
      <c r="AW165" t="s">
        <v>4712</v>
      </c>
      <c r="AX165" t="s">
        <v>222</v>
      </c>
      <c r="BA165" s="57">
        <v>46273.333333333336</v>
      </c>
      <c r="BB165" t="s">
        <v>4711</v>
      </c>
      <c r="BC165">
        <v>2026</v>
      </c>
      <c r="BD165">
        <v>9</v>
      </c>
      <c r="BE165">
        <v>8</v>
      </c>
      <c r="BF165" s="6">
        <f t="shared" si="6"/>
        <v>46273</v>
      </c>
      <c r="BG165">
        <f t="shared" si="7"/>
        <v>-0.33333333333575865</v>
      </c>
      <c r="BH165" t="str">
        <f t="shared" si="8"/>
        <v>COMPLY</v>
      </c>
      <c r="BI165" t="str">
        <f>VLOOKUP(H165,Sheet2!$A$1:$B$270,2,FALSE)</f>
        <v>SUMBAWA</v>
      </c>
    </row>
    <row r="166" spans="1:61">
      <c r="A166">
        <v>165</v>
      </c>
      <c r="B166">
        <v>1002572737</v>
      </c>
      <c r="C166">
        <v>3</v>
      </c>
      <c r="D166" t="s">
        <v>45</v>
      </c>
      <c r="E166">
        <v>5</v>
      </c>
      <c r="F166" t="s">
        <v>210</v>
      </c>
      <c r="G166" t="s">
        <v>118</v>
      </c>
      <c r="H166" t="s">
        <v>211</v>
      </c>
      <c r="I166" t="s">
        <v>212</v>
      </c>
      <c r="J166" t="s">
        <v>213</v>
      </c>
      <c r="K166" t="s">
        <v>149</v>
      </c>
      <c r="L166" t="s">
        <v>214</v>
      </c>
      <c r="M166" t="s">
        <v>76</v>
      </c>
      <c r="N166" t="s">
        <v>215</v>
      </c>
      <c r="O166" s="57">
        <v>46270.310370370367</v>
      </c>
      <c r="P166" s="57">
        <v>46272.749097222222</v>
      </c>
      <c r="Q166">
        <v>69384266</v>
      </c>
      <c r="S166">
        <v>172606792416</v>
      </c>
      <c r="T166" t="s">
        <v>4501</v>
      </c>
      <c r="U166" t="s">
        <v>4502</v>
      </c>
      <c r="V166" t="s">
        <v>4503</v>
      </c>
      <c r="Z166">
        <v>117.47194889844199</v>
      </c>
      <c r="AA166">
        <v>-8.4815930117726896</v>
      </c>
      <c r="AB166" t="s">
        <v>4504</v>
      </c>
      <c r="AC166" t="s">
        <v>236</v>
      </c>
      <c r="AL166" t="s">
        <v>217</v>
      </c>
      <c r="AM166" t="s">
        <v>4505</v>
      </c>
      <c r="AN166" t="s">
        <v>6</v>
      </c>
      <c r="AO166" s="57">
        <v>46151.31931712963</v>
      </c>
      <c r="AP166" s="57">
        <v>46272.333333333336</v>
      </c>
      <c r="AR166" t="s">
        <v>218</v>
      </c>
      <c r="AS166" t="s">
        <v>219</v>
      </c>
      <c r="AT166" t="s">
        <v>230</v>
      </c>
      <c r="AU166">
        <v>20260907</v>
      </c>
      <c r="AV166" t="s">
        <v>221</v>
      </c>
      <c r="AW166" t="s">
        <v>883</v>
      </c>
      <c r="AX166" t="s">
        <v>222</v>
      </c>
      <c r="BA166" s="57">
        <v>46272.333333333336</v>
      </c>
      <c r="BB166" t="s">
        <v>4505</v>
      </c>
      <c r="BC166">
        <v>2026</v>
      </c>
      <c r="BD166">
        <v>9</v>
      </c>
      <c r="BE166">
        <v>7</v>
      </c>
      <c r="BF166" s="6">
        <f t="shared" si="6"/>
        <v>46272</v>
      </c>
      <c r="BG166">
        <f t="shared" si="7"/>
        <v>-0.33333333333575865</v>
      </c>
      <c r="BH166" t="str">
        <f t="shared" si="8"/>
        <v>COMPLY</v>
      </c>
      <c r="BI166" t="str">
        <f>VLOOKUP(H166,Sheet2!$A$1:$B$270,2,FALSE)</f>
        <v>SUMBAWA</v>
      </c>
    </row>
    <row r="167" spans="1:61">
      <c r="A167">
        <v>166</v>
      </c>
      <c r="B167">
        <v>1002573481</v>
      </c>
      <c r="C167">
        <v>3</v>
      </c>
      <c r="D167" t="s">
        <v>45</v>
      </c>
      <c r="E167">
        <v>5</v>
      </c>
      <c r="F167" t="s">
        <v>210</v>
      </c>
      <c r="G167" t="s">
        <v>118</v>
      </c>
      <c r="H167" t="s">
        <v>211</v>
      </c>
      <c r="I167" t="s">
        <v>212</v>
      </c>
      <c r="J167" t="s">
        <v>213</v>
      </c>
      <c r="K167" t="s">
        <v>149</v>
      </c>
      <c r="L167" t="s">
        <v>214</v>
      </c>
      <c r="M167" t="s">
        <v>76</v>
      </c>
      <c r="N167" t="s">
        <v>215</v>
      </c>
      <c r="O167" s="57">
        <v>46271.397881944446</v>
      </c>
      <c r="P167" s="57">
        <v>46272.752592592595</v>
      </c>
      <c r="Q167">
        <v>69384709</v>
      </c>
      <c r="S167">
        <v>172606791753</v>
      </c>
      <c r="T167" t="s">
        <v>4389</v>
      </c>
      <c r="U167" t="s">
        <v>4390</v>
      </c>
      <c r="V167" t="s">
        <v>4391</v>
      </c>
      <c r="Z167">
        <v>117.451582476496</v>
      </c>
      <c r="AA167">
        <v>-8.5988620378998704</v>
      </c>
      <c r="AB167" t="s">
        <v>4392</v>
      </c>
      <c r="AC167" t="s">
        <v>216</v>
      </c>
      <c r="AL167" t="s">
        <v>217</v>
      </c>
      <c r="AM167" t="s">
        <v>3928</v>
      </c>
      <c r="AN167" t="s">
        <v>6</v>
      </c>
      <c r="AO167" s="57">
        <v>46182.402870370373</v>
      </c>
      <c r="AP167" s="57">
        <v>46273.541666666664</v>
      </c>
      <c r="AR167" t="s">
        <v>218</v>
      </c>
      <c r="AS167" t="s">
        <v>219</v>
      </c>
      <c r="AT167" t="s">
        <v>220</v>
      </c>
      <c r="AU167">
        <v>20260907</v>
      </c>
      <c r="AV167" t="s">
        <v>221</v>
      </c>
      <c r="AW167" t="s">
        <v>3069</v>
      </c>
      <c r="AX167" t="s">
        <v>222</v>
      </c>
      <c r="BA167" s="57">
        <v>46273.541666666664</v>
      </c>
      <c r="BB167" t="s">
        <v>3928</v>
      </c>
      <c r="BC167">
        <v>2026</v>
      </c>
      <c r="BD167">
        <v>9</v>
      </c>
      <c r="BE167">
        <v>7</v>
      </c>
      <c r="BF167" s="6">
        <f t="shared" si="6"/>
        <v>46272</v>
      </c>
      <c r="BG167">
        <f t="shared" si="7"/>
        <v>-1.5416666666642413</v>
      </c>
      <c r="BH167" t="str">
        <f t="shared" si="8"/>
        <v>COMPLY</v>
      </c>
      <c r="BI167" t="str">
        <f>VLOOKUP(H167,Sheet2!$A$1:$B$270,2,FALSE)</f>
        <v>SUMBAWA</v>
      </c>
    </row>
    <row r="168" spans="1:61">
      <c r="A168">
        <v>167</v>
      </c>
      <c r="B168">
        <v>1002577711</v>
      </c>
      <c r="C168">
        <v>3</v>
      </c>
      <c r="D168" t="s">
        <v>45</v>
      </c>
      <c r="E168">
        <v>5</v>
      </c>
      <c r="F168" t="s">
        <v>210</v>
      </c>
      <c r="G168" t="s">
        <v>118</v>
      </c>
      <c r="H168" t="s">
        <v>211</v>
      </c>
      <c r="I168" t="s">
        <v>212</v>
      </c>
      <c r="J168" t="s">
        <v>213</v>
      </c>
      <c r="K168" t="s">
        <v>149</v>
      </c>
      <c r="L168" t="s">
        <v>214</v>
      </c>
      <c r="M168" t="s">
        <v>76</v>
      </c>
      <c r="N168" t="s">
        <v>215</v>
      </c>
      <c r="O168" s="57">
        <v>46273.729131944441</v>
      </c>
      <c r="P168" s="57">
        <v>46274.798032407409</v>
      </c>
      <c r="Q168">
        <v>69386417</v>
      </c>
      <c r="S168">
        <v>172606792480</v>
      </c>
      <c r="T168" t="s">
        <v>3332</v>
      </c>
      <c r="U168" t="s">
        <v>6377</v>
      </c>
      <c r="V168" t="s">
        <v>3333</v>
      </c>
      <c r="Z168">
        <v>117.427147552371</v>
      </c>
      <c r="AA168">
        <v>-8.5060856675774108</v>
      </c>
      <c r="AB168" t="s">
        <v>3334</v>
      </c>
      <c r="AC168" t="s">
        <v>216</v>
      </c>
      <c r="AL168" t="s">
        <v>217</v>
      </c>
      <c r="AM168" t="s">
        <v>3335</v>
      </c>
      <c r="AN168" t="s">
        <v>6</v>
      </c>
      <c r="AO168" s="57">
        <v>46243.735972222225</v>
      </c>
      <c r="AP168" s="57">
        <v>46274.625</v>
      </c>
      <c r="AR168" t="s">
        <v>218</v>
      </c>
      <c r="AS168" t="s">
        <v>219</v>
      </c>
      <c r="AT168" t="s">
        <v>344</v>
      </c>
      <c r="AU168">
        <v>20260909</v>
      </c>
      <c r="AV168" t="s">
        <v>221</v>
      </c>
      <c r="AW168" t="s">
        <v>1883</v>
      </c>
      <c r="AX168" t="s">
        <v>222</v>
      </c>
      <c r="BA168" s="57">
        <v>46274.625</v>
      </c>
      <c r="BB168" t="s">
        <v>3335</v>
      </c>
      <c r="BC168">
        <v>2026</v>
      </c>
      <c r="BD168">
        <v>9</v>
      </c>
      <c r="BE168">
        <v>9</v>
      </c>
      <c r="BF168" s="6">
        <f t="shared" si="6"/>
        <v>46274</v>
      </c>
      <c r="BG168">
        <f t="shared" si="7"/>
        <v>-0.625</v>
      </c>
      <c r="BH168" t="str">
        <f t="shared" si="8"/>
        <v>COMPLY</v>
      </c>
      <c r="BI168" t="str">
        <f>VLOOKUP(H168,Sheet2!$A$1:$B$270,2,FALSE)</f>
        <v>SUMBAWA</v>
      </c>
    </row>
    <row r="169" spans="1:61">
      <c r="A169">
        <v>168</v>
      </c>
      <c r="B169">
        <v>1002580080</v>
      </c>
      <c r="C169">
        <v>3</v>
      </c>
      <c r="D169" t="s">
        <v>45</v>
      </c>
      <c r="E169">
        <v>5</v>
      </c>
      <c r="F169" t="s">
        <v>210</v>
      </c>
      <c r="G169" t="s">
        <v>118</v>
      </c>
      <c r="H169" t="s">
        <v>211</v>
      </c>
      <c r="I169" t="s">
        <v>212</v>
      </c>
      <c r="J169" t="s">
        <v>213</v>
      </c>
      <c r="K169" t="s">
        <v>149</v>
      </c>
      <c r="M169" t="s">
        <v>76</v>
      </c>
      <c r="N169" t="s">
        <v>215</v>
      </c>
      <c r="O169" s="57">
        <v>46275.414861111109</v>
      </c>
      <c r="P169" s="57">
        <v>46275.491469907407</v>
      </c>
      <c r="Q169">
        <v>69385787</v>
      </c>
      <c r="S169">
        <v>172606792490</v>
      </c>
      <c r="T169" t="s">
        <v>3226</v>
      </c>
      <c r="U169" t="s">
        <v>6926</v>
      </c>
      <c r="V169" t="s">
        <v>6927</v>
      </c>
      <c r="Z169">
        <v>117.4260869</v>
      </c>
      <c r="AA169">
        <v>-8.5050495999999995</v>
      </c>
      <c r="AB169" t="s">
        <v>3229</v>
      </c>
      <c r="AC169" t="s">
        <v>285</v>
      </c>
      <c r="AL169" t="s">
        <v>217</v>
      </c>
      <c r="AM169" t="s">
        <v>6928</v>
      </c>
      <c r="AN169" t="s">
        <v>6</v>
      </c>
      <c r="AO169" s="57">
        <v>46304.42355324074</v>
      </c>
      <c r="AR169" t="s">
        <v>218</v>
      </c>
      <c r="AS169" t="s">
        <v>219</v>
      </c>
      <c r="AT169" t="s">
        <v>230</v>
      </c>
      <c r="AU169">
        <v>20260910</v>
      </c>
      <c r="AV169" t="s">
        <v>221</v>
      </c>
      <c r="AW169" t="s">
        <v>553</v>
      </c>
      <c r="AX169" t="s">
        <v>222</v>
      </c>
      <c r="BA169" s="57">
        <v>46275.291666666664</v>
      </c>
      <c r="BB169" t="s">
        <v>6928</v>
      </c>
      <c r="BC169">
        <v>2026</v>
      </c>
      <c r="BD169">
        <v>9</v>
      </c>
      <c r="BE169">
        <v>10</v>
      </c>
      <c r="BF169" s="6">
        <f t="shared" si="6"/>
        <v>46275</v>
      </c>
      <c r="BG169">
        <f t="shared" si="7"/>
        <v>-0.29166666666424135</v>
      </c>
      <c r="BH169" t="str">
        <f t="shared" si="8"/>
        <v>COMPLY</v>
      </c>
      <c r="BI169" t="str">
        <f>VLOOKUP(H169,Sheet2!$A$1:$B$270,2,FALSE)</f>
        <v>SUMBAWA</v>
      </c>
    </row>
    <row r="170" spans="1:61">
      <c r="A170">
        <v>169</v>
      </c>
      <c r="B170">
        <v>1002582134</v>
      </c>
      <c r="C170">
        <v>3</v>
      </c>
      <c r="D170" t="s">
        <v>45</v>
      </c>
      <c r="E170">
        <v>5</v>
      </c>
      <c r="F170" t="s">
        <v>210</v>
      </c>
      <c r="G170" t="s">
        <v>118</v>
      </c>
      <c r="H170" t="s">
        <v>211</v>
      </c>
      <c r="I170" t="s">
        <v>212</v>
      </c>
      <c r="J170" t="s">
        <v>213</v>
      </c>
      <c r="K170" t="s">
        <v>149</v>
      </c>
      <c r="M170" t="s">
        <v>76</v>
      </c>
      <c r="N170" t="s">
        <v>215</v>
      </c>
      <c r="O170" s="57">
        <v>46276.42931712963</v>
      </c>
      <c r="P170" s="57">
        <v>46276.916064814817</v>
      </c>
      <c r="Q170">
        <v>69384895</v>
      </c>
      <c r="S170">
        <v>172606792501</v>
      </c>
      <c r="T170" t="s">
        <v>5400</v>
      </c>
      <c r="U170" t="s">
        <v>7303</v>
      </c>
      <c r="V170" t="s">
        <v>7304</v>
      </c>
      <c r="Z170">
        <v>117.13332490000001</v>
      </c>
      <c r="AA170">
        <v>-8.4151357999999998</v>
      </c>
      <c r="AB170" t="s">
        <v>5403</v>
      </c>
      <c r="AC170" t="s">
        <v>284</v>
      </c>
      <c r="AL170" t="s">
        <v>217</v>
      </c>
      <c r="AM170" t="s">
        <v>7305</v>
      </c>
      <c r="AN170" t="s">
        <v>6</v>
      </c>
      <c r="AO170" s="57">
        <v>46335.434618055559</v>
      </c>
      <c r="AR170" t="s">
        <v>218</v>
      </c>
      <c r="AS170" t="s">
        <v>219</v>
      </c>
      <c r="AT170" t="s">
        <v>220</v>
      </c>
      <c r="AU170">
        <v>20260911</v>
      </c>
      <c r="AV170" t="s">
        <v>221</v>
      </c>
      <c r="AW170" t="s">
        <v>598</v>
      </c>
      <c r="AX170" t="s">
        <v>222</v>
      </c>
      <c r="BA170" s="57">
        <v>46276.291666666664</v>
      </c>
      <c r="BB170" t="s">
        <v>7305</v>
      </c>
      <c r="BC170">
        <v>2026</v>
      </c>
      <c r="BD170">
        <v>9</v>
      </c>
      <c r="BE170">
        <v>11</v>
      </c>
      <c r="BF170" s="6">
        <f t="shared" si="6"/>
        <v>46276</v>
      </c>
      <c r="BG170">
        <f t="shared" si="7"/>
        <v>-0.29166666666424135</v>
      </c>
      <c r="BH170" t="str">
        <f t="shared" si="8"/>
        <v>COMPLY</v>
      </c>
      <c r="BI170" t="str">
        <f>VLOOKUP(H170,Sheet2!$A$1:$B$270,2,FALSE)</f>
        <v>SUMBAWA</v>
      </c>
    </row>
    <row r="171" spans="1:61">
      <c r="A171">
        <v>170</v>
      </c>
      <c r="B171">
        <v>1002582232</v>
      </c>
      <c r="C171">
        <v>3</v>
      </c>
      <c r="D171" t="s">
        <v>45</v>
      </c>
      <c r="E171">
        <v>5</v>
      </c>
      <c r="F171" t="s">
        <v>210</v>
      </c>
      <c r="G171" t="s">
        <v>118</v>
      </c>
      <c r="H171" t="s">
        <v>211</v>
      </c>
      <c r="I171" t="s">
        <v>212</v>
      </c>
      <c r="J171" t="s">
        <v>213</v>
      </c>
      <c r="K171" t="s">
        <v>149</v>
      </c>
      <c r="M171" t="s">
        <v>76</v>
      </c>
      <c r="N171" t="s">
        <v>215</v>
      </c>
      <c r="O171" s="57">
        <v>46276.448599537034</v>
      </c>
      <c r="P171" s="57">
        <v>46276.75990740741</v>
      </c>
      <c r="Q171">
        <v>69385147</v>
      </c>
      <c r="S171">
        <v>172606792504</v>
      </c>
      <c r="T171" t="s">
        <v>3469</v>
      </c>
      <c r="U171" t="s">
        <v>7306</v>
      </c>
      <c r="V171" t="s">
        <v>7307</v>
      </c>
      <c r="Z171">
        <v>117.43489390000001</v>
      </c>
      <c r="AA171">
        <v>-8.4934329000000002</v>
      </c>
      <c r="AB171" t="s">
        <v>3472</v>
      </c>
      <c r="AC171" t="s">
        <v>216</v>
      </c>
      <c r="AL171" t="s">
        <v>217</v>
      </c>
      <c r="AM171" t="s">
        <v>7308</v>
      </c>
      <c r="AN171" t="s">
        <v>6</v>
      </c>
      <c r="AO171" s="57">
        <v>46335.454861111109</v>
      </c>
      <c r="AR171" t="s">
        <v>218</v>
      </c>
      <c r="AS171" t="s">
        <v>219</v>
      </c>
      <c r="AT171" t="s">
        <v>230</v>
      </c>
      <c r="AU171">
        <v>20260911</v>
      </c>
      <c r="AV171" t="s">
        <v>221</v>
      </c>
      <c r="AW171" t="s">
        <v>572</v>
      </c>
      <c r="AX171" t="s">
        <v>222</v>
      </c>
      <c r="BA171" s="57">
        <v>46276.291666666664</v>
      </c>
      <c r="BB171" t="s">
        <v>7308</v>
      </c>
      <c r="BC171">
        <v>2026</v>
      </c>
      <c r="BD171">
        <v>9</v>
      </c>
      <c r="BE171">
        <v>11</v>
      </c>
      <c r="BF171" s="6">
        <f t="shared" si="6"/>
        <v>46276</v>
      </c>
      <c r="BG171">
        <f t="shared" si="7"/>
        <v>-0.29166666666424135</v>
      </c>
      <c r="BH171" t="str">
        <f t="shared" si="8"/>
        <v>COMPLY</v>
      </c>
      <c r="BI171" t="str">
        <f>VLOOKUP(H171,Sheet2!$A$1:$B$270,2,FALSE)</f>
        <v>SUMBAWA</v>
      </c>
    </row>
    <row r="172" spans="1:61">
      <c r="A172">
        <v>171</v>
      </c>
      <c r="B172">
        <v>1002582030</v>
      </c>
      <c r="C172">
        <v>3</v>
      </c>
      <c r="D172" t="s">
        <v>45</v>
      </c>
      <c r="E172">
        <v>5</v>
      </c>
      <c r="F172" t="s">
        <v>210</v>
      </c>
      <c r="G172" t="s">
        <v>118</v>
      </c>
      <c r="H172" t="s">
        <v>211</v>
      </c>
      <c r="I172" t="s">
        <v>212</v>
      </c>
      <c r="J172" t="s">
        <v>213</v>
      </c>
      <c r="K172" t="s">
        <v>149</v>
      </c>
      <c r="M172" t="s">
        <v>76</v>
      </c>
      <c r="N172" t="s">
        <v>215</v>
      </c>
      <c r="O172" s="57">
        <v>46276.422673611109</v>
      </c>
      <c r="P172" s="57">
        <v>46276.742731481485</v>
      </c>
      <c r="Q172">
        <v>69388133</v>
      </c>
      <c r="S172">
        <v>172606792499</v>
      </c>
      <c r="T172" t="s">
        <v>7309</v>
      </c>
      <c r="U172" t="s">
        <v>7310</v>
      </c>
      <c r="V172" t="s">
        <v>7311</v>
      </c>
      <c r="Z172">
        <v>117.42262909999999</v>
      </c>
      <c r="AA172">
        <v>-8.4943986999999996</v>
      </c>
      <c r="AB172" t="s">
        <v>7312</v>
      </c>
      <c r="AC172" t="s">
        <v>285</v>
      </c>
      <c r="AL172" t="s">
        <v>217</v>
      </c>
      <c r="AM172" t="s">
        <v>7313</v>
      </c>
      <c r="AN172" t="s">
        <v>6</v>
      </c>
      <c r="AO172" s="57">
        <v>46335.42359953704</v>
      </c>
      <c r="AP172" s="57">
        <v>46277.458333333336</v>
      </c>
      <c r="AR172" t="s">
        <v>218</v>
      </c>
      <c r="AS172" t="s">
        <v>219</v>
      </c>
      <c r="AT172" t="s">
        <v>220</v>
      </c>
      <c r="AU172">
        <v>20260911</v>
      </c>
      <c r="AV172" t="s">
        <v>221</v>
      </c>
      <c r="AW172" t="s">
        <v>545</v>
      </c>
      <c r="AX172" t="s">
        <v>222</v>
      </c>
      <c r="BA172" s="57">
        <v>46277.458333333336</v>
      </c>
      <c r="BB172" t="s">
        <v>7313</v>
      </c>
      <c r="BC172">
        <v>2026</v>
      </c>
      <c r="BD172">
        <v>9</v>
      </c>
      <c r="BE172">
        <v>11</v>
      </c>
      <c r="BF172" s="6">
        <f t="shared" si="6"/>
        <v>46276</v>
      </c>
      <c r="BG172">
        <f t="shared" si="7"/>
        <v>-1.4583333333357587</v>
      </c>
      <c r="BH172" t="str">
        <f t="shared" si="8"/>
        <v>COMPLY</v>
      </c>
      <c r="BI172" t="str">
        <f>VLOOKUP(H172,Sheet2!$A$1:$B$270,2,FALSE)</f>
        <v>SUMBAWA</v>
      </c>
    </row>
    <row r="173" spans="1:61">
      <c r="A173">
        <v>172</v>
      </c>
      <c r="B173">
        <v>1002573757</v>
      </c>
      <c r="C173">
        <v>3</v>
      </c>
      <c r="D173" t="s">
        <v>45</v>
      </c>
      <c r="E173">
        <v>5</v>
      </c>
      <c r="F173" t="s">
        <v>210</v>
      </c>
      <c r="G173" t="s">
        <v>118</v>
      </c>
      <c r="H173" t="s">
        <v>211</v>
      </c>
      <c r="I173" t="s">
        <v>212</v>
      </c>
      <c r="J173" t="s">
        <v>213</v>
      </c>
      <c r="K173" t="s">
        <v>149</v>
      </c>
      <c r="L173" t="s">
        <v>214</v>
      </c>
      <c r="M173" t="s">
        <v>2154</v>
      </c>
      <c r="N173" t="s">
        <v>215</v>
      </c>
      <c r="O173" s="57">
        <v>46271.804131944446</v>
      </c>
      <c r="P173" s="57">
        <v>46276.42931712963</v>
      </c>
      <c r="Q173">
        <v>69384895</v>
      </c>
      <c r="S173">
        <v>172606792442</v>
      </c>
      <c r="T173" t="s">
        <v>5400</v>
      </c>
      <c r="U173" t="s">
        <v>5401</v>
      </c>
      <c r="V173" t="s">
        <v>5402</v>
      </c>
      <c r="Z173">
        <v>117.133141843179</v>
      </c>
      <c r="AA173">
        <v>-8.4162546857844696</v>
      </c>
      <c r="AB173" t="s">
        <v>5403</v>
      </c>
      <c r="AC173" t="s">
        <v>236</v>
      </c>
      <c r="AL173" t="s">
        <v>217</v>
      </c>
      <c r="AM173" t="s">
        <v>5404</v>
      </c>
      <c r="AN173" t="s">
        <v>6</v>
      </c>
      <c r="AO173" s="57">
        <v>46182.80909722222</v>
      </c>
      <c r="AP173" s="57">
        <v>46274.333333333336</v>
      </c>
      <c r="AQ173" t="s">
        <v>2152</v>
      </c>
      <c r="AR173" t="s">
        <v>14</v>
      </c>
      <c r="AS173" t="s">
        <v>219</v>
      </c>
      <c r="AT173" t="s">
        <v>220</v>
      </c>
      <c r="AV173" t="s">
        <v>7314</v>
      </c>
      <c r="AW173" t="s">
        <v>3013</v>
      </c>
      <c r="AX173" t="s">
        <v>222</v>
      </c>
      <c r="BA173" s="57">
        <v>46274.333333333336</v>
      </c>
      <c r="BB173" t="s">
        <v>5404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SUMBAWA</v>
      </c>
    </row>
    <row r="174" spans="1:61">
      <c r="A174">
        <v>173</v>
      </c>
      <c r="B174">
        <v>1002574592</v>
      </c>
      <c r="C174">
        <v>3</v>
      </c>
      <c r="D174" t="s">
        <v>45</v>
      </c>
      <c r="E174">
        <v>5</v>
      </c>
      <c r="F174" t="s">
        <v>210</v>
      </c>
      <c r="G174" t="s">
        <v>118</v>
      </c>
      <c r="H174" t="s">
        <v>211</v>
      </c>
      <c r="I174" t="s">
        <v>212</v>
      </c>
      <c r="J174" t="s">
        <v>213</v>
      </c>
      <c r="K174" t="s">
        <v>149</v>
      </c>
      <c r="L174" t="s">
        <v>214</v>
      </c>
      <c r="M174" t="s">
        <v>2154</v>
      </c>
      <c r="N174" t="s">
        <v>215</v>
      </c>
      <c r="O174" s="57">
        <v>46272.477048611108</v>
      </c>
      <c r="P174" s="57">
        <v>46276.448599537034</v>
      </c>
      <c r="Q174">
        <v>69385147</v>
      </c>
      <c r="S174">
        <v>172606792448</v>
      </c>
      <c r="T174" t="s">
        <v>3469</v>
      </c>
      <c r="U174" t="s">
        <v>3470</v>
      </c>
      <c r="V174" t="s">
        <v>3471</v>
      </c>
      <c r="Z174">
        <v>117.433154024183</v>
      </c>
      <c r="AA174">
        <v>-8.4947332478031097</v>
      </c>
      <c r="AB174" t="s">
        <v>3472</v>
      </c>
      <c r="AC174" t="s">
        <v>216</v>
      </c>
      <c r="AL174" t="s">
        <v>217</v>
      </c>
      <c r="AM174" t="s">
        <v>3473</v>
      </c>
      <c r="AN174" t="s">
        <v>6</v>
      </c>
      <c r="AO174" s="57">
        <v>46212.486145833333</v>
      </c>
      <c r="AP174" s="57">
        <v>46274.541666666664</v>
      </c>
      <c r="AQ174" t="s">
        <v>2152</v>
      </c>
      <c r="AR174" t="s">
        <v>14</v>
      </c>
      <c r="AS174" t="s">
        <v>219</v>
      </c>
      <c r="AT174" t="s">
        <v>230</v>
      </c>
      <c r="AV174" t="s">
        <v>7315</v>
      </c>
      <c r="AW174" t="s">
        <v>889</v>
      </c>
      <c r="AX174" t="s">
        <v>222</v>
      </c>
      <c r="BA174" s="57">
        <v>46274.541666666664</v>
      </c>
      <c r="BB174" t="s">
        <v>3473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SUMBAWA</v>
      </c>
    </row>
    <row r="175" spans="1:61">
      <c r="A175">
        <v>174</v>
      </c>
      <c r="B175">
        <v>1002576319</v>
      </c>
      <c r="C175">
        <v>3</v>
      </c>
      <c r="D175" t="s">
        <v>45</v>
      </c>
      <c r="E175">
        <v>5</v>
      </c>
      <c r="F175" t="s">
        <v>210</v>
      </c>
      <c r="G175" t="s">
        <v>118</v>
      </c>
      <c r="H175" t="s">
        <v>211</v>
      </c>
      <c r="I175" t="s">
        <v>212</v>
      </c>
      <c r="J175" t="s">
        <v>213</v>
      </c>
      <c r="K175" t="s">
        <v>149</v>
      </c>
      <c r="M175" t="s">
        <v>2154</v>
      </c>
      <c r="N175" t="s">
        <v>215</v>
      </c>
      <c r="O175" s="57">
        <v>46273.404548611114</v>
      </c>
      <c r="P175" s="57">
        <v>46275.414849537039</v>
      </c>
      <c r="Q175">
        <v>69385787</v>
      </c>
      <c r="S175">
        <v>172606791770</v>
      </c>
      <c r="T175" t="s">
        <v>3226</v>
      </c>
      <c r="U175" t="s">
        <v>3227</v>
      </c>
      <c r="V175" t="s">
        <v>3228</v>
      </c>
      <c r="Z175">
        <v>117.4250803</v>
      </c>
      <c r="AA175">
        <v>-8.5047493999999997</v>
      </c>
      <c r="AB175" t="s">
        <v>3229</v>
      </c>
      <c r="AC175" t="s">
        <v>285</v>
      </c>
      <c r="AL175" t="s">
        <v>217</v>
      </c>
      <c r="AM175" t="s">
        <v>3230</v>
      </c>
      <c r="AN175" t="s">
        <v>6</v>
      </c>
      <c r="AO175" s="57">
        <v>46243.413136574076</v>
      </c>
      <c r="AP175" s="57">
        <v>46274.458333333336</v>
      </c>
      <c r="AR175" t="s">
        <v>14</v>
      </c>
      <c r="AS175" t="s">
        <v>219</v>
      </c>
      <c r="AT175" t="s">
        <v>230</v>
      </c>
      <c r="AV175" t="s">
        <v>6162</v>
      </c>
      <c r="AW175" t="s">
        <v>560</v>
      </c>
      <c r="AX175" t="s">
        <v>222</v>
      </c>
      <c r="BA175" s="57">
        <v>46274.458333333336</v>
      </c>
      <c r="BB175" t="s">
        <v>3230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SUMBAWA</v>
      </c>
    </row>
    <row r="176" spans="1:61">
      <c r="A176">
        <v>175</v>
      </c>
      <c r="B176">
        <v>1002583409</v>
      </c>
      <c r="C176">
        <v>3</v>
      </c>
      <c r="D176" t="s">
        <v>45</v>
      </c>
      <c r="E176">
        <v>5</v>
      </c>
      <c r="F176" t="s">
        <v>210</v>
      </c>
      <c r="G176" t="s">
        <v>118</v>
      </c>
      <c r="H176" t="s">
        <v>211</v>
      </c>
      <c r="I176" t="s">
        <v>212</v>
      </c>
      <c r="J176" t="s">
        <v>213</v>
      </c>
      <c r="K176" t="s">
        <v>149</v>
      </c>
      <c r="L176" t="s">
        <v>214</v>
      </c>
      <c r="M176" t="s">
        <v>2154</v>
      </c>
      <c r="N176" t="s">
        <v>215</v>
      </c>
      <c r="O176" s="57">
        <v>46276.687465277777</v>
      </c>
      <c r="P176" s="57">
        <v>46280.393020833333</v>
      </c>
      <c r="Q176">
        <v>69388640</v>
      </c>
      <c r="S176">
        <v>172606792513</v>
      </c>
      <c r="T176" t="s">
        <v>7298</v>
      </c>
      <c r="U176" t="s">
        <v>7316</v>
      </c>
      <c r="V176" t="s">
        <v>7317</v>
      </c>
      <c r="Z176">
        <v>117.776537798345</v>
      </c>
      <c r="AA176">
        <v>-8.7961344233427603</v>
      </c>
      <c r="AB176" t="s">
        <v>7301</v>
      </c>
      <c r="AC176" t="s">
        <v>216</v>
      </c>
      <c r="AL176" t="s">
        <v>217</v>
      </c>
      <c r="AM176" t="s">
        <v>7318</v>
      </c>
      <c r="AN176" t="s">
        <v>6</v>
      </c>
      <c r="AO176" s="57">
        <v>46335.694409722222</v>
      </c>
      <c r="AP176" s="57">
        <v>46277.625</v>
      </c>
      <c r="AQ176" t="s">
        <v>2152</v>
      </c>
      <c r="AR176" t="s">
        <v>14</v>
      </c>
      <c r="AS176" t="s">
        <v>219</v>
      </c>
      <c r="AT176" t="s">
        <v>344</v>
      </c>
      <c r="AV176" t="s">
        <v>7319</v>
      </c>
      <c r="AW176" t="s">
        <v>888</v>
      </c>
      <c r="AX176" t="s">
        <v>222</v>
      </c>
      <c r="BA176" s="57">
        <v>46277.625</v>
      </c>
      <c r="BB176" t="s">
        <v>7318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SUMBAWA</v>
      </c>
    </row>
    <row r="177" spans="1:61">
      <c r="A177">
        <v>176</v>
      </c>
      <c r="B177">
        <v>1002575954</v>
      </c>
      <c r="C177">
        <v>3</v>
      </c>
      <c r="D177" t="s">
        <v>45</v>
      </c>
      <c r="E177">
        <v>5</v>
      </c>
      <c r="F177" t="s">
        <v>210</v>
      </c>
      <c r="G177" t="s">
        <v>118</v>
      </c>
      <c r="H177" t="s">
        <v>211</v>
      </c>
      <c r="I177" t="s">
        <v>212</v>
      </c>
      <c r="J177" t="s">
        <v>213</v>
      </c>
      <c r="K177" t="s">
        <v>149</v>
      </c>
      <c r="L177" t="s">
        <v>214</v>
      </c>
      <c r="M177" t="s">
        <v>224</v>
      </c>
      <c r="N177" t="s">
        <v>215</v>
      </c>
      <c r="O177" s="57">
        <v>46272.822870370372</v>
      </c>
      <c r="P177" s="57">
        <v>46277.598692129628</v>
      </c>
      <c r="Q177">
        <v>69385644</v>
      </c>
      <c r="S177">
        <v>172606792456</v>
      </c>
      <c r="T177" t="s">
        <v>3479</v>
      </c>
      <c r="U177" t="s">
        <v>3480</v>
      </c>
      <c r="V177" t="s">
        <v>3481</v>
      </c>
      <c r="Z177">
        <v>117.40047030150799</v>
      </c>
      <c r="AA177">
        <v>-8.4700250887421191</v>
      </c>
      <c r="AB177" t="s">
        <v>3482</v>
      </c>
      <c r="AC177" t="s">
        <v>216</v>
      </c>
      <c r="AL177" t="s">
        <v>217</v>
      </c>
      <c r="AM177" t="s">
        <v>3483</v>
      </c>
      <c r="AN177" t="s">
        <v>6</v>
      </c>
      <c r="AO177" s="57">
        <v>46212.829745370371</v>
      </c>
      <c r="AP177" s="57">
        <v>46275.333333333336</v>
      </c>
      <c r="AR177" t="s">
        <v>18</v>
      </c>
      <c r="AS177" t="s">
        <v>219</v>
      </c>
      <c r="AT177" t="s">
        <v>230</v>
      </c>
      <c r="AV177" t="s">
        <v>226</v>
      </c>
      <c r="AW177" t="s">
        <v>889</v>
      </c>
      <c r="AX177" t="s">
        <v>222</v>
      </c>
      <c r="BA177" s="57">
        <v>46275.333333333336</v>
      </c>
      <c r="BB177" t="s">
        <v>3483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SUMBAWA</v>
      </c>
    </row>
    <row r="178" spans="1:61">
      <c r="A178">
        <v>177</v>
      </c>
      <c r="B178">
        <v>1002588878</v>
      </c>
      <c r="C178">
        <v>3</v>
      </c>
      <c r="D178" t="s">
        <v>45</v>
      </c>
      <c r="E178">
        <v>5</v>
      </c>
      <c r="F178" t="s">
        <v>210</v>
      </c>
      <c r="G178" t="s">
        <v>118</v>
      </c>
      <c r="H178" t="s">
        <v>211</v>
      </c>
      <c r="I178" t="s">
        <v>212</v>
      </c>
      <c r="J178" t="s">
        <v>213</v>
      </c>
      <c r="K178" t="s">
        <v>149</v>
      </c>
      <c r="L178" t="s">
        <v>214</v>
      </c>
      <c r="M178" t="s">
        <v>224</v>
      </c>
      <c r="N178" t="s">
        <v>215</v>
      </c>
      <c r="O178" s="57">
        <v>46280.539513888885</v>
      </c>
      <c r="P178" s="57">
        <v>46281.477546296293</v>
      </c>
      <c r="Q178">
        <v>69390706</v>
      </c>
      <c r="S178">
        <v>172606791842</v>
      </c>
      <c r="T178" t="s">
        <v>7320</v>
      </c>
      <c r="U178" t="s">
        <v>7321</v>
      </c>
      <c r="V178" t="s">
        <v>7322</v>
      </c>
      <c r="Z178">
        <v>117.4908131361</v>
      </c>
      <c r="AA178">
        <v>-8.5249286947777794</v>
      </c>
      <c r="AB178" t="s">
        <v>7323</v>
      </c>
      <c r="AC178" t="s">
        <v>216</v>
      </c>
      <c r="AL178" t="s">
        <v>217</v>
      </c>
      <c r="AM178" t="s">
        <v>7324</v>
      </c>
      <c r="AN178" t="s">
        <v>6</v>
      </c>
      <c r="AO178" t="s">
        <v>7325</v>
      </c>
      <c r="AP178" s="57">
        <v>46281.458333333336</v>
      </c>
      <c r="AR178" t="s">
        <v>18</v>
      </c>
      <c r="AS178" t="s">
        <v>219</v>
      </c>
      <c r="AT178" t="s">
        <v>220</v>
      </c>
      <c r="AV178" t="s">
        <v>226</v>
      </c>
      <c r="AW178" t="s">
        <v>3069</v>
      </c>
      <c r="AX178" t="s">
        <v>222</v>
      </c>
      <c r="BA178" s="57">
        <v>46281.458333333336</v>
      </c>
      <c r="BB178" t="s">
        <v>7324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SUMBAWA</v>
      </c>
    </row>
    <row r="179" spans="1:61">
      <c r="A179">
        <v>178</v>
      </c>
      <c r="B179">
        <v>1002569808</v>
      </c>
      <c r="C179">
        <v>3</v>
      </c>
      <c r="D179" t="s">
        <v>45</v>
      </c>
      <c r="E179">
        <v>5</v>
      </c>
      <c r="F179" t="s">
        <v>210</v>
      </c>
      <c r="G179" t="s">
        <v>118</v>
      </c>
      <c r="H179" t="s">
        <v>211</v>
      </c>
      <c r="I179" t="s">
        <v>212</v>
      </c>
      <c r="J179" t="s">
        <v>213</v>
      </c>
      <c r="K179" t="s">
        <v>149</v>
      </c>
      <c r="M179" t="s">
        <v>2162</v>
      </c>
      <c r="N179" t="s">
        <v>215</v>
      </c>
      <c r="O179" s="57">
        <v>46268.57172453704</v>
      </c>
      <c r="P179" s="57">
        <v>46274.796782407408</v>
      </c>
      <c r="Q179">
        <v>69383194</v>
      </c>
      <c r="S179">
        <v>172606792386</v>
      </c>
      <c r="T179" t="s">
        <v>2503</v>
      </c>
      <c r="U179" t="s">
        <v>2504</v>
      </c>
      <c r="V179" t="s">
        <v>2505</v>
      </c>
      <c r="Z179">
        <v>117.75107819999999</v>
      </c>
      <c r="AA179">
        <v>-8.7652002000000007</v>
      </c>
      <c r="AB179" t="s">
        <v>2506</v>
      </c>
      <c r="AC179" t="s">
        <v>285</v>
      </c>
      <c r="AL179" t="s">
        <v>217</v>
      </c>
      <c r="AM179" t="s">
        <v>2507</v>
      </c>
      <c r="AN179" t="s">
        <v>6</v>
      </c>
      <c r="AO179" s="57">
        <v>46090.579861111109</v>
      </c>
      <c r="AP179" s="57">
        <v>46269.625</v>
      </c>
      <c r="AQ179" t="s">
        <v>2155</v>
      </c>
      <c r="AR179" t="s">
        <v>2171</v>
      </c>
      <c r="AS179" t="s">
        <v>219</v>
      </c>
      <c r="AT179" t="s">
        <v>230</v>
      </c>
      <c r="AV179" t="s">
        <v>6039</v>
      </c>
      <c r="AW179" t="s">
        <v>578</v>
      </c>
      <c r="AX179" t="s">
        <v>222</v>
      </c>
      <c r="BA179" s="57">
        <v>46269.625</v>
      </c>
      <c r="BB179" t="s">
        <v>2507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SUMBAWA</v>
      </c>
    </row>
    <row r="180" spans="1:61">
      <c r="A180">
        <v>179</v>
      </c>
      <c r="B180">
        <v>1002587178</v>
      </c>
      <c r="C180">
        <v>3</v>
      </c>
      <c r="D180" t="s">
        <v>45</v>
      </c>
      <c r="E180">
        <v>5</v>
      </c>
      <c r="F180" t="s">
        <v>210</v>
      </c>
      <c r="G180" t="s">
        <v>118</v>
      </c>
      <c r="H180" t="s">
        <v>211</v>
      </c>
      <c r="I180" t="s">
        <v>212</v>
      </c>
      <c r="J180" t="s">
        <v>213</v>
      </c>
      <c r="K180" t="s">
        <v>149</v>
      </c>
      <c r="L180" t="s">
        <v>214</v>
      </c>
      <c r="M180" t="s">
        <v>547</v>
      </c>
      <c r="N180" t="s">
        <v>215</v>
      </c>
      <c r="O180" s="57">
        <v>46279.660243055558</v>
      </c>
      <c r="P180" s="57">
        <v>46279.660254629627</v>
      </c>
      <c r="Q180">
        <v>69380897</v>
      </c>
      <c r="T180" t="s">
        <v>7326</v>
      </c>
      <c r="V180" t="s">
        <v>7327</v>
      </c>
      <c r="Z180">
        <v>117.4902</v>
      </c>
      <c r="AA180">
        <v>-8.5242100000000001</v>
      </c>
      <c r="AB180" t="s">
        <v>7328</v>
      </c>
      <c r="AC180" t="s">
        <v>216</v>
      </c>
      <c r="AL180" t="s">
        <v>217</v>
      </c>
      <c r="AM180" t="s">
        <v>7329</v>
      </c>
      <c r="AN180" t="s">
        <v>6</v>
      </c>
      <c r="AO180" t="s">
        <v>7055</v>
      </c>
      <c r="AP180" s="57">
        <v>46266</v>
      </c>
      <c r="AR180" t="s">
        <v>548</v>
      </c>
      <c r="AS180" t="s">
        <v>219</v>
      </c>
      <c r="AT180" t="s">
        <v>344</v>
      </c>
      <c r="AV180" t="s">
        <v>7330</v>
      </c>
      <c r="AW180" t="s">
        <v>888</v>
      </c>
      <c r="AX180" t="s">
        <v>222</v>
      </c>
      <c r="BA180" s="57">
        <v>46266.625</v>
      </c>
      <c r="BB180" t="s">
        <v>7329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SUMBAWA</v>
      </c>
    </row>
    <row r="181" spans="1:61">
      <c r="A181">
        <v>180</v>
      </c>
      <c r="B181">
        <v>1002570225</v>
      </c>
      <c r="C181">
        <v>3</v>
      </c>
      <c r="D181" t="s">
        <v>45</v>
      </c>
      <c r="E181">
        <v>5</v>
      </c>
      <c r="F181" t="s">
        <v>210</v>
      </c>
      <c r="G181" t="s">
        <v>118</v>
      </c>
      <c r="H181" t="s">
        <v>478</v>
      </c>
      <c r="I181" t="s">
        <v>212</v>
      </c>
      <c r="J181" t="s">
        <v>213</v>
      </c>
      <c r="K181" t="s">
        <v>149</v>
      </c>
      <c r="M181" t="s">
        <v>76</v>
      </c>
      <c r="N181" t="s">
        <v>215</v>
      </c>
      <c r="O181" s="57">
        <v>46268.647719907407</v>
      </c>
      <c r="P181" s="57">
        <v>46268.799305555556</v>
      </c>
      <c r="Q181">
        <v>69367383</v>
      </c>
      <c r="S181">
        <v>172607203857</v>
      </c>
      <c r="T181" t="s">
        <v>2725</v>
      </c>
      <c r="U181" t="s">
        <v>2726</v>
      </c>
      <c r="V181" t="s">
        <v>2727</v>
      </c>
      <c r="Z181">
        <v>116.9409467</v>
      </c>
      <c r="AA181">
        <v>-8.5214402000000007</v>
      </c>
      <c r="AB181" t="s">
        <v>2728</v>
      </c>
      <c r="AC181" t="s">
        <v>216</v>
      </c>
      <c r="AL181" t="s">
        <v>217</v>
      </c>
      <c r="AM181" t="s">
        <v>2729</v>
      </c>
      <c r="AN181" t="s">
        <v>6</v>
      </c>
      <c r="AO181" s="57">
        <v>46090.652951388889</v>
      </c>
      <c r="AR181" t="s">
        <v>218</v>
      </c>
      <c r="AS181" t="s">
        <v>900</v>
      </c>
      <c r="AT181" t="s">
        <v>230</v>
      </c>
      <c r="AU181">
        <v>20260903</v>
      </c>
      <c r="AV181" t="s">
        <v>221</v>
      </c>
      <c r="AW181" t="s">
        <v>545</v>
      </c>
      <c r="AX181" t="s">
        <v>222</v>
      </c>
      <c r="BA181" s="57">
        <v>46268.291666666664</v>
      </c>
      <c r="BB181" t="s">
        <v>2729</v>
      </c>
      <c r="BC181">
        <v>2026</v>
      </c>
      <c r="BD181">
        <v>9</v>
      </c>
      <c r="BE181">
        <v>3</v>
      </c>
      <c r="BF181" s="6">
        <f t="shared" si="6"/>
        <v>46268</v>
      </c>
      <c r="BG181">
        <f t="shared" si="7"/>
        <v>-0.29166666666424135</v>
      </c>
      <c r="BH181" t="str">
        <f t="shared" si="8"/>
        <v>COMPLY</v>
      </c>
      <c r="BI181" t="str">
        <f>VLOOKUP(H181,Sheet2!$A$1:$B$270,2,FALSE)</f>
        <v>SUMBAWA</v>
      </c>
    </row>
    <row r="182" spans="1:61">
      <c r="A182">
        <v>181</v>
      </c>
      <c r="B182">
        <v>1002571206</v>
      </c>
      <c r="C182">
        <v>3</v>
      </c>
      <c r="D182" t="s">
        <v>45</v>
      </c>
      <c r="E182">
        <v>5</v>
      </c>
      <c r="F182" t="s">
        <v>210</v>
      </c>
      <c r="G182" t="s">
        <v>118</v>
      </c>
      <c r="H182" t="s">
        <v>478</v>
      </c>
      <c r="I182" t="s">
        <v>212</v>
      </c>
      <c r="J182" t="s">
        <v>213</v>
      </c>
      <c r="K182" t="s">
        <v>149</v>
      </c>
      <c r="M182" t="s">
        <v>76</v>
      </c>
      <c r="N182" t="s">
        <v>215</v>
      </c>
      <c r="O182" s="57">
        <v>46269.447384259256</v>
      </c>
      <c r="P182" s="57">
        <v>46269.589085648149</v>
      </c>
      <c r="Q182">
        <v>69381346</v>
      </c>
      <c r="S182">
        <v>172607203858</v>
      </c>
      <c r="T182" t="s">
        <v>1083</v>
      </c>
      <c r="U182" t="s">
        <v>5058</v>
      </c>
      <c r="V182" t="s">
        <v>5059</v>
      </c>
      <c r="Z182">
        <v>116.8442909</v>
      </c>
      <c r="AA182">
        <v>-8.5678979999999996</v>
      </c>
      <c r="AB182" t="s">
        <v>1086</v>
      </c>
      <c r="AC182" t="s">
        <v>284</v>
      </c>
      <c r="AL182" t="s">
        <v>217</v>
      </c>
      <c r="AM182" t="s">
        <v>5060</v>
      </c>
      <c r="AN182" t="s">
        <v>6</v>
      </c>
      <c r="AO182" s="57">
        <v>46121.454965277779</v>
      </c>
      <c r="AR182" t="s">
        <v>218</v>
      </c>
      <c r="AS182" t="s">
        <v>900</v>
      </c>
      <c r="AT182" t="s">
        <v>230</v>
      </c>
      <c r="AU182">
        <v>20260904</v>
      </c>
      <c r="AV182" t="s">
        <v>221</v>
      </c>
      <c r="AW182" t="s">
        <v>545</v>
      </c>
      <c r="AX182" t="s">
        <v>222</v>
      </c>
      <c r="BA182" s="57">
        <v>46269.291666666664</v>
      </c>
      <c r="BB182" t="s">
        <v>5060</v>
      </c>
      <c r="BC182">
        <v>2026</v>
      </c>
      <c r="BD182">
        <v>9</v>
      </c>
      <c r="BE182">
        <v>4</v>
      </c>
      <c r="BF182" s="6">
        <f t="shared" si="6"/>
        <v>46269</v>
      </c>
      <c r="BG182">
        <f t="shared" si="7"/>
        <v>-0.29166666666424135</v>
      </c>
      <c r="BH182" t="str">
        <f t="shared" si="8"/>
        <v>COMPLY</v>
      </c>
      <c r="BI182" t="str">
        <f>VLOOKUP(H182,Sheet2!$A$1:$B$270,2,FALSE)</f>
        <v>SUMBAWA</v>
      </c>
    </row>
    <row r="183" spans="1:61">
      <c r="A183">
        <v>182</v>
      </c>
      <c r="B183">
        <v>1002564858</v>
      </c>
      <c r="C183">
        <v>3</v>
      </c>
      <c r="D183" t="s">
        <v>45</v>
      </c>
      <c r="E183">
        <v>5</v>
      </c>
      <c r="F183" t="s">
        <v>210</v>
      </c>
      <c r="G183" t="s">
        <v>118</v>
      </c>
      <c r="H183" t="s">
        <v>478</v>
      </c>
      <c r="I183" t="s">
        <v>212</v>
      </c>
      <c r="J183" t="s">
        <v>213</v>
      </c>
      <c r="K183" t="s">
        <v>149</v>
      </c>
      <c r="L183" t="s">
        <v>214</v>
      </c>
      <c r="M183" t="s">
        <v>2154</v>
      </c>
      <c r="N183" t="s">
        <v>215</v>
      </c>
      <c r="O183" s="57">
        <v>46266.452048611114</v>
      </c>
      <c r="P183" s="57">
        <v>46269.447280092594</v>
      </c>
      <c r="Q183">
        <v>69381346</v>
      </c>
      <c r="S183">
        <v>172607203846</v>
      </c>
      <c r="T183" t="s">
        <v>1083</v>
      </c>
      <c r="U183" t="s">
        <v>1084</v>
      </c>
      <c r="V183" t="s">
        <v>1085</v>
      </c>
      <c r="Z183">
        <v>116.843798446929</v>
      </c>
      <c r="AA183">
        <v>-8.5673763751423309</v>
      </c>
      <c r="AB183" t="s">
        <v>1086</v>
      </c>
      <c r="AC183" t="s">
        <v>236</v>
      </c>
      <c r="AL183" t="s">
        <v>217</v>
      </c>
      <c r="AM183" t="s">
        <v>1087</v>
      </c>
      <c r="AN183" t="s">
        <v>6</v>
      </c>
      <c r="AO183" s="57">
        <v>46031.454826388886</v>
      </c>
      <c r="AP183" s="57">
        <v>46267.333333333336</v>
      </c>
      <c r="AR183" t="s">
        <v>14</v>
      </c>
      <c r="AS183" t="s">
        <v>900</v>
      </c>
      <c r="AT183" t="s">
        <v>230</v>
      </c>
      <c r="AV183" t="s">
        <v>5591</v>
      </c>
      <c r="AW183" t="s">
        <v>883</v>
      </c>
      <c r="AX183" t="s">
        <v>222</v>
      </c>
      <c r="BA183" s="57">
        <v>46267.333333333336</v>
      </c>
      <c r="BB183" t="s">
        <v>1087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SUMBAWA</v>
      </c>
    </row>
    <row r="184" spans="1:61">
      <c r="A184">
        <v>183</v>
      </c>
      <c r="B184">
        <v>1002575998</v>
      </c>
      <c r="C184">
        <v>3</v>
      </c>
      <c r="D184" t="s">
        <v>45</v>
      </c>
      <c r="E184">
        <v>5</v>
      </c>
      <c r="F184" t="s">
        <v>210</v>
      </c>
      <c r="G184" t="s">
        <v>118</v>
      </c>
      <c r="H184" t="s">
        <v>454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46273.3124537037</v>
      </c>
      <c r="P184" s="57">
        <v>46274.771898148145</v>
      </c>
      <c r="Q184">
        <v>69385670</v>
      </c>
      <c r="S184">
        <v>172608206302</v>
      </c>
      <c r="T184" t="s">
        <v>5289</v>
      </c>
      <c r="U184" t="s">
        <v>5290</v>
      </c>
      <c r="V184" t="s">
        <v>5291</v>
      </c>
      <c r="Z184">
        <v>116.754972501181</v>
      </c>
      <c r="AA184">
        <v>-8.8993871011954901</v>
      </c>
      <c r="AB184" t="s">
        <v>5292</v>
      </c>
      <c r="AC184" t="s">
        <v>236</v>
      </c>
      <c r="AL184" t="s">
        <v>217</v>
      </c>
      <c r="AM184" t="s">
        <v>3672</v>
      </c>
      <c r="AN184" t="s">
        <v>6</v>
      </c>
      <c r="AO184" s="57">
        <v>46243.31931712963</v>
      </c>
      <c r="AP184" s="57">
        <v>46274.333333333336</v>
      </c>
      <c r="AR184" t="s">
        <v>218</v>
      </c>
      <c r="AS184" t="s">
        <v>906</v>
      </c>
      <c r="AT184" t="s">
        <v>220</v>
      </c>
      <c r="AU184">
        <v>20260909</v>
      </c>
      <c r="AV184" t="s">
        <v>221</v>
      </c>
      <c r="AW184" t="s">
        <v>3007</v>
      </c>
      <c r="AX184" t="s">
        <v>222</v>
      </c>
      <c r="BA184" s="57">
        <v>46274.333333333336</v>
      </c>
      <c r="BB184" t="s">
        <v>3672</v>
      </c>
      <c r="BC184">
        <v>2026</v>
      </c>
      <c r="BD184">
        <v>9</v>
      </c>
      <c r="BE184">
        <v>9</v>
      </c>
      <c r="BF184" s="6">
        <f t="shared" si="6"/>
        <v>46274</v>
      </c>
      <c r="BG184">
        <f t="shared" si="7"/>
        <v>-0.33333333333575865</v>
      </c>
      <c r="BH184" t="str">
        <f t="shared" si="8"/>
        <v>COMPLY</v>
      </c>
      <c r="BI184" t="str">
        <f>VLOOKUP(H184,Sheet2!$A$1:$B$270,2,FALSE)</f>
        <v>SUMBAWA</v>
      </c>
    </row>
    <row r="185" spans="1:61">
      <c r="A185">
        <v>184</v>
      </c>
      <c r="B185">
        <v>1002580569</v>
      </c>
      <c r="C185">
        <v>3</v>
      </c>
      <c r="D185" t="s">
        <v>45</v>
      </c>
      <c r="E185">
        <v>5</v>
      </c>
      <c r="F185" t="s">
        <v>210</v>
      </c>
      <c r="G185" t="s">
        <v>118</v>
      </c>
      <c r="H185" t="s">
        <v>454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46275.502523148149</v>
      </c>
      <c r="P185" s="57">
        <v>46275.856678240743</v>
      </c>
      <c r="Q185">
        <v>69385906</v>
      </c>
      <c r="S185">
        <v>172608206407</v>
      </c>
      <c r="T185" t="s">
        <v>5273</v>
      </c>
      <c r="U185" t="s">
        <v>6923</v>
      </c>
      <c r="V185" t="s">
        <v>6924</v>
      </c>
      <c r="Z185">
        <v>116.7404378</v>
      </c>
      <c r="AA185">
        <v>-8.9823623999999995</v>
      </c>
      <c r="AB185" t="s">
        <v>5276</v>
      </c>
      <c r="AC185" t="s">
        <v>225</v>
      </c>
      <c r="AL185" t="s">
        <v>217</v>
      </c>
      <c r="AM185" t="s">
        <v>6925</v>
      </c>
      <c r="AN185" t="s">
        <v>6</v>
      </c>
      <c r="AO185" s="57">
        <v>46304.506828703707</v>
      </c>
      <c r="AR185" t="s">
        <v>218</v>
      </c>
      <c r="AS185" t="s">
        <v>906</v>
      </c>
      <c r="AT185" t="s">
        <v>344</v>
      </c>
      <c r="AU185">
        <v>20260910</v>
      </c>
      <c r="AV185" t="s">
        <v>221</v>
      </c>
      <c r="AW185" t="s">
        <v>3082</v>
      </c>
      <c r="AX185" t="s">
        <v>222</v>
      </c>
      <c r="BA185" s="57">
        <v>46275.291666666664</v>
      </c>
      <c r="BB185" t="s">
        <v>6925</v>
      </c>
      <c r="BC185">
        <v>2026</v>
      </c>
      <c r="BD185">
        <v>9</v>
      </c>
      <c r="BE185">
        <v>10</v>
      </c>
      <c r="BF185" s="6">
        <f t="shared" si="6"/>
        <v>46275</v>
      </c>
      <c r="BG185">
        <f t="shared" si="7"/>
        <v>-0.29166666666424135</v>
      </c>
      <c r="BH185" t="str">
        <f t="shared" si="8"/>
        <v>COMPLY</v>
      </c>
      <c r="BI185" t="str">
        <f>VLOOKUP(H185,Sheet2!$A$1:$B$270,2,FALSE)</f>
        <v>SUMBAWA</v>
      </c>
    </row>
    <row r="186" spans="1:61">
      <c r="A186">
        <v>185</v>
      </c>
      <c r="B186">
        <v>1002585658</v>
      </c>
      <c r="C186">
        <v>3</v>
      </c>
      <c r="D186" t="s">
        <v>45</v>
      </c>
      <c r="E186">
        <v>5</v>
      </c>
      <c r="F186" t="s">
        <v>210</v>
      </c>
      <c r="G186" t="s">
        <v>118</v>
      </c>
      <c r="H186" t="s">
        <v>454</v>
      </c>
      <c r="I186" t="s">
        <v>212</v>
      </c>
      <c r="J186" t="s">
        <v>213</v>
      </c>
      <c r="K186" t="s">
        <v>149</v>
      </c>
      <c r="M186" t="s">
        <v>76</v>
      </c>
      <c r="N186" t="s">
        <v>215</v>
      </c>
      <c r="O186" s="57">
        <v>46279.41443287037</v>
      </c>
      <c r="P186" s="57">
        <v>46279.869791666664</v>
      </c>
      <c r="Q186">
        <v>69386959</v>
      </c>
      <c r="S186">
        <v>172608206546</v>
      </c>
      <c r="T186" t="s">
        <v>5709</v>
      </c>
      <c r="U186" t="s">
        <v>7331</v>
      </c>
      <c r="V186" t="s">
        <v>7332</v>
      </c>
      <c r="Z186">
        <v>116.75465989999999</v>
      </c>
      <c r="AA186">
        <v>-8.8944861</v>
      </c>
      <c r="AB186" t="s">
        <v>5712</v>
      </c>
      <c r="AC186" t="s">
        <v>284</v>
      </c>
      <c r="AL186" t="s">
        <v>217</v>
      </c>
      <c r="AM186" t="s">
        <v>7333</v>
      </c>
      <c r="AN186" t="s">
        <v>6</v>
      </c>
      <c r="AO186" t="s">
        <v>7334</v>
      </c>
      <c r="AR186" t="s">
        <v>218</v>
      </c>
      <c r="AS186" t="s">
        <v>906</v>
      </c>
      <c r="AT186" t="s">
        <v>220</v>
      </c>
      <c r="AU186">
        <v>20260914</v>
      </c>
      <c r="AV186" t="s">
        <v>221</v>
      </c>
      <c r="AW186" t="s">
        <v>1835</v>
      </c>
      <c r="AX186" t="s">
        <v>222</v>
      </c>
      <c r="BA186" s="57">
        <v>46279.291666666664</v>
      </c>
      <c r="BB186" t="s">
        <v>7333</v>
      </c>
      <c r="BC186">
        <v>2026</v>
      </c>
      <c r="BD186">
        <v>9</v>
      </c>
      <c r="BE186">
        <v>14</v>
      </c>
      <c r="BF186" s="6">
        <f t="shared" si="6"/>
        <v>46279</v>
      </c>
      <c r="BG186">
        <f t="shared" si="7"/>
        <v>-0.29166666666424135</v>
      </c>
      <c r="BH186" t="str">
        <f t="shared" si="8"/>
        <v>COMPLY</v>
      </c>
      <c r="BI186" t="str">
        <f>VLOOKUP(H186,Sheet2!$A$1:$B$270,2,FALSE)</f>
        <v>SUMBAWA</v>
      </c>
    </row>
    <row r="187" spans="1:61">
      <c r="A187">
        <v>186</v>
      </c>
      <c r="B187">
        <v>1002586720</v>
      </c>
      <c r="C187">
        <v>3</v>
      </c>
      <c r="D187" t="s">
        <v>45</v>
      </c>
      <c r="E187">
        <v>5</v>
      </c>
      <c r="F187" t="s">
        <v>210</v>
      </c>
      <c r="G187" t="s">
        <v>118</v>
      </c>
      <c r="H187" t="s">
        <v>454</v>
      </c>
      <c r="I187" t="s">
        <v>212</v>
      </c>
      <c r="J187" t="s">
        <v>213</v>
      </c>
      <c r="K187" t="s">
        <v>149</v>
      </c>
      <c r="M187" t="s">
        <v>76</v>
      </c>
      <c r="N187" t="s">
        <v>215</v>
      </c>
      <c r="O187" s="57">
        <v>46279.600069444445</v>
      </c>
      <c r="P187" s="57">
        <v>46279.691203703704</v>
      </c>
      <c r="Q187">
        <v>69386849</v>
      </c>
      <c r="S187">
        <v>172608206555</v>
      </c>
      <c r="T187" t="s">
        <v>6025</v>
      </c>
      <c r="U187" t="s">
        <v>7335</v>
      </c>
      <c r="V187" t="s">
        <v>7336</v>
      </c>
      <c r="Z187">
        <v>116.7518539</v>
      </c>
      <c r="AA187">
        <v>-8.9102981999999997</v>
      </c>
      <c r="AB187" t="s">
        <v>6028</v>
      </c>
      <c r="AC187" t="s">
        <v>284</v>
      </c>
      <c r="AL187" t="s">
        <v>217</v>
      </c>
      <c r="AM187" t="s">
        <v>7337</v>
      </c>
      <c r="AN187" t="s">
        <v>6</v>
      </c>
      <c r="AO187" t="s">
        <v>7338</v>
      </c>
      <c r="AR187" t="s">
        <v>218</v>
      </c>
      <c r="AS187" t="s">
        <v>906</v>
      </c>
      <c r="AT187" t="s">
        <v>344</v>
      </c>
      <c r="AU187">
        <v>20260914</v>
      </c>
      <c r="AV187" t="s">
        <v>221</v>
      </c>
      <c r="AW187" t="s">
        <v>3082</v>
      </c>
      <c r="AX187" t="s">
        <v>222</v>
      </c>
      <c r="BA187" s="57">
        <v>46279.291666666664</v>
      </c>
      <c r="BB187" t="s">
        <v>7337</v>
      </c>
      <c r="BC187">
        <v>2026</v>
      </c>
      <c r="BD187">
        <v>9</v>
      </c>
      <c r="BE187">
        <v>14</v>
      </c>
      <c r="BF187" s="6">
        <f t="shared" si="6"/>
        <v>46279</v>
      </c>
      <c r="BG187">
        <f t="shared" si="7"/>
        <v>-0.29166666666424135</v>
      </c>
      <c r="BH187" t="str">
        <f t="shared" si="8"/>
        <v>COMPLY</v>
      </c>
      <c r="BI187" t="str">
        <f>VLOOKUP(H187,Sheet2!$A$1:$B$270,2,FALSE)</f>
        <v>SUMBAWA</v>
      </c>
    </row>
    <row r="188" spans="1:61">
      <c r="A188">
        <v>187</v>
      </c>
      <c r="B188">
        <v>1002576543</v>
      </c>
      <c r="C188">
        <v>3</v>
      </c>
      <c r="D188" t="s">
        <v>45</v>
      </c>
      <c r="E188">
        <v>5</v>
      </c>
      <c r="F188" t="s">
        <v>210</v>
      </c>
      <c r="G188" t="s">
        <v>118</v>
      </c>
      <c r="H188" t="s">
        <v>454</v>
      </c>
      <c r="I188" t="s">
        <v>212</v>
      </c>
      <c r="J188" t="s">
        <v>213</v>
      </c>
      <c r="K188" t="s">
        <v>149</v>
      </c>
      <c r="L188" t="s">
        <v>214</v>
      </c>
      <c r="M188" t="s">
        <v>2154</v>
      </c>
      <c r="N188" t="s">
        <v>215</v>
      </c>
      <c r="O188" s="57">
        <v>46273.447870370372</v>
      </c>
      <c r="P188" s="57">
        <v>46275.502511574072</v>
      </c>
      <c r="Q188">
        <v>69385906</v>
      </c>
      <c r="S188">
        <v>172608206306</v>
      </c>
      <c r="T188" t="s">
        <v>5273</v>
      </c>
      <c r="U188" t="s">
        <v>5274</v>
      </c>
      <c r="V188" t="s">
        <v>5275</v>
      </c>
      <c r="Z188">
        <v>116.74564643271199</v>
      </c>
      <c r="AA188">
        <v>-8.9673326593612295</v>
      </c>
      <c r="AB188" t="s">
        <v>5276</v>
      </c>
      <c r="AC188" t="s">
        <v>236</v>
      </c>
      <c r="AL188" t="s">
        <v>217</v>
      </c>
      <c r="AM188" t="s">
        <v>5256</v>
      </c>
      <c r="AN188" t="s">
        <v>6</v>
      </c>
      <c r="AO188" s="57">
        <v>46243.454791666663</v>
      </c>
      <c r="AP188" s="57">
        <v>46274.333333333336</v>
      </c>
      <c r="AR188" t="s">
        <v>14</v>
      </c>
      <c r="AS188" t="s">
        <v>906</v>
      </c>
      <c r="AT188" t="s">
        <v>344</v>
      </c>
      <c r="AV188" t="s">
        <v>6877</v>
      </c>
      <c r="AW188" t="s">
        <v>1883</v>
      </c>
      <c r="AX188" t="s">
        <v>222</v>
      </c>
      <c r="BA188" s="57">
        <v>46274.333333333336</v>
      </c>
      <c r="BB188" t="s">
        <v>5256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SUMBAWA</v>
      </c>
    </row>
    <row r="189" spans="1:61">
      <c r="A189">
        <v>188</v>
      </c>
      <c r="B189">
        <v>1002578641</v>
      </c>
      <c r="C189">
        <v>3</v>
      </c>
      <c r="D189" t="s">
        <v>45</v>
      </c>
      <c r="E189">
        <v>5</v>
      </c>
      <c r="F189" t="s">
        <v>210</v>
      </c>
      <c r="G189" t="s">
        <v>118</v>
      </c>
      <c r="H189" t="s">
        <v>454</v>
      </c>
      <c r="I189" t="s">
        <v>212</v>
      </c>
      <c r="J189" t="s">
        <v>213</v>
      </c>
      <c r="K189" t="s">
        <v>149</v>
      </c>
      <c r="L189" t="s">
        <v>214</v>
      </c>
      <c r="M189" t="s">
        <v>2154</v>
      </c>
      <c r="N189" t="s">
        <v>215</v>
      </c>
      <c r="O189" s="57">
        <v>46274.524953703702</v>
      </c>
      <c r="P189" s="57">
        <v>46279.600057870368</v>
      </c>
      <c r="Q189">
        <v>69386849</v>
      </c>
      <c r="S189">
        <v>172608206308</v>
      </c>
      <c r="T189" t="s">
        <v>6025</v>
      </c>
      <c r="U189" t="s">
        <v>6026</v>
      </c>
      <c r="V189" t="s">
        <v>6027</v>
      </c>
      <c r="Z189">
        <v>116.753979397964</v>
      </c>
      <c r="AA189">
        <v>-8.9121198015825591</v>
      </c>
      <c r="AB189" t="s">
        <v>6028</v>
      </c>
      <c r="AC189" t="s">
        <v>236</v>
      </c>
      <c r="AL189" t="s">
        <v>217</v>
      </c>
      <c r="AM189" t="s">
        <v>6029</v>
      </c>
      <c r="AN189" t="s">
        <v>6</v>
      </c>
      <c r="AO189" s="57">
        <v>46274.527719907404</v>
      </c>
      <c r="AP189" s="57">
        <v>46275.458333333336</v>
      </c>
      <c r="AR189" t="s">
        <v>14</v>
      </c>
      <c r="AS189" t="s">
        <v>906</v>
      </c>
      <c r="AT189" t="s">
        <v>344</v>
      </c>
      <c r="AV189" t="s">
        <v>7339</v>
      </c>
      <c r="AW189" t="s">
        <v>1898</v>
      </c>
      <c r="AX189" t="s">
        <v>222</v>
      </c>
      <c r="BA189" s="57">
        <v>46275.458333333336</v>
      </c>
      <c r="BB189" t="s">
        <v>6029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SUMBAWA</v>
      </c>
    </row>
    <row r="190" spans="1:61">
      <c r="A190">
        <v>189</v>
      </c>
      <c r="B190">
        <v>1002578881</v>
      </c>
      <c r="C190">
        <v>3</v>
      </c>
      <c r="D190" t="s">
        <v>45</v>
      </c>
      <c r="E190">
        <v>5</v>
      </c>
      <c r="F190" t="s">
        <v>210</v>
      </c>
      <c r="G190" t="s">
        <v>118</v>
      </c>
      <c r="H190" t="s">
        <v>454</v>
      </c>
      <c r="I190" t="s">
        <v>212</v>
      </c>
      <c r="J190" t="s">
        <v>213</v>
      </c>
      <c r="K190" t="s">
        <v>149</v>
      </c>
      <c r="L190" t="s">
        <v>214</v>
      </c>
      <c r="M190" t="s">
        <v>2154</v>
      </c>
      <c r="N190" t="s">
        <v>215</v>
      </c>
      <c r="O190" s="57">
        <v>46274.583287037036</v>
      </c>
      <c r="P190" s="57">
        <v>46279.414421296293</v>
      </c>
      <c r="Q190">
        <v>69386959</v>
      </c>
      <c r="S190">
        <v>172608206309</v>
      </c>
      <c r="T190" t="s">
        <v>5709</v>
      </c>
      <c r="U190" t="s">
        <v>5710</v>
      </c>
      <c r="V190" t="s">
        <v>5711</v>
      </c>
      <c r="Z190">
        <v>116.75455767819599</v>
      </c>
      <c r="AA190">
        <v>-8.8944907353211597</v>
      </c>
      <c r="AB190" t="s">
        <v>5712</v>
      </c>
      <c r="AC190" t="s">
        <v>236</v>
      </c>
      <c r="AL190" t="s">
        <v>217</v>
      </c>
      <c r="AM190" t="s">
        <v>5713</v>
      </c>
      <c r="AN190" t="s">
        <v>6</v>
      </c>
      <c r="AO190" s="57">
        <v>46274.590694444443</v>
      </c>
      <c r="AP190" s="57">
        <v>46275.458333333336</v>
      </c>
      <c r="AQ190" t="s">
        <v>2152</v>
      </c>
      <c r="AR190" t="s">
        <v>14</v>
      </c>
      <c r="AS190" t="s">
        <v>906</v>
      </c>
      <c r="AT190" t="s">
        <v>220</v>
      </c>
      <c r="AV190" t="s">
        <v>7340</v>
      </c>
      <c r="AW190" t="s">
        <v>3069</v>
      </c>
      <c r="AX190" t="s">
        <v>222</v>
      </c>
      <c r="BA190" s="57">
        <v>46275.458333333336</v>
      </c>
      <c r="BB190" t="s">
        <v>5713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str">
        <f>VLOOKUP(H190,Sheet2!$A$1:$B$270,2,FALSE)</f>
        <v>SUMBAWA</v>
      </c>
    </row>
    <row r="191" spans="1:61">
      <c r="A191">
        <v>190</v>
      </c>
      <c r="B191">
        <v>1002574588</v>
      </c>
      <c r="C191">
        <v>3</v>
      </c>
      <c r="D191" t="s">
        <v>45</v>
      </c>
      <c r="E191">
        <v>5</v>
      </c>
      <c r="F191" t="s">
        <v>210</v>
      </c>
      <c r="G191" t="s">
        <v>118</v>
      </c>
      <c r="H191" t="s">
        <v>454</v>
      </c>
      <c r="I191" t="s">
        <v>212</v>
      </c>
      <c r="J191" t="s">
        <v>213</v>
      </c>
      <c r="K191" t="s">
        <v>149</v>
      </c>
      <c r="M191" t="s">
        <v>224</v>
      </c>
      <c r="N191" t="s">
        <v>215</v>
      </c>
      <c r="O191" s="57">
        <v>46272.478472222225</v>
      </c>
      <c r="P191" s="57">
        <v>46276.337650462963</v>
      </c>
      <c r="Q191">
        <v>69385138</v>
      </c>
      <c r="S191">
        <v>172608206305</v>
      </c>
      <c r="T191" t="s">
        <v>3498</v>
      </c>
      <c r="U191" t="s">
        <v>3499</v>
      </c>
      <c r="V191" t="s">
        <v>5908</v>
      </c>
      <c r="Z191">
        <v>116.73837330000001</v>
      </c>
      <c r="AA191">
        <v>-8.9726975000000007</v>
      </c>
      <c r="AB191" t="s">
        <v>3500</v>
      </c>
      <c r="AC191" t="s">
        <v>285</v>
      </c>
      <c r="AL191" t="s">
        <v>217</v>
      </c>
      <c r="AM191" t="s">
        <v>5909</v>
      </c>
      <c r="AN191" t="s">
        <v>6</v>
      </c>
      <c r="AO191" s="57">
        <v>46212.486145833333</v>
      </c>
      <c r="AP191" s="57">
        <v>46276.333333333336</v>
      </c>
      <c r="AR191" t="s">
        <v>18</v>
      </c>
      <c r="AS191" t="s">
        <v>906</v>
      </c>
      <c r="AT191" t="s">
        <v>220</v>
      </c>
      <c r="AV191" t="s">
        <v>226</v>
      </c>
      <c r="AW191" t="s">
        <v>545</v>
      </c>
      <c r="AX191" t="s">
        <v>222</v>
      </c>
      <c r="BA191" s="57">
        <v>46276.333333333336</v>
      </c>
      <c r="BB191" t="s">
        <v>5909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SUMBAWA</v>
      </c>
    </row>
    <row r="192" spans="1:61">
      <c r="A192">
        <v>191</v>
      </c>
      <c r="B192">
        <v>1002578500</v>
      </c>
      <c r="C192">
        <v>3</v>
      </c>
      <c r="D192" t="s">
        <v>45</v>
      </c>
      <c r="E192">
        <v>5</v>
      </c>
      <c r="F192" t="s">
        <v>210</v>
      </c>
      <c r="G192" t="s">
        <v>118</v>
      </c>
      <c r="H192" t="s">
        <v>454</v>
      </c>
      <c r="I192" t="s">
        <v>212</v>
      </c>
      <c r="J192" t="s">
        <v>213</v>
      </c>
      <c r="K192" t="s">
        <v>149</v>
      </c>
      <c r="L192" t="s">
        <v>214</v>
      </c>
      <c r="M192" t="s">
        <v>2162</v>
      </c>
      <c r="N192" t="s">
        <v>215</v>
      </c>
      <c r="O192" s="57">
        <v>46274.479120370372</v>
      </c>
      <c r="P192" s="57">
        <v>46275.33697916667</v>
      </c>
      <c r="Q192">
        <v>69386760</v>
      </c>
      <c r="S192">
        <v>172608206126</v>
      </c>
      <c r="T192" t="s">
        <v>6030</v>
      </c>
      <c r="U192" t="s">
        <v>6031</v>
      </c>
      <c r="V192" t="s">
        <v>6032</v>
      </c>
      <c r="Z192">
        <v>116.75143579495401</v>
      </c>
      <c r="AA192">
        <v>-8.9170109174738794</v>
      </c>
      <c r="AB192" t="s">
        <v>6033</v>
      </c>
      <c r="AC192" t="s">
        <v>236</v>
      </c>
      <c r="AL192" t="s">
        <v>217</v>
      </c>
      <c r="AM192" t="s">
        <v>6034</v>
      </c>
      <c r="AN192" t="s">
        <v>6</v>
      </c>
      <c r="AO192" s="57">
        <v>46274.48605324074</v>
      </c>
      <c r="AP192" s="57">
        <v>46275.333333333336</v>
      </c>
      <c r="AR192" t="s">
        <v>5189</v>
      </c>
      <c r="AS192" t="s">
        <v>906</v>
      </c>
      <c r="AT192" t="s">
        <v>344</v>
      </c>
      <c r="AV192" t="s">
        <v>6035</v>
      </c>
      <c r="AW192" t="s">
        <v>1883</v>
      </c>
      <c r="AX192" t="s">
        <v>222</v>
      </c>
      <c r="BA192" s="57">
        <v>46275.333333333336</v>
      </c>
      <c r="BB192" t="s">
        <v>6034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SUMBAWA</v>
      </c>
    </row>
    <row r="193" spans="1:61">
      <c r="A193">
        <v>192</v>
      </c>
      <c r="B193">
        <v>1002590154</v>
      </c>
      <c r="C193">
        <v>3</v>
      </c>
      <c r="D193" t="s">
        <v>45</v>
      </c>
      <c r="E193">
        <v>5</v>
      </c>
      <c r="F193" t="s">
        <v>210</v>
      </c>
      <c r="G193" t="s">
        <v>118</v>
      </c>
      <c r="H193" t="s">
        <v>454</v>
      </c>
      <c r="I193" t="s">
        <v>212</v>
      </c>
      <c r="J193" t="s">
        <v>213</v>
      </c>
      <c r="K193" t="s">
        <v>149</v>
      </c>
      <c r="L193" t="s">
        <v>214</v>
      </c>
      <c r="M193" t="s">
        <v>239</v>
      </c>
      <c r="N193" t="s">
        <v>215</v>
      </c>
      <c r="O193" s="57">
        <v>46280.783275462964</v>
      </c>
      <c r="P193" s="57">
        <v>46280.784733796296</v>
      </c>
      <c r="Q193">
        <v>69391083</v>
      </c>
      <c r="S193">
        <v>172608206571</v>
      </c>
      <c r="T193" t="s">
        <v>7341</v>
      </c>
      <c r="U193" t="s">
        <v>5710</v>
      </c>
      <c r="V193" t="s">
        <v>7342</v>
      </c>
      <c r="Z193">
        <v>116.75454411429</v>
      </c>
      <c r="AA193">
        <v>-8.89446699821384</v>
      </c>
      <c r="AB193" t="s">
        <v>7343</v>
      </c>
      <c r="AC193" t="s">
        <v>236</v>
      </c>
      <c r="AL193" t="s">
        <v>217</v>
      </c>
      <c r="AM193" t="s">
        <v>7344</v>
      </c>
      <c r="AN193" t="s">
        <v>6</v>
      </c>
      <c r="AO193" t="s">
        <v>7167</v>
      </c>
      <c r="AP193" s="57">
        <v>46281.625</v>
      </c>
      <c r="AR193" t="s">
        <v>240</v>
      </c>
      <c r="AS193" t="s">
        <v>906</v>
      </c>
      <c r="AT193" t="s">
        <v>344</v>
      </c>
      <c r="AV193" t="s">
        <v>239</v>
      </c>
      <c r="AW193" t="s">
        <v>1898</v>
      </c>
      <c r="AX193" t="s">
        <v>222</v>
      </c>
      <c r="BA193" s="57">
        <v>46281.625</v>
      </c>
      <c r="BB193" t="s">
        <v>7344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SUMBAWA</v>
      </c>
    </row>
    <row r="194" spans="1:61">
      <c r="A194">
        <v>193</v>
      </c>
      <c r="B194">
        <v>1002570571</v>
      </c>
      <c r="C194">
        <v>3</v>
      </c>
      <c r="D194" t="s">
        <v>45</v>
      </c>
      <c r="E194">
        <v>5</v>
      </c>
      <c r="F194" t="s">
        <v>210</v>
      </c>
      <c r="G194" t="s">
        <v>118</v>
      </c>
      <c r="H194" t="s">
        <v>277</v>
      </c>
      <c r="I194" t="s">
        <v>212</v>
      </c>
      <c r="J194" t="s">
        <v>213</v>
      </c>
      <c r="K194" t="s">
        <v>149</v>
      </c>
      <c r="M194" t="s">
        <v>76</v>
      </c>
      <c r="N194" t="s">
        <v>215</v>
      </c>
      <c r="O194" s="57">
        <v>46268.709386574075</v>
      </c>
      <c r="P194" s="57">
        <v>46268.849386574075</v>
      </c>
      <c r="Q194">
        <v>69380976</v>
      </c>
      <c r="S194">
        <v>172610203701</v>
      </c>
      <c r="T194" t="s">
        <v>2796</v>
      </c>
      <c r="U194" t="s">
        <v>2797</v>
      </c>
      <c r="V194" t="s">
        <v>2798</v>
      </c>
      <c r="Z194">
        <v>116.82758201</v>
      </c>
      <c r="AA194">
        <v>-8.7691850349999996</v>
      </c>
      <c r="AB194" t="s">
        <v>2799</v>
      </c>
      <c r="AC194" t="s">
        <v>216</v>
      </c>
      <c r="AL194" t="s">
        <v>217</v>
      </c>
      <c r="AM194" t="s">
        <v>2800</v>
      </c>
      <c r="AN194" t="s">
        <v>6</v>
      </c>
      <c r="AO194" s="57">
        <v>46090.715532407405</v>
      </c>
      <c r="AR194" t="s">
        <v>218</v>
      </c>
      <c r="AS194" t="s">
        <v>906</v>
      </c>
      <c r="AT194" t="s">
        <v>230</v>
      </c>
      <c r="AU194">
        <v>20260903</v>
      </c>
      <c r="AV194" t="s">
        <v>221</v>
      </c>
      <c r="AW194" t="s">
        <v>545</v>
      </c>
      <c r="AX194" t="s">
        <v>222</v>
      </c>
      <c r="BA194" s="57">
        <v>46268.291666666664</v>
      </c>
      <c r="BB194" t="s">
        <v>2800</v>
      </c>
      <c r="BC194">
        <v>2026</v>
      </c>
      <c r="BD194">
        <v>9</v>
      </c>
      <c r="BE194">
        <v>3</v>
      </c>
      <c r="BF194" s="6">
        <f t="shared" ref="BF194:BF257" si="9">DATE(BC194,BD194,BE194)</f>
        <v>46268</v>
      </c>
      <c r="BG194">
        <f t="shared" ref="BG194:BG257" si="10">BF194-BA194</f>
        <v>-0.29166666666424135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SUMBAWA</v>
      </c>
    </row>
    <row r="195" spans="1:61">
      <c r="A195">
        <v>194</v>
      </c>
      <c r="B195">
        <v>1002570046</v>
      </c>
      <c r="C195">
        <v>3</v>
      </c>
      <c r="D195" t="s">
        <v>45</v>
      </c>
      <c r="E195">
        <v>5</v>
      </c>
      <c r="F195" t="s">
        <v>210</v>
      </c>
      <c r="G195" t="s">
        <v>118</v>
      </c>
      <c r="H195" t="s">
        <v>277</v>
      </c>
      <c r="I195" t="s">
        <v>212</v>
      </c>
      <c r="J195" t="s">
        <v>213</v>
      </c>
      <c r="K195" t="s">
        <v>149</v>
      </c>
      <c r="M195" t="s">
        <v>76</v>
      </c>
      <c r="N195" t="s">
        <v>215</v>
      </c>
      <c r="O195" s="57">
        <v>46268.614224537036</v>
      </c>
      <c r="P195" s="57">
        <v>46268.703067129631</v>
      </c>
      <c r="Q195">
        <v>69381485</v>
      </c>
      <c r="S195">
        <v>172610203699</v>
      </c>
      <c r="T195" t="s">
        <v>962</v>
      </c>
      <c r="U195" t="s">
        <v>2793</v>
      </c>
      <c r="V195" t="s">
        <v>2794</v>
      </c>
      <c r="Z195">
        <v>116.85702000000001</v>
      </c>
      <c r="AA195">
        <v>-8.7389074000000004</v>
      </c>
      <c r="AB195" t="s">
        <v>1210</v>
      </c>
      <c r="AC195" t="s">
        <v>216</v>
      </c>
      <c r="AL195" t="s">
        <v>217</v>
      </c>
      <c r="AM195" t="s">
        <v>2795</v>
      </c>
      <c r="AN195" t="s">
        <v>6</v>
      </c>
      <c r="AO195" s="57">
        <v>46090.621493055558</v>
      </c>
      <c r="AR195" t="s">
        <v>218</v>
      </c>
      <c r="AS195" t="s">
        <v>906</v>
      </c>
      <c r="AT195" t="s">
        <v>230</v>
      </c>
      <c r="AU195">
        <v>20260903</v>
      </c>
      <c r="AV195" t="s">
        <v>221</v>
      </c>
      <c r="AW195" t="s">
        <v>545</v>
      </c>
      <c r="AX195" t="s">
        <v>222</v>
      </c>
      <c r="BA195" s="57">
        <v>46268.291666666664</v>
      </c>
      <c r="BB195" t="s">
        <v>2795</v>
      </c>
      <c r="BC195">
        <v>2026</v>
      </c>
      <c r="BD195">
        <v>9</v>
      </c>
      <c r="BE195">
        <v>3</v>
      </c>
      <c r="BF195" s="6">
        <f t="shared" si="9"/>
        <v>46268</v>
      </c>
      <c r="BG195">
        <f t="shared" si="10"/>
        <v>-0.29166666666424135</v>
      </c>
      <c r="BH195" t="str">
        <f t="shared" si="11"/>
        <v>COMPLY</v>
      </c>
      <c r="BI195" t="str">
        <f>VLOOKUP(H195,Sheet2!$A$1:$B$270,2,FALSE)</f>
        <v>SUMBAWA</v>
      </c>
    </row>
    <row r="196" spans="1:61">
      <c r="A196">
        <v>195</v>
      </c>
      <c r="B196">
        <v>1002580557</v>
      </c>
      <c r="C196">
        <v>3</v>
      </c>
      <c r="D196" t="s">
        <v>45</v>
      </c>
      <c r="E196">
        <v>5</v>
      </c>
      <c r="F196" t="s">
        <v>210</v>
      </c>
      <c r="G196" t="s">
        <v>118</v>
      </c>
      <c r="H196" t="s">
        <v>277</v>
      </c>
      <c r="I196" t="s">
        <v>212</v>
      </c>
      <c r="J196" t="s">
        <v>213</v>
      </c>
      <c r="K196" t="s">
        <v>149</v>
      </c>
      <c r="M196" t="s">
        <v>76</v>
      </c>
      <c r="N196" t="s">
        <v>215</v>
      </c>
      <c r="O196" s="57">
        <v>46275.4997337963</v>
      </c>
      <c r="P196" s="57">
        <v>46275.867604166669</v>
      </c>
      <c r="Q196">
        <v>69383726</v>
      </c>
      <c r="S196">
        <v>172610203716</v>
      </c>
      <c r="T196" t="s">
        <v>5157</v>
      </c>
      <c r="U196" t="s">
        <v>6954</v>
      </c>
      <c r="V196" t="s">
        <v>6955</v>
      </c>
      <c r="Z196">
        <v>116.9220052</v>
      </c>
      <c r="AA196">
        <v>-8.7098730999999994</v>
      </c>
      <c r="AB196" t="s">
        <v>5160</v>
      </c>
      <c r="AC196" t="s">
        <v>284</v>
      </c>
      <c r="AL196" t="s">
        <v>217</v>
      </c>
      <c r="AM196" t="s">
        <v>6956</v>
      </c>
      <c r="AN196" t="s">
        <v>6</v>
      </c>
      <c r="AO196" s="57">
        <v>46304.506828703707</v>
      </c>
      <c r="AR196" t="s">
        <v>218</v>
      </c>
      <c r="AS196" t="s">
        <v>906</v>
      </c>
      <c r="AT196" t="s">
        <v>230</v>
      </c>
      <c r="AU196">
        <v>20260910</v>
      </c>
      <c r="AV196" t="s">
        <v>221</v>
      </c>
      <c r="AW196" t="s">
        <v>545</v>
      </c>
      <c r="AX196" t="s">
        <v>222</v>
      </c>
      <c r="BA196" s="57">
        <v>46275.291666666664</v>
      </c>
      <c r="BB196" t="s">
        <v>6956</v>
      </c>
      <c r="BC196">
        <v>2026</v>
      </c>
      <c r="BD196">
        <v>9</v>
      </c>
      <c r="BE196">
        <v>10</v>
      </c>
      <c r="BF196" s="6">
        <f t="shared" si="9"/>
        <v>46275</v>
      </c>
      <c r="BG196">
        <f t="shared" si="10"/>
        <v>-0.29166666666424135</v>
      </c>
      <c r="BH196" t="str">
        <f t="shared" si="11"/>
        <v>COMPLY</v>
      </c>
      <c r="BI196" t="str">
        <f>VLOOKUP(H196,Sheet2!$A$1:$B$270,2,FALSE)</f>
        <v>SUMBAWA</v>
      </c>
    </row>
    <row r="197" spans="1:61">
      <c r="A197">
        <v>196</v>
      </c>
      <c r="B197">
        <v>1002565310</v>
      </c>
      <c r="C197">
        <v>3</v>
      </c>
      <c r="D197" t="s">
        <v>45</v>
      </c>
      <c r="E197">
        <v>5</v>
      </c>
      <c r="F197" t="s">
        <v>210</v>
      </c>
      <c r="G197" t="s">
        <v>118</v>
      </c>
      <c r="H197" t="s">
        <v>277</v>
      </c>
      <c r="I197" t="s">
        <v>212</v>
      </c>
      <c r="J197" t="s">
        <v>213</v>
      </c>
      <c r="K197" t="s">
        <v>149</v>
      </c>
      <c r="L197" t="s">
        <v>214</v>
      </c>
      <c r="M197" t="s">
        <v>2154</v>
      </c>
      <c r="N197" t="s">
        <v>215</v>
      </c>
      <c r="O197" s="57">
        <v>46266.542314814818</v>
      </c>
      <c r="P197" s="57">
        <v>46268.614212962966</v>
      </c>
      <c r="Q197">
        <v>69381485</v>
      </c>
      <c r="S197">
        <v>172610203695</v>
      </c>
      <c r="T197" t="s">
        <v>962</v>
      </c>
      <c r="U197" t="s">
        <v>1208</v>
      </c>
      <c r="V197" t="s">
        <v>1209</v>
      </c>
      <c r="Z197">
        <v>116.844051070511</v>
      </c>
      <c r="AA197">
        <v>-8.7440700973437906</v>
      </c>
      <c r="AB197" t="s">
        <v>1210</v>
      </c>
      <c r="AC197" t="s">
        <v>216</v>
      </c>
      <c r="AL197" t="s">
        <v>217</v>
      </c>
      <c r="AM197" t="s">
        <v>1032</v>
      </c>
      <c r="AN197" t="s">
        <v>6</v>
      </c>
      <c r="AO197" s="57">
        <v>46031.548877314817</v>
      </c>
      <c r="AP197" s="57">
        <v>46267.541666666664</v>
      </c>
      <c r="AR197" t="s">
        <v>14</v>
      </c>
      <c r="AS197" t="s">
        <v>906</v>
      </c>
      <c r="AT197" t="s">
        <v>230</v>
      </c>
      <c r="AV197" t="s">
        <v>2988</v>
      </c>
      <c r="AW197" t="s">
        <v>886</v>
      </c>
      <c r="AX197" t="s">
        <v>222</v>
      </c>
      <c r="BA197" s="57">
        <v>46267.541666666664</v>
      </c>
      <c r="BB197" t="s">
        <v>1032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SUMBAWA</v>
      </c>
    </row>
    <row r="198" spans="1:61">
      <c r="A198">
        <v>197</v>
      </c>
      <c r="B198">
        <v>1002571188</v>
      </c>
      <c r="C198">
        <v>3</v>
      </c>
      <c r="D198" t="s">
        <v>45</v>
      </c>
      <c r="E198">
        <v>5</v>
      </c>
      <c r="F198" t="s">
        <v>210</v>
      </c>
      <c r="G198" t="s">
        <v>118</v>
      </c>
      <c r="H198" t="s">
        <v>277</v>
      </c>
      <c r="I198" t="s">
        <v>212</v>
      </c>
      <c r="J198" t="s">
        <v>213</v>
      </c>
      <c r="K198" t="s">
        <v>149</v>
      </c>
      <c r="L198" t="s">
        <v>214</v>
      </c>
      <c r="M198" t="s">
        <v>2154</v>
      </c>
      <c r="N198" t="s">
        <v>215</v>
      </c>
      <c r="O198" s="57">
        <v>46269.441620370373</v>
      </c>
      <c r="P198" s="57">
        <v>46275.499722222223</v>
      </c>
      <c r="Q198">
        <v>69383726</v>
      </c>
      <c r="S198">
        <v>172610203702</v>
      </c>
      <c r="T198" t="s">
        <v>5157</v>
      </c>
      <c r="U198" t="s">
        <v>5158</v>
      </c>
      <c r="V198" t="s">
        <v>5159</v>
      </c>
      <c r="Z198">
        <v>116.91780440834501</v>
      </c>
      <c r="AA198">
        <v>-8.7127216370613105</v>
      </c>
      <c r="AB198" t="s">
        <v>5160</v>
      </c>
      <c r="AC198" t="s">
        <v>236</v>
      </c>
      <c r="AL198" t="s">
        <v>217</v>
      </c>
      <c r="AM198" t="s">
        <v>5161</v>
      </c>
      <c r="AN198" t="s">
        <v>6</v>
      </c>
      <c r="AO198" s="57">
        <v>46121.444525462961</v>
      </c>
      <c r="AP198" s="57">
        <v>46272.333333333336</v>
      </c>
      <c r="AQ198" t="s">
        <v>2152</v>
      </c>
      <c r="AR198" t="s">
        <v>14</v>
      </c>
      <c r="AS198" t="s">
        <v>906</v>
      </c>
      <c r="AT198" t="s">
        <v>230</v>
      </c>
      <c r="AV198" t="s">
        <v>6878</v>
      </c>
      <c r="AW198" t="s">
        <v>882</v>
      </c>
      <c r="AX198" t="s">
        <v>222</v>
      </c>
      <c r="BA198" s="57">
        <v>46272.333333333336</v>
      </c>
      <c r="BB198" t="s">
        <v>5161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SUMBAWA</v>
      </c>
    </row>
    <row r="199" spans="1:61">
      <c r="A199">
        <v>198</v>
      </c>
      <c r="B199">
        <v>1002580074</v>
      </c>
      <c r="C199">
        <v>3</v>
      </c>
      <c r="D199" t="s">
        <v>45</v>
      </c>
      <c r="E199">
        <v>5</v>
      </c>
      <c r="F199" t="s">
        <v>210</v>
      </c>
      <c r="G199" t="s">
        <v>118</v>
      </c>
      <c r="H199" t="s">
        <v>277</v>
      </c>
      <c r="I199" t="s">
        <v>212</v>
      </c>
      <c r="J199" t="s">
        <v>213</v>
      </c>
      <c r="K199" t="s">
        <v>149</v>
      </c>
      <c r="L199" t="s">
        <v>214</v>
      </c>
      <c r="M199" t="s">
        <v>2154</v>
      </c>
      <c r="N199" t="s">
        <v>215</v>
      </c>
      <c r="O199" s="57">
        <v>46275.412453703706</v>
      </c>
      <c r="P199" s="57">
        <v>46281.367615740739</v>
      </c>
      <c r="Q199">
        <v>69387384</v>
      </c>
      <c r="S199">
        <v>172610203714</v>
      </c>
      <c r="T199" t="s">
        <v>6799</v>
      </c>
      <c r="U199" t="s">
        <v>6800</v>
      </c>
      <c r="V199" t="s">
        <v>6801</v>
      </c>
      <c r="Z199">
        <v>116.856493499801</v>
      </c>
      <c r="AA199">
        <v>-8.7467867685617993</v>
      </c>
      <c r="AB199" t="s">
        <v>6802</v>
      </c>
      <c r="AC199" t="s">
        <v>236</v>
      </c>
      <c r="AL199" t="s">
        <v>217</v>
      </c>
      <c r="AM199" t="s">
        <v>6803</v>
      </c>
      <c r="AN199" t="s">
        <v>6</v>
      </c>
      <c r="AO199" s="57">
        <v>46304.413101851853</v>
      </c>
      <c r="AP199" s="57">
        <v>46276.333333333336</v>
      </c>
      <c r="AR199" t="s">
        <v>14</v>
      </c>
      <c r="AS199" t="s">
        <v>906</v>
      </c>
      <c r="AT199" t="s">
        <v>220</v>
      </c>
      <c r="AV199" t="s">
        <v>7345</v>
      </c>
      <c r="AW199" t="s">
        <v>3069</v>
      </c>
      <c r="AX199" t="s">
        <v>222</v>
      </c>
      <c r="BA199" s="57">
        <v>46276.333333333336</v>
      </c>
      <c r="BB199" t="s">
        <v>6803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SUMBAWA</v>
      </c>
    </row>
    <row r="200" spans="1:61">
      <c r="A200">
        <v>199</v>
      </c>
      <c r="B200">
        <v>1002584430</v>
      </c>
      <c r="C200">
        <v>3</v>
      </c>
      <c r="D200" t="s">
        <v>45</v>
      </c>
      <c r="E200">
        <v>5</v>
      </c>
      <c r="F200" t="s">
        <v>210</v>
      </c>
      <c r="G200" t="s">
        <v>118</v>
      </c>
      <c r="H200" t="s">
        <v>277</v>
      </c>
      <c r="I200" t="s">
        <v>212</v>
      </c>
      <c r="J200" t="s">
        <v>213</v>
      </c>
      <c r="K200" t="s">
        <v>149</v>
      </c>
      <c r="L200" t="s">
        <v>214</v>
      </c>
      <c r="M200" t="s">
        <v>6793</v>
      </c>
      <c r="N200" t="s">
        <v>215</v>
      </c>
      <c r="O200" s="57">
        <v>46277.727071759262</v>
      </c>
      <c r="P200" s="57">
        <v>46281.369641203702</v>
      </c>
      <c r="Q200">
        <v>69389144</v>
      </c>
      <c r="S200">
        <v>172610203724</v>
      </c>
      <c r="T200" t="s">
        <v>7346</v>
      </c>
      <c r="U200" t="s">
        <v>7347</v>
      </c>
      <c r="V200" t="s">
        <v>7348</v>
      </c>
      <c r="Z200">
        <v>116.827511114291</v>
      </c>
      <c r="AA200">
        <v>-8.7683449229232799</v>
      </c>
      <c r="AB200" t="s">
        <v>7349</v>
      </c>
      <c r="AC200" t="s">
        <v>236</v>
      </c>
      <c r="AL200" t="s">
        <v>217</v>
      </c>
      <c r="AM200" t="s">
        <v>3271</v>
      </c>
      <c r="AN200" t="s">
        <v>6</v>
      </c>
      <c r="AO200" s="57">
        <v>46365.735972222225</v>
      </c>
      <c r="AP200" s="57">
        <v>46279.333333333336</v>
      </c>
      <c r="AR200" t="s">
        <v>14</v>
      </c>
      <c r="AS200" t="s">
        <v>906</v>
      </c>
      <c r="AT200" t="s">
        <v>220</v>
      </c>
      <c r="AV200" t="s">
        <v>7350</v>
      </c>
      <c r="AW200" t="s">
        <v>3069</v>
      </c>
      <c r="AX200" t="s">
        <v>222</v>
      </c>
      <c r="BA200" s="57">
        <v>46279.333333333336</v>
      </c>
      <c r="BB200" t="s">
        <v>3271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SUMBAWA</v>
      </c>
    </row>
    <row r="201" spans="1:61">
      <c r="A201">
        <v>200</v>
      </c>
      <c r="B201">
        <v>1002568753</v>
      </c>
      <c r="C201">
        <v>3</v>
      </c>
      <c r="D201" t="s">
        <v>45</v>
      </c>
      <c r="E201">
        <v>5</v>
      </c>
      <c r="F201" t="s">
        <v>210</v>
      </c>
      <c r="G201" t="s">
        <v>118</v>
      </c>
      <c r="H201" t="s">
        <v>277</v>
      </c>
      <c r="I201" t="s">
        <v>212</v>
      </c>
      <c r="J201" t="s">
        <v>213</v>
      </c>
      <c r="K201" t="s">
        <v>149</v>
      </c>
      <c r="M201" t="s">
        <v>235</v>
      </c>
      <c r="N201" t="s">
        <v>215</v>
      </c>
      <c r="O201" s="57">
        <v>46268.363275462965</v>
      </c>
      <c r="P201" s="57">
        <v>46280.583993055552</v>
      </c>
      <c r="Q201">
        <v>69382753</v>
      </c>
      <c r="S201">
        <v>172610203605</v>
      </c>
      <c r="T201" t="s">
        <v>2613</v>
      </c>
      <c r="U201" t="s">
        <v>2614</v>
      </c>
      <c r="Z201">
        <v>116.85076220000001</v>
      </c>
      <c r="AA201">
        <v>-8.7347937000000009</v>
      </c>
      <c r="AB201" t="s">
        <v>2615</v>
      </c>
      <c r="AC201" t="s">
        <v>285</v>
      </c>
      <c r="AO201" s="57">
        <v>46090.37158564815</v>
      </c>
      <c r="AR201" t="s">
        <v>306</v>
      </c>
      <c r="AS201" t="s">
        <v>906</v>
      </c>
      <c r="AT201" t="s">
        <v>230</v>
      </c>
      <c r="AV201" t="s">
        <v>3055</v>
      </c>
      <c r="AW201" t="s">
        <v>571</v>
      </c>
      <c r="AX201" t="s">
        <v>222</v>
      </c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str">
        <f>VLOOKUP(H201,Sheet2!$A$1:$B$270,2,FALSE)</f>
        <v>SUMBAWA</v>
      </c>
    </row>
    <row r="202" spans="1:61">
      <c r="A202">
        <v>201</v>
      </c>
      <c r="B202">
        <v>1002564319</v>
      </c>
      <c r="C202">
        <v>3</v>
      </c>
      <c r="D202" t="s">
        <v>45</v>
      </c>
      <c r="E202">
        <v>5</v>
      </c>
      <c r="F202" t="s">
        <v>210</v>
      </c>
      <c r="G202" t="s">
        <v>110</v>
      </c>
      <c r="H202" t="s">
        <v>247</v>
      </c>
      <c r="I202" t="s">
        <v>212</v>
      </c>
      <c r="J202" t="s">
        <v>213</v>
      </c>
      <c r="K202" t="s">
        <v>149</v>
      </c>
      <c r="M202" t="s">
        <v>76</v>
      </c>
      <c r="N202" t="s">
        <v>215</v>
      </c>
      <c r="O202" s="57">
        <v>46266.386631944442</v>
      </c>
      <c r="P202" s="57">
        <v>46268.563738425924</v>
      </c>
      <c r="Q202">
        <v>69379683</v>
      </c>
      <c r="S202">
        <v>172616802034</v>
      </c>
      <c r="T202" t="s">
        <v>1001</v>
      </c>
      <c r="U202" t="s">
        <v>1405</v>
      </c>
      <c r="V202" t="s">
        <v>1406</v>
      </c>
      <c r="Z202">
        <v>118.7702972</v>
      </c>
      <c r="AA202">
        <v>-8.4851937</v>
      </c>
      <c r="AB202" t="s">
        <v>1002</v>
      </c>
      <c r="AC202" t="s">
        <v>216</v>
      </c>
      <c r="AL202" t="s">
        <v>217</v>
      </c>
      <c r="AM202" t="s">
        <v>1034</v>
      </c>
      <c r="AN202" t="s">
        <v>6</v>
      </c>
      <c r="AO202" s="57">
        <v>46031.39271990741</v>
      </c>
      <c r="AR202" t="s">
        <v>218</v>
      </c>
      <c r="AS202" t="s">
        <v>219</v>
      </c>
      <c r="AT202" t="s">
        <v>220</v>
      </c>
      <c r="AU202">
        <v>20260903</v>
      </c>
      <c r="AV202" t="s">
        <v>221</v>
      </c>
      <c r="AW202" t="s">
        <v>598</v>
      </c>
      <c r="AX202" t="s">
        <v>222</v>
      </c>
      <c r="BA202" s="57">
        <v>46266.291666666664</v>
      </c>
      <c r="BB202" t="s">
        <v>1034</v>
      </c>
      <c r="BC202">
        <v>2026</v>
      </c>
      <c r="BD202">
        <v>9</v>
      </c>
      <c r="BE202">
        <v>3</v>
      </c>
      <c r="BF202" s="6">
        <f t="shared" si="9"/>
        <v>46268</v>
      </c>
      <c r="BG202">
        <f t="shared" si="10"/>
        <v>1.7083333333357587</v>
      </c>
      <c r="BH202" t="str">
        <f t="shared" si="11"/>
        <v>NOT COMPLY</v>
      </c>
      <c r="BI202" t="str">
        <f>VLOOKUP(H202,Sheet2!$A$1:$B$270,2,FALSE)</f>
        <v>BIMA</v>
      </c>
    </row>
    <row r="203" spans="1:61">
      <c r="A203">
        <v>202</v>
      </c>
      <c r="B203">
        <v>1002564483</v>
      </c>
      <c r="C203">
        <v>3</v>
      </c>
      <c r="D203" t="s">
        <v>45</v>
      </c>
      <c r="E203">
        <v>5</v>
      </c>
      <c r="F203" t="s">
        <v>210</v>
      </c>
      <c r="G203" t="s">
        <v>110</v>
      </c>
      <c r="H203" t="s">
        <v>247</v>
      </c>
      <c r="I203" t="s">
        <v>212</v>
      </c>
      <c r="J203" t="s">
        <v>213</v>
      </c>
      <c r="K203" t="s">
        <v>149</v>
      </c>
      <c r="M203" t="s">
        <v>76</v>
      </c>
      <c r="N203" t="s">
        <v>215</v>
      </c>
      <c r="O203" s="57">
        <v>46266.406747685185</v>
      </c>
      <c r="P203" s="57">
        <v>46267.395578703705</v>
      </c>
      <c r="Q203">
        <v>69378885</v>
      </c>
      <c r="S203">
        <v>172616802036</v>
      </c>
      <c r="T203" t="s">
        <v>1013</v>
      </c>
      <c r="U203" t="s">
        <v>1393</v>
      </c>
      <c r="V203" t="s">
        <v>1394</v>
      </c>
      <c r="Z203">
        <v>118.7534485</v>
      </c>
      <c r="AA203">
        <v>-8.4804061999999991</v>
      </c>
      <c r="AB203" t="s">
        <v>1014</v>
      </c>
      <c r="AC203" t="s">
        <v>284</v>
      </c>
      <c r="AL203" t="s">
        <v>217</v>
      </c>
      <c r="AM203" t="s">
        <v>1395</v>
      </c>
      <c r="AN203" t="s">
        <v>6</v>
      </c>
      <c r="AO203" s="57">
        <v>46031.413310185184</v>
      </c>
      <c r="AR203" t="s">
        <v>218</v>
      </c>
      <c r="AS203" t="s">
        <v>219</v>
      </c>
      <c r="AT203" t="s">
        <v>220</v>
      </c>
      <c r="AU203">
        <v>20260902</v>
      </c>
      <c r="AV203" t="s">
        <v>221</v>
      </c>
      <c r="AW203" t="s">
        <v>545</v>
      </c>
      <c r="AX203" t="s">
        <v>222</v>
      </c>
      <c r="BA203" s="57">
        <v>46266.291666666664</v>
      </c>
      <c r="BB203" t="s">
        <v>1395</v>
      </c>
      <c r="BC203">
        <v>2026</v>
      </c>
      <c r="BD203">
        <v>9</v>
      </c>
      <c r="BE203">
        <v>2</v>
      </c>
      <c r="BF203" s="6">
        <f t="shared" si="9"/>
        <v>46267</v>
      </c>
      <c r="BG203">
        <f t="shared" si="10"/>
        <v>0.70833333333575865</v>
      </c>
      <c r="BH203" t="str">
        <f t="shared" si="11"/>
        <v>COMPLY</v>
      </c>
      <c r="BI203" t="str">
        <f>VLOOKUP(H203,Sheet2!$A$1:$B$270,2,FALSE)</f>
        <v>BIMA</v>
      </c>
    </row>
    <row r="204" spans="1:61">
      <c r="A204">
        <v>203</v>
      </c>
      <c r="B204">
        <v>1002566034</v>
      </c>
      <c r="C204">
        <v>3</v>
      </c>
      <c r="D204" t="s">
        <v>45</v>
      </c>
      <c r="E204">
        <v>5</v>
      </c>
      <c r="F204" t="s">
        <v>210</v>
      </c>
      <c r="G204" t="s">
        <v>110</v>
      </c>
      <c r="H204" t="s">
        <v>247</v>
      </c>
      <c r="I204" t="s">
        <v>212</v>
      </c>
      <c r="J204" t="s">
        <v>213</v>
      </c>
      <c r="K204" t="s">
        <v>149</v>
      </c>
      <c r="M204" t="s">
        <v>76</v>
      </c>
      <c r="N204" t="s">
        <v>215</v>
      </c>
      <c r="O204" s="57">
        <v>46266.654999999999</v>
      </c>
      <c r="P204" s="57">
        <v>46266.7028587963</v>
      </c>
      <c r="Q204">
        <v>69380024</v>
      </c>
      <c r="S204">
        <v>172616802043</v>
      </c>
      <c r="T204" t="s">
        <v>935</v>
      </c>
      <c r="U204" t="s">
        <v>1449</v>
      </c>
      <c r="V204" t="s">
        <v>1450</v>
      </c>
      <c r="Z204">
        <v>118.7467125</v>
      </c>
      <c r="AA204">
        <v>-8.4558693999999992</v>
      </c>
      <c r="AB204" t="s">
        <v>991</v>
      </c>
      <c r="AC204" t="s">
        <v>216</v>
      </c>
      <c r="AL204" t="s">
        <v>217</v>
      </c>
      <c r="AM204" t="s">
        <v>1451</v>
      </c>
      <c r="AN204" t="s">
        <v>6</v>
      </c>
      <c r="AO204" s="57">
        <v>46031.663206018522</v>
      </c>
      <c r="AR204" t="s">
        <v>218</v>
      </c>
      <c r="AS204" t="s">
        <v>219</v>
      </c>
      <c r="AT204" t="s">
        <v>220</v>
      </c>
      <c r="AU204">
        <v>20260901</v>
      </c>
      <c r="AV204" t="s">
        <v>221</v>
      </c>
      <c r="AW204" t="s">
        <v>578</v>
      </c>
      <c r="AX204" t="s">
        <v>222</v>
      </c>
      <c r="BA204" s="57">
        <v>46266.291666666664</v>
      </c>
      <c r="BB204" t="s">
        <v>1451</v>
      </c>
      <c r="BC204">
        <v>2026</v>
      </c>
      <c r="BD204">
        <v>9</v>
      </c>
      <c r="BE204">
        <v>1</v>
      </c>
      <c r="BF204" s="6">
        <f t="shared" si="9"/>
        <v>46266</v>
      </c>
      <c r="BG204">
        <f t="shared" si="10"/>
        <v>-0.29166666666424135</v>
      </c>
      <c r="BH204" t="str">
        <f t="shared" si="11"/>
        <v>COMPLY</v>
      </c>
      <c r="BI204" t="str">
        <f>VLOOKUP(H204,Sheet2!$A$1:$B$270,2,FALSE)</f>
        <v>BIMA</v>
      </c>
    </row>
    <row r="205" spans="1:61">
      <c r="A205">
        <v>204</v>
      </c>
      <c r="B205">
        <v>1002574956</v>
      </c>
      <c r="C205">
        <v>3</v>
      </c>
      <c r="D205" t="s">
        <v>45</v>
      </c>
      <c r="E205">
        <v>5</v>
      </c>
      <c r="F205" t="s">
        <v>210</v>
      </c>
      <c r="G205" t="s">
        <v>110</v>
      </c>
      <c r="H205" t="s">
        <v>247</v>
      </c>
      <c r="I205" t="s">
        <v>212</v>
      </c>
      <c r="J205" t="s">
        <v>213</v>
      </c>
      <c r="K205" t="s">
        <v>149</v>
      </c>
      <c r="M205" t="s">
        <v>76</v>
      </c>
      <c r="N205" t="s">
        <v>215</v>
      </c>
      <c r="O205" s="57">
        <v>46272.562731481485</v>
      </c>
      <c r="P205" s="57">
        <v>46272.78019675926</v>
      </c>
      <c r="Q205">
        <v>69383793</v>
      </c>
      <c r="S205">
        <v>172616802101</v>
      </c>
      <c r="T205" t="s">
        <v>3962</v>
      </c>
      <c r="U205" t="s">
        <v>3963</v>
      </c>
      <c r="V205" t="s">
        <v>3964</v>
      </c>
      <c r="Z205">
        <v>118.7490825</v>
      </c>
      <c r="AA205">
        <v>-8.4728458</v>
      </c>
      <c r="AB205" t="s">
        <v>3965</v>
      </c>
      <c r="AC205" t="s">
        <v>216</v>
      </c>
      <c r="AL205" t="s">
        <v>217</v>
      </c>
      <c r="AM205" t="s">
        <v>3966</v>
      </c>
      <c r="AN205" t="s">
        <v>6</v>
      </c>
      <c r="AO205" s="57">
        <v>46212.56958333333</v>
      </c>
      <c r="AR205" t="s">
        <v>218</v>
      </c>
      <c r="AS205" t="s">
        <v>219</v>
      </c>
      <c r="AT205" t="s">
        <v>220</v>
      </c>
      <c r="AU205">
        <v>20260907</v>
      </c>
      <c r="AV205" t="s">
        <v>221</v>
      </c>
      <c r="AW205" t="s">
        <v>545</v>
      </c>
      <c r="AX205" t="s">
        <v>222</v>
      </c>
      <c r="BA205" s="57">
        <v>46272.291666666664</v>
      </c>
      <c r="BB205" t="s">
        <v>3966</v>
      </c>
      <c r="BC205">
        <v>2026</v>
      </c>
      <c r="BD205">
        <v>9</v>
      </c>
      <c r="BE205">
        <v>7</v>
      </c>
      <c r="BF205" s="6">
        <f t="shared" si="9"/>
        <v>46272</v>
      </c>
      <c r="BG205">
        <f t="shared" si="10"/>
        <v>-0.29166666666424135</v>
      </c>
      <c r="BH205" t="str">
        <f t="shared" si="11"/>
        <v>COMPLY</v>
      </c>
      <c r="BI205" t="str">
        <f>VLOOKUP(H205,Sheet2!$A$1:$B$270,2,FALSE)</f>
        <v>BIMA</v>
      </c>
    </row>
    <row r="206" spans="1:61">
      <c r="A206">
        <v>205</v>
      </c>
      <c r="B206">
        <v>1002582505</v>
      </c>
      <c r="C206">
        <v>3</v>
      </c>
      <c r="D206" t="s">
        <v>45</v>
      </c>
      <c r="E206">
        <v>5</v>
      </c>
      <c r="F206" t="s">
        <v>210</v>
      </c>
      <c r="G206" t="s">
        <v>110</v>
      </c>
      <c r="H206" t="s">
        <v>247</v>
      </c>
      <c r="I206" t="s">
        <v>212</v>
      </c>
      <c r="J206" t="s">
        <v>213</v>
      </c>
      <c r="K206" t="s">
        <v>149</v>
      </c>
      <c r="M206" t="s">
        <v>76</v>
      </c>
      <c r="N206" t="s">
        <v>215</v>
      </c>
      <c r="O206" s="57">
        <v>46276.535150462965</v>
      </c>
      <c r="P206" s="57">
        <v>46276.595092592594</v>
      </c>
      <c r="Q206">
        <v>69385808</v>
      </c>
      <c r="S206">
        <v>172616801853</v>
      </c>
      <c r="T206" t="s">
        <v>5303</v>
      </c>
      <c r="U206" t="s">
        <v>7351</v>
      </c>
      <c r="V206" t="s">
        <v>7352</v>
      </c>
      <c r="Z206">
        <v>118.7602483</v>
      </c>
      <c r="AA206">
        <v>-8.4741541999999992</v>
      </c>
      <c r="AB206" t="s">
        <v>5306</v>
      </c>
      <c r="AC206" t="s">
        <v>284</v>
      </c>
      <c r="AL206" t="s">
        <v>217</v>
      </c>
      <c r="AM206" t="s">
        <v>6925</v>
      </c>
      <c r="AN206" t="s">
        <v>6</v>
      </c>
      <c r="AO206" s="57">
        <v>46335.538159722222</v>
      </c>
      <c r="AR206" t="s">
        <v>218</v>
      </c>
      <c r="AS206" t="s">
        <v>219</v>
      </c>
      <c r="AT206" t="s">
        <v>230</v>
      </c>
      <c r="AU206">
        <v>20260911</v>
      </c>
      <c r="AV206" t="s">
        <v>221</v>
      </c>
      <c r="AW206" t="s">
        <v>546</v>
      </c>
      <c r="AX206" t="s">
        <v>222</v>
      </c>
      <c r="BA206" s="57">
        <v>46276.291666666664</v>
      </c>
      <c r="BB206" t="s">
        <v>6925</v>
      </c>
      <c r="BC206">
        <v>2026</v>
      </c>
      <c r="BD206">
        <v>9</v>
      </c>
      <c r="BE206">
        <v>11</v>
      </c>
      <c r="BF206" s="6">
        <f t="shared" si="9"/>
        <v>46276</v>
      </c>
      <c r="BG206">
        <f>BF206-BA206</f>
        <v>-0.29166666666424135</v>
      </c>
      <c r="BH206" t="str">
        <f t="shared" si="11"/>
        <v>COMPLY</v>
      </c>
      <c r="BI206" t="str">
        <f>VLOOKUP(H206,Sheet2!$A$1:$B$270,2,FALSE)</f>
        <v>BIMA</v>
      </c>
    </row>
    <row r="207" spans="1:61">
      <c r="A207">
        <v>206</v>
      </c>
      <c r="B207">
        <v>1002586119</v>
      </c>
      <c r="C207">
        <v>3</v>
      </c>
      <c r="D207" t="s">
        <v>45</v>
      </c>
      <c r="E207">
        <v>5</v>
      </c>
      <c r="F207" t="s">
        <v>210</v>
      </c>
      <c r="G207" t="s">
        <v>110</v>
      </c>
      <c r="H207" t="s">
        <v>247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46279.484548611108</v>
      </c>
      <c r="P207" s="57">
        <v>46280.736203703702</v>
      </c>
      <c r="Q207">
        <v>69389080</v>
      </c>
      <c r="S207">
        <v>172616802161</v>
      </c>
      <c r="T207" t="s">
        <v>7353</v>
      </c>
      <c r="U207" t="s">
        <v>7354</v>
      </c>
      <c r="V207" t="s">
        <v>7355</v>
      </c>
      <c r="Z207">
        <v>118.788734052571</v>
      </c>
      <c r="AA207">
        <v>-8.4879812466306799</v>
      </c>
      <c r="AB207" t="s">
        <v>7356</v>
      </c>
      <c r="AC207" t="s">
        <v>284</v>
      </c>
      <c r="AL207" t="s">
        <v>217</v>
      </c>
      <c r="AM207" t="s">
        <v>7357</v>
      </c>
      <c r="AN207" t="s">
        <v>6</v>
      </c>
      <c r="AO207" t="s">
        <v>7358</v>
      </c>
      <c r="AR207" t="s">
        <v>218</v>
      </c>
      <c r="AS207" t="s">
        <v>219</v>
      </c>
      <c r="AT207" t="s">
        <v>230</v>
      </c>
      <c r="AU207">
        <v>20260915</v>
      </c>
      <c r="AV207" t="s">
        <v>221</v>
      </c>
      <c r="AW207" t="s">
        <v>545</v>
      </c>
      <c r="AX207" t="s">
        <v>222</v>
      </c>
      <c r="BA207" s="57">
        <v>46279.291666666664</v>
      </c>
      <c r="BB207" t="s">
        <v>7357</v>
      </c>
      <c r="BC207">
        <v>2026</v>
      </c>
      <c r="BD207">
        <v>9</v>
      </c>
      <c r="BE207">
        <v>15</v>
      </c>
      <c r="BF207" s="6">
        <f t="shared" si="9"/>
        <v>46280</v>
      </c>
      <c r="BG207">
        <f t="shared" si="10"/>
        <v>0.70833333333575865</v>
      </c>
      <c r="BH207" t="str">
        <f t="shared" si="11"/>
        <v>COMPLY</v>
      </c>
      <c r="BI207" t="str">
        <f>VLOOKUP(H207,Sheet2!$A$1:$B$270,2,FALSE)</f>
        <v>BIMA</v>
      </c>
    </row>
    <row r="208" spans="1:61">
      <c r="A208">
        <v>207</v>
      </c>
      <c r="B208">
        <v>1002571419</v>
      </c>
      <c r="C208">
        <v>3</v>
      </c>
      <c r="D208" t="s">
        <v>45</v>
      </c>
      <c r="E208">
        <v>5</v>
      </c>
      <c r="F208" t="s">
        <v>210</v>
      </c>
      <c r="G208" t="s">
        <v>110</v>
      </c>
      <c r="H208" t="s">
        <v>247</v>
      </c>
      <c r="I208" t="s">
        <v>212</v>
      </c>
      <c r="J208" t="s">
        <v>213</v>
      </c>
      <c r="K208" t="s">
        <v>149</v>
      </c>
      <c r="L208" t="s">
        <v>214</v>
      </c>
      <c r="M208" t="s">
        <v>2154</v>
      </c>
      <c r="N208" t="s">
        <v>215</v>
      </c>
      <c r="O208" s="57">
        <v>46269.495798611111</v>
      </c>
      <c r="P208" s="57">
        <v>46272.562719907408</v>
      </c>
      <c r="Q208">
        <v>69383793</v>
      </c>
      <c r="S208">
        <v>172616802082</v>
      </c>
      <c r="T208" t="s">
        <v>3962</v>
      </c>
      <c r="U208" t="s">
        <v>5485</v>
      </c>
      <c r="V208" t="s">
        <v>5486</v>
      </c>
      <c r="Z208">
        <v>118.74912187456999</v>
      </c>
      <c r="AA208">
        <v>-8.4652513994692793</v>
      </c>
      <c r="AB208" t="s">
        <v>3965</v>
      </c>
      <c r="AC208" t="s">
        <v>216</v>
      </c>
      <c r="AL208" t="s">
        <v>217</v>
      </c>
      <c r="AM208" t="s">
        <v>2234</v>
      </c>
      <c r="AN208" t="s">
        <v>6</v>
      </c>
      <c r="AO208" s="57">
        <v>46121.496608796297</v>
      </c>
      <c r="AP208" s="57">
        <v>46270.333333333336</v>
      </c>
      <c r="AR208" t="s">
        <v>14</v>
      </c>
      <c r="AS208" t="s">
        <v>219</v>
      </c>
      <c r="AT208" t="s">
        <v>220</v>
      </c>
      <c r="AV208" t="s">
        <v>5487</v>
      </c>
      <c r="AW208" t="s">
        <v>5488</v>
      </c>
      <c r="AX208" t="s">
        <v>222</v>
      </c>
      <c r="BA208" s="57">
        <v>46270.333333333336</v>
      </c>
      <c r="BB208" t="s">
        <v>2234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BIMA</v>
      </c>
    </row>
    <row r="209" spans="1:61">
      <c r="A209">
        <v>208</v>
      </c>
      <c r="B209">
        <v>1002576308</v>
      </c>
      <c r="C209">
        <v>3</v>
      </c>
      <c r="D209" t="s">
        <v>45</v>
      </c>
      <c r="E209">
        <v>5</v>
      </c>
      <c r="F209" t="s">
        <v>210</v>
      </c>
      <c r="G209" t="s">
        <v>110</v>
      </c>
      <c r="H209" t="s">
        <v>247</v>
      </c>
      <c r="I209" t="s">
        <v>212</v>
      </c>
      <c r="J209" t="s">
        <v>213</v>
      </c>
      <c r="K209" t="s">
        <v>149</v>
      </c>
      <c r="L209" t="s">
        <v>214</v>
      </c>
      <c r="M209" t="s">
        <v>2154</v>
      </c>
      <c r="N209" t="s">
        <v>215</v>
      </c>
      <c r="O209" s="57">
        <v>46273.399965277778</v>
      </c>
      <c r="P209" s="57">
        <v>46276.535138888888</v>
      </c>
      <c r="Q209">
        <v>69385808</v>
      </c>
      <c r="S209">
        <v>172616802110</v>
      </c>
      <c r="T209" t="s">
        <v>5303</v>
      </c>
      <c r="U209" t="s">
        <v>5304</v>
      </c>
      <c r="V209" t="s">
        <v>5305</v>
      </c>
      <c r="Z209">
        <v>118.7968061</v>
      </c>
      <c r="AA209">
        <v>-8.4897422000000002</v>
      </c>
      <c r="AB209" t="s">
        <v>5306</v>
      </c>
      <c r="AC209" t="s">
        <v>236</v>
      </c>
      <c r="AL209" t="s">
        <v>217</v>
      </c>
      <c r="AM209" t="s">
        <v>5256</v>
      </c>
      <c r="AN209" t="s">
        <v>6</v>
      </c>
      <c r="AO209" s="57">
        <v>46243.402650462966</v>
      </c>
      <c r="AP209" s="57">
        <v>46274.333333333336</v>
      </c>
      <c r="AQ209" t="s">
        <v>2152</v>
      </c>
      <c r="AR209" t="s">
        <v>14</v>
      </c>
      <c r="AS209" t="s">
        <v>219</v>
      </c>
      <c r="AT209" t="s">
        <v>230</v>
      </c>
      <c r="AV209" t="s">
        <v>7359</v>
      </c>
      <c r="AW209" t="s">
        <v>882</v>
      </c>
      <c r="AX209" t="s">
        <v>222</v>
      </c>
      <c r="BA209" s="57">
        <v>46274.333333333336</v>
      </c>
      <c r="BB209" t="s">
        <v>5256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BIMA</v>
      </c>
    </row>
    <row r="210" spans="1:61">
      <c r="A210">
        <v>209</v>
      </c>
      <c r="B210">
        <v>1002581746</v>
      </c>
      <c r="C210">
        <v>3</v>
      </c>
      <c r="D210" t="s">
        <v>45</v>
      </c>
      <c r="E210">
        <v>5</v>
      </c>
      <c r="F210" t="s">
        <v>210</v>
      </c>
      <c r="G210" t="s">
        <v>110</v>
      </c>
      <c r="H210" t="s">
        <v>247</v>
      </c>
      <c r="I210" t="s">
        <v>212</v>
      </c>
      <c r="J210" t="s">
        <v>213</v>
      </c>
      <c r="K210" t="s">
        <v>149</v>
      </c>
      <c r="L210" t="s">
        <v>214</v>
      </c>
      <c r="M210" t="s">
        <v>2154</v>
      </c>
      <c r="N210" t="s">
        <v>215</v>
      </c>
      <c r="O210" s="57">
        <v>46276.343715277777</v>
      </c>
      <c r="P210" s="57">
        <v>46280.385914351849</v>
      </c>
      <c r="Q210">
        <v>69388030</v>
      </c>
      <c r="S210">
        <v>172616802146</v>
      </c>
      <c r="T210" t="s">
        <v>7360</v>
      </c>
      <c r="U210" t="s">
        <v>7361</v>
      </c>
      <c r="V210" t="s">
        <v>7362</v>
      </c>
      <c r="Z210">
        <v>118.770547360181</v>
      </c>
      <c r="AA210">
        <v>-8.4835565757497093</v>
      </c>
      <c r="AB210" t="s">
        <v>7363</v>
      </c>
      <c r="AC210" t="s">
        <v>216</v>
      </c>
      <c r="AL210" t="s">
        <v>217</v>
      </c>
      <c r="AM210" t="s">
        <v>7364</v>
      </c>
      <c r="AN210" t="s">
        <v>6</v>
      </c>
      <c r="AO210" s="57">
        <v>46335.350798611114</v>
      </c>
      <c r="AP210" s="57">
        <v>46277.333333333336</v>
      </c>
      <c r="AQ210" t="s">
        <v>2152</v>
      </c>
      <c r="AR210" t="s">
        <v>14</v>
      </c>
      <c r="AS210" t="s">
        <v>219</v>
      </c>
      <c r="AT210" t="s">
        <v>220</v>
      </c>
      <c r="AV210" t="s">
        <v>7365</v>
      </c>
      <c r="AW210" t="s">
        <v>5488</v>
      </c>
      <c r="AX210" t="s">
        <v>222</v>
      </c>
      <c r="BA210" s="57">
        <v>46277.333333333336</v>
      </c>
      <c r="BB210" t="s">
        <v>7364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BIMA</v>
      </c>
    </row>
    <row r="211" spans="1:61">
      <c r="A211">
        <v>210</v>
      </c>
      <c r="B211">
        <v>1002584290</v>
      </c>
      <c r="C211">
        <v>3</v>
      </c>
      <c r="D211" t="s">
        <v>45</v>
      </c>
      <c r="E211">
        <v>5</v>
      </c>
      <c r="F211" t="s">
        <v>210</v>
      </c>
      <c r="G211" t="s">
        <v>110</v>
      </c>
      <c r="H211" t="s">
        <v>247</v>
      </c>
      <c r="I211" t="s">
        <v>212</v>
      </c>
      <c r="J211" t="s">
        <v>213</v>
      </c>
      <c r="K211" t="s">
        <v>149</v>
      </c>
      <c r="L211" t="s">
        <v>214</v>
      </c>
      <c r="M211" t="s">
        <v>2154</v>
      </c>
      <c r="N211" t="s">
        <v>215</v>
      </c>
      <c r="O211" s="57">
        <v>46277.643761574072</v>
      </c>
      <c r="P211" s="57">
        <v>46279.484548611108</v>
      </c>
      <c r="Q211">
        <v>69389080</v>
      </c>
      <c r="S211">
        <v>172616801866</v>
      </c>
      <c r="T211" t="s">
        <v>7353</v>
      </c>
      <c r="U211" t="s">
        <v>7366</v>
      </c>
      <c r="V211" t="s">
        <v>7367</v>
      </c>
      <c r="Z211">
        <v>118.844965</v>
      </c>
      <c r="AA211">
        <v>-8.5293170000000007</v>
      </c>
      <c r="AB211" t="s">
        <v>7356</v>
      </c>
      <c r="AC211" t="s">
        <v>236</v>
      </c>
      <c r="AL211" t="s">
        <v>217</v>
      </c>
      <c r="AM211" t="s">
        <v>7368</v>
      </c>
      <c r="AN211" t="s">
        <v>6</v>
      </c>
      <c r="AO211" s="57">
        <v>46365.652777777781</v>
      </c>
      <c r="AP211" s="57">
        <v>46278.625</v>
      </c>
      <c r="AQ211" t="s">
        <v>2152</v>
      </c>
      <c r="AR211" t="s">
        <v>14</v>
      </c>
      <c r="AS211" t="s">
        <v>219</v>
      </c>
      <c r="AT211" t="s">
        <v>230</v>
      </c>
      <c r="AV211" t="s">
        <v>7369</v>
      </c>
      <c r="AW211" t="s">
        <v>836</v>
      </c>
      <c r="AX211" t="s">
        <v>222</v>
      </c>
      <c r="BA211" s="57">
        <v>46278.625</v>
      </c>
      <c r="BB211" t="s">
        <v>7368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BIMA</v>
      </c>
    </row>
    <row r="212" spans="1:61">
      <c r="A212">
        <v>211</v>
      </c>
      <c r="B212">
        <v>1002580875</v>
      </c>
      <c r="C212">
        <v>3</v>
      </c>
      <c r="D212" t="s">
        <v>45</v>
      </c>
      <c r="E212">
        <v>5</v>
      </c>
      <c r="F212" t="s">
        <v>210</v>
      </c>
      <c r="G212" t="s">
        <v>110</v>
      </c>
      <c r="H212" t="s">
        <v>247</v>
      </c>
      <c r="I212" t="s">
        <v>212</v>
      </c>
      <c r="J212" t="s">
        <v>213</v>
      </c>
      <c r="K212" t="s">
        <v>149</v>
      </c>
      <c r="M212" t="s">
        <v>224</v>
      </c>
      <c r="N212" t="s">
        <v>215</v>
      </c>
      <c r="O212" s="57">
        <v>46275.578599537039</v>
      </c>
      <c r="P212" s="57">
        <v>46280.33734953704</v>
      </c>
      <c r="Q212">
        <v>69387754</v>
      </c>
      <c r="S212">
        <v>172616801841</v>
      </c>
      <c r="T212" t="s">
        <v>6387</v>
      </c>
      <c r="U212" t="s">
        <v>6388</v>
      </c>
      <c r="V212" t="s">
        <v>7370</v>
      </c>
      <c r="Z212">
        <v>118.72191340000001</v>
      </c>
      <c r="AA212">
        <v>-8.4482999999999997</v>
      </c>
      <c r="AB212" t="s">
        <v>6389</v>
      </c>
      <c r="AC212" t="s">
        <v>285</v>
      </c>
      <c r="AL212" t="s">
        <v>217</v>
      </c>
      <c r="AM212" t="s">
        <v>7371</v>
      </c>
      <c r="AN212" t="s">
        <v>6</v>
      </c>
      <c r="AO212" s="57">
        <v>46304.579861111109</v>
      </c>
      <c r="AP212" s="57">
        <v>46280.333333333336</v>
      </c>
      <c r="AR212" t="s">
        <v>18</v>
      </c>
      <c r="AS212" t="s">
        <v>219</v>
      </c>
      <c r="AT212" t="s">
        <v>230</v>
      </c>
      <c r="AV212" t="s">
        <v>226</v>
      </c>
      <c r="AW212" t="s">
        <v>545</v>
      </c>
      <c r="AX212" t="s">
        <v>222</v>
      </c>
      <c r="BA212" s="57">
        <v>46280.333333333336</v>
      </c>
      <c r="BB212" t="s">
        <v>7371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BIMA</v>
      </c>
    </row>
    <row r="213" spans="1:61">
      <c r="A213">
        <v>212</v>
      </c>
      <c r="B213">
        <v>1002588010</v>
      </c>
      <c r="C213">
        <v>3</v>
      </c>
      <c r="D213" t="s">
        <v>45</v>
      </c>
      <c r="E213">
        <v>5</v>
      </c>
      <c r="F213" t="s">
        <v>210</v>
      </c>
      <c r="G213" t="s">
        <v>110</v>
      </c>
      <c r="H213" t="s">
        <v>247</v>
      </c>
      <c r="I213" t="s">
        <v>212</v>
      </c>
      <c r="J213" t="s">
        <v>213</v>
      </c>
      <c r="K213" t="s">
        <v>149</v>
      </c>
      <c r="M213" t="s">
        <v>6793</v>
      </c>
      <c r="N213" t="s">
        <v>215</v>
      </c>
      <c r="O213" s="57">
        <v>46280.385925925926</v>
      </c>
      <c r="P213" s="57">
        <v>46281.440706018519</v>
      </c>
      <c r="Q213">
        <v>69388030</v>
      </c>
      <c r="S213">
        <v>172616802165</v>
      </c>
      <c r="T213" t="s">
        <v>7360</v>
      </c>
      <c r="U213" t="s">
        <v>7372</v>
      </c>
      <c r="V213" t="s">
        <v>7373</v>
      </c>
      <c r="Z213">
        <v>118.7685963</v>
      </c>
      <c r="AA213">
        <v>-8.4804666999999991</v>
      </c>
      <c r="AB213" t="s">
        <v>7363</v>
      </c>
      <c r="AC213" t="s">
        <v>216</v>
      </c>
      <c r="AL213" t="s">
        <v>217</v>
      </c>
      <c r="AM213" t="s">
        <v>7374</v>
      </c>
      <c r="AN213" t="s">
        <v>6</v>
      </c>
      <c r="AO213" t="s">
        <v>7375</v>
      </c>
      <c r="AR213" t="s">
        <v>14</v>
      </c>
      <c r="AS213" t="s">
        <v>219</v>
      </c>
      <c r="AT213" t="s">
        <v>220</v>
      </c>
      <c r="AV213" t="s">
        <v>7376</v>
      </c>
      <c r="AW213" t="s">
        <v>545</v>
      </c>
      <c r="AX213" t="s">
        <v>222</v>
      </c>
      <c r="BA213" s="57">
        <v>46280.291666666664</v>
      </c>
      <c r="BB213" t="s">
        <v>7374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BIMA</v>
      </c>
    </row>
    <row r="214" spans="1:61">
      <c r="A214">
        <v>213</v>
      </c>
      <c r="B214">
        <v>1002589508</v>
      </c>
      <c r="C214">
        <v>3</v>
      </c>
      <c r="D214" t="s">
        <v>45</v>
      </c>
      <c r="E214">
        <v>5</v>
      </c>
      <c r="F214" t="s">
        <v>210</v>
      </c>
      <c r="G214" t="s">
        <v>110</v>
      </c>
      <c r="H214" t="s">
        <v>247</v>
      </c>
      <c r="I214" t="s">
        <v>212</v>
      </c>
      <c r="J214" t="s">
        <v>213</v>
      </c>
      <c r="K214" t="s">
        <v>149</v>
      </c>
      <c r="L214" t="s">
        <v>214</v>
      </c>
      <c r="M214" t="s">
        <v>256</v>
      </c>
      <c r="N214" t="s">
        <v>215</v>
      </c>
      <c r="O214" s="57">
        <v>46280.624930555554</v>
      </c>
      <c r="P214" s="57">
        <v>46281.492673611108</v>
      </c>
      <c r="Q214">
        <v>69390872</v>
      </c>
      <c r="S214">
        <v>172616802178</v>
      </c>
      <c r="T214" t="s">
        <v>7377</v>
      </c>
      <c r="U214" t="s">
        <v>7378</v>
      </c>
      <c r="V214" t="s">
        <v>7379</v>
      </c>
      <c r="Z214">
        <v>118.736155</v>
      </c>
      <c r="AA214">
        <v>-8.4589867999999999</v>
      </c>
      <c r="AB214" t="s">
        <v>7380</v>
      </c>
      <c r="AC214" t="s">
        <v>236</v>
      </c>
      <c r="AL214" t="s">
        <v>217</v>
      </c>
      <c r="AM214" t="s">
        <v>7381</v>
      </c>
      <c r="AN214" t="s">
        <v>6</v>
      </c>
      <c r="AO214" t="s">
        <v>7382</v>
      </c>
      <c r="AP214" s="57">
        <v>46281.458333333336</v>
      </c>
      <c r="AR214" t="s">
        <v>257</v>
      </c>
      <c r="AS214" t="s">
        <v>219</v>
      </c>
      <c r="AT214" t="s">
        <v>220</v>
      </c>
      <c r="AV214" t="s">
        <v>258</v>
      </c>
      <c r="AW214" t="s">
        <v>5395</v>
      </c>
      <c r="AX214" t="s">
        <v>222</v>
      </c>
      <c r="BA214" s="57">
        <v>46281.458333333336</v>
      </c>
      <c r="BB214" t="s">
        <v>7381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str">
        <f>VLOOKUP(H214,Sheet2!$A$1:$B$270,2,FALSE)</f>
        <v>BIMA</v>
      </c>
    </row>
    <row r="215" spans="1:61">
      <c r="A215">
        <v>214</v>
      </c>
      <c r="B215">
        <v>1002585244</v>
      </c>
      <c r="C215">
        <v>3</v>
      </c>
      <c r="D215" t="s">
        <v>38</v>
      </c>
      <c r="E215">
        <v>5</v>
      </c>
      <c r="F215" t="s">
        <v>248</v>
      </c>
      <c r="G215" t="s">
        <v>91</v>
      </c>
      <c r="H215" t="s">
        <v>511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46279.329108796293</v>
      </c>
      <c r="P215" s="57">
        <v>46280.884363425925</v>
      </c>
      <c r="Q215">
        <v>69389490</v>
      </c>
      <c r="S215">
        <v>152725202846</v>
      </c>
      <c r="T215" t="s">
        <v>7383</v>
      </c>
      <c r="U215" t="s">
        <v>7384</v>
      </c>
      <c r="V215" t="s">
        <v>7385</v>
      </c>
      <c r="Z215">
        <v>112.89406314618201</v>
      </c>
      <c r="AA215">
        <v>-8.2227377540590503</v>
      </c>
      <c r="AB215" t="s">
        <v>7386</v>
      </c>
      <c r="AC215" t="s">
        <v>236</v>
      </c>
      <c r="AL215" t="s">
        <v>217</v>
      </c>
      <c r="AM215" t="s">
        <v>7387</v>
      </c>
      <c r="AN215" t="s">
        <v>6</v>
      </c>
      <c r="AO215" t="s">
        <v>7388</v>
      </c>
      <c r="AP215" s="57">
        <v>46280.333333333336</v>
      </c>
      <c r="AR215" t="s">
        <v>218</v>
      </c>
      <c r="AS215" t="s">
        <v>219</v>
      </c>
      <c r="AT215" t="s">
        <v>230</v>
      </c>
      <c r="AU215">
        <v>20260915</v>
      </c>
      <c r="AV215" t="s">
        <v>221</v>
      </c>
      <c r="AW215" t="s">
        <v>3032</v>
      </c>
      <c r="AX215" t="s">
        <v>222</v>
      </c>
      <c r="BA215" s="57">
        <v>46280.333333333336</v>
      </c>
      <c r="BB215" t="s">
        <v>7387</v>
      </c>
      <c r="BC215">
        <v>2026</v>
      </c>
      <c r="BD215">
        <v>9</v>
      </c>
      <c r="BE215">
        <v>15</v>
      </c>
      <c r="BF215" s="6">
        <f t="shared" si="9"/>
        <v>46280</v>
      </c>
      <c r="BG215">
        <f t="shared" si="10"/>
        <v>-0.33333333333575865</v>
      </c>
      <c r="BH215" t="str">
        <f t="shared" si="11"/>
        <v>COMPLY</v>
      </c>
      <c r="BI215" t="str">
        <f>VLOOKUP(H215,Sheet2!$A$1:$B$270,2,FALSE)</f>
        <v>MALANG</v>
      </c>
    </row>
    <row r="216" spans="1:61">
      <c r="A216">
        <v>215</v>
      </c>
      <c r="B216">
        <v>1002589250</v>
      </c>
      <c r="C216">
        <v>3</v>
      </c>
      <c r="D216" t="s">
        <v>38</v>
      </c>
      <c r="E216">
        <v>5</v>
      </c>
      <c r="F216" t="s">
        <v>248</v>
      </c>
      <c r="G216" t="s">
        <v>91</v>
      </c>
      <c r="H216" t="s">
        <v>514</v>
      </c>
      <c r="I216" t="s">
        <v>212</v>
      </c>
      <c r="J216" t="s">
        <v>213</v>
      </c>
      <c r="K216" t="s">
        <v>149</v>
      </c>
      <c r="L216" t="s">
        <v>214</v>
      </c>
      <c r="M216" t="s">
        <v>280</v>
      </c>
      <c r="N216" t="s">
        <v>215</v>
      </c>
      <c r="O216" s="57">
        <v>46280.59165509259</v>
      </c>
      <c r="P216" s="57">
        <v>46281.412199074075</v>
      </c>
      <c r="Q216">
        <v>69390811</v>
      </c>
      <c r="S216">
        <v>152712204370</v>
      </c>
      <c r="T216" t="s">
        <v>7389</v>
      </c>
      <c r="U216" t="s">
        <v>7390</v>
      </c>
      <c r="V216" t="s">
        <v>7391</v>
      </c>
      <c r="Z216">
        <v>112.8817787</v>
      </c>
      <c r="AA216">
        <v>-8.3673061999999998</v>
      </c>
      <c r="AB216" t="s">
        <v>7392</v>
      </c>
      <c r="AC216" t="s">
        <v>236</v>
      </c>
      <c r="AL216" t="s">
        <v>217</v>
      </c>
      <c r="AM216" t="s">
        <v>7393</v>
      </c>
      <c r="AN216" t="s">
        <v>6</v>
      </c>
      <c r="AO216" t="s">
        <v>7394</v>
      </c>
      <c r="AP216" s="57">
        <v>46281.458333333336</v>
      </c>
      <c r="AR216" t="s">
        <v>240</v>
      </c>
      <c r="AS216" t="s">
        <v>584</v>
      </c>
      <c r="AT216" t="s">
        <v>220</v>
      </c>
      <c r="AV216" t="s">
        <v>826</v>
      </c>
      <c r="AW216" t="s">
        <v>4955</v>
      </c>
      <c r="AX216" t="s">
        <v>222</v>
      </c>
      <c r="BA216" s="57">
        <v>46281.458333333336</v>
      </c>
      <c r="BB216" t="s">
        <v>7393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str">
        <f>VLOOKUP(H216,Sheet2!$A$1:$B$270,2,FALSE)</f>
        <v>MALANG</v>
      </c>
    </row>
    <row r="217" spans="1:61">
      <c r="A217">
        <v>216</v>
      </c>
      <c r="B217">
        <v>1002575331</v>
      </c>
      <c r="C217">
        <v>3</v>
      </c>
      <c r="D217" t="s">
        <v>38</v>
      </c>
      <c r="E217">
        <v>5</v>
      </c>
      <c r="F217" t="s">
        <v>248</v>
      </c>
      <c r="G217" t="s">
        <v>91</v>
      </c>
      <c r="H217" t="s">
        <v>515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46272.618703703702</v>
      </c>
      <c r="P217" s="57">
        <v>46273.657800925925</v>
      </c>
      <c r="Q217">
        <v>69385409</v>
      </c>
      <c r="S217">
        <v>152726201460</v>
      </c>
      <c r="T217" t="s">
        <v>4040</v>
      </c>
      <c r="U217" t="s">
        <v>4041</v>
      </c>
      <c r="V217" t="s">
        <v>4042</v>
      </c>
      <c r="Z217">
        <v>112.429552450776</v>
      </c>
      <c r="AA217">
        <v>-8.2878476804077597</v>
      </c>
      <c r="AB217" t="s">
        <v>4043</v>
      </c>
      <c r="AC217" t="s">
        <v>216</v>
      </c>
      <c r="AL217" t="s">
        <v>217</v>
      </c>
      <c r="AM217" t="s">
        <v>4044</v>
      </c>
      <c r="AN217" t="s">
        <v>6</v>
      </c>
      <c r="AO217" s="57">
        <v>46212.621689814812</v>
      </c>
      <c r="AP217" s="57">
        <v>46273.541666666664</v>
      </c>
      <c r="AR217" t="s">
        <v>218</v>
      </c>
      <c r="AS217" t="s">
        <v>91</v>
      </c>
      <c r="AT217" t="s">
        <v>230</v>
      </c>
      <c r="AU217">
        <v>20260908</v>
      </c>
      <c r="AV217" t="s">
        <v>221</v>
      </c>
      <c r="AW217" t="s">
        <v>885</v>
      </c>
      <c r="AX217" t="s">
        <v>222</v>
      </c>
      <c r="BA217" s="57">
        <v>46273.541666666664</v>
      </c>
      <c r="BB217" t="s">
        <v>4044</v>
      </c>
      <c r="BC217">
        <v>2026</v>
      </c>
      <c r="BD217">
        <v>9</v>
      </c>
      <c r="BE217">
        <v>8</v>
      </c>
      <c r="BF217" s="6">
        <f t="shared" si="9"/>
        <v>46273</v>
      </c>
      <c r="BG217">
        <f t="shared" si="10"/>
        <v>-0.54166666666424135</v>
      </c>
      <c r="BH217" t="str">
        <f t="shared" si="11"/>
        <v>COMPLY</v>
      </c>
      <c r="BI217" t="str">
        <f>VLOOKUP(H217,Sheet2!$A$1:$B$270,2,FALSE)</f>
        <v>MALANG</v>
      </c>
    </row>
    <row r="218" spans="1:61">
      <c r="A218">
        <v>217</v>
      </c>
      <c r="B218">
        <v>1002566432</v>
      </c>
      <c r="C218">
        <v>3</v>
      </c>
      <c r="D218" t="s">
        <v>38</v>
      </c>
      <c r="E218">
        <v>5</v>
      </c>
      <c r="F218" t="s">
        <v>248</v>
      </c>
      <c r="G218" t="s">
        <v>91</v>
      </c>
      <c r="H218" t="s">
        <v>412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46266.741631944446</v>
      </c>
      <c r="P218" s="57">
        <v>46267.712534722225</v>
      </c>
      <c r="Q218">
        <v>69381827</v>
      </c>
      <c r="S218">
        <v>152715213304</v>
      </c>
      <c r="T218" t="s">
        <v>1319</v>
      </c>
      <c r="U218" t="s">
        <v>1320</v>
      </c>
      <c r="V218" t="s">
        <v>1321</v>
      </c>
      <c r="Z218">
        <v>112.64369120000001</v>
      </c>
      <c r="AA218">
        <v>-8.1517681999999994</v>
      </c>
      <c r="AB218" t="s">
        <v>1322</v>
      </c>
      <c r="AC218" t="s">
        <v>236</v>
      </c>
      <c r="AL218" t="s">
        <v>217</v>
      </c>
      <c r="AM218" t="s">
        <v>1119</v>
      </c>
      <c r="AN218" t="s">
        <v>6</v>
      </c>
      <c r="AO218" s="57">
        <v>46031.746469907404</v>
      </c>
      <c r="AP218" s="57">
        <v>46267.625</v>
      </c>
      <c r="AR218" t="s">
        <v>218</v>
      </c>
      <c r="AS218" t="s">
        <v>584</v>
      </c>
      <c r="AT218" t="s">
        <v>220</v>
      </c>
      <c r="AU218">
        <v>20260902</v>
      </c>
      <c r="AV218" t="s">
        <v>221</v>
      </c>
      <c r="AW218" t="s">
        <v>880</v>
      </c>
      <c r="AX218" t="s">
        <v>222</v>
      </c>
      <c r="BA218" s="57">
        <v>46267.625</v>
      </c>
      <c r="BB218" t="s">
        <v>1119</v>
      </c>
      <c r="BC218">
        <v>2026</v>
      </c>
      <c r="BD218">
        <v>9</v>
      </c>
      <c r="BE218">
        <v>2</v>
      </c>
      <c r="BF218" s="6">
        <f t="shared" si="9"/>
        <v>46267</v>
      </c>
      <c r="BG218">
        <f t="shared" si="10"/>
        <v>-0.625</v>
      </c>
      <c r="BH218" t="str">
        <f t="shared" si="11"/>
        <v>COMPLY</v>
      </c>
      <c r="BI218" t="str">
        <f>VLOOKUP(H218,Sheet2!$A$1:$B$270,2,FALSE)</f>
        <v>MALANG</v>
      </c>
    </row>
    <row r="219" spans="1:61">
      <c r="A219">
        <v>218</v>
      </c>
      <c r="B219">
        <v>1002566950</v>
      </c>
      <c r="C219">
        <v>3</v>
      </c>
      <c r="D219" t="s">
        <v>38</v>
      </c>
      <c r="E219">
        <v>5</v>
      </c>
      <c r="F219" t="s">
        <v>248</v>
      </c>
      <c r="G219" t="s">
        <v>91</v>
      </c>
      <c r="H219" t="s">
        <v>412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46267.412476851852</v>
      </c>
      <c r="P219" s="57">
        <v>46267.601770833331</v>
      </c>
      <c r="Q219">
        <v>69382053</v>
      </c>
      <c r="S219">
        <v>152715213311</v>
      </c>
      <c r="T219" t="s">
        <v>1907</v>
      </c>
      <c r="U219" t="s">
        <v>1908</v>
      </c>
      <c r="V219" t="s">
        <v>1909</v>
      </c>
      <c r="Z219">
        <v>112.61499646168799</v>
      </c>
      <c r="AA219">
        <v>-8.1434994211175802</v>
      </c>
      <c r="AB219" t="s">
        <v>1910</v>
      </c>
      <c r="AC219" t="s">
        <v>236</v>
      </c>
      <c r="AL219" t="s">
        <v>217</v>
      </c>
      <c r="AM219" t="s">
        <v>1911</v>
      </c>
      <c r="AN219" t="s">
        <v>6</v>
      </c>
      <c r="AO219" s="57">
        <v>46062.413263888891</v>
      </c>
      <c r="AP219" s="57">
        <v>46268.333333333336</v>
      </c>
      <c r="AR219" t="s">
        <v>218</v>
      </c>
      <c r="AS219" t="s">
        <v>584</v>
      </c>
      <c r="AT219" t="s">
        <v>220</v>
      </c>
      <c r="AU219">
        <v>20260902</v>
      </c>
      <c r="AV219" t="s">
        <v>221</v>
      </c>
      <c r="AW219" t="s">
        <v>880</v>
      </c>
      <c r="AX219" t="s">
        <v>222</v>
      </c>
      <c r="BA219" s="57">
        <v>46268.333333333336</v>
      </c>
      <c r="BB219" t="s">
        <v>1911</v>
      </c>
      <c r="BC219">
        <v>2026</v>
      </c>
      <c r="BD219">
        <v>9</v>
      </c>
      <c r="BE219">
        <v>2</v>
      </c>
      <c r="BF219" s="6">
        <f t="shared" si="9"/>
        <v>46267</v>
      </c>
      <c r="BG219">
        <f t="shared" si="10"/>
        <v>-1.3333333333357587</v>
      </c>
      <c r="BH219" t="str">
        <f t="shared" si="11"/>
        <v>COMPLY</v>
      </c>
      <c r="BI219" t="str">
        <f>VLOOKUP(H219,Sheet2!$A$1:$B$270,2,FALSE)</f>
        <v>MALANG</v>
      </c>
    </row>
    <row r="220" spans="1:61">
      <c r="A220">
        <v>219</v>
      </c>
      <c r="B220">
        <v>1002569549</v>
      </c>
      <c r="C220">
        <v>3</v>
      </c>
      <c r="D220" t="s">
        <v>38</v>
      </c>
      <c r="E220">
        <v>5</v>
      </c>
      <c r="F220" t="s">
        <v>248</v>
      </c>
      <c r="G220" t="s">
        <v>91</v>
      </c>
      <c r="H220" t="s">
        <v>412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46268.504814814813</v>
      </c>
      <c r="P220" s="57">
        <v>46269.709004629629</v>
      </c>
      <c r="Q220">
        <v>69383043</v>
      </c>
      <c r="S220">
        <v>152715213479</v>
      </c>
      <c r="T220" t="s">
        <v>2437</v>
      </c>
      <c r="U220" t="s">
        <v>2438</v>
      </c>
      <c r="V220" t="s">
        <v>2439</v>
      </c>
      <c r="Z220">
        <v>112.6372174</v>
      </c>
      <c r="AA220">
        <v>-8.1774351999999997</v>
      </c>
      <c r="AB220" t="s">
        <v>2440</v>
      </c>
      <c r="AC220" t="s">
        <v>236</v>
      </c>
      <c r="AL220" t="s">
        <v>217</v>
      </c>
      <c r="AM220" t="s">
        <v>2441</v>
      </c>
      <c r="AN220" t="s">
        <v>6</v>
      </c>
      <c r="AO220" s="57">
        <v>46090.506990740738</v>
      </c>
      <c r="AP220" s="57">
        <v>46269.541666666664</v>
      </c>
      <c r="AR220" t="s">
        <v>218</v>
      </c>
      <c r="AS220" t="s">
        <v>584</v>
      </c>
      <c r="AT220" t="s">
        <v>230</v>
      </c>
      <c r="AU220">
        <v>20260904</v>
      </c>
      <c r="AV220" t="s">
        <v>221</v>
      </c>
      <c r="AW220" t="s">
        <v>883</v>
      </c>
      <c r="AX220" t="s">
        <v>222</v>
      </c>
      <c r="BA220" s="57">
        <v>46269.541666666664</v>
      </c>
      <c r="BB220" t="s">
        <v>2441</v>
      </c>
      <c r="BC220">
        <v>2026</v>
      </c>
      <c r="BD220">
        <v>9</v>
      </c>
      <c r="BE220">
        <v>4</v>
      </c>
      <c r="BF220" s="6">
        <f t="shared" si="9"/>
        <v>46269</v>
      </c>
      <c r="BG220">
        <f t="shared" si="10"/>
        <v>-0.54166666666424135</v>
      </c>
      <c r="BH220" t="str">
        <f t="shared" si="11"/>
        <v>COMPLY</v>
      </c>
      <c r="BI220" t="str">
        <f>VLOOKUP(H220,Sheet2!$A$1:$B$270,2,FALSE)</f>
        <v>MALANG</v>
      </c>
    </row>
    <row r="221" spans="1:61">
      <c r="A221">
        <v>220</v>
      </c>
      <c r="B221">
        <v>1002576132</v>
      </c>
      <c r="C221">
        <v>3</v>
      </c>
      <c r="D221" t="s">
        <v>38</v>
      </c>
      <c r="E221">
        <v>5</v>
      </c>
      <c r="F221" t="s">
        <v>248</v>
      </c>
      <c r="G221" t="s">
        <v>91</v>
      </c>
      <c r="H221" t="s">
        <v>412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46273.364537037036</v>
      </c>
      <c r="P221" s="57">
        <v>46274.599074074074</v>
      </c>
      <c r="Q221">
        <v>69385716</v>
      </c>
      <c r="S221">
        <v>152715213485</v>
      </c>
      <c r="T221" t="s">
        <v>5595</v>
      </c>
      <c r="U221" t="s">
        <v>5596</v>
      </c>
      <c r="V221" t="s">
        <v>5597</v>
      </c>
      <c r="Z221">
        <v>112.64000588487499</v>
      </c>
      <c r="AA221">
        <v>-8.1700459394913008</v>
      </c>
      <c r="AB221" t="s">
        <v>5598</v>
      </c>
      <c r="AC221" t="s">
        <v>236</v>
      </c>
      <c r="AL221" t="s">
        <v>217</v>
      </c>
      <c r="AM221" t="s">
        <v>3672</v>
      </c>
      <c r="AN221" t="s">
        <v>6</v>
      </c>
      <c r="AO221" s="57">
        <v>46243.371481481481</v>
      </c>
      <c r="AP221" s="57">
        <v>46274.333333333336</v>
      </c>
      <c r="AR221" t="s">
        <v>218</v>
      </c>
      <c r="AS221" t="s">
        <v>584</v>
      </c>
      <c r="AT221" t="s">
        <v>344</v>
      </c>
      <c r="AU221">
        <v>20260909</v>
      </c>
      <c r="AV221" t="s">
        <v>221</v>
      </c>
      <c r="AW221" t="s">
        <v>1182</v>
      </c>
      <c r="AX221" t="s">
        <v>222</v>
      </c>
      <c r="BA221" s="57">
        <v>46274.333333333336</v>
      </c>
      <c r="BB221" t="s">
        <v>3672</v>
      </c>
      <c r="BC221">
        <v>2026</v>
      </c>
      <c r="BD221">
        <v>9</v>
      </c>
      <c r="BE221">
        <v>9</v>
      </c>
      <c r="BF221" s="6">
        <f t="shared" si="9"/>
        <v>46274</v>
      </c>
      <c r="BG221">
        <f t="shared" si="10"/>
        <v>-0.33333333333575865</v>
      </c>
      <c r="BH221" t="str">
        <f t="shared" si="11"/>
        <v>COMPLY</v>
      </c>
      <c r="BI221" t="str">
        <f>VLOOKUP(H221,Sheet2!$A$1:$B$270,2,FALSE)</f>
        <v>MALANG</v>
      </c>
    </row>
    <row r="222" spans="1:61">
      <c r="A222">
        <v>221</v>
      </c>
      <c r="B222">
        <v>1002581259</v>
      </c>
      <c r="C222">
        <v>3</v>
      </c>
      <c r="D222" t="s">
        <v>38</v>
      </c>
      <c r="E222">
        <v>5</v>
      </c>
      <c r="F222" t="s">
        <v>248</v>
      </c>
      <c r="G222" t="s">
        <v>91</v>
      </c>
      <c r="H222" t="s">
        <v>412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46275.649953703702</v>
      </c>
      <c r="P222" s="57">
        <v>46276.563796296294</v>
      </c>
      <c r="Q222">
        <v>69387862</v>
      </c>
      <c r="S222">
        <v>152715213648</v>
      </c>
      <c r="T222" t="s">
        <v>6499</v>
      </c>
      <c r="U222" t="s">
        <v>6500</v>
      </c>
      <c r="V222" t="s">
        <v>6501</v>
      </c>
      <c r="Z222">
        <v>112.66121723633501</v>
      </c>
      <c r="AA222">
        <v>-8.2227535963164708</v>
      </c>
      <c r="AB222" t="s">
        <v>6502</v>
      </c>
      <c r="AC222" t="s">
        <v>236</v>
      </c>
      <c r="AL222" t="s">
        <v>217</v>
      </c>
      <c r="AM222" t="s">
        <v>6503</v>
      </c>
      <c r="AN222" t="s">
        <v>6</v>
      </c>
      <c r="AO222" s="57">
        <v>46304.652766203704</v>
      </c>
      <c r="AP222" s="57">
        <v>46277.333333333336</v>
      </c>
      <c r="AR222" t="s">
        <v>218</v>
      </c>
      <c r="AS222" t="s">
        <v>584</v>
      </c>
      <c r="AT222" t="s">
        <v>220</v>
      </c>
      <c r="AU222">
        <v>20260911</v>
      </c>
      <c r="AV222" t="s">
        <v>221</v>
      </c>
      <c r="AW222" t="s">
        <v>4712</v>
      </c>
      <c r="AX222" t="s">
        <v>222</v>
      </c>
      <c r="BA222" s="57">
        <v>46277.333333333336</v>
      </c>
      <c r="BB222" t="s">
        <v>6503</v>
      </c>
      <c r="BC222">
        <v>2026</v>
      </c>
      <c r="BD222">
        <v>9</v>
      </c>
      <c r="BE222">
        <v>11</v>
      </c>
      <c r="BF222" s="6">
        <f t="shared" si="9"/>
        <v>46276</v>
      </c>
      <c r="BG222">
        <f t="shared" si="10"/>
        <v>-1.3333333333357587</v>
      </c>
      <c r="BH222" t="str">
        <f t="shared" si="11"/>
        <v>COMPLY</v>
      </c>
      <c r="BI222" t="str">
        <f>VLOOKUP(H222,Sheet2!$A$1:$B$270,2,FALSE)</f>
        <v>MALANG</v>
      </c>
    </row>
    <row r="223" spans="1:61">
      <c r="A223">
        <v>222</v>
      </c>
      <c r="B223">
        <v>1002588679</v>
      </c>
      <c r="C223">
        <v>3</v>
      </c>
      <c r="D223" t="s">
        <v>38</v>
      </c>
      <c r="E223">
        <v>5</v>
      </c>
      <c r="F223" t="s">
        <v>248</v>
      </c>
      <c r="G223" t="s">
        <v>91</v>
      </c>
      <c r="H223" t="s">
        <v>412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46280.489594907405</v>
      </c>
      <c r="P223" s="57">
        <v>46280.677951388891</v>
      </c>
      <c r="Q223">
        <v>69390603</v>
      </c>
      <c r="S223">
        <v>152715213651</v>
      </c>
      <c r="T223" t="s">
        <v>7395</v>
      </c>
      <c r="U223" t="s">
        <v>7396</v>
      </c>
      <c r="V223" t="s">
        <v>7397</v>
      </c>
      <c r="Z223">
        <v>112.660030582404</v>
      </c>
      <c r="AA223">
        <v>-8.1462479713208999</v>
      </c>
      <c r="AB223" t="s">
        <v>7398</v>
      </c>
      <c r="AC223" t="s">
        <v>236</v>
      </c>
      <c r="AL223" t="s">
        <v>217</v>
      </c>
      <c r="AM223" t="s">
        <v>7399</v>
      </c>
      <c r="AN223" t="s">
        <v>6</v>
      </c>
      <c r="AO223" t="s">
        <v>7400</v>
      </c>
      <c r="AP223" s="57">
        <v>46281.333333333336</v>
      </c>
      <c r="AR223" t="s">
        <v>218</v>
      </c>
      <c r="AS223" t="s">
        <v>584</v>
      </c>
      <c r="AT223" t="s">
        <v>220</v>
      </c>
      <c r="AU223">
        <v>20260915</v>
      </c>
      <c r="AV223" t="s">
        <v>221</v>
      </c>
      <c r="AW223" t="s">
        <v>840</v>
      </c>
      <c r="AX223" t="s">
        <v>222</v>
      </c>
      <c r="BA223" s="57">
        <v>46281.333333333336</v>
      </c>
      <c r="BB223" t="s">
        <v>7399</v>
      </c>
      <c r="BC223">
        <v>2026</v>
      </c>
      <c r="BD223">
        <v>9</v>
      </c>
      <c r="BE223">
        <v>15</v>
      </c>
      <c r="BF223" s="6">
        <f t="shared" si="9"/>
        <v>46280</v>
      </c>
      <c r="BG223">
        <f t="shared" si="10"/>
        <v>-1.3333333333357587</v>
      </c>
      <c r="BH223" t="str">
        <f t="shared" si="11"/>
        <v>COMPLY</v>
      </c>
      <c r="BI223" t="str">
        <f>VLOOKUP(H223,Sheet2!$A$1:$B$270,2,FALSE)</f>
        <v>MALANG</v>
      </c>
    </row>
    <row r="224" spans="1:61">
      <c r="A224">
        <v>223</v>
      </c>
      <c r="B224">
        <v>1002588690</v>
      </c>
      <c r="C224">
        <v>3</v>
      </c>
      <c r="D224" t="s">
        <v>38</v>
      </c>
      <c r="E224">
        <v>5</v>
      </c>
      <c r="F224" t="s">
        <v>248</v>
      </c>
      <c r="G224" t="s">
        <v>91</v>
      </c>
      <c r="H224" t="s">
        <v>412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46280.491666666669</v>
      </c>
      <c r="P224" s="57">
        <v>46280.726921296293</v>
      </c>
      <c r="Q224">
        <v>69390607</v>
      </c>
      <c r="S224">
        <v>152715213652</v>
      </c>
      <c r="T224" t="s">
        <v>7401</v>
      </c>
      <c r="U224" t="s">
        <v>7396</v>
      </c>
      <c r="V224" t="s">
        <v>7402</v>
      </c>
      <c r="Z224">
        <v>112.66016127741</v>
      </c>
      <c r="AA224">
        <v>-8.1462111798103702</v>
      </c>
      <c r="AB224" t="s">
        <v>7403</v>
      </c>
      <c r="AC224" t="s">
        <v>236</v>
      </c>
      <c r="AL224" t="s">
        <v>217</v>
      </c>
      <c r="AM224" t="s">
        <v>7399</v>
      </c>
      <c r="AN224" t="s">
        <v>6</v>
      </c>
      <c r="AO224" t="s">
        <v>7400</v>
      </c>
      <c r="AP224" s="57">
        <v>46281.333333333336</v>
      </c>
      <c r="AR224" t="s">
        <v>218</v>
      </c>
      <c r="AS224" t="s">
        <v>584</v>
      </c>
      <c r="AT224" t="s">
        <v>344</v>
      </c>
      <c r="AU224">
        <v>20260915</v>
      </c>
      <c r="AV224" t="s">
        <v>221</v>
      </c>
      <c r="AW224" t="s">
        <v>2977</v>
      </c>
      <c r="AX224" t="s">
        <v>222</v>
      </c>
      <c r="BA224" s="57">
        <v>46281.333333333336</v>
      </c>
      <c r="BB224" t="s">
        <v>7399</v>
      </c>
      <c r="BC224">
        <v>2026</v>
      </c>
      <c r="BD224">
        <v>9</v>
      </c>
      <c r="BE224">
        <v>15</v>
      </c>
      <c r="BF224" s="6">
        <f t="shared" si="9"/>
        <v>46280</v>
      </c>
      <c r="BG224">
        <f t="shared" si="10"/>
        <v>-1.3333333333357587</v>
      </c>
      <c r="BH224" t="str">
        <f t="shared" si="11"/>
        <v>COMPLY</v>
      </c>
      <c r="BI224" t="str">
        <f>VLOOKUP(H224,Sheet2!$A$1:$B$270,2,FALSE)</f>
        <v>MALANG</v>
      </c>
    </row>
    <row r="225" spans="1:61">
      <c r="A225">
        <v>224</v>
      </c>
      <c r="B225">
        <v>1002568571</v>
      </c>
      <c r="C225">
        <v>3</v>
      </c>
      <c r="D225" t="s">
        <v>38</v>
      </c>
      <c r="E225">
        <v>5</v>
      </c>
      <c r="F225" t="s">
        <v>248</v>
      </c>
      <c r="G225" t="s">
        <v>91</v>
      </c>
      <c r="H225" t="s">
        <v>512</v>
      </c>
      <c r="I225" t="s">
        <v>212</v>
      </c>
      <c r="J225" t="s">
        <v>213</v>
      </c>
      <c r="K225" t="s">
        <v>149</v>
      </c>
      <c r="L225" t="s">
        <v>214</v>
      </c>
      <c r="M225" t="s">
        <v>76</v>
      </c>
      <c r="N225" t="s">
        <v>215</v>
      </c>
      <c r="O225" s="57">
        <v>46267.791620370372</v>
      </c>
      <c r="P225" s="57">
        <v>46268.604594907411</v>
      </c>
      <c r="Q225">
        <v>69382634</v>
      </c>
      <c r="S225">
        <v>152722205326</v>
      </c>
      <c r="T225" t="s">
        <v>1708</v>
      </c>
      <c r="U225" t="s">
        <v>1709</v>
      </c>
      <c r="V225" t="s">
        <v>1710</v>
      </c>
      <c r="Z225">
        <v>112.46492972921</v>
      </c>
      <c r="AA225">
        <v>-8.2124165657771595</v>
      </c>
      <c r="AB225" t="s">
        <v>1711</v>
      </c>
      <c r="AC225" t="s">
        <v>236</v>
      </c>
      <c r="AL225" t="s">
        <v>217</v>
      </c>
      <c r="AM225" t="s">
        <v>1712</v>
      </c>
      <c r="AN225" t="s">
        <v>6</v>
      </c>
      <c r="AO225" s="57">
        <v>46062.798587962963</v>
      </c>
      <c r="AP225" s="57">
        <v>46268.625</v>
      </c>
      <c r="AR225" t="s">
        <v>218</v>
      </c>
      <c r="AS225" t="s">
        <v>91</v>
      </c>
      <c r="AT225" t="s">
        <v>344</v>
      </c>
      <c r="AU225">
        <v>20260903</v>
      </c>
      <c r="AV225" t="s">
        <v>221</v>
      </c>
      <c r="AW225" t="s">
        <v>1713</v>
      </c>
      <c r="AX225" t="s">
        <v>222</v>
      </c>
      <c r="BA225" s="57">
        <v>46268.625</v>
      </c>
      <c r="BB225" t="s">
        <v>1712</v>
      </c>
      <c r="BC225">
        <v>2026</v>
      </c>
      <c r="BD225">
        <v>9</v>
      </c>
      <c r="BE225">
        <v>3</v>
      </c>
      <c r="BF225" s="6">
        <f t="shared" si="9"/>
        <v>46268</v>
      </c>
      <c r="BG225">
        <f t="shared" si="10"/>
        <v>-0.625</v>
      </c>
      <c r="BH225" t="str">
        <f t="shared" si="11"/>
        <v>COMPLY</v>
      </c>
      <c r="BI225" t="str">
        <f>VLOOKUP(H225,Sheet2!$A$1:$B$270,2,FALSE)</f>
        <v>MALANG</v>
      </c>
    </row>
    <row r="226" spans="1:61">
      <c r="A226">
        <v>225</v>
      </c>
      <c r="B226">
        <v>1002579833</v>
      </c>
      <c r="C226">
        <v>3</v>
      </c>
      <c r="D226" t="s">
        <v>38</v>
      </c>
      <c r="E226">
        <v>5</v>
      </c>
      <c r="F226" t="s">
        <v>248</v>
      </c>
      <c r="G226" t="s">
        <v>91</v>
      </c>
      <c r="H226" t="s">
        <v>431</v>
      </c>
      <c r="I226" t="s">
        <v>212</v>
      </c>
      <c r="J226" t="s">
        <v>213</v>
      </c>
      <c r="K226" t="s">
        <v>149</v>
      </c>
      <c r="L226" t="s">
        <v>214</v>
      </c>
      <c r="M226" t="s">
        <v>76</v>
      </c>
      <c r="N226" t="s">
        <v>215</v>
      </c>
      <c r="O226" s="57">
        <v>46275.364537037036</v>
      </c>
      <c r="P226" s="57">
        <v>46278.6174537037</v>
      </c>
      <c r="Q226">
        <v>69387327</v>
      </c>
      <c r="S226">
        <v>152728201488</v>
      </c>
      <c r="T226" t="s">
        <v>6770</v>
      </c>
      <c r="U226" t="s">
        <v>6771</v>
      </c>
      <c r="V226" t="s">
        <v>6772</v>
      </c>
      <c r="Z226">
        <v>112.680537</v>
      </c>
      <c r="AA226">
        <v>-8.4251550000000002</v>
      </c>
      <c r="AB226" t="s">
        <v>6773</v>
      </c>
      <c r="AC226" t="s">
        <v>236</v>
      </c>
      <c r="AL226" t="s">
        <v>217</v>
      </c>
      <c r="AM226" t="s">
        <v>6774</v>
      </c>
      <c r="AN226" t="s">
        <v>6</v>
      </c>
      <c r="AO226" s="57">
        <v>46304.37195601852</v>
      </c>
      <c r="AP226" s="57">
        <v>46276.333333333336</v>
      </c>
      <c r="AR226" t="s">
        <v>218</v>
      </c>
      <c r="AS226" t="s">
        <v>584</v>
      </c>
      <c r="AT226" t="s">
        <v>230</v>
      </c>
      <c r="AU226">
        <v>20260913</v>
      </c>
      <c r="AV226" t="s">
        <v>221</v>
      </c>
      <c r="AW226" t="s">
        <v>831</v>
      </c>
      <c r="AX226" t="s">
        <v>222</v>
      </c>
      <c r="BA226" s="57">
        <v>46276.333333333336</v>
      </c>
      <c r="BB226" t="s">
        <v>6774</v>
      </c>
      <c r="BC226">
        <v>2026</v>
      </c>
      <c r="BD226">
        <v>9</v>
      </c>
      <c r="BE226">
        <v>13</v>
      </c>
      <c r="BF226" s="6">
        <f t="shared" si="9"/>
        <v>46278</v>
      </c>
      <c r="BG226">
        <f t="shared" si="10"/>
        <v>1.6666666666642413</v>
      </c>
      <c r="BH226" t="str">
        <f t="shared" si="11"/>
        <v>NOT COMPLY</v>
      </c>
      <c r="BI226" t="str">
        <f>VLOOKUP(H226,Sheet2!$A$1:$B$270,2,FALSE)</f>
        <v>MALANG</v>
      </c>
    </row>
    <row r="227" spans="1:61">
      <c r="A227">
        <v>226</v>
      </c>
      <c r="B227">
        <v>1002567049</v>
      </c>
      <c r="C227">
        <v>3</v>
      </c>
      <c r="D227" t="s">
        <v>38</v>
      </c>
      <c r="E227">
        <v>5</v>
      </c>
      <c r="F227" t="s">
        <v>248</v>
      </c>
      <c r="G227" t="s">
        <v>91</v>
      </c>
      <c r="H227" t="s">
        <v>423</v>
      </c>
      <c r="I227" t="s">
        <v>212</v>
      </c>
      <c r="J227" t="s">
        <v>213</v>
      </c>
      <c r="K227" t="s">
        <v>149</v>
      </c>
      <c r="M227" t="s">
        <v>76</v>
      </c>
      <c r="N227" t="s">
        <v>215</v>
      </c>
      <c r="O227" s="57">
        <v>46267.431759259256</v>
      </c>
      <c r="P227" s="57">
        <v>46268.852175925924</v>
      </c>
      <c r="Q227">
        <v>32627967</v>
      </c>
      <c r="S227">
        <v>152713217139</v>
      </c>
      <c r="T227" t="s">
        <v>1827</v>
      </c>
      <c r="U227" t="s">
        <v>1832</v>
      </c>
      <c r="V227" t="s">
        <v>1833</v>
      </c>
      <c r="Z227">
        <v>112.69420409999999</v>
      </c>
      <c r="AA227">
        <v>-8.1628181000000009</v>
      </c>
      <c r="AB227" t="s">
        <v>1830</v>
      </c>
      <c r="AC227" t="s">
        <v>229</v>
      </c>
      <c r="AL227" t="s">
        <v>217</v>
      </c>
      <c r="AM227" t="s">
        <v>1834</v>
      </c>
      <c r="AN227" t="s">
        <v>6</v>
      </c>
      <c r="AO227" s="57">
        <v>46062.434062499997</v>
      </c>
      <c r="AP227" s="57">
        <v>46268.541666666664</v>
      </c>
      <c r="AR227" t="s">
        <v>218</v>
      </c>
      <c r="AS227" t="s">
        <v>584</v>
      </c>
      <c r="AT227" t="s">
        <v>220</v>
      </c>
      <c r="AU227">
        <v>20260903</v>
      </c>
      <c r="AV227" t="s">
        <v>221</v>
      </c>
      <c r="AW227" t="s">
        <v>1835</v>
      </c>
      <c r="AX227" t="s">
        <v>222</v>
      </c>
      <c r="BA227" s="57">
        <v>46268.541666666664</v>
      </c>
      <c r="BB227" t="s">
        <v>1834</v>
      </c>
      <c r="BC227">
        <v>2026</v>
      </c>
      <c r="BD227">
        <v>9</v>
      </c>
      <c r="BE227">
        <v>3</v>
      </c>
      <c r="BF227" s="6">
        <f t="shared" si="9"/>
        <v>46268</v>
      </c>
      <c r="BG227">
        <f t="shared" si="10"/>
        <v>-0.54166666666424135</v>
      </c>
      <c r="BH227" t="str">
        <f t="shared" si="11"/>
        <v>COMPLY</v>
      </c>
      <c r="BI227" t="str">
        <f>VLOOKUP(H227,Sheet2!$A$1:$B$270,2,FALSE)</f>
        <v>MALANG</v>
      </c>
    </row>
    <row r="228" spans="1:61">
      <c r="A228">
        <v>227</v>
      </c>
      <c r="B228">
        <v>1002567022</v>
      </c>
      <c r="C228">
        <v>3</v>
      </c>
      <c r="D228" t="s">
        <v>38</v>
      </c>
      <c r="E228">
        <v>5</v>
      </c>
      <c r="F228" t="s">
        <v>248</v>
      </c>
      <c r="G228" t="s">
        <v>91</v>
      </c>
      <c r="H228" t="s">
        <v>423</v>
      </c>
      <c r="I228" t="s">
        <v>212</v>
      </c>
      <c r="J228" t="s">
        <v>213</v>
      </c>
      <c r="K228" t="s">
        <v>149</v>
      </c>
      <c r="M228" t="s">
        <v>76</v>
      </c>
      <c r="N228" t="s">
        <v>215</v>
      </c>
      <c r="O228" s="57">
        <v>46267.427951388891</v>
      </c>
      <c r="P228" s="57">
        <v>46269.675138888888</v>
      </c>
      <c r="Q228">
        <v>32627967</v>
      </c>
      <c r="S228">
        <v>152713217136</v>
      </c>
      <c r="T228" t="s">
        <v>1827</v>
      </c>
      <c r="U228" t="s">
        <v>1828</v>
      </c>
      <c r="V228" t="s">
        <v>1829</v>
      </c>
      <c r="Z228">
        <v>112.6941356</v>
      </c>
      <c r="AA228">
        <v>-8.1630912000000002</v>
      </c>
      <c r="AB228" t="s">
        <v>1830</v>
      </c>
      <c r="AC228" t="s">
        <v>229</v>
      </c>
      <c r="AL228" t="s">
        <v>217</v>
      </c>
      <c r="AM228" t="s">
        <v>1831</v>
      </c>
      <c r="AN228" t="s">
        <v>6</v>
      </c>
      <c r="AO228" s="57">
        <v>46062.434062499997</v>
      </c>
      <c r="AP228" s="57">
        <v>46268.541666666664</v>
      </c>
      <c r="AR228" t="s">
        <v>218</v>
      </c>
      <c r="AS228" t="s">
        <v>584</v>
      </c>
      <c r="AT228" t="s">
        <v>220</v>
      </c>
      <c r="AU228">
        <v>20260904</v>
      </c>
      <c r="AV228" t="s">
        <v>221</v>
      </c>
      <c r="AW228" t="s">
        <v>598</v>
      </c>
      <c r="AX228" t="s">
        <v>222</v>
      </c>
      <c r="BA228" s="57">
        <v>46268.541666666664</v>
      </c>
      <c r="BB228" t="s">
        <v>1831</v>
      </c>
      <c r="BC228">
        <v>2026</v>
      </c>
      <c r="BD228">
        <v>9</v>
      </c>
      <c r="BE228">
        <v>4</v>
      </c>
      <c r="BF228" s="6">
        <f t="shared" si="9"/>
        <v>46269</v>
      </c>
      <c r="BG228">
        <f t="shared" si="10"/>
        <v>0.45833333333575865</v>
      </c>
      <c r="BH228" t="str">
        <f t="shared" si="11"/>
        <v>COMPLY</v>
      </c>
      <c r="BI228" t="str">
        <f>VLOOKUP(H228,Sheet2!$A$1:$B$270,2,FALSE)</f>
        <v>MALANG</v>
      </c>
    </row>
    <row r="229" spans="1:61">
      <c r="A229">
        <v>228</v>
      </c>
      <c r="B229">
        <v>1002566294</v>
      </c>
      <c r="C229">
        <v>3</v>
      </c>
      <c r="D229" t="s">
        <v>38</v>
      </c>
      <c r="E229">
        <v>5</v>
      </c>
      <c r="F229" t="s">
        <v>248</v>
      </c>
      <c r="G229" t="s">
        <v>91</v>
      </c>
      <c r="H229" t="s">
        <v>436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46266.698819444442</v>
      </c>
      <c r="P229" s="57">
        <v>46272.363263888888</v>
      </c>
      <c r="Q229">
        <v>18307703</v>
      </c>
      <c r="S229">
        <v>152708207587</v>
      </c>
      <c r="T229" t="s">
        <v>1041</v>
      </c>
      <c r="U229" t="s">
        <v>1042</v>
      </c>
      <c r="V229" t="s">
        <v>1865</v>
      </c>
      <c r="Z229">
        <v>112.6431041</v>
      </c>
      <c r="AA229">
        <v>-8.0098272999999995</v>
      </c>
      <c r="AB229" t="s">
        <v>1043</v>
      </c>
      <c r="AC229" t="s">
        <v>229</v>
      </c>
      <c r="AL229" t="s">
        <v>217</v>
      </c>
      <c r="AM229" t="s">
        <v>1866</v>
      </c>
      <c r="AN229" t="s">
        <v>6</v>
      </c>
      <c r="AO229" s="57">
        <v>46031.704814814817</v>
      </c>
      <c r="AP229" s="57">
        <v>46270.333333333336</v>
      </c>
      <c r="AR229" t="s">
        <v>218</v>
      </c>
      <c r="AS229" t="s">
        <v>591</v>
      </c>
      <c r="AT229" t="s">
        <v>230</v>
      </c>
      <c r="AU229">
        <v>20260907</v>
      </c>
      <c r="AV229" t="s">
        <v>221</v>
      </c>
      <c r="AW229" t="s">
        <v>546</v>
      </c>
      <c r="AX229" t="s">
        <v>222</v>
      </c>
      <c r="BA229" s="57">
        <v>46270.333333333336</v>
      </c>
      <c r="BB229" t="s">
        <v>1866</v>
      </c>
      <c r="BC229">
        <v>2026</v>
      </c>
      <c r="BD229">
        <v>9</v>
      </c>
      <c r="BE229">
        <v>7</v>
      </c>
      <c r="BF229" s="6">
        <f t="shared" si="9"/>
        <v>46272</v>
      </c>
      <c r="BG229">
        <f t="shared" si="10"/>
        <v>1.6666666666642413</v>
      </c>
      <c r="BH229" t="str">
        <f t="shared" si="11"/>
        <v>NOT COMPLY</v>
      </c>
      <c r="BI229" t="str">
        <f>VLOOKUP(H229,Sheet2!$A$1:$B$270,2,FALSE)</f>
        <v>MALANG</v>
      </c>
    </row>
    <row r="230" spans="1:61">
      <c r="A230">
        <v>229</v>
      </c>
      <c r="B230">
        <v>1002585470</v>
      </c>
      <c r="C230">
        <v>3</v>
      </c>
      <c r="D230" t="s">
        <v>38</v>
      </c>
      <c r="E230">
        <v>5</v>
      </c>
      <c r="F230" t="s">
        <v>248</v>
      </c>
      <c r="G230" t="s">
        <v>91</v>
      </c>
      <c r="H230" t="s">
        <v>436</v>
      </c>
      <c r="I230" t="s">
        <v>212</v>
      </c>
      <c r="J230" t="s">
        <v>213</v>
      </c>
      <c r="K230" t="s">
        <v>149</v>
      </c>
      <c r="L230" t="s">
        <v>214</v>
      </c>
      <c r="M230" t="s">
        <v>76</v>
      </c>
      <c r="N230" t="s">
        <v>215</v>
      </c>
      <c r="O230" s="57">
        <v>46279.389525462961</v>
      </c>
      <c r="P230" s="57">
        <v>46280.726921296293</v>
      </c>
      <c r="Q230">
        <v>69389549</v>
      </c>
      <c r="S230">
        <v>152708207219</v>
      </c>
      <c r="T230" t="s">
        <v>7404</v>
      </c>
      <c r="U230" t="s">
        <v>7405</v>
      </c>
      <c r="V230" t="s">
        <v>7406</v>
      </c>
      <c r="Z230">
        <v>112.643765</v>
      </c>
      <c r="AA230">
        <v>-8.0093979999999991</v>
      </c>
      <c r="AB230" t="s">
        <v>7407</v>
      </c>
      <c r="AC230" t="s">
        <v>236</v>
      </c>
      <c r="AL230" t="s">
        <v>217</v>
      </c>
      <c r="AM230" t="s">
        <v>7408</v>
      </c>
      <c r="AN230" t="s">
        <v>6</v>
      </c>
      <c r="AO230" t="s">
        <v>7409</v>
      </c>
      <c r="AP230" s="57">
        <v>46280.333333333336</v>
      </c>
      <c r="AR230" t="s">
        <v>218</v>
      </c>
      <c r="AS230" t="s">
        <v>591</v>
      </c>
      <c r="AT230" t="s">
        <v>344</v>
      </c>
      <c r="AU230">
        <v>20260915</v>
      </c>
      <c r="AV230" t="s">
        <v>221</v>
      </c>
      <c r="AW230" t="s">
        <v>3019</v>
      </c>
      <c r="AX230" t="s">
        <v>222</v>
      </c>
      <c r="BA230" s="57">
        <v>46280.333333333336</v>
      </c>
      <c r="BB230" t="s">
        <v>7408</v>
      </c>
      <c r="BC230">
        <v>2026</v>
      </c>
      <c r="BD230">
        <v>9</v>
      </c>
      <c r="BE230">
        <v>15</v>
      </c>
      <c r="BF230" s="6">
        <f t="shared" si="9"/>
        <v>46280</v>
      </c>
      <c r="BG230">
        <f t="shared" si="10"/>
        <v>-0.33333333333575865</v>
      </c>
      <c r="BH230" t="str">
        <f t="shared" si="11"/>
        <v>COMPLY</v>
      </c>
      <c r="BI230" t="str">
        <f>VLOOKUP(H230,Sheet2!$A$1:$B$270,2,FALSE)</f>
        <v>MALANG</v>
      </c>
    </row>
    <row r="231" spans="1:61">
      <c r="A231">
        <v>230</v>
      </c>
      <c r="B231">
        <v>1002581725</v>
      </c>
      <c r="C231">
        <v>3</v>
      </c>
      <c r="D231" t="s">
        <v>38</v>
      </c>
      <c r="E231">
        <v>5</v>
      </c>
      <c r="F231" t="s">
        <v>248</v>
      </c>
      <c r="G231" t="s">
        <v>91</v>
      </c>
      <c r="H231" t="s">
        <v>436</v>
      </c>
      <c r="I231" t="s">
        <v>212</v>
      </c>
      <c r="J231" t="s">
        <v>213</v>
      </c>
      <c r="K231" t="s">
        <v>149</v>
      </c>
      <c r="L231" t="s">
        <v>214</v>
      </c>
      <c r="M231" t="s">
        <v>280</v>
      </c>
      <c r="N231" t="s">
        <v>215</v>
      </c>
      <c r="O231" s="57">
        <v>46276.32912037037</v>
      </c>
      <c r="P231" s="57">
        <v>46276.643703703703</v>
      </c>
      <c r="Q231">
        <v>69388023</v>
      </c>
      <c r="S231">
        <v>152708212021</v>
      </c>
      <c r="T231" t="s">
        <v>7410</v>
      </c>
      <c r="U231" t="s">
        <v>7411</v>
      </c>
      <c r="V231" t="s">
        <v>7412</v>
      </c>
      <c r="Z231">
        <v>112.6982665</v>
      </c>
      <c r="AA231">
        <v>-8.0386390999999993</v>
      </c>
      <c r="AB231" t="s">
        <v>7413</v>
      </c>
      <c r="AC231" t="s">
        <v>236</v>
      </c>
      <c r="AL231" t="s">
        <v>217</v>
      </c>
      <c r="AM231" t="s">
        <v>7414</v>
      </c>
      <c r="AN231" t="s">
        <v>6</v>
      </c>
      <c r="AO231" s="57">
        <v>46335.330092592594</v>
      </c>
      <c r="AP231" s="57">
        <v>46277.333333333336</v>
      </c>
      <c r="AR231" t="s">
        <v>240</v>
      </c>
      <c r="AS231" t="s">
        <v>591</v>
      </c>
      <c r="AT231" t="s">
        <v>230</v>
      </c>
      <c r="AV231" t="s">
        <v>826</v>
      </c>
      <c r="AW231" t="s">
        <v>885</v>
      </c>
      <c r="AX231" t="s">
        <v>222</v>
      </c>
      <c r="BA231" s="57">
        <v>46277.333333333336</v>
      </c>
      <c r="BB231" t="s">
        <v>7414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MALANG</v>
      </c>
    </row>
    <row r="232" spans="1:61">
      <c r="A232">
        <v>231</v>
      </c>
      <c r="B232">
        <v>1002572290</v>
      </c>
      <c r="C232">
        <v>3</v>
      </c>
      <c r="D232" t="s">
        <v>38</v>
      </c>
      <c r="E232">
        <v>5</v>
      </c>
      <c r="F232" t="s">
        <v>248</v>
      </c>
      <c r="G232" t="s">
        <v>91</v>
      </c>
      <c r="H232" t="s">
        <v>324</v>
      </c>
      <c r="I232" t="s">
        <v>212</v>
      </c>
      <c r="J232" t="s">
        <v>213</v>
      </c>
      <c r="K232" t="s">
        <v>149</v>
      </c>
      <c r="L232" t="s">
        <v>214</v>
      </c>
      <c r="M232" t="s">
        <v>76</v>
      </c>
      <c r="N232" t="s">
        <v>215</v>
      </c>
      <c r="O232" s="57">
        <v>46269.667314814818</v>
      </c>
      <c r="P232" s="57">
        <v>46272.496631944443</v>
      </c>
      <c r="Q232">
        <v>69384119</v>
      </c>
      <c r="S232">
        <v>152704231566</v>
      </c>
      <c r="T232" t="s">
        <v>4965</v>
      </c>
      <c r="U232" t="s">
        <v>4966</v>
      </c>
      <c r="V232" t="s">
        <v>4967</v>
      </c>
      <c r="Z232">
        <v>112.6177136</v>
      </c>
      <c r="AA232">
        <v>-8.0236017999999998</v>
      </c>
      <c r="AB232" t="s">
        <v>4968</v>
      </c>
      <c r="AC232" t="s">
        <v>236</v>
      </c>
      <c r="AL232" t="s">
        <v>217</v>
      </c>
      <c r="AM232" t="s">
        <v>4969</v>
      </c>
      <c r="AN232" t="s">
        <v>6</v>
      </c>
      <c r="AO232" s="57">
        <v>46121.673634259256</v>
      </c>
      <c r="AP232" s="57">
        <v>46272.333333333336</v>
      </c>
      <c r="AR232" t="s">
        <v>218</v>
      </c>
      <c r="AS232" t="s">
        <v>557</v>
      </c>
      <c r="AT232" t="s">
        <v>230</v>
      </c>
      <c r="AU232">
        <v>20260907</v>
      </c>
      <c r="AV232" t="s">
        <v>221</v>
      </c>
      <c r="AW232" t="s">
        <v>883</v>
      </c>
      <c r="AX232" t="s">
        <v>222</v>
      </c>
      <c r="BA232" s="57">
        <v>46272.333333333336</v>
      </c>
      <c r="BB232" t="s">
        <v>4969</v>
      </c>
      <c r="BC232">
        <v>2026</v>
      </c>
      <c r="BD232">
        <v>9</v>
      </c>
      <c r="BE232">
        <v>7</v>
      </c>
      <c r="BF232" s="6">
        <f t="shared" si="9"/>
        <v>46272</v>
      </c>
      <c r="BG232">
        <f t="shared" si="10"/>
        <v>-0.33333333333575865</v>
      </c>
      <c r="BH232" t="str">
        <f t="shared" si="11"/>
        <v>COMPLY</v>
      </c>
      <c r="BI232" t="str">
        <f>VLOOKUP(H232,Sheet2!$A$1:$B$270,2,FALSE)</f>
        <v>MALANG</v>
      </c>
    </row>
    <row r="233" spans="1:61">
      <c r="A233">
        <v>232</v>
      </c>
      <c r="B233">
        <v>1002583937</v>
      </c>
      <c r="C233">
        <v>3</v>
      </c>
      <c r="D233" t="s">
        <v>38</v>
      </c>
      <c r="E233">
        <v>5</v>
      </c>
      <c r="F233" t="s">
        <v>248</v>
      </c>
      <c r="G233" t="s">
        <v>91</v>
      </c>
      <c r="H233" t="s">
        <v>324</v>
      </c>
      <c r="I233" t="s">
        <v>212</v>
      </c>
      <c r="J233" t="s">
        <v>213</v>
      </c>
      <c r="K233" t="s">
        <v>149</v>
      </c>
      <c r="M233" t="s">
        <v>76</v>
      </c>
      <c r="N233" t="s">
        <v>215</v>
      </c>
      <c r="O233" s="57">
        <v>46277.482673611114</v>
      </c>
      <c r="P233" s="57">
        <v>46277.583356481482</v>
      </c>
      <c r="Q233">
        <v>69352751</v>
      </c>
      <c r="S233">
        <v>152704231602</v>
      </c>
      <c r="T233" t="s">
        <v>7415</v>
      </c>
      <c r="U233" t="s">
        <v>7416</v>
      </c>
      <c r="V233" t="s">
        <v>7417</v>
      </c>
      <c r="Z233">
        <v>112.608221</v>
      </c>
      <c r="AA233">
        <v>-8.0617585999999992</v>
      </c>
      <c r="AB233" t="s">
        <v>7418</v>
      </c>
      <c r="AC233" t="s">
        <v>229</v>
      </c>
      <c r="AL233" t="s">
        <v>217</v>
      </c>
      <c r="AM233" t="s">
        <v>7419</v>
      </c>
      <c r="AN233" t="s">
        <v>6</v>
      </c>
      <c r="AO233" s="57">
        <v>46365.486064814817</v>
      </c>
      <c r="AR233" t="s">
        <v>218</v>
      </c>
      <c r="AS233" t="s">
        <v>557</v>
      </c>
      <c r="AT233" t="s">
        <v>230</v>
      </c>
      <c r="AU233">
        <v>20260912</v>
      </c>
      <c r="AV233" t="s">
        <v>221</v>
      </c>
      <c r="AW233" t="s">
        <v>545</v>
      </c>
      <c r="AX233" t="s">
        <v>222</v>
      </c>
      <c r="BA233" s="57">
        <v>46277.291666666664</v>
      </c>
      <c r="BB233" t="s">
        <v>7419</v>
      </c>
      <c r="BC233">
        <v>2026</v>
      </c>
      <c r="BD233">
        <v>9</v>
      </c>
      <c r="BE233">
        <v>12</v>
      </c>
      <c r="BF233" s="6">
        <f t="shared" si="9"/>
        <v>46277</v>
      </c>
      <c r="BG233">
        <f t="shared" si="10"/>
        <v>-0.29166666666424135</v>
      </c>
      <c r="BH233" t="str">
        <f t="shared" si="11"/>
        <v>COMPLY</v>
      </c>
      <c r="BI233" t="str">
        <f>VLOOKUP(H233,Sheet2!$A$1:$B$270,2,FALSE)</f>
        <v>MALANG</v>
      </c>
    </row>
    <row r="234" spans="1:61">
      <c r="A234">
        <v>233</v>
      </c>
      <c r="B234">
        <v>1002584786</v>
      </c>
      <c r="C234">
        <v>3</v>
      </c>
      <c r="D234" t="s">
        <v>38</v>
      </c>
      <c r="E234">
        <v>5</v>
      </c>
      <c r="F234" t="s">
        <v>248</v>
      </c>
      <c r="G234" t="s">
        <v>91</v>
      </c>
      <c r="H234" t="s">
        <v>324</v>
      </c>
      <c r="I234" t="s">
        <v>212</v>
      </c>
      <c r="J234" t="s">
        <v>213</v>
      </c>
      <c r="K234" t="s">
        <v>149</v>
      </c>
      <c r="L234" t="s">
        <v>214</v>
      </c>
      <c r="M234" t="s">
        <v>76</v>
      </c>
      <c r="N234" t="s">
        <v>215</v>
      </c>
      <c r="O234" s="57">
        <v>46278.508321759262</v>
      </c>
      <c r="P234" s="57">
        <v>46280.640740740739</v>
      </c>
      <c r="Q234">
        <v>69389304</v>
      </c>
      <c r="S234">
        <v>152704231606</v>
      </c>
      <c r="T234" t="s">
        <v>7420</v>
      </c>
      <c r="U234" t="s">
        <v>7421</v>
      </c>
      <c r="V234" t="s">
        <v>7422</v>
      </c>
      <c r="Z234">
        <v>112.641755</v>
      </c>
      <c r="AA234">
        <v>-8.0717300000000005</v>
      </c>
      <c r="AB234" t="s">
        <v>7423</v>
      </c>
      <c r="AC234" t="s">
        <v>236</v>
      </c>
      <c r="AL234" t="s">
        <v>217</v>
      </c>
      <c r="AM234" t="s">
        <v>7424</v>
      </c>
      <c r="AN234" t="s">
        <v>6</v>
      </c>
      <c r="AO234" t="s">
        <v>7425</v>
      </c>
      <c r="AP234" s="57">
        <v>46281.333333333336</v>
      </c>
      <c r="AR234" t="s">
        <v>218</v>
      </c>
      <c r="AS234" t="s">
        <v>557</v>
      </c>
      <c r="AT234" t="s">
        <v>230</v>
      </c>
      <c r="AU234">
        <v>20260915</v>
      </c>
      <c r="AV234" t="s">
        <v>221</v>
      </c>
      <c r="AW234" t="s">
        <v>7044</v>
      </c>
      <c r="AX234" t="s">
        <v>222</v>
      </c>
      <c r="BA234" s="57">
        <v>46281.333333333336</v>
      </c>
      <c r="BB234" t="s">
        <v>7424</v>
      </c>
      <c r="BC234">
        <v>2026</v>
      </c>
      <c r="BD234">
        <v>9</v>
      </c>
      <c r="BE234">
        <v>15</v>
      </c>
      <c r="BF234" s="6">
        <f t="shared" si="9"/>
        <v>46280</v>
      </c>
      <c r="BG234">
        <f t="shared" si="10"/>
        <v>-1.3333333333357587</v>
      </c>
      <c r="BH234" t="str">
        <f t="shared" si="11"/>
        <v>COMPLY</v>
      </c>
      <c r="BI234" t="str">
        <f>VLOOKUP(H234,Sheet2!$A$1:$B$270,2,FALSE)</f>
        <v>MALANG</v>
      </c>
    </row>
    <row r="235" spans="1:61">
      <c r="A235">
        <v>234</v>
      </c>
      <c r="B235">
        <v>1002588408</v>
      </c>
      <c r="C235">
        <v>3</v>
      </c>
      <c r="D235" t="s">
        <v>38</v>
      </c>
      <c r="E235">
        <v>5</v>
      </c>
      <c r="F235" t="s">
        <v>248</v>
      </c>
      <c r="G235" t="s">
        <v>91</v>
      </c>
      <c r="H235" t="s">
        <v>324</v>
      </c>
      <c r="I235" t="s">
        <v>212</v>
      </c>
      <c r="J235" t="s">
        <v>213</v>
      </c>
      <c r="K235" t="s">
        <v>149</v>
      </c>
      <c r="L235" t="s">
        <v>214</v>
      </c>
      <c r="M235" t="s">
        <v>224</v>
      </c>
      <c r="N235" t="s">
        <v>215</v>
      </c>
      <c r="O235" s="57">
        <v>46280.441608796296</v>
      </c>
      <c r="P235" s="57">
        <v>46281.503483796296</v>
      </c>
      <c r="Q235">
        <v>69390494</v>
      </c>
      <c r="S235">
        <v>152704231452</v>
      </c>
      <c r="T235" t="s">
        <v>7426</v>
      </c>
      <c r="U235" t="s">
        <v>7427</v>
      </c>
      <c r="V235" t="s">
        <v>7428</v>
      </c>
      <c r="Z235">
        <v>112.606800186508</v>
      </c>
      <c r="AA235">
        <v>-8.0479058250450599</v>
      </c>
      <c r="AB235" t="s">
        <v>7429</v>
      </c>
      <c r="AC235" t="s">
        <v>236</v>
      </c>
      <c r="AL235" t="s">
        <v>217</v>
      </c>
      <c r="AM235" t="s">
        <v>7430</v>
      </c>
      <c r="AN235" t="s">
        <v>6</v>
      </c>
      <c r="AO235" t="s">
        <v>7431</v>
      </c>
      <c r="AP235" s="57">
        <v>46283.333333333336</v>
      </c>
      <c r="AR235" t="s">
        <v>18</v>
      </c>
      <c r="AS235" t="s">
        <v>557</v>
      </c>
      <c r="AT235" t="s">
        <v>230</v>
      </c>
      <c r="AV235" t="s">
        <v>226</v>
      </c>
      <c r="AW235" t="s">
        <v>2320</v>
      </c>
      <c r="AX235" t="s">
        <v>222</v>
      </c>
      <c r="BA235" s="57">
        <v>46283.333333333336</v>
      </c>
      <c r="BB235" t="s">
        <v>7430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MALANG</v>
      </c>
    </row>
    <row r="236" spans="1:61">
      <c r="A236">
        <v>235</v>
      </c>
      <c r="B236">
        <v>1002567058</v>
      </c>
      <c r="C236">
        <v>3</v>
      </c>
      <c r="D236" t="s">
        <v>38</v>
      </c>
      <c r="E236">
        <v>5</v>
      </c>
      <c r="F236" t="s">
        <v>248</v>
      </c>
      <c r="G236" t="s">
        <v>91</v>
      </c>
      <c r="H236" t="s">
        <v>398</v>
      </c>
      <c r="I236" t="s">
        <v>212</v>
      </c>
      <c r="J236" t="s">
        <v>213</v>
      </c>
      <c r="K236" t="s">
        <v>149</v>
      </c>
      <c r="L236" t="s">
        <v>214</v>
      </c>
      <c r="M236" t="s">
        <v>76</v>
      </c>
      <c r="N236" t="s">
        <v>215</v>
      </c>
      <c r="O236" s="57">
        <v>46267.431203703702</v>
      </c>
      <c r="P236" s="57">
        <v>46267.680775462963</v>
      </c>
      <c r="Q236">
        <v>69382081</v>
      </c>
      <c r="S236">
        <v>152718219159</v>
      </c>
      <c r="T236" t="s">
        <v>2043</v>
      </c>
      <c r="U236" t="s">
        <v>2044</v>
      </c>
      <c r="V236" t="s">
        <v>2045</v>
      </c>
      <c r="Z236">
        <v>112.573355298767</v>
      </c>
      <c r="AA236">
        <v>-8.1244884430564408</v>
      </c>
      <c r="AB236" t="s">
        <v>2046</v>
      </c>
      <c r="AC236" t="s">
        <v>236</v>
      </c>
      <c r="AL236" t="s">
        <v>217</v>
      </c>
      <c r="AM236" t="s">
        <v>2047</v>
      </c>
      <c r="AN236" t="s">
        <v>6</v>
      </c>
      <c r="AO236" s="57">
        <v>46062.434062499997</v>
      </c>
      <c r="AP236" s="57">
        <v>46268.333333333336</v>
      </c>
      <c r="AR236" t="s">
        <v>218</v>
      </c>
      <c r="AS236" t="s">
        <v>91</v>
      </c>
      <c r="AT236" t="s">
        <v>230</v>
      </c>
      <c r="AU236">
        <v>20260902</v>
      </c>
      <c r="AV236" t="s">
        <v>221</v>
      </c>
      <c r="AW236" t="s">
        <v>889</v>
      </c>
      <c r="AX236" t="s">
        <v>222</v>
      </c>
      <c r="BA236" s="57">
        <v>46268.333333333336</v>
      </c>
      <c r="BB236" t="s">
        <v>2047</v>
      </c>
      <c r="BC236">
        <v>2026</v>
      </c>
      <c r="BD236">
        <v>9</v>
      </c>
      <c r="BE236">
        <v>2</v>
      </c>
      <c r="BF236" s="6">
        <f t="shared" si="9"/>
        <v>46267</v>
      </c>
      <c r="BG236">
        <f t="shared" si="10"/>
        <v>-1.3333333333357587</v>
      </c>
      <c r="BH236" t="str">
        <f t="shared" si="11"/>
        <v>COMPLY</v>
      </c>
      <c r="BI236" t="str">
        <f>VLOOKUP(H236,Sheet2!$A$1:$B$270,2,FALSE)</f>
        <v>MALANG</v>
      </c>
    </row>
    <row r="237" spans="1:61">
      <c r="A237">
        <v>236</v>
      </c>
      <c r="B237">
        <v>1002568650</v>
      </c>
      <c r="C237">
        <v>3</v>
      </c>
      <c r="D237" t="s">
        <v>38</v>
      </c>
      <c r="E237">
        <v>5</v>
      </c>
      <c r="F237" t="s">
        <v>248</v>
      </c>
      <c r="G237" t="s">
        <v>91</v>
      </c>
      <c r="H237" t="s">
        <v>398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46268.32912037037</v>
      </c>
      <c r="P237" s="57">
        <v>46268.525590277779</v>
      </c>
      <c r="Q237">
        <v>69382687</v>
      </c>
      <c r="S237">
        <v>152718219160</v>
      </c>
      <c r="T237" t="s">
        <v>2678</v>
      </c>
      <c r="U237" t="s">
        <v>2679</v>
      </c>
      <c r="V237" t="s">
        <v>2837</v>
      </c>
      <c r="Z237">
        <v>112.5651574</v>
      </c>
      <c r="AA237">
        <v>-8.1250394999999997</v>
      </c>
      <c r="AB237" t="s">
        <v>2838</v>
      </c>
      <c r="AC237" t="s">
        <v>236</v>
      </c>
      <c r="AL237" t="s">
        <v>217</v>
      </c>
      <c r="AM237" t="s">
        <v>2682</v>
      </c>
      <c r="AN237" t="s">
        <v>6</v>
      </c>
      <c r="AO237" s="57">
        <v>46090.329814814817</v>
      </c>
      <c r="AP237" s="57">
        <v>46269.333333333336</v>
      </c>
      <c r="AR237" t="s">
        <v>218</v>
      </c>
      <c r="AS237" t="s">
        <v>91</v>
      </c>
      <c r="AT237" t="s">
        <v>344</v>
      </c>
      <c r="AU237">
        <v>20260903</v>
      </c>
      <c r="AV237" t="s">
        <v>221</v>
      </c>
      <c r="AW237" t="s">
        <v>1657</v>
      </c>
      <c r="AX237" t="s">
        <v>222</v>
      </c>
      <c r="BA237" s="57">
        <v>46269.333333333336</v>
      </c>
      <c r="BB237" t="s">
        <v>2682</v>
      </c>
      <c r="BC237">
        <v>2026</v>
      </c>
      <c r="BD237">
        <v>9</v>
      </c>
      <c r="BE237">
        <v>3</v>
      </c>
      <c r="BF237" s="6">
        <f t="shared" si="9"/>
        <v>46268</v>
      </c>
      <c r="BG237">
        <f t="shared" si="10"/>
        <v>-1.3333333333357587</v>
      </c>
      <c r="BH237" t="str">
        <f t="shared" si="11"/>
        <v>COMPLY</v>
      </c>
      <c r="BI237" t="str">
        <f>VLOOKUP(H237,Sheet2!$A$1:$B$270,2,FALSE)</f>
        <v>MALANG</v>
      </c>
    </row>
    <row r="238" spans="1:61">
      <c r="A238">
        <v>237</v>
      </c>
      <c r="B238">
        <v>1002569272</v>
      </c>
      <c r="C238">
        <v>3</v>
      </c>
      <c r="D238" t="s">
        <v>38</v>
      </c>
      <c r="E238">
        <v>5</v>
      </c>
      <c r="F238" t="s">
        <v>248</v>
      </c>
      <c r="G238" t="s">
        <v>91</v>
      </c>
      <c r="H238" t="s">
        <v>398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46268.45621527778</v>
      </c>
      <c r="P238" s="57">
        <v>46270.662731481483</v>
      </c>
      <c r="Q238">
        <v>69382944</v>
      </c>
      <c r="S238">
        <v>152718219162</v>
      </c>
      <c r="T238" t="s">
        <v>2661</v>
      </c>
      <c r="U238" t="s">
        <v>2662</v>
      </c>
      <c r="V238" t="s">
        <v>2663</v>
      </c>
      <c r="Z238">
        <v>112.553937311583</v>
      </c>
      <c r="AA238">
        <v>-8.1178381671383999</v>
      </c>
      <c r="AB238" t="s">
        <v>2664</v>
      </c>
      <c r="AC238" t="s">
        <v>236</v>
      </c>
      <c r="AL238" t="s">
        <v>217</v>
      </c>
      <c r="AM238" t="s">
        <v>2665</v>
      </c>
      <c r="AN238" t="s">
        <v>6</v>
      </c>
      <c r="AO238" s="57">
        <v>46090.465405092589</v>
      </c>
      <c r="AP238" s="57">
        <v>46269.333333333336</v>
      </c>
      <c r="AR238" t="s">
        <v>218</v>
      </c>
      <c r="AS238" t="s">
        <v>91</v>
      </c>
      <c r="AT238" t="s">
        <v>344</v>
      </c>
      <c r="AU238">
        <v>20260905</v>
      </c>
      <c r="AV238" t="s">
        <v>221</v>
      </c>
      <c r="AW238" t="s">
        <v>2666</v>
      </c>
      <c r="AX238" t="s">
        <v>222</v>
      </c>
      <c r="BA238" s="57">
        <v>46269.333333333336</v>
      </c>
      <c r="BB238" t="s">
        <v>2665</v>
      </c>
      <c r="BC238">
        <v>2026</v>
      </c>
      <c r="BD238">
        <v>9</v>
      </c>
      <c r="BE238">
        <v>5</v>
      </c>
      <c r="BF238" s="6">
        <f t="shared" si="9"/>
        <v>46270</v>
      </c>
      <c r="BG238">
        <f t="shared" si="10"/>
        <v>0.66666666666424135</v>
      </c>
      <c r="BH238" t="str">
        <f t="shared" si="11"/>
        <v>COMPLY</v>
      </c>
      <c r="BI238" t="str">
        <f>VLOOKUP(H238,Sheet2!$A$1:$B$270,2,FALSE)</f>
        <v>MALANG</v>
      </c>
    </row>
    <row r="239" spans="1:61">
      <c r="A239">
        <v>238</v>
      </c>
      <c r="B239">
        <v>1002568624</v>
      </c>
      <c r="C239">
        <v>3</v>
      </c>
      <c r="D239" t="s">
        <v>38</v>
      </c>
      <c r="E239">
        <v>5</v>
      </c>
      <c r="F239" t="s">
        <v>248</v>
      </c>
      <c r="G239" t="s">
        <v>91</v>
      </c>
      <c r="H239" t="s">
        <v>398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46268.313148148147</v>
      </c>
      <c r="P239" s="57">
        <v>46268.556909722225</v>
      </c>
      <c r="Q239">
        <v>69382676</v>
      </c>
      <c r="S239">
        <v>152718219037</v>
      </c>
      <c r="T239" t="s">
        <v>2678</v>
      </c>
      <c r="U239" t="s">
        <v>2679</v>
      </c>
      <c r="V239" t="s">
        <v>2680</v>
      </c>
      <c r="Z239">
        <v>112.5651574</v>
      </c>
      <c r="AA239">
        <v>-8.1250394999999997</v>
      </c>
      <c r="AB239" t="s">
        <v>2681</v>
      </c>
      <c r="AC239" t="s">
        <v>236</v>
      </c>
      <c r="AL239" t="s">
        <v>217</v>
      </c>
      <c r="AM239" t="s">
        <v>2682</v>
      </c>
      <c r="AN239" t="s">
        <v>6</v>
      </c>
      <c r="AO239" s="57">
        <v>46090.319363425922</v>
      </c>
      <c r="AP239" s="57">
        <v>46269.333333333336</v>
      </c>
      <c r="AR239" t="s">
        <v>218</v>
      </c>
      <c r="AS239" t="s">
        <v>91</v>
      </c>
      <c r="AT239" t="s">
        <v>344</v>
      </c>
      <c r="AU239">
        <v>20260903</v>
      </c>
      <c r="AV239" t="s">
        <v>221</v>
      </c>
      <c r="AW239" t="s">
        <v>1657</v>
      </c>
      <c r="AX239" t="s">
        <v>222</v>
      </c>
      <c r="BA239" s="57">
        <v>46269.333333333336</v>
      </c>
      <c r="BB239" t="s">
        <v>2682</v>
      </c>
      <c r="BC239">
        <v>2026</v>
      </c>
      <c r="BD239">
        <v>9</v>
      </c>
      <c r="BE239">
        <v>3</v>
      </c>
      <c r="BF239" s="6">
        <f t="shared" si="9"/>
        <v>46268</v>
      </c>
      <c r="BG239">
        <f t="shared" si="10"/>
        <v>-1.3333333333357587</v>
      </c>
      <c r="BH239" t="str">
        <f t="shared" si="11"/>
        <v>COMPLY</v>
      </c>
      <c r="BI239" t="str">
        <f>VLOOKUP(H239,Sheet2!$A$1:$B$270,2,FALSE)</f>
        <v>MALANG</v>
      </c>
    </row>
    <row r="240" spans="1:61">
      <c r="A240">
        <v>239</v>
      </c>
      <c r="B240">
        <v>1002573564</v>
      </c>
      <c r="C240">
        <v>3</v>
      </c>
      <c r="D240" t="s">
        <v>38</v>
      </c>
      <c r="E240">
        <v>5</v>
      </c>
      <c r="F240" t="s">
        <v>248</v>
      </c>
      <c r="G240" t="s">
        <v>91</v>
      </c>
      <c r="H240" t="s">
        <v>398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46271.512465277781</v>
      </c>
      <c r="P240" s="57">
        <v>46272.53398148148</v>
      </c>
      <c r="Q240">
        <v>69384775</v>
      </c>
      <c r="S240">
        <v>152718219092</v>
      </c>
      <c r="T240" t="s">
        <v>4298</v>
      </c>
      <c r="U240" t="s">
        <v>4299</v>
      </c>
      <c r="V240" t="s">
        <v>4300</v>
      </c>
      <c r="Z240">
        <v>112.5728486</v>
      </c>
      <c r="AA240">
        <v>-8.1238455999999992</v>
      </c>
      <c r="AB240" t="s">
        <v>4301</v>
      </c>
      <c r="AC240" t="s">
        <v>236</v>
      </c>
      <c r="AL240" t="s">
        <v>217</v>
      </c>
      <c r="AM240" t="s">
        <v>4302</v>
      </c>
      <c r="AN240" t="s">
        <v>6</v>
      </c>
      <c r="AO240" s="57">
        <v>46182.51798611111</v>
      </c>
      <c r="AP240" s="57">
        <v>46272.541666666664</v>
      </c>
      <c r="AR240" t="s">
        <v>218</v>
      </c>
      <c r="AS240" t="s">
        <v>91</v>
      </c>
      <c r="AT240" t="s">
        <v>230</v>
      </c>
      <c r="AU240">
        <v>20260907</v>
      </c>
      <c r="AV240" t="s">
        <v>221</v>
      </c>
      <c r="AW240" t="s">
        <v>885</v>
      </c>
      <c r="AX240" t="s">
        <v>222</v>
      </c>
      <c r="BA240" s="57">
        <v>46272.541666666664</v>
      </c>
      <c r="BB240" t="s">
        <v>4302</v>
      </c>
      <c r="BC240">
        <v>2026</v>
      </c>
      <c r="BD240">
        <v>9</v>
      </c>
      <c r="BE240">
        <v>7</v>
      </c>
      <c r="BF240" s="6">
        <f t="shared" si="9"/>
        <v>46272</v>
      </c>
      <c r="BG240">
        <f t="shared" si="10"/>
        <v>-0.54166666666424135</v>
      </c>
      <c r="BH240" t="str">
        <f t="shared" si="11"/>
        <v>COMPLY</v>
      </c>
      <c r="BI240" t="str">
        <f>VLOOKUP(H240,Sheet2!$A$1:$B$270,2,FALSE)</f>
        <v>MALANG</v>
      </c>
    </row>
    <row r="241" spans="1:61">
      <c r="A241">
        <v>240</v>
      </c>
      <c r="B241">
        <v>1002578620</v>
      </c>
      <c r="C241">
        <v>3</v>
      </c>
      <c r="D241" t="s">
        <v>38</v>
      </c>
      <c r="E241">
        <v>5</v>
      </c>
      <c r="F241" t="s">
        <v>248</v>
      </c>
      <c r="G241" t="s">
        <v>91</v>
      </c>
      <c r="H241" t="s">
        <v>398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46274.514560185184</v>
      </c>
      <c r="P241" s="57">
        <v>46275.556863425925</v>
      </c>
      <c r="Q241">
        <v>69386840</v>
      </c>
      <c r="S241">
        <v>152718219166</v>
      </c>
      <c r="T241" t="s">
        <v>6088</v>
      </c>
      <c r="U241" t="s">
        <v>6089</v>
      </c>
      <c r="V241" t="s">
        <v>6090</v>
      </c>
      <c r="Z241">
        <v>112.58442789999999</v>
      </c>
      <c r="AA241">
        <v>-8.0947455999999995</v>
      </c>
      <c r="AB241" t="s">
        <v>6091</v>
      </c>
      <c r="AC241" t="s">
        <v>236</v>
      </c>
      <c r="AL241" t="s">
        <v>217</v>
      </c>
      <c r="AM241" t="s">
        <v>6092</v>
      </c>
      <c r="AN241" t="s">
        <v>6</v>
      </c>
      <c r="AO241" s="57">
        <v>46274.517708333333</v>
      </c>
      <c r="AP241" s="57">
        <v>46275.458333333336</v>
      </c>
      <c r="AR241" t="s">
        <v>218</v>
      </c>
      <c r="AS241" t="s">
        <v>91</v>
      </c>
      <c r="AT241" t="s">
        <v>230</v>
      </c>
      <c r="AU241">
        <v>20260910</v>
      </c>
      <c r="AV241" t="s">
        <v>221</v>
      </c>
      <c r="AW241" t="s">
        <v>890</v>
      </c>
      <c r="AX241" t="s">
        <v>222</v>
      </c>
      <c r="BA241" s="57">
        <v>46275.458333333336</v>
      </c>
      <c r="BB241" t="s">
        <v>6092</v>
      </c>
      <c r="BC241">
        <v>2026</v>
      </c>
      <c r="BD241">
        <v>9</v>
      </c>
      <c r="BE241">
        <v>10</v>
      </c>
      <c r="BF241" s="6">
        <f t="shared" si="9"/>
        <v>46275</v>
      </c>
      <c r="BG241">
        <f t="shared" si="10"/>
        <v>-0.45833333333575865</v>
      </c>
      <c r="BH241" t="str">
        <f t="shared" si="11"/>
        <v>COMPLY</v>
      </c>
      <c r="BI241" t="str">
        <f>VLOOKUP(H241,Sheet2!$A$1:$B$270,2,FALSE)</f>
        <v>MALANG</v>
      </c>
    </row>
    <row r="242" spans="1:61">
      <c r="A242">
        <v>241</v>
      </c>
      <c r="B242">
        <v>1002585235</v>
      </c>
      <c r="C242">
        <v>3</v>
      </c>
      <c r="D242" t="s">
        <v>38</v>
      </c>
      <c r="E242">
        <v>5</v>
      </c>
      <c r="F242" t="s">
        <v>248</v>
      </c>
      <c r="G242" t="s">
        <v>91</v>
      </c>
      <c r="H242" t="s">
        <v>398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46279.320821759262</v>
      </c>
      <c r="P242" s="57">
        <v>46279.503831018519</v>
      </c>
      <c r="Q242">
        <v>69389474</v>
      </c>
      <c r="S242">
        <v>152718217823</v>
      </c>
      <c r="T242" t="s">
        <v>7432</v>
      </c>
      <c r="U242" t="s">
        <v>7433</v>
      </c>
      <c r="V242" t="s">
        <v>7434</v>
      </c>
      <c r="Z242">
        <v>112.54960689884599</v>
      </c>
      <c r="AA242">
        <v>-8.1910668361720091</v>
      </c>
      <c r="AB242" t="s">
        <v>7435</v>
      </c>
      <c r="AC242" t="s">
        <v>236</v>
      </c>
      <c r="AL242" t="s">
        <v>217</v>
      </c>
      <c r="AM242" t="s">
        <v>7436</v>
      </c>
      <c r="AN242" t="s">
        <v>6</v>
      </c>
      <c r="AO242" t="s">
        <v>7388</v>
      </c>
      <c r="AP242" s="57">
        <v>46280.333333333336</v>
      </c>
      <c r="AR242" t="s">
        <v>218</v>
      </c>
      <c r="AS242" t="s">
        <v>91</v>
      </c>
      <c r="AT242" t="s">
        <v>230</v>
      </c>
      <c r="AU242">
        <v>20260914</v>
      </c>
      <c r="AV242" t="s">
        <v>221</v>
      </c>
      <c r="AW242" t="s">
        <v>7437</v>
      </c>
      <c r="AX242" t="s">
        <v>222</v>
      </c>
      <c r="BA242" s="57">
        <v>46280.333333333336</v>
      </c>
      <c r="BB242" t="s">
        <v>7436</v>
      </c>
      <c r="BC242">
        <v>2026</v>
      </c>
      <c r="BD242">
        <v>9</v>
      </c>
      <c r="BE242">
        <v>14</v>
      </c>
      <c r="BF242" s="6">
        <f t="shared" si="9"/>
        <v>46279</v>
      </c>
      <c r="BG242">
        <f t="shared" si="10"/>
        <v>-1.3333333333357587</v>
      </c>
      <c r="BH242" t="str">
        <f t="shared" si="11"/>
        <v>COMPLY</v>
      </c>
      <c r="BI242" t="str">
        <f>VLOOKUP(H242,Sheet2!$A$1:$B$270,2,FALSE)</f>
        <v>MALANG</v>
      </c>
    </row>
    <row r="243" spans="1:61">
      <c r="A243">
        <v>242</v>
      </c>
      <c r="B243">
        <v>1002587314</v>
      </c>
      <c r="C243">
        <v>3</v>
      </c>
      <c r="D243" t="s">
        <v>38</v>
      </c>
      <c r="E243">
        <v>5</v>
      </c>
      <c r="F243" t="s">
        <v>248</v>
      </c>
      <c r="G243" t="s">
        <v>91</v>
      </c>
      <c r="H243" t="s">
        <v>398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46279.681192129632</v>
      </c>
      <c r="P243" s="57">
        <v>46280.588634259257</v>
      </c>
      <c r="Q243">
        <v>69390128</v>
      </c>
      <c r="S243">
        <v>152718219178</v>
      </c>
      <c r="T243" t="s">
        <v>7438</v>
      </c>
      <c r="U243" t="s">
        <v>7439</v>
      </c>
      <c r="V243" t="s">
        <v>7440</v>
      </c>
      <c r="Z243">
        <v>112.57889299999999</v>
      </c>
      <c r="AA243">
        <v>-8.1375779999999995</v>
      </c>
      <c r="AB243" t="s">
        <v>7441</v>
      </c>
      <c r="AC243" t="s">
        <v>236</v>
      </c>
      <c r="AL243" t="s">
        <v>217</v>
      </c>
      <c r="AM243" t="s">
        <v>7442</v>
      </c>
      <c r="AN243" t="s">
        <v>6</v>
      </c>
      <c r="AO243" t="s">
        <v>7181</v>
      </c>
      <c r="AP243" s="57">
        <v>46280.625</v>
      </c>
      <c r="AR243" t="s">
        <v>218</v>
      </c>
      <c r="AS243" t="s">
        <v>91</v>
      </c>
      <c r="AT243" t="s">
        <v>230</v>
      </c>
      <c r="AU243">
        <v>20260915</v>
      </c>
      <c r="AV243" t="s">
        <v>221</v>
      </c>
      <c r="AW243" t="s">
        <v>7044</v>
      </c>
      <c r="AX243" t="s">
        <v>222</v>
      </c>
      <c r="BA243" s="57">
        <v>46280.625</v>
      </c>
      <c r="BB243" t="s">
        <v>7442</v>
      </c>
      <c r="BC243">
        <v>2026</v>
      </c>
      <c r="BD243">
        <v>9</v>
      </c>
      <c r="BE243">
        <v>15</v>
      </c>
      <c r="BF243" s="6">
        <f t="shared" si="9"/>
        <v>46280</v>
      </c>
      <c r="BG243">
        <f t="shared" si="10"/>
        <v>-0.625</v>
      </c>
      <c r="BH243" t="str">
        <f t="shared" si="11"/>
        <v>COMPLY</v>
      </c>
      <c r="BI243" t="str">
        <f>VLOOKUP(H243,Sheet2!$A$1:$B$270,2,FALSE)</f>
        <v>MALANG</v>
      </c>
    </row>
    <row r="244" spans="1:61">
      <c r="A244">
        <v>243</v>
      </c>
      <c r="B244">
        <v>1002581642</v>
      </c>
      <c r="C244">
        <v>3</v>
      </c>
      <c r="D244" t="s">
        <v>38</v>
      </c>
      <c r="E244">
        <v>5</v>
      </c>
      <c r="F244" t="s">
        <v>248</v>
      </c>
      <c r="G244" t="s">
        <v>91</v>
      </c>
      <c r="H244" t="s">
        <v>398</v>
      </c>
      <c r="I244" t="s">
        <v>212</v>
      </c>
      <c r="J244" t="s">
        <v>213</v>
      </c>
      <c r="K244" t="s">
        <v>149</v>
      </c>
      <c r="L244" t="s">
        <v>214</v>
      </c>
      <c r="M244" t="s">
        <v>280</v>
      </c>
      <c r="N244" t="s">
        <v>215</v>
      </c>
      <c r="O244" s="57">
        <v>46275.785381944443</v>
      </c>
      <c r="P244" s="57">
        <v>46276.415324074071</v>
      </c>
      <c r="Q244">
        <v>69388006</v>
      </c>
      <c r="S244">
        <v>152718219102</v>
      </c>
      <c r="T244" t="s">
        <v>6604</v>
      </c>
      <c r="U244" t="s">
        <v>6605</v>
      </c>
      <c r="V244" t="s">
        <v>6606</v>
      </c>
      <c r="Z244">
        <v>112.582398944391</v>
      </c>
      <c r="AA244">
        <v>-8.0985897747977607</v>
      </c>
      <c r="AB244" t="s">
        <v>6607</v>
      </c>
      <c r="AC244" t="s">
        <v>236</v>
      </c>
      <c r="AL244" t="s">
        <v>217</v>
      </c>
      <c r="AM244" t="s">
        <v>6608</v>
      </c>
      <c r="AN244" t="s">
        <v>6</v>
      </c>
      <c r="AO244" s="57">
        <v>46304.788171296299</v>
      </c>
      <c r="AP244" s="57">
        <v>46276.625</v>
      </c>
      <c r="AR244" t="s">
        <v>240</v>
      </c>
      <c r="AS244" t="s">
        <v>91</v>
      </c>
      <c r="AT244" t="s">
        <v>344</v>
      </c>
      <c r="AV244" t="s">
        <v>826</v>
      </c>
      <c r="AW244" t="s">
        <v>1883</v>
      </c>
      <c r="AX244" t="s">
        <v>222</v>
      </c>
      <c r="BA244" s="57">
        <v>46276.625</v>
      </c>
      <c r="BB244" t="s">
        <v>6608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MALANG</v>
      </c>
    </row>
    <row r="245" spans="1:61">
      <c r="A245">
        <v>244</v>
      </c>
      <c r="B245">
        <v>1002582654</v>
      </c>
      <c r="C245">
        <v>3</v>
      </c>
      <c r="D245" t="s">
        <v>38</v>
      </c>
      <c r="E245">
        <v>5</v>
      </c>
      <c r="F245" t="s">
        <v>248</v>
      </c>
      <c r="G245" t="s">
        <v>91</v>
      </c>
      <c r="H245" t="s">
        <v>398</v>
      </c>
      <c r="I245" t="s">
        <v>212</v>
      </c>
      <c r="J245" t="s">
        <v>213</v>
      </c>
      <c r="K245" t="s">
        <v>149</v>
      </c>
      <c r="M245" t="s">
        <v>280</v>
      </c>
      <c r="N245" t="s">
        <v>215</v>
      </c>
      <c r="O245" s="57">
        <v>46276.574861111112</v>
      </c>
      <c r="P245" s="57">
        <v>46277.390729166669</v>
      </c>
      <c r="Q245">
        <v>68250678</v>
      </c>
      <c r="S245">
        <v>152718219173</v>
      </c>
      <c r="T245" t="s">
        <v>7443</v>
      </c>
      <c r="U245" t="s">
        <v>7444</v>
      </c>
      <c r="V245" t="s">
        <v>7445</v>
      </c>
      <c r="Z245">
        <v>112.56486529999999</v>
      </c>
      <c r="AA245">
        <v>-8.1260428999999998</v>
      </c>
      <c r="AB245" t="s">
        <v>7446</v>
      </c>
      <c r="AC245" t="s">
        <v>229</v>
      </c>
      <c r="AL245" t="s">
        <v>217</v>
      </c>
      <c r="AM245" t="s">
        <v>7447</v>
      </c>
      <c r="AN245" t="s">
        <v>6</v>
      </c>
      <c r="AO245" s="57">
        <v>46335.580138888887</v>
      </c>
      <c r="AP245" s="57">
        <v>46277.625</v>
      </c>
      <c r="AR245" t="s">
        <v>240</v>
      </c>
      <c r="AS245" t="s">
        <v>91</v>
      </c>
      <c r="AT245" t="s">
        <v>230</v>
      </c>
      <c r="AV245" t="s">
        <v>3600</v>
      </c>
      <c r="AW245" t="s">
        <v>545</v>
      </c>
      <c r="AX245" t="s">
        <v>222</v>
      </c>
      <c r="BA245" s="57">
        <v>46277.625</v>
      </c>
      <c r="BB245" t="s">
        <v>7447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MALANG</v>
      </c>
    </row>
    <row r="246" spans="1:61">
      <c r="A246">
        <v>245</v>
      </c>
      <c r="B246">
        <v>1002566137</v>
      </c>
      <c r="C246">
        <v>3</v>
      </c>
      <c r="D246" t="s">
        <v>38</v>
      </c>
      <c r="E246">
        <v>5</v>
      </c>
      <c r="F246" t="s">
        <v>248</v>
      </c>
      <c r="G246" t="s">
        <v>91</v>
      </c>
      <c r="H246" t="s">
        <v>388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46266.668715277781</v>
      </c>
      <c r="P246" s="57">
        <v>46267.669849537036</v>
      </c>
      <c r="Q246">
        <v>69381727</v>
      </c>
      <c r="S246">
        <v>152703903704</v>
      </c>
      <c r="T246" t="s">
        <v>1238</v>
      </c>
      <c r="U246" t="s">
        <v>1334</v>
      </c>
      <c r="V246" t="s">
        <v>1335</v>
      </c>
      <c r="Z246">
        <v>112.62214299999999</v>
      </c>
      <c r="AA246">
        <v>-7.9638900000000001</v>
      </c>
      <c r="AB246" t="s">
        <v>1336</v>
      </c>
      <c r="AC246" t="s">
        <v>236</v>
      </c>
      <c r="AL246" t="s">
        <v>217</v>
      </c>
      <c r="AM246" t="s">
        <v>1337</v>
      </c>
      <c r="AN246" t="s">
        <v>6</v>
      </c>
      <c r="AO246" s="57">
        <v>46031.673645833333</v>
      </c>
      <c r="AP246" s="57">
        <v>46267.541666666664</v>
      </c>
      <c r="AR246" t="s">
        <v>218</v>
      </c>
      <c r="AS246" t="s">
        <v>557</v>
      </c>
      <c r="AT246" t="s">
        <v>230</v>
      </c>
      <c r="AU246">
        <v>20260902</v>
      </c>
      <c r="AV246" t="s">
        <v>221</v>
      </c>
      <c r="AW246" t="s">
        <v>886</v>
      </c>
      <c r="AX246" t="s">
        <v>222</v>
      </c>
      <c r="BA246" s="57">
        <v>46267.541666666664</v>
      </c>
      <c r="BB246" t="s">
        <v>1337</v>
      </c>
      <c r="BC246">
        <v>2026</v>
      </c>
      <c r="BD246">
        <v>9</v>
      </c>
      <c r="BE246">
        <v>2</v>
      </c>
      <c r="BF246" s="6">
        <f t="shared" si="9"/>
        <v>46267</v>
      </c>
      <c r="BG246">
        <f t="shared" si="10"/>
        <v>-0.54166666666424135</v>
      </c>
      <c r="BH246" t="str">
        <f t="shared" si="11"/>
        <v>COMPLY</v>
      </c>
      <c r="BI246" t="str">
        <f>VLOOKUP(H246,Sheet2!$A$1:$B$270,2,FALSE)</f>
        <v>MALANG</v>
      </c>
    </row>
    <row r="247" spans="1:61">
      <c r="A247">
        <v>246</v>
      </c>
      <c r="B247">
        <v>1002566859</v>
      </c>
      <c r="C247">
        <v>3</v>
      </c>
      <c r="D247" t="s">
        <v>38</v>
      </c>
      <c r="E247">
        <v>5</v>
      </c>
      <c r="F247" t="s">
        <v>248</v>
      </c>
      <c r="G247" t="s">
        <v>91</v>
      </c>
      <c r="H247" t="s">
        <v>388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46267.398576388892</v>
      </c>
      <c r="P247" s="57">
        <v>46268.669571759259</v>
      </c>
      <c r="Q247">
        <v>69382034</v>
      </c>
      <c r="S247">
        <v>152703903384</v>
      </c>
      <c r="T247" t="s">
        <v>2157</v>
      </c>
      <c r="U247" t="s">
        <v>2158</v>
      </c>
      <c r="V247" t="s">
        <v>2159</v>
      </c>
      <c r="Z247">
        <v>112.617013664574</v>
      </c>
      <c r="AA247">
        <v>-7.9559393419297901</v>
      </c>
      <c r="AB247" t="s">
        <v>2160</v>
      </c>
      <c r="AC247" t="s">
        <v>236</v>
      </c>
      <c r="AL247" t="s">
        <v>217</v>
      </c>
      <c r="AM247" t="s">
        <v>1923</v>
      </c>
      <c r="AN247" t="s">
        <v>6</v>
      </c>
      <c r="AO247" s="57">
        <v>46062.402870370373</v>
      </c>
      <c r="AP247" s="57">
        <v>46268.333333333336</v>
      </c>
      <c r="AR247" t="s">
        <v>218</v>
      </c>
      <c r="AS247" t="s">
        <v>557</v>
      </c>
      <c r="AT247" t="s">
        <v>344</v>
      </c>
      <c r="AU247">
        <v>20260903</v>
      </c>
      <c r="AV247" t="s">
        <v>221</v>
      </c>
      <c r="AW247" t="s">
        <v>2161</v>
      </c>
      <c r="AX247" t="s">
        <v>222</v>
      </c>
      <c r="BA247" s="57">
        <v>46268.333333333336</v>
      </c>
      <c r="BB247" t="s">
        <v>1923</v>
      </c>
      <c r="BC247">
        <v>2026</v>
      </c>
      <c r="BD247">
        <v>9</v>
      </c>
      <c r="BE247">
        <v>3</v>
      </c>
      <c r="BF247" s="6">
        <f t="shared" si="9"/>
        <v>46268</v>
      </c>
      <c r="BG247">
        <f t="shared" si="10"/>
        <v>-0.33333333333575865</v>
      </c>
      <c r="BH247" t="str">
        <f t="shared" si="11"/>
        <v>COMPLY</v>
      </c>
      <c r="BI247" t="str">
        <f>VLOOKUP(H247,Sheet2!$A$1:$B$270,2,FALSE)</f>
        <v>MALANG</v>
      </c>
    </row>
    <row r="248" spans="1:61">
      <c r="A248">
        <v>247</v>
      </c>
      <c r="B248">
        <v>1002569855</v>
      </c>
      <c r="C248">
        <v>3</v>
      </c>
      <c r="D248" t="s">
        <v>38</v>
      </c>
      <c r="E248">
        <v>5</v>
      </c>
      <c r="F248" t="s">
        <v>248</v>
      </c>
      <c r="G248" t="s">
        <v>91</v>
      </c>
      <c r="H248" t="s">
        <v>388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46268.57912037037</v>
      </c>
      <c r="P248" s="57">
        <v>46270.656388888892</v>
      </c>
      <c r="Q248">
        <v>69383180</v>
      </c>
      <c r="S248">
        <v>152703903726</v>
      </c>
      <c r="T248" t="s">
        <v>2530</v>
      </c>
      <c r="U248" t="s">
        <v>2531</v>
      </c>
      <c r="V248" t="s">
        <v>2532</v>
      </c>
      <c r="Z248">
        <v>112.61056600000001</v>
      </c>
      <c r="AA248">
        <v>-7.9567730000000001</v>
      </c>
      <c r="AB248" t="s">
        <v>2533</v>
      </c>
      <c r="AC248" t="s">
        <v>236</v>
      </c>
      <c r="AL248" t="s">
        <v>217</v>
      </c>
      <c r="AM248" t="s">
        <v>2534</v>
      </c>
      <c r="AN248" t="s">
        <v>6</v>
      </c>
      <c r="AO248" s="57">
        <v>46090.579861111109</v>
      </c>
      <c r="AP248" s="57">
        <v>46270.333333333336</v>
      </c>
      <c r="AR248" t="s">
        <v>218</v>
      </c>
      <c r="AS248" t="s">
        <v>557</v>
      </c>
      <c r="AT248" t="s">
        <v>230</v>
      </c>
      <c r="AU248">
        <v>20260905</v>
      </c>
      <c r="AV248" t="s">
        <v>221</v>
      </c>
      <c r="AW248" t="s">
        <v>886</v>
      </c>
      <c r="AX248" t="s">
        <v>222</v>
      </c>
      <c r="BA248" s="57">
        <v>46270.333333333336</v>
      </c>
      <c r="BB248" t="s">
        <v>2534</v>
      </c>
      <c r="BC248">
        <v>2026</v>
      </c>
      <c r="BD248">
        <v>9</v>
      </c>
      <c r="BE248">
        <v>5</v>
      </c>
      <c r="BF248" s="6">
        <f t="shared" si="9"/>
        <v>46270</v>
      </c>
      <c r="BG248">
        <f t="shared" si="10"/>
        <v>-0.33333333333575865</v>
      </c>
      <c r="BH248" t="str">
        <f t="shared" si="11"/>
        <v>COMPLY</v>
      </c>
      <c r="BI248" t="str">
        <f>VLOOKUP(H248,Sheet2!$A$1:$B$270,2,FALSE)</f>
        <v>MALANG</v>
      </c>
    </row>
    <row r="249" spans="1:61">
      <c r="A249">
        <v>248</v>
      </c>
      <c r="B249">
        <v>1002570473</v>
      </c>
      <c r="C249">
        <v>3</v>
      </c>
      <c r="D249" t="s">
        <v>38</v>
      </c>
      <c r="E249">
        <v>5</v>
      </c>
      <c r="F249" t="s">
        <v>248</v>
      </c>
      <c r="G249" t="s">
        <v>91</v>
      </c>
      <c r="H249" t="s">
        <v>388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46268.687465277777</v>
      </c>
      <c r="P249" s="57">
        <v>46270.854699074072</v>
      </c>
      <c r="Q249">
        <v>69383409</v>
      </c>
      <c r="S249">
        <v>152703903736</v>
      </c>
      <c r="T249" t="s">
        <v>2248</v>
      </c>
      <c r="U249" t="s">
        <v>2249</v>
      </c>
      <c r="V249" t="s">
        <v>2250</v>
      </c>
      <c r="Z249">
        <v>112.5975167</v>
      </c>
      <c r="AA249">
        <v>-7.9672351999999904</v>
      </c>
      <c r="AB249" t="s">
        <v>2251</v>
      </c>
      <c r="AC249" t="s">
        <v>236</v>
      </c>
      <c r="AL249" t="s">
        <v>217</v>
      </c>
      <c r="AM249" t="s">
        <v>2252</v>
      </c>
      <c r="AN249" t="s">
        <v>6</v>
      </c>
      <c r="AO249" s="57">
        <v>46090.694386574076</v>
      </c>
      <c r="AP249" s="57">
        <v>46269.625</v>
      </c>
      <c r="AR249" t="s">
        <v>218</v>
      </c>
      <c r="AS249" t="s">
        <v>557</v>
      </c>
      <c r="AT249" t="s">
        <v>230</v>
      </c>
      <c r="AU249">
        <v>20260905</v>
      </c>
      <c r="AV249" t="s">
        <v>221</v>
      </c>
      <c r="AW249" t="s">
        <v>884</v>
      </c>
      <c r="AX249" t="s">
        <v>222</v>
      </c>
      <c r="BA249" s="57">
        <v>46269.625</v>
      </c>
      <c r="BB249" t="s">
        <v>2252</v>
      </c>
      <c r="BC249">
        <v>2026</v>
      </c>
      <c r="BD249">
        <v>9</v>
      </c>
      <c r="BE249">
        <v>5</v>
      </c>
      <c r="BF249" s="6">
        <f t="shared" si="9"/>
        <v>46270</v>
      </c>
      <c r="BG249">
        <f t="shared" si="10"/>
        <v>0.375</v>
      </c>
      <c r="BH249" t="str">
        <f t="shared" si="11"/>
        <v>COMPLY</v>
      </c>
      <c r="BI249" t="str">
        <f>VLOOKUP(H249,Sheet2!$A$1:$B$270,2,FALSE)</f>
        <v>MALANG</v>
      </c>
    </row>
    <row r="250" spans="1:61">
      <c r="A250">
        <v>249</v>
      </c>
      <c r="B250">
        <v>1002572387</v>
      </c>
      <c r="C250">
        <v>3</v>
      </c>
      <c r="D250" t="s">
        <v>38</v>
      </c>
      <c r="E250">
        <v>5</v>
      </c>
      <c r="F250" t="s">
        <v>248</v>
      </c>
      <c r="G250" t="s">
        <v>91</v>
      </c>
      <c r="H250" t="s">
        <v>388</v>
      </c>
      <c r="I250" t="s">
        <v>212</v>
      </c>
      <c r="J250" t="s">
        <v>213</v>
      </c>
      <c r="K250" t="s">
        <v>149</v>
      </c>
      <c r="M250" t="s">
        <v>76</v>
      </c>
      <c r="N250" t="s">
        <v>215</v>
      </c>
      <c r="O250" s="57">
        <v>46269.68204861111</v>
      </c>
      <c r="P250" s="57">
        <v>46271.804918981485</v>
      </c>
      <c r="Q250">
        <v>69384134</v>
      </c>
      <c r="S250">
        <v>152703903750</v>
      </c>
      <c r="T250" t="s">
        <v>4926</v>
      </c>
      <c r="U250" t="s">
        <v>4927</v>
      </c>
      <c r="V250" t="s">
        <v>4928</v>
      </c>
      <c r="Z250">
        <v>112.6089542</v>
      </c>
      <c r="AA250">
        <v>-7.9486283000000002</v>
      </c>
      <c r="AB250" t="s">
        <v>4929</v>
      </c>
      <c r="AC250" t="s">
        <v>284</v>
      </c>
      <c r="AL250" t="s">
        <v>217</v>
      </c>
      <c r="AM250" t="s">
        <v>4817</v>
      </c>
      <c r="AN250" t="s">
        <v>6</v>
      </c>
      <c r="AO250" s="57">
        <v>46121.684571759259</v>
      </c>
      <c r="AP250" s="57">
        <v>46270.625</v>
      </c>
      <c r="AR250" t="s">
        <v>218</v>
      </c>
      <c r="AS250" t="s">
        <v>557</v>
      </c>
      <c r="AT250" t="s">
        <v>230</v>
      </c>
      <c r="AU250">
        <v>20260906</v>
      </c>
      <c r="AV250" t="s">
        <v>221</v>
      </c>
      <c r="AW250" t="s">
        <v>545</v>
      </c>
      <c r="AX250" t="s">
        <v>222</v>
      </c>
      <c r="BA250" s="57">
        <v>46270.625</v>
      </c>
      <c r="BB250" t="s">
        <v>4817</v>
      </c>
      <c r="BC250">
        <v>2026</v>
      </c>
      <c r="BD250">
        <v>9</v>
      </c>
      <c r="BE250">
        <v>6</v>
      </c>
      <c r="BF250" s="6">
        <f t="shared" si="9"/>
        <v>46271</v>
      </c>
      <c r="BG250">
        <f t="shared" si="10"/>
        <v>0.375</v>
      </c>
      <c r="BH250" t="str">
        <f t="shared" si="11"/>
        <v>COMPLY</v>
      </c>
      <c r="BI250" t="str">
        <f>VLOOKUP(H250,Sheet2!$A$1:$B$270,2,FALSE)</f>
        <v>MALANG</v>
      </c>
    </row>
    <row r="251" spans="1:61">
      <c r="A251">
        <v>250</v>
      </c>
      <c r="B251">
        <v>1002574924</v>
      </c>
      <c r="C251">
        <v>3</v>
      </c>
      <c r="D251" t="s">
        <v>38</v>
      </c>
      <c r="E251">
        <v>5</v>
      </c>
      <c r="F251" t="s">
        <v>248</v>
      </c>
      <c r="G251" t="s">
        <v>91</v>
      </c>
      <c r="H251" t="s">
        <v>388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46272.556203703702</v>
      </c>
      <c r="P251" s="57">
        <v>46272.824282407404</v>
      </c>
      <c r="Q251">
        <v>69385269</v>
      </c>
      <c r="S251">
        <v>152703903780</v>
      </c>
      <c r="T251" t="s">
        <v>3983</v>
      </c>
      <c r="U251" t="s">
        <v>3984</v>
      </c>
      <c r="V251" t="s">
        <v>3985</v>
      </c>
      <c r="Z251">
        <v>112.60561600327399</v>
      </c>
      <c r="AA251">
        <v>-7.9917339046707596</v>
      </c>
      <c r="AB251" t="s">
        <v>3986</v>
      </c>
      <c r="AC251" t="s">
        <v>216</v>
      </c>
      <c r="AL251" t="s">
        <v>217</v>
      </c>
      <c r="AM251" t="s">
        <v>3946</v>
      </c>
      <c r="AN251" t="s">
        <v>6</v>
      </c>
      <c r="AO251" s="57">
        <v>46212.559571759259</v>
      </c>
      <c r="AP251" s="57">
        <v>46273.541666666664</v>
      </c>
      <c r="AR251" t="s">
        <v>218</v>
      </c>
      <c r="AS251" t="s">
        <v>557</v>
      </c>
      <c r="AT251" t="s">
        <v>230</v>
      </c>
      <c r="AU251">
        <v>20260907</v>
      </c>
      <c r="AV251" t="s">
        <v>221</v>
      </c>
      <c r="AW251" t="s">
        <v>885</v>
      </c>
      <c r="AX251" t="s">
        <v>222</v>
      </c>
      <c r="BA251" s="57">
        <v>46273.541666666664</v>
      </c>
      <c r="BB251" t="s">
        <v>3946</v>
      </c>
      <c r="BC251">
        <v>2026</v>
      </c>
      <c r="BD251">
        <v>9</v>
      </c>
      <c r="BE251">
        <v>7</v>
      </c>
      <c r="BF251" s="6">
        <f t="shared" si="9"/>
        <v>46272</v>
      </c>
      <c r="BG251">
        <f t="shared" si="10"/>
        <v>-1.5416666666642413</v>
      </c>
      <c r="BH251" t="str">
        <f t="shared" si="11"/>
        <v>COMPLY</v>
      </c>
      <c r="BI251" t="str">
        <f>VLOOKUP(H251,Sheet2!$A$1:$B$270,2,FALSE)</f>
        <v>MALANG</v>
      </c>
    </row>
    <row r="252" spans="1:61">
      <c r="A252">
        <v>251</v>
      </c>
      <c r="B252">
        <v>1002578601</v>
      </c>
      <c r="C252">
        <v>3</v>
      </c>
      <c r="D252" t="s">
        <v>38</v>
      </c>
      <c r="E252">
        <v>5</v>
      </c>
      <c r="F252" t="s">
        <v>248</v>
      </c>
      <c r="G252" t="s">
        <v>91</v>
      </c>
      <c r="H252" t="s">
        <v>388</v>
      </c>
      <c r="I252" t="s">
        <v>212</v>
      </c>
      <c r="J252" t="s">
        <v>213</v>
      </c>
      <c r="K252" t="s">
        <v>149</v>
      </c>
      <c r="L252" t="s">
        <v>214</v>
      </c>
      <c r="M252" t="s">
        <v>76</v>
      </c>
      <c r="N252" t="s">
        <v>215</v>
      </c>
      <c r="O252" s="57">
        <v>46274.508287037039</v>
      </c>
      <c r="P252" s="57">
        <v>46274.806446759256</v>
      </c>
      <c r="Q252">
        <v>69386821</v>
      </c>
      <c r="S252">
        <v>152703903778</v>
      </c>
      <c r="T252" t="s">
        <v>6252</v>
      </c>
      <c r="U252" t="s">
        <v>6253</v>
      </c>
      <c r="V252" t="s">
        <v>6254</v>
      </c>
      <c r="Z252">
        <v>112.60624</v>
      </c>
      <c r="AA252">
        <v>-7.9706190000000001</v>
      </c>
      <c r="AB252" t="s">
        <v>6255</v>
      </c>
      <c r="AC252" t="s">
        <v>236</v>
      </c>
      <c r="AL252" t="s">
        <v>217</v>
      </c>
      <c r="AM252" t="s">
        <v>6256</v>
      </c>
      <c r="AN252" t="s">
        <v>6</v>
      </c>
      <c r="AO252" s="57">
        <v>46274.517708333333</v>
      </c>
      <c r="AP252" s="57">
        <v>46275.458333333336</v>
      </c>
      <c r="AR252" t="s">
        <v>218</v>
      </c>
      <c r="AS252" t="s">
        <v>557</v>
      </c>
      <c r="AT252" t="s">
        <v>230</v>
      </c>
      <c r="AU252">
        <v>20260909</v>
      </c>
      <c r="AV252" t="s">
        <v>221</v>
      </c>
      <c r="AW252" t="s">
        <v>889</v>
      </c>
      <c r="AX252" t="s">
        <v>222</v>
      </c>
      <c r="BA252" s="57">
        <v>46275.458333333336</v>
      </c>
      <c r="BB252" t="s">
        <v>6256</v>
      </c>
      <c r="BC252">
        <v>2026</v>
      </c>
      <c r="BD252">
        <v>9</v>
      </c>
      <c r="BE252">
        <v>9</v>
      </c>
      <c r="BF252" s="6">
        <f t="shared" si="9"/>
        <v>46274</v>
      </c>
      <c r="BG252">
        <f t="shared" si="10"/>
        <v>-1.4583333333357587</v>
      </c>
      <c r="BH252" t="str">
        <f t="shared" si="11"/>
        <v>COMPLY</v>
      </c>
      <c r="BI252" t="str">
        <f>VLOOKUP(H252,Sheet2!$A$1:$B$270,2,FALSE)</f>
        <v>MALANG</v>
      </c>
    </row>
    <row r="253" spans="1:61">
      <c r="A253">
        <v>252</v>
      </c>
      <c r="B253">
        <v>1002580566</v>
      </c>
      <c r="C253">
        <v>3</v>
      </c>
      <c r="D253" t="s">
        <v>38</v>
      </c>
      <c r="E253">
        <v>5</v>
      </c>
      <c r="F253" t="s">
        <v>248</v>
      </c>
      <c r="G253" t="s">
        <v>91</v>
      </c>
      <c r="H253" t="s">
        <v>388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46275.4999537037</v>
      </c>
      <c r="P253" s="57">
        <v>46275.910590277781</v>
      </c>
      <c r="Q253">
        <v>69387612</v>
      </c>
      <c r="S253">
        <v>152703903054</v>
      </c>
      <c r="T253" t="s">
        <v>6918</v>
      </c>
      <c r="U253" t="s">
        <v>6919</v>
      </c>
      <c r="V253" t="s">
        <v>6920</v>
      </c>
      <c r="Z253">
        <v>112.6131079</v>
      </c>
      <c r="AA253">
        <v>-7.975257</v>
      </c>
      <c r="AB253" t="s">
        <v>6921</v>
      </c>
      <c r="AC253" t="s">
        <v>236</v>
      </c>
      <c r="AL253" t="s">
        <v>217</v>
      </c>
      <c r="AM253" t="s">
        <v>6922</v>
      </c>
      <c r="AN253" t="s">
        <v>6</v>
      </c>
      <c r="AO253" s="57">
        <v>46304.506828703707</v>
      </c>
      <c r="AP253" s="57">
        <v>46276.333333333336</v>
      </c>
      <c r="AR253" t="s">
        <v>218</v>
      </c>
      <c r="AS253" t="s">
        <v>557</v>
      </c>
      <c r="AT253" t="s">
        <v>230</v>
      </c>
      <c r="AU253">
        <v>20260910</v>
      </c>
      <c r="AV253" t="s">
        <v>221</v>
      </c>
      <c r="AW253" t="s">
        <v>885</v>
      </c>
      <c r="AX253" t="s">
        <v>222</v>
      </c>
      <c r="BA253" s="57">
        <v>46276.333333333336</v>
      </c>
      <c r="BB253" t="s">
        <v>6922</v>
      </c>
      <c r="BC253">
        <v>2026</v>
      </c>
      <c r="BD253">
        <v>9</v>
      </c>
      <c r="BE253">
        <v>10</v>
      </c>
      <c r="BF253" s="6">
        <f t="shared" si="9"/>
        <v>46275</v>
      </c>
      <c r="BG253">
        <f t="shared" si="10"/>
        <v>-1.3333333333357587</v>
      </c>
      <c r="BH253" t="str">
        <f t="shared" si="11"/>
        <v>COMPLY</v>
      </c>
      <c r="BI253" t="str">
        <f>VLOOKUP(H253,Sheet2!$A$1:$B$270,2,FALSE)</f>
        <v>MALANG</v>
      </c>
    </row>
    <row r="254" spans="1:61">
      <c r="A254">
        <v>253</v>
      </c>
      <c r="B254">
        <v>1002566030</v>
      </c>
      <c r="C254">
        <v>3</v>
      </c>
      <c r="D254" t="s">
        <v>38</v>
      </c>
      <c r="E254">
        <v>5</v>
      </c>
      <c r="F254" t="s">
        <v>248</v>
      </c>
      <c r="G254" t="s">
        <v>91</v>
      </c>
      <c r="H254" t="s">
        <v>388</v>
      </c>
      <c r="I254" t="s">
        <v>212</v>
      </c>
      <c r="J254" t="s">
        <v>213</v>
      </c>
      <c r="K254" t="s">
        <v>149</v>
      </c>
      <c r="L254" t="s">
        <v>214</v>
      </c>
      <c r="M254" t="s">
        <v>280</v>
      </c>
      <c r="N254" t="s">
        <v>215</v>
      </c>
      <c r="O254" s="57">
        <v>46266.652743055558</v>
      </c>
      <c r="P254" s="57">
        <v>46267.444791666669</v>
      </c>
      <c r="Q254">
        <v>69381696</v>
      </c>
      <c r="S254">
        <v>152703903703</v>
      </c>
      <c r="T254" t="s">
        <v>1238</v>
      </c>
      <c r="U254" t="s">
        <v>1239</v>
      </c>
      <c r="V254" t="s">
        <v>1240</v>
      </c>
      <c r="Z254">
        <v>112.62214299999999</v>
      </c>
      <c r="AA254">
        <v>-7.9638900000000001</v>
      </c>
      <c r="AB254" t="s">
        <v>1241</v>
      </c>
      <c r="AC254" t="s">
        <v>236</v>
      </c>
      <c r="AL254" t="s">
        <v>217</v>
      </c>
      <c r="AM254" t="s">
        <v>1158</v>
      </c>
      <c r="AN254" t="s">
        <v>6</v>
      </c>
      <c r="AO254" s="57">
        <v>46031.663206018522</v>
      </c>
      <c r="AP254" s="57">
        <v>46267.541666666664</v>
      </c>
      <c r="AR254" t="s">
        <v>240</v>
      </c>
      <c r="AS254" t="s">
        <v>557</v>
      </c>
      <c r="AT254" t="s">
        <v>230</v>
      </c>
      <c r="AV254" t="s">
        <v>826</v>
      </c>
      <c r="AW254" t="s">
        <v>886</v>
      </c>
      <c r="AX254" t="s">
        <v>222</v>
      </c>
      <c r="BA254" s="57">
        <v>46267.541666666664</v>
      </c>
      <c r="BB254" t="s">
        <v>1158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MALANG</v>
      </c>
    </row>
    <row r="255" spans="1:61">
      <c r="A255">
        <v>254</v>
      </c>
      <c r="B255">
        <v>1002589871</v>
      </c>
      <c r="C255">
        <v>3</v>
      </c>
      <c r="D255" t="s">
        <v>38</v>
      </c>
      <c r="E255">
        <v>5</v>
      </c>
      <c r="F255" t="s">
        <v>248</v>
      </c>
      <c r="G255" t="s">
        <v>91</v>
      </c>
      <c r="H255" t="s">
        <v>388</v>
      </c>
      <c r="I255" t="s">
        <v>212</v>
      </c>
      <c r="J255" t="s">
        <v>213</v>
      </c>
      <c r="K255" t="s">
        <v>149</v>
      </c>
      <c r="M255" t="s">
        <v>541</v>
      </c>
      <c r="N255" t="s">
        <v>215</v>
      </c>
      <c r="O255" s="57">
        <v>46280.682824074072</v>
      </c>
      <c r="P255" s="57">
        <v>46281.514363425929</v>
      </c>
      <c r="Q255">
        <v>57095772</v>
      </c>
      <c r="S255">
        <v>152703903843</v>
      </c>
      <c r="T255" t="s">
        <v>7448</v>
      </c>
      <c r="U255" t="s">
        <v>7449</v>
      </c>
      <c r="Z255">
        <v>112.61575877666399</v>
      </c>
      <c r="AA255">
        <v>-7.9563181241432597</v>
      </c>
      <c r="AB255" t="s">
        <v>7450</v>
      </c>
      <c r="AC255" t="s">
        <v>229</v>
      </c>
      <c r="AO255" t="s">
        <v>7451</v>
      </c>
      <c r="AR255" t="s">
        <v>6</v>
      </c>
      <c r="AS255" t="s">
        <v>557</v>
      </c>
      <c r="AT255" t="s">
        <v>220</v>
      </c>
      <c r="AV255" t="s">
        <v>7452</v>
      </c>
      <c r="AW255" t="s">
        <v>545</v>
      </c>
      <c r="AX255" t="s">
        <v>222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MALANG</v>
      </c>
    </row>
    <row r="256" spans="1:61">
      <c r="A256">
        <v>255</v>
      </c>
      <c r="B256">
        <v>1002566283</v>
      </c>
      <c r="C256">
        <v>3</v>
      </c>
      <c r="D256" t="s">
        <v>38</v>
      </c>
      <c r="E256">
        <v>5</v>
      </c>
      <c r="F256" t="s">
        <v>248</v>
      </c>
      <c r="G256" t="s">
        <v>91</v>
      </c>
      <c r="H256" t="s">
        <v>403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46266.694398148145</v>
      </c>
      <c r="P256" s="57">
        <v>46267.536932870367</v>
      </c>
      <c r="Q256">
        <v>69381751</v>
      </c>
      <c r="S256">
        <v>152701239122</v>
      </c>
      <c r="T256" t="s">
        <v>982</v>
      </c>
      <c r="U256" t="s">
        <v>1338</v>
      </c>
      <c r="V256" t="s">
        <v>1339</v>
      </c>
      <c r="Z256">
        <v>112.62572400000001</v>
      </c>
      <c r="AA256">
        <v>-7.9933690000000004</v>
      </c>
      <c r="AB256" t="s">
        <v>1340</v>
      </c>
      <c r="AC256" t="s">
        <v>236</v>
      </c>
      <c r="AL256" t="s">
        <v>217</v>
      </c>
      <c r="AM256" t="s">
        <v>1053</v>
      </c>
      <c r="AN256" t="s">
        <v>6</v>
      </c>
      <c r="AO256" s="57">
        <v>46031.704814814817</v>
      </c>
      <c r="AP256" s="57">
        <v>46267.541666666664</v>
      </c>
      <c r="AR256" t="s">
        <v>218</v>
      </c>
      <c r="AS256" t="s">
        <v>248</v>
      </c>
      <c r="AT256" t="s">
        <v>230</v>
      </c>
      <c r="AU256">
        <v>20260902</v>
      </c>
      <c r="AV256" t="s">
        <v>221</v>
      </c>
      <c r="AW256" t="s">
        <v>883</v>
      </c>
      <c r="AX256" t="s">
        <v>222</v>
      </c>
      <c r="BA256" s="57">
        <v>46267.541666666664</v>
      </c>
      <c r="BB256" t="s">
        <v>1053</v>
      </c>
      <c r="BC256">
        <v>2026</v>
      </c>
      <c r="BD256">
        <v>9</v>
      </c>
      <c r="BE256">
        <v>2</v>
      </c>
      <c r="BF256" s="6">
        <f t="shared" si="9"/>
        <v>46267</v>
      </c>
      <c r="BG256">
        <f t="shared" si="10"/>
        <v>-0.54166666666424135</v>
      </c>
      <c r="BH256" t="str">
        <f t="shared" si="11"/>
        <v>COMPLY</v>
      </c>
      <c r="BI256" t="str">
        <f>VLOOKUP(H256,Sheet2!$A$1:$B$270,2,FALSE)</f>
        <v>MALANG</v>
      </c>
    </row>
    <row r="257" spans="1:61">
      <c r="A257">
        <v>256</v>
      </c>
      <c r="B257">
        <v>1002568665</v>
      </c>
      <c r="C257">
        <v>3</v>
      </c>
      <c r="D257" t="s">
        <v>38</v>
      </c>
      <c r="E257">
        <v>5</v>
      </c>
      <c r="F257" t="s">
        <v>248</v>
      </c>
      <c r="G257" t="s">
        <v>91</v>
      </c>
      <c r="H257" t="s">
        <v>403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46268.338159722225</v>
      </c>
      <c r="P257" s="57">
        <v>46268.66883101852</v>
      </c>
      <c r="Q257">
        <v>69382707</v>
      </c>
      <c r="S257">
        <v>152701239134</v>
      </c>
      <c r="T257" t="s">
        <v>2876</v>
      </c>
      <c r="U257" t="s">
        <v>2212</v>
      </c>
      <c r="V257" t="s">
        <v>2877</v>
      </c>
      <c r="Z257">
        <v>112.631162</v>
      </c>
      <c r="AA257">
        <v>-7.9713270999999999</v>
      </c>
      <c r="AB257" t="s">
        <v>2878</v>
      </c>
      <c r="AC257" t="s">
        <v>236</v>
      </c>
      <c r="AL257" t="s">
        <v>217</v>
      </c>
      <c r="AM257" t="s">
        <v>2879</v>
      </c>
      <c r="AN257" t="s">
        <v>6</v>
      </c>
      <c r="AO257" s="57">
        <v>46090.340266203704</v>
      </c>
      <c r="AP257" s="57">
        <v>46269.333333333336</v>
      </c>
      <c r="AR257" t="s">
        <v>218</v>
      </c>
      <c r="AS257" t="s">
        <v>248</v>
      </c>
      <c r="AT257" t="s">
        <v>230</v>
      </c>
      <c r="AU257">
        <v>20260903</v>
      </c>
      <c r="AV257" t="s">
        <v>221</v>
      </c>
      <c r="AW257" t="s">
        <v>886</v>
      </c>
      <c r="AX257" t="s">
        <v>222</v>
      </c>
      <c r="BA257" s="57">
        <v>46269.333333333336</v>
      </c>
      <c r="BB257" t="s">
        <v>2879</v>
      </c>
      <c r="BC257">
        <v>2026</v>
      </c>
      <c r="BD257">
        <v>9</v>
      </c>
      <c r="BE257">
        <v>3</v>
      </c>
      <c r="BF257" s="6">
        <f t="shared" si="9"/>
        <v>46268</v>
      </c>
      <c r="BG257">
        <f t="shared" si="10"/>
        <v>-1.3333333333357587</v>
      </c>
      <c r="BH257" t="str">
        <f t="shared" si="11"/>
        <v>COMPLY</v>
      </c>
      <c r="BI257" t="str">
        <f>VLOOKUP(H257,Sheet2!$A$1:$B$270,2,FALSE)</f>
        <v>MALANG</v>
      </c>
    </row>
    <row r="258" spans="1:61">
      <c r="A258">
        <v>257</v>
      </c>
      <c r="B258">
        <v>1002570166</v>
      </c>
      <c r="C258">
        <v>3</v>
      </c>
      <c r="D258" t="s">
        <v>38</v>
      </c>
      <c r="E258">
        <v>5</v>
      </c>
      <c r="F258" t="s">
        <v>248</v>
      </c>
      <c r="G258" t="s">
        <v>91</v>
      </c>
      <c r="H258" t="s">
        <v>403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46268.636076388888</v>
      </c>
      <c r="P258" s="57">
        <v>46269.482951388891</v>
      </c>
      <c r="Q258">
        <v>69383299</v>
      </c>
      <c r="S258">
        <v>152701227350</v>
      </c>
      <c r="T258" t="s">
        <v>2211</v>
      </c>
      <c r="U258" t="s">
        <v>2212</v>
      </c>
      <c r="V258" t="s">
        <v>2213</v>
      </c>
      <c r="Z258">
        <v>112.631162</v>
      </c>
      <c r="AA258">
        <v>-7.9713270999999999</v>
      </c>
      <c r="AB258" t="s">
        <v>2214</v>
      </c>
      <c r="AC258" t="s">
        <v>236</v>
      </c>
      <c r="AL258" t="s">
        <v>217</v>
      </c>
      <c r="AM258" t="s">
        <v>2215</v>
      </c>
      <c r="AN258" t="s">
        <v>6</v>
      </c>
      <c r="AO258" s="57">
        <v>46090.64261574074</v>
      </c>
      <c r="AP258" s="57">
        <v>46269.541666666664</v>
      </c>
      <c r="AR258" t="s">
        <v>218</v>
      </c>
      <c r="AS258" t="s">
        <v>248</v>
      </c>
      <c r="AT258" t="s">
        <v>230</v>
      </c>
      <c r="AU258">
        <v>20260904</v>
      </c>
      <c r="AV258" t="s">
        <v>221</v>
      </c>
      <c r="AW258" t="s">
        <v>886</v>
      </c>
      <c r="AX258" t="s">
        <v>222</v>
      </c>
      <c r="BA258" s="57">
        <v>46269.541666666664</v>
      </c>
      <c r="BB258" t="s">
        <v>2215</v>
      </c>
      <c r="BC258">
        <v>2026</v>
      </c>
      <c r="BD258">
        <v>9</v>
      </c>
      <c r="BE258">
        <v>4</v>
      </c>
      <c r="BF258" s="6">
        <f t="shared" ref="BF258:BF321" si="12">DATE(BC258,BD258,BE258)</f>
        <v>46269</v>
      </c>
      <c r="BG258">
        <f t="shared" ref="BG258:BG321" si="13">BF258-BA258</f>
        <v>-0.54166666666424135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MALANG</v>
      </c>
    </row>
    <row r="259" spans="1:61">
      <c r="A259">
        <v>258</v>
      </c>
      <c r="B259">
        <v>1002578304</v>
      </c>
      <c r="C259">
        <v>3</v>
      </c>
      <c r="D259" t="s">
        <v>38</v>
      </c>
      <c r="E259">
        <v>5</v>
      </c>
      <c r="F259" t="s">
        <v>248</v>
      </c>
      <c r="G259" t="s">
        <v>91</v>
      </c>
      <c r="H259" t="s">
        <v>403</v>
      </c>
      <c r="I259" t="s">
        <v>212</v>
      </c>
      <c r="J259" t="s">
        <v>213</v>
      </c>
      <c r="K259" t="s">
        <v>149</v>
      </c>
      <c r="L259" t="s">
        <v>1748</v>
      </c>
      <c r="M259" t="s">
        <v>76</v>
      </c>
      <c r="N259" t="s">
        <v>215</v>
      </c>
      <c r="O259" s="57">
        <v>46274.43953703704</v>
      </c>
      <c r="P259" s="57">
        <v>46274.691192129627</v>
      </c>
      <c r="Q259">
        <v>69386695</v>
      </c>
      <c r="R259">
        <v>3414399110</v>
      </c>
      <c r="S259">
        <v>152701239159</v>
      </c>
      <c r="T259" t="s">
        <v>6217</v>
      </c>
      <c r="U259" t="s">
        <v>6218</v>
      </c>
      <c r="V259" t="s">
        <v>6219</v>
      </c>
      <c r="Z259">
        <v>112.64675699999999</v>
      </c>
      <c r="AA259">
        <v>-7.9786859999999997</v>
      </c>
      <c r="AB259" t="s">
        <v>6220</v>
      </c>
      <c r="AC259" t="s">
        <v>236</v>
      </c>
      <c r="AL259" t="s">
        <v>217</v>
      </c>
      <c r="AM259" t="s">
        <v>5638</v>
      </c>
      <c r="AN259" t="s">
        <v>6</v>
      </c>
      <c r="AO259" s="57">
        <v>46274.444444444445</v>
      </c>
      <c r="AP259" s="57">
        <v>46275.333333333336</v>
      </c>
      <c r="AR259" t="s">
        <v>218</v>
      </c>
      <c r="AS259" t="s">
        <v>248</v>
      </c>
      <c r="AT259" t="s">
        <v>230</v>
      </c>
      <c r="AU259">
        <v>20260909</v>
      </c>
      <c r="AV259" t="s">
        <v>221</v>
      </c>
      <c r="AW259" t="s">
        <v>3253</v>
      </c>
      <c r="AX259" t="s">
        <v>222</v>
      </c>
      <c r="BA259" s="57">
        <v>46275.333333333336</v>
      </c>
      <c r="BB259" t="s">
        <v>5638</v>
      </c>
      <c r="BC259">
        <v>2026</v>
      </c>
      <c r="BD259">
        <v>9</v>
      </c>
      <c r="BE259">
        <v>9</v>
      </c>
      <c r="BF259" s="6">
        <f t="shared" si="12"/>
        <v>46274</v>
      </c>
      <c r="BG259">
        <f t="shared" si="13"/>
        <v>-1.3333333333357587</v>
      </c>
      <c r="BH259" t="str">
        <f t="shared" si="14"/>
        <v>COMPLY</v>
      </c>
      <c r="BI259" t="str">
        <f>VLOOKUP(H259,Sheet2!$A$1:$B$270,2,FALSE)</f>
        <v>MALANG</v>
      </c>
    </row>
    <row r="260" spans="1:61">
      <c r="A260">
        <v>259</v>
      </c>
      <c r="B260">
        <v>1002586450</v>
      </c>
      <c r="C260">
        <v>3</v>
      </c>
      <c r="D260" t="s">
        <v>38</v>
      </c>
      <c r="E260">
        <v>5</v>
      </c>
      <c r="F260" t="s">
        <v>248</v>
      </c>
      <c r="G260" t="s">
        <v>91</v>
      </c>
      <c r="H260" t="s">
        <v>403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46279.562430555554</v>
      </c>
      <c r="P260" s="57">
        <v>46280.69259259259</v>
      </c>
      <c r="Q260">
        <v>69389876</v>
      </c>
      <c r="S260">
        <v>152701239175</v>
      </c>
      <c r="T260" t="s">
        <v>7453</v>
      </c>
      <c r="U260" t="s">
        <v>7454</v>
      </c>
      <c r="V260" t="s">
        <v>7455</v>
      </c>
      <c r="Z260">
        <v>112.625695355236</v>
      </c>
      <c r="AA260">
        <v>-7.9969761343174</v>
      </c>
      <c r="AB260" t="s">
        <v>7456</v>
      </c>
      <c r="AC260" t="s">
        <v>216</v>
      </c>
      <c r="AL260" t="s">
        <v>217</v>
      </c>
      <c r="AM260" t="s">
        <v>7457</v>
      </c>
      <c r="AN260" t="s">
        <v>6</v>
      </c>
      <c r="AO260" t="s">
        <v>7458</v>
      </c>
      <c r="AP260" s="57">
        <v>46280.458333333336</v>
      </c>
      <c r="AR260" t="s">
        <v>218</v>
      </c>
      <c r="AS260" t="s">
        <v>248</v>
      </c>
      <c r="AT260" t="s">
        <v>230</v>
      </c>
      <c r="AU260">
        <v>20260915</v>
      </c>
      <c r="AV260" t="s">
        <v>221</v>
      </c>
      <c r="AW260" t="s">
        <v>7459</v>
      </c>
      <c r="AX260" t="s">
        <v>222</v>
      </c>
      <c r="BA260" s="57">
        <v>46280.458333333336</v>
      </c>
      <c r="BB260" t="s">
        <v>7457</v>
      </c>
      <c r="BC260">
        <v>2026</v>
      </c>
      <c r="BD260">
        <v>9</v>
      </c>
      <c r="BE260">
        <v>15</v>
      </c>
      <c r="BF260" s="6">
        <f t="shared" si="12"/>
        <v>46280</v>
      </c>
      <c r="BG260">
        <f t="shared" si="13"/>
        <v>-0.45833333333575865</v>
      </c>
      <c r="BH260" t="str">
        <f t="shared" si="14"/>
        <v>COMPLY</v>
      </c>
      <c r="BI260" t="str">
        <f>VLOOKUP(H260,Sheet2!$A$1:$B$270,2,FALSE)</f>
        <v>MALANG</v>
      </c>
    </row>
    <row r="261" spans="1:61">
      <c r="A261">
        <v>260</v>
      </c>
      <c r="B261">
        <v>1002588410</v>
      </c>
      <c r="C261">
        <v>3</v>
      </c>
      <c r="D261" t="s">
        <v>38</v>
      </c>
      <c r="E261">
        <v>5</v>
      </c>
      <c r="F261" t="s">
        <v>248</v>
      </c>
      <c r="G261" t="s">
        <v>91</v>
      </c>
      <c r="H261" t="s">
        <v>403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46280.441666666666</v>
      </c>
      <c r="P261" s="57">
        <v>46280.883900462963</v>
      </c>
      <c r="Q261">
        <v>69390495</v>
      </c>
      <c r="S261">
        <v>152701239185</v>
      </c>
      <c r="T261" t="s">
        <v>7460</v>
      </c>
      <c r="U261" t="s">
        <v>7461</v>
      </c>
      <c r="V261" t="s">
        <v>7462</v>
      </c>
      <c r="Z261">
        <v>112.62646246701399</v>
      </c>
      <c r="AA261">
        <v>-7.9991993054167896</v>
      </c>
      <c r="AB261" t="s">
        <v>7463</v>
      </c>
      <c r="AC261" t="s">
        <v>216</v>
      </c>
      <c r="AL261" t="s">
        <v>217</v>
      </c>
      <c r="AM261" t="s">
        <v>7464</v>
      </c>
      <c r="AN261" t="s">
        <v>6</v>
      </c>
      <c r="AO261" t="s">
        <v>7431</v>
      </c>
      <c r="AP261" s="57">
        <v>46281.333333333336</v>
      </c>
      <c r="AR261" t="s">
        <v>218</v>
      </c>
      <c r="AS261" t="s">
        <v>248</v>
      </c>
      <c r="AT261" t="s">
        <v>230</v>
      </c>
      <c r="AU261">
        <v>20260915</v>
      </c>
      <c r="AV261" t="s">
        <v>221</v>
      </c>
      <c r="AW261" t="s">
        <v>7459</v>
      </c>
      <c r="AX261" t="s">
        <v>222</v>
      </c>
      <c r="BA261" s="57">
        <v>46281.333333333336</v>
      </c>
      <c r="BB261" t="s">
        <v>7464</v>
      </c>
      <c r="BC261">
        <v>2026</v>
      </c>
      <c r="BD261">
        <v>9</v>
      </c>
      <c r="BE261">
        <v>15</v>
      </c>
      <c r="BF261" s="6">
        <f t="shared" si="12"/>
        <v>46280</v>
      </c>
      <c r="BG261">
        <f t="shared" si="13"/>
        <v>-1.3333333333357587</v>
      </c>
      <c r="BH261" t="str">
        <f t="shared" si="14"/>
        <v>COMPLY</v>
      </c>
      <c r="BI261" t="str">
        <f>VLOOKUP(H261,Sheet2!$A$1:$B$270,2,FALSE)</f>
        <v>MALANG</v>
      </c>
    </row>
    <row r="262" spans="1:61">
      <c r="A262">
        <v>261</v>
      </c>
      <c r="B262">
        <v>1002588044</v>
      </c>
      <c r="C262">
        <v>3</v>
      </c>
      <c r="D262" t="s">
        <v>38</v>
      </c>
      <c r="E262">
        <v>5</v>
      </c>
      <c r="F262" t="s">
        <v>248</v>
      </c>
      <c r="G262" t="s">
        <v>91</v>
      </c>
      <c r="H262" t="s">
        <v>403</v>
      </c>
      <c r="I262" t="s">
        <v>212</v>
      </c>
      <c r="J262" t="s">
        <v>213</v>
      </c>
      <c r="K262" t="s">
        <v>149</v>
      </c>
      <c r="M262" t="s">
        <v>224</v>
      </c>
      <c r="N262" t="s">
        <v>581</v>
      </c>
      <c r="O262" s="57">
        <v>46280.393101851849</v>
      </c>
      <c r="P262" s="57">
        <v>46281.414965277778</v>
      </c>
      <c r="Q262">
        <v>68937486</v>
      </c>
      <c r="S262">
        <v>152701239181</v>
      </c>
      <c r="T262" t="s">
        <v>7465</v>
      </c>
      <c r="U262" t="s">
        <v>7466</v>
      </c>
      <c r="V262" t="s">
        <v>7467</v>
      </c>
      <c r="Z262">
        <v>112.6187608</v>
      </c>
      <c r="AA262">
        <v>-7.9986623000000003</v>
      </c>
      <c r="AB262" t="s">
        <v>7468</v>
      </c>
      <c r="AC262" t="s">
        <v>285</v>
      </c>
      <c r="AL262" t="s">
        <v>217</v>
      </c>
      <c r="AM262" t="s">
        <v>7469</v>
      </c>
      <c r="AN262" t="s">
        <v>6</v>
      </c>
      <c r="AO262" t="s">
        <v>7050</v>
      </c>
      <c r="AP262" s="57">
        <v>46281.333333333336</v>
      </c>
      <c r="AR262" t="s">
        <v>18</v>
      </c>
      <c r="AS262" t="s">
        <v>248</v>
      </c>
      <c r="AT262" t="s">
        <v>220</v>
      </c>
      <c r="AV262" t="s">
        <v>226</v>
      </c>
      <c r="AW262" t="s">
        <v>545</v>
      </c>
      <c r="AX262" t="s">
        <v>222</v>
      </c>
      <c r="BA262" s="57">
        <v>46281.333333333336</v>
      </c>
      <c r="BB262" t="s">
        <v>7469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MALANG</v>
      </c>
    </row>
    <row r="263" spans="1:61">
      <c r="A263">
        <v>262</v>
      </c>
      <c r="B263">
        <v>1002586877</v>
      </c>
      <c r="C263">
        <v>3</v>
      </c>
      <c r="D263" t="s">
        <v>38</v>
      </c>
      <c r="E263">
        <v>5</v>
      </c>
      <c r="F263" t="s">
        <v>248</v>
      </c>
      <c r="G263" t="s">
        <v>91</v>
      </c>
      <c r="H263" t="s">
        <v>403</v>
      </c>
      <c r="I263" t="s">
        <v>212</v>
      </c>
      <c r="J263" t="s">
        <v>213</v>
      </c>
      <c r="K263" t="s">
        <v>149</v>
      </c>
      <c r="M263" t="s">
        <v>239</v>
      </c>
      <c r="N263" t="s">
        <v>215</v>
      </c>
      <c r="O263" s="57">
        <v>46279.618009259262</v>
      </c>
      <c r="P263" s="57">
        <v>46281.380624999998</v>
      </c>
      <c r="Q263">
        <v>69390004</v>
      </c>
      <c r="S263">
        <v>152701239176</v>
      </c>
      <c r="T263" t="s">
        <v>7470</v>
      </c>
      <c r="U263" t="s">
        <v>7471</v>
      </c>
      <c r="V263" t="s">
        <v>7472</v>
      </c>
      <c r="Z263">
        <v>112.63127540000001</v>
      </c>
      <c r="AA263">
        <v>-7.9899801000000004</v>
      </c>
      <c r="AB263" t="s">
        <v>7473</v>
      </c>
      <c r="AC263" t="s">
        <v>225</v>
      </c>
      <c r="AL263" t="s">
        <v>217</v>
      </c>
      <c r="AM263" t="s">
        <v>7474</v>
      </c>
      <c r="AN263" t="s">
        <v>6</v>
      </c>
      <c r="AO263" t="s">
        <v>7152</v>
      </c>
      <c r="AP263" s="57">
        <v>46282.333333333336</v>
      </c>
      <c r="AR263" t="s">
        <v>240</v>
      </c>
      <c r="AS263" t="s">
        <v>248</v>
      </c>
      <c r="AT263" t="s">
        <v>230</v>
      </c>
      <c r="AV263" t="s">
        <v>239</v>
      </c>
      <c r="AW263" t="s">
        <v>546</v>
      </c>
      <c r="AX263" t="s">
        <v>222</v>
      </c>
      <c r="BA263" s="57">
        <v>46282.333333333336</v>
      </c>
      <c r="BB263" t="s">
        <v>7474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MALANG</v>
      </c>
    </row>
    <row r="264" spans="1:61">
      <c r="A264">
        <v>263</v>
      </c>
      <c r="B264">
        <v>1002571912</v>
      </c>
      <c r="C264">
        <v>3</v>
      </c>
      <c r="D264" t="s">
        <v>38</v>
      </c>
      <c r="E264">
        <v>5</v>
      </c>
      <c r="F264" t="s">
        <v>248</v>
      </c>
      <c r="G264" t="s">
        <v>91</v>
      </c>
      <c r="H264" t="s">
        <v>517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46269.606898148151</v>
      </c>
      <c r="P264" s="57">
        <v>46270.656041666669</v>
      </c>
      <c r="Q264">
        <v>69383987</v>
      </c>
      <c r="S264">
        <v>152705285081</v>
      </c>
      <c r="T264" t="s">
        <v>4841</v>
      </c>
      <c r="U264" t="s">
        <v>4842</v>
      </c>
      <c r="V264" t="s">
        <v>4843</v>
      </c>
      <c r="Z264">
        <v>112.65568759999999</v>
      </c>
      <c r="AA264">
        <v>-7.9749531999999999</v>
      </c>
      <c r="AB264" t="s">
        <v>4844</v>
      </c>
      <c r="AC264" t="s">
        <v>236</v>
      </c>
      <c r="AL264" t="s">
        <v>217</v>
      </c>
      <c r="AM264" t="s">
        <v>4845</v>
      </c>
      <c r="AN264" t="s">
        <v>6</v>
      </c>
      <c r="AO264" s="57">
        <v>46121.611157407409</v>
      </c>
      <c r="AP264" s="57">
        <v>46270.541666666664</v>
      </c>
      <c r="AR264" t="s">
        <v>218</v>
      </c>
      <c r="AS264" t="s">
        <v>591</v>
      </c>
      <c r="AT264" t="s">
        <v>344</v>
      </c>
      <c r="AU264">
        <v>20260905</v>
      </c>
      <c r="AV264" t="s">
        <v>221</v>
      </c>
      <c r="AW264" t="s">
        <v>1898</v>
      </c>
      <c r="AX264" t="s">
        <v>222</v>
      </c>
      <c r="BA264" s="57">
        <v>46270.541666666664</v>
      </c>
      <c r="BB264" t="s">
        <v>4845</v>
      </c>
      <c r="BC264">
        <v>2026</v>
      </c>
      <c r="BD264">
        <v>9</v>
      </c>
      <c r="BE264">
        <v>5</v>
      </c>
      <c r="BF264" s="6">
        <f t="shared" si="12"/>
        <v>46270</v>
      </c>
      <c r="BG264">
        <f t="shared" si="13"/>
        <v>-0.54166666666424135</v>
      </c>
      <c r="BH264" t="str">
        <f t="shared" si="14"/>
        <v>COMPLY</v>
      </c>
      <c r="BI264" t="str">
        <f>VLOOKUP(H264,Sheet2!$A$1:$B$270,2,FALSE)</f>
        <v>MALANG</v>
      </c>
    </row>
    <row r="265" spans="1:61">
      <c r="A265">
        <v>264</v>
      </c>
      <c r="B265">
        <v>1002570974</v>
      </c>
      <c r="C265">
        <v>3</v>
      </c>
      <c r="D265" t="s">
        <v>38</v>
      </c>
      <c r="E265">
        <v>5</v>
      </c>
      <c r="F265" t="s">
        <v>248</v>
      </c>
      <c r="G265" t="s">
        <v>87</v>
      </c>
      <c r="H265" t="s">
        <v>286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46269.398576388892</v>
      </c>
      <c r="P265" s="57">
        <v>46270.657442129632</v>
      </c>
      <c r="Q265">
        <v>69383599</v>
      </c>
      <c r="S265">
        <v>152711247541</v>
      </c>
      <c r="T265" t="s">
        <v>5026</v>
      </c>
      <c r="U265" t="s">
        <v>5027</v>
      </c>
      <c r="V265" t="s">
        <v>5028</v>
      </c>
      <c r="Z265">
        <v>112.597893</v>
      </c>
      <c r="AA265">
        <v>-7.9267289999999999</v>
      </c>
      <c r="AB265" t="s">
        <v>5029</v>
      </c>
      <c r="AC265" t="s">
        <v>236</v>
      </c>
      <c r="AL265" t="s">
        <v>217</v>
      </c>
      <c r="AM265" t="s">
        <v>5030</v>
      </c>
      <c r="AN265" t="s">
        <v>6</v>
      </c>
      <c r="AO265" s="57">
        <v>46121.402731481481</v>
      </c>
      <c r="AP265" s="57">
        <v>46270.333333333336</v>
      </c>
      <c r="AR265" t="s">
        <v>218</v>
      </c>
      <c r="AS265" t="s">
        <v>3972</v>
      </c>
      <c r="AT265" t="s">
        <v>344</v>
      </c>
      <c r="AU265">
        <v>20260905</v>
      </c>
      <c r="AV265" t="s">
        <v>221</v>
      </c>
      <c r="AW265" t="s">
        <v>1883</v>
      </c>
      <c r="AX265" t="s">
        <v>222</v>
      </c>
      <c r="BA265" s="57">
        <v>46270.333333333336</v>
      </c>
      <c r="BB265" t="s">
        <v>5030</v>
      </c>
      <c r="BC265">
        <v>2026</v>
      </c>
      <c r="BD265">
        <v>9</v>
      </c>
      <c r="BE265">
        <v>5</v>
      </c>
      <c r="BF265" s="6">
        <f t="shared" si="12"/>
        <v>46270</v>
      </c>
      <c r="BG265">
        <f t="shared" si="13"/>
        <v>-0.33333333333575865</v>
      </c>
      <c r="BH265" t="str">
        <f t="shared" si="14"/>
        <v>COMPLY</v>
      </c>
      <c r="BI265" t="str">
        <f>VLOOKUP(H265,Sheet2!$A$1:$B$270,2,FALSE)</f>
        <v>BATU</v>
      </c>
    </row>
    <row r="266" spans="1:61">
      <c r="A266">
        <v>265</v>
      </c>
      <c r="B266">
        <v>1002574955</v>
      </c>
      <c r="C266">
        <v>3</v>
      </c>
      <c r="D266" t="s">
        <v>38</v>
      </c>
      <c r="E266">
        <v>5</v>
      </c>
      <c r="F266" t="s">
        <v>248</v>
      </c>
      <c r="G266" t="s">
        <v>87</v>
      </c>
      <c r="H266" t="s">
        <v>286</v>
      </c>
      <c r="I266" t="s">
        <v>212</v>
      </c>
      <c r="J266" t="s">
        <v>213</v>
      </c>
      <c r="K266" t="s">
        <v>149</v>
      </c>
      <c r="M266" t="s">
        <v>76</v>
      </c>
      <c r="N266" t="s">
        <v>215</v>
      </c>
      <c r="O266" s="57">
        <v>46272.562361111108</v>
      </c>
      <c r="P266" s="57">
        <v>46272.590636574074</v>
      </c>
      <c r="Q266">
        <v>69384247</v>
      </c>
      <c r="S266">
        <v>152711247572</v>
      </c>
      <c r="T266" t="s">
        <v>4002</v>
      </c>
      <c r="U266" t="s">
        <v>4003</v>
      </c>
      <c r="V266" t="s">
        <v>4004</v>
      </c>
      <c r="Z266">
        <v>112.5757801</v>
      </c>
      <c r="AA266">
        <v>-7.9216423999999996</v>
      </c>
      <c r="AB266" t="s">
        <v>4005</v>
      </c>
      <c r="AC266" t="s">
        <v>216</v>
      </c>
      <c r="AL266" t="s">
        <v>217</v>
      </c>
      <c r="AM266" t="s">
        <v>4006</v>
      </c>
      <c r="AN266" t="s">
        <v>6</v>
      </c>
      <c r="AO266" s="57">
        <v>46212.56958333333</v>
      </c>
      <c r="AR266" t="s">
        <v>218</v>
      </c>
      <c r="AS266" t="s">
        <v>3972</v>
      </c>
      <c r="AT266" t="s">
        <v>230</v>
      </c>
      <c r="AU266">
        <v>20260907</v>
      </c>
      <c r="AV266" t="s">
        <v>221</v>
      </c>
      <c r="AW266" t="s">
        <v>544</v>
      </c>
      <c r="AX266" t="s">
        <v>222</v>
      </c>
      <c r="BA266" s="57">
        <v>46272.291666666664</v>
      </c>
      <c r="BB266" t="s">
        <v>4006</v>
      </c>
      <c r="BC266">
        <v>2026</v>
      </c>
      <c r="BD266">
        <v>9</v>
      </c>
      <c r="BE266">
        <v>7</v>
      </c>
      <c r="BF266" s="6">
        <f t="shared" si="12"/>
        <v>46272</v>
      </c>
      <c r="BG266">
        <f t="shared" si="13"/>
        <v>-0.29166666666424135</v>
      </c>
      <c r="BH266" t="str">
        <f t="shared" si="14"/>
        <v>COMPLY</v>
      </c>
      <c r="BI266" t="str">
        <f>VLOOKUP(H266,Sheet2!$A$1:$B$270,2,FALSE)</f>
        <v>BATU</v>
      </c>
    </row>
    <row r="267" spans="1:61">
      <c r="A267">
        <v>266</v>
      </c>
      <c r="B267">
        <v>1002574910</v>
      </c>
      <c r="C267">
        <v>3</v>
      </c>
      <c r="D267" t="s">
        <v>38</v>
      </c>
      <c r="E267">
        <v>5</v>
      </c>
      <c r="F267" t="s">
        <v>248</v>
      </c>
      <c r="G267" t="s">
        <v>87</v>
      </c>
      <c r="H267" t="s">
        <v>286</v>
      </c>
      <c r="I267" t="s">
        <v>212</v>
      </c>
      <c r="J267" t="s">
        <v>213</v>
      </c>
      <c r="K267" t="s">
        <v>149</v>
      </c>
      <c r="M267" t="s">
        <v>76</v>
      </c>
      <c r="N267" t="s">
        <v>215</v>
      </c>
      <c r="O267" s="57">
        <v>46272.555138888885</v>
      </c>
      <c r="P267" s="57">
        <v>46272.647337962961</v>
      </c>
      <c r="Q267">
        <v>69384153</v>
      </c>
      <c r="S267">
        <v>152711247570</v>
      </c>
      <c r="T267" t="s">
        <v>3967</v>
      </c>
      <c r="U267" t="s">
        <v>3968</v>
      </c>
      <c r="V267" t="s">
        <v>3969</v>
      </c>
      <c r="Z267">
        <v>112.5844171</v>
      </c>
      <c r="AA267">
        <v>-7.9153028000000001</v>
      </c>
      <c r="AB267" t="s">
        <v>3970</v>
      </c>
      <c r="AC267" t="s">
        <v>216</v>
      </c>
      <c r="AL267" t="s">
        <v>217</v>
      </c>
      <c r="AM267" t="s">
        <v>3971</v>
      </c>
      <c r="AN267" t="s">
        <v>6</v>
      </c>
      <c r="AO267" s="57">
        <v>46212.559571759259</v>
      </c>
      <c r="AR267" t="s">
        <v>218</v>
      </c>
      <c r="AS267" t="s">
        <v>3972</v>
      </c>
      <c r="AT267" t="s">
        <v>230</v>
      </c>
      <c r="AU267">
        <v>20260907</v>
      </c>
      <c r="AV267" t="s">
        <v>221</v>
      </c>
      <c r="AW267" t="s">
        <v>546</v>
      </c>
      <c r="AX267" t="s">
        <v>222</v>
      </c>
      <c r="BA267" s="57">
        <v>46272.291666666664</v>
      </c>
      <c r="BB267" t="s">
        <v>3971</v>
      </c>
      <c r="BC267">
        <v>2026</v>
      </c>
      <c r="BD267">
        <v>9</v>
      </c>
      <c r="BE267">
        <v>7</v>
      </c>
      <c r="BF267" s="6">
        <f t="shared" si="12"/>
        <v>46272</v>
      </c>
      <c r="BG267">
        <f t="shared" si="13"/>
        <v>-0.29166666666424135</v>
      </c>
      <c r="BH267" t="str">
        <f t="shared" si="14"/>
        <v>COMPLY</v>
      </c>
      <c r="BI267" t="str">
        <f>VLOOKUP(H267,Sheet2!$A$1:$B$270,2,FALSE)</f>
        <v>BATU</v>
      </c>
    </row>
    <row r="268" spans="1:61">
      <c r="A268">
        <v>267</v>
      </c>
      <c r="B268">
        <v>1002587598</v>
      </c>
      <c r="C268">
        <v>3</v>
      </c>
      <c r="D268" t="s">
        <v>38</v>
      </c>
      <c r="E268">
        <v>5</v>
      </c>
      <c r="F268" t="s">
        <v>248</v>
      </c>
      <c r="G268" t="s">
        <v>87</v>
      </c>
      <c r="H268" t="s">
        <v>286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46279.777025462965</v>
      </c>
      <c r="P268" s="57">
        <v>46280.725405092591</v>
      </c>
      <c r="Q268">
        <v>69390201</v>
      </c>
      <c r="S268">
        <v>152711247622</v>
      </c>
      <c r="T268" t="s">
        <v>7475</v>
      </c>
      <c r="U268" t="s">
        <v>7476</v>
      </c>
      <c r="V268" t="s">
        <v>7477</v>
      </c>
      <c r="Z268">
        <v>112.605158002593</v>
      </c>
      <c r="AA268">
        <v>-7.9143749950117801</v>
      </c>
      <c r="AB268" t="s">
        <v>7478</v>
      </c>
      <c r="AC268" t="s">
        <v>236</v>
      </c>
      <c r="AL268" t="s">
        <v>217</v>
      </c>
      <c r="AM268" t="s">
        <v>7479</v>
      </c>
      <c r="AN268" t="s">
        <v>6</v>
      </c>
      <c r="AO268" t="s">
        <v>7480</v>
      </c>
      <c r="AP268" s="57">
        <v>46280.625</v>
      </c>
      <c r="AR268" t="s">
        <v>218</v>
      </c>
      <c r="AS268" t="s">
        <v>3972</v>
      </c>
      <c r="AT268" t="s">
        <v>230</v>
      </c>
      <c r="AU268">
        <v>20260915</v>
      </c>
      <c r="AV268" t="s">
        <v>221</v>
      </c>
      <c r="AW268" t="s">
        <v>3032</v>
      </c>
      <c r="AX268" t="s">
        <v>222</v>
      </c>
      <c r="BA268" s="57">
        <v>46280.625</v>
      </c>
      <c r="BB268" t="s">
        <v>7479</v>
      </c>
      <c r="BC268">
        <v>2026</v>
      </c>
      <c r="BD268">
        <v>9</v>
      </c>
      <c r="BE268">
        <v>15</v>
      </c>
      <c r="BF268" s="6">
        <f t="shared" si="12"/>
        <v>46280</v>
      </c>
      <c r="BG268">
        <f t="shared" si="13"/>
        <v>-0.625</v>
      </c>
      <c r="BH268" t="str">
        <f t="shared" si="14"/>
        <v>COMPLY</v>
      </c>
      <c r="BI268" t="str">
        <f>VLOOKUP(H268,Sheet2!$A$1:$B$270,2,FALSE)</f>
        <v>BATU</v>
      </c>
    </row>
    <row r="269" spans="1:61">
      <c r="A269">
        <v>268</v>
      </c>
      <c r="B269">
        <v>1002572661</v>
      </c>
      <c r="C269">
        <v>3</v>
      </c>
      <c r="D269" t="s">
        <v>38</v>
      </c>
      <c r="E269">
        <v>5</v>
      </c>
      <c r="F269" t="s">
        <v>248</v>
      </c>
      <c r="G269" t="s">
        <v>87</v>
      </c>
      <c r="H269" t="s">
        <v>286</v>
      </c>
      <c r="I269" t="s">
        <v>212</v>
      </c>
      <c r="J269" t="s">
        <v>213</v>
      </c>
      <c r="K269" t="s">
        <v>149</v>
      </c>
      <c r="L269" t="s">
        <v>214</v>
      </c>
      <c r="M269" t="s">
        <v>2154</v>
      </c>
      <c r="N269" t="s">
        <v>215</v>
      </c>
      <c r="O269" s="57">
        <v>46269.791620370372</v>
      </c>
      <c r="P269" s="57">
        <v>46272.562349537038</v>
      </c>
      <c r="Q269">
        <v>69384247</v>
      </c>
      <c r="S269">
        <v>152711247550</v>
      </c>
      <c r="T269" t="s">
        <v>4002</v>
      </c>
      <c r="U269" t="s">
        <v>5525</v>
      </c>
      <c r="V269" t="s">
        <v>5526</v>
      </c>
      <c r="Z269">
        <v>112.5752007</v>
      </c>
      <c r="AA269">
        <v>-7.9220081999999996</v>
      </c>
      <c r="AB269" t="s">
        <v>4005</v>
      </c>
      <c r="AC269" t="s">
        <v>216</v>
      </c>
      <c r="AL269" t="s">
        <v>217</v>
      </c>
      <c r="AM269" t="s">
        <v>5527</v>
      </c>
      <c r="AN269" t="s">
        <v>6</v>
      </c>
      <c r="AO269" s="57">
        <v>46121.798530092594</v>
      </c>
      <c r="AP269" s="57">
        <v>46271.541666666664</v>
      </c>
      <c r="AQ269" t="s">
        <v>2152</v>
      </c>
      <c r="AR269" t="s">
        <v>14</v>
      </c>
      <c r="AS269" t="s">
        <v>3972</v>
      </c>
      <c r="AT269" t="s">
        <v>230</v>
      </c>
      <c r="AV269" t="s">
        <v>5528</v>
      </c>
      <c r="AW269" t="s">
        <v>887</v>
      </c>
      <c r="AX269" t="s">
        <v>222</v>
      </c>
      <c r="BA269" s="57">
        <v>46271.541666666664</v>
      </c>
      <c r="BB269" t="s">
        <v>5527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str">
        <f>VLOOKUP(H269,Sheet2!$A$1:$B$270,2,FALSE)</f>
        <v>BATU</v>
      </c>
    </row>
    <row r="270" spans="1:61">
      <c r="A270">
        <v>269</v>
      </c>
      <c r="B270">
        <v>1002572453</v>
      </c>
      <c r="C270">
        <v>3</v>
      </c>
      <c r="D270" t="s">
        <v>38</v>
      </c>
      <c r="E270">
        <v>5</v>
      </c>
      <c r="F270" t="s">
        <v>248</v>
      </c>
      <c r="G270" t="s">
        <v>87</v>
      </c>
      <c r="H270" t="s">
        <v>286</v>
      </c>
      <c r="I270" t="s">
        <v>212</v>
      </c>
      <c r="J270" t="s">
        <v>213</v>
      </c>
      <c r="K270" t="s">
        <v>149</v>
      </c>
      <c r="L270" t="s">
        <v>214</v>
      </c>
      <c r="M270" t="s">
        <v>2154</v>
      </c>
      <c r="N270" t="s">
        <v>215</v>
      </c>
      <c r="O270" s="57">
        <v>46269.691620370373</v>
      </c>
      <c r="P270" s="57">
        <v>46272.555115740739</v>
      </c>
      <c r="Q270">
        <v>69384153</v>
      </c>
      <c r="S270">
        <v>152711247545</v>
      </c>
      <c r="T270" t="s">
        <v>3967</v>
      </c>
      <c r="U270" t="s">
        <v>5514</v>
      </c>
      <c r="V270" t="s">
        <v>5515</v>
      </c>
      <c r="Z270">
        <v>112.585240602493</v>
      </c>
      <c r="AA270">
        <v>-7.9142729591032603</v>
      </c>
      <c r="AB270" t="s">
        <v>3970</v>
      </c>
      <c r="AC270" t="s">
        <v>216</v>
      </c>
      <c r="AL270" t="s">
        <v>217</v>
      </c>
      <c r="AM270" t="s">
        <v>4960</v>
      </c>
      <c r="AN270" t="s">
        <v>6</v>
      </c>
      <c r="AO270" s="57">
        <v>46121.694409722222</v>
      </c>
      <c r="AP270" s="57">
        <v>46270.541666666664</v>
      </c>
      <c r="AQ270" t="s">
        <v>2152</v>
      </c>
      <c r="AR270" t="s">
        <v>14</v>
      </c>
      <c r="AS270" t="s">
        <v>3972</v>
      </c>
      <c r="AT270" t="s">
        <v>230</v>
      </c>
      <c r="AV270" t="s">
        <v>5516</v>
      </c>
      <c r="AW270" t="s">
        <v>885</v>
      </c>
      <c r="AX270" t="s">
        <v>222</v>
      </c>
      <c r="BA270" s="57">
        <v>46270.541666666664</v>
      </c>
      <c r="BB270" t="s">
        <v>4960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BATU</v>
      </c>
    </row>
    <row r="271" spans="1:61">
      <c r="A271">
        <v>270</v>
      </c>
      <c r="B271">
        <v>1002581873</v>
      </c>
      <c r="C271">
        <v>3</v>
      </c>
      <c r="D271" t="s">
        <v>38</v>
      </c>
      <c r="E271">
        <v>5</v>
      </c>
      <c r="F271" t="s">
        <v>248</v>
      </c>
      <c r="G271" t="s">
        <v>87</v>
      </c>
      <c r="H271" t="s">
        <v>286</v>
      </c>
      <c r="I271" t="s">
        <v>212</v>
      </c>
      <c r="J271" t="s">
        <v>213</v>
      </c>
      <c r="K271" t="s">
        <v>149</v>
      </c>
      <c r="L271" t="s">
        <v>214</v>
      </c>
      <c r="M271" t="s">
        <v>280</v>
      </c>
      <c r="N271" t="s">
        <v>215</v>
      </c>
      <c r="O271" s="57">
        <v>46276.377060185187</v>
      </c>
      <c r="P271" s="57">
        <v>46276.643321759257</v>
      </c>
      <c r="Q271">
        <v>69388076</v>
      </c>
      <c r="S271">
        <v>152711247589</v>
      </c>
      <c r="T271" t="s">
        <v>7481</v>
      </c>
      <c r="U271" t="s">
        <v>7482</v>
      </c>
      <c r="V271" t="s">
        <v>7483</v>
      </c>
      <c r="Z271">
        <v>112.585467104456</v>
      </c>
      <c r="AA271">
        <v>-7.9327688624606703</v>
      </c>
      <c r="AB271" t="s">
        <v>7484</v>
      </c>
      <c r="AC271" t="s">
        <v>236</v>
      </c>
      <c r="AL271" t="s">
        <v>217</v>
      </c>
      <c r="AM271" t="s">
        <v>7485</v>
      </c>
      <c r="AN271" t="s">
        <v>6</v>
      </c>
      <c r="AO271" s="57">
        <v>46335.382349537038</v>
      </c>
      <c r="AP271" s="57">
        <v>46277.333333333336</v>
      </c>
      <c r="AR271" t="s">
        <v>240</v>
      </c>
      <c r="AS271" t="s">
        <v>3972</v>
      </c>
      <c r="AT271" t="s">
        <v>220</v>
      </c>
      <c r="AV271" t="s">
        <v>826</v>
      </c>
      <c r="AW271" t="s">
        <v>4712</v>
      </c>
      <c r="AX271" t="s">
        <v>222</v>
      </c>
      <c r="BA271" s="57">
        <v>46277.333333333336</v>
      </c>
      <c r="BB271" t="s">
        <v>7485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BATU</v>
      </c>
    </row>
    <row r="272" spans="1:61">
      <c r="A272">
        <v>271</v>
      </c>
      <c r="B272">
        <v>1002571006</v>
      </c>
      <c r="C272">
        <v>3</v>
      </c>
      <c r="D272" t="s">
        <v>38</v>
      </c>
      <c r="E272">
        <v>5</v>
      </c>
      <c r="F272" t="s">
        <v>248</v>
      </c>
      <c r="G272" t="s">
        <v>87</v>
      </c>
      <c r="H272" t="s">
        <v>420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46269.4062037037</v>
      </c>
      <c r="P272" s="57">
        <v>46271.828229166669</v>
      </c>
      <c r="Q272">
        <v>69383630</v>
      </c>
      <c r="S272">
        <v>152721299715</v>
      </c>
      <c r="T272" t="s">
        <v>5031</v>
      </c>
      <c r="U272" t="s">
        <v>5032</v>
      </c>
      <c r="V272" t="s">
        <v>5033</v>
      </c>
      <c r="Z272">
        <v>112.65951579999999</v>
      </c>
      <c r="AA272">
        <v>-7.9071863000000002</v>
      </c>
      <c r="AB272" t="s">
        <v>5034</v>
      </c>
      <c r="AC272" t="s">
        <v>236</v>
      </c>
      <c r="AL272" t="s">
        <v>217</v>
      </c>
      <c r="AM272" t="s">
        <v>5035</v>
      </c>
      <c r="AN272" t="s">
        <v>6</v>
      </c>
      <c r="AO272" s="57">
        <v>46121.413206018522</v>
      </c>
      <c r="AP272" s="57">
        <v>46270.333333333336</v>
      </c>
      <c r="AR272" t="s">
        <v>218</v>
      </c>
      <c r="AS272" t="s">
        <v>586</v>
      </c>
      <c r="AT272" t="s">
        <v>230</v>
      </c>
      <c r="AU272">
        <v>20260906</v>
      </c>
      <c r="AV272" t="s">
        <v>221</v>
      </c>
      <c r="AW272" t="s">
        <v>885</v>
      </c>
      <c r="AX272" t="s">
        <v>222</v>
      </c>
      <c r="BA272" s="57">
        <v>46270.333333333336</v>
      </c>
      <c r="BB272" t="s">
        <v>5035</v>
      </c>
      <c r="BC272">
        <v>2026</v>
      </c>
      <c r="BD272">
        <v>9</v>
      </c>
      <c r="BE272">
        <v>6</v>
      </c>
      <c r="BF272" s="6">
        <f t="shared" si="12"/>
        <v>46271</v>
      </c>
      <c r="BG272">
        <f t="shared" si="13"/>
        <v>0.66666666666424135</v>
      </c>
      <c r="BH272" t="str">
        <f t="shared" si="14"/>
        <v>COMPLY</v>
      </c>
      <c r="BI272" t="str">
        <f>VLOOKUP(H272,Sheet2!$A$1:$B$270,2,FALSE)</f>
        <v>BATU</v>
      </c>
    </row>
    <row r="273" spans="1:61">
      <c r="A273">
        <v>272</v>
      </c>
      <c r="B273">
        <v>1002565406</v>
      </c>
      <c r="C273">
        <v>3</v>
      </c>
      <c r="D273" t="s">
        <v>38</v>
      </c>
      <c r="E273">
        <v>5</v>
      </c>
      <c r="F273" t="s">
        <v>248</v>
      </c>
      <c r="G273" t="s">
        <v>87</v>
      </c>
      <c r="H273" t="s">
        <v>354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46266.558993055558</v>
      </c>
      <c r="P273" s="57">
        <v>46267.604895833334</v>
      </c>
      <c r="Q273">
        <v>69381495</v>
      </c>
      <c r="S273">
        <v>152707239344</v>
      </c>
      <c r="T273" t="s">
        <v>1216</v>
      </c>
      <c r="U273" t="s">
        <v>1217</v>
      </c>
      <c r="V273" t="s">
        <v>1218</v>
      </c>
      <c r="Z273">
        <v>112.54147330000001</v>
      </c>
      <c r="AA273">
        <v>-7.8921427</v>
      </c>
      <c r="AB273" t="s">
        <v>1219</v>
      </c>
      <c r="AC273" t="s">
        <v>236</v>
      </c>
      <c r="AL273" t="s">
        <v>217</v>
      </c>
      <c r="AM273" t="s">
        <v>1220</v>
      </c>
      <c r="AN273" t="s">
        <v>6</v>
      </c>
      <c r="AO273" s="57">
        <v>46031.569398148145</v>
      </c>
      <c r="AP273" s="57">
        <v>46267.541666666664</v>
      </c>
      <c r="AR273" t="s">
        <v>218</v>
      </c>
      <c r="AS273" t="s">
        <v>87</v>
      </c>
      <c r="AT273" t="s">
        <v>230</v>
      </c>
      <c r="AU273">
        <v>20260902</v>
      </c>
      <c r="AV273" t="s">
        <v>221</v>
      </c>
      <c r="AW273" t="s">
        <v>883</v>
      </c>
      <c r="AX273" t="s">
        <v>222</v>
      </c>
      <c r="BA273" s="57">
        <v>46267.541666666664</v>
      </c>
      <c r="BB273" t="s">
        <v>1220</v>
      </c>
      <c r="BC273">
        <v>2026</v>
      </c>
      <c r="BD273">
        <v>9</v>
      </c>
      <c r="BE273">
        <v>2</v>
      </c>
      <c r="BF273" s="6">
        <f t="shared" si="12"/>
        <v>46267</v>
      </c>
      <c r="BG273">
        <f t="shared" si="13"/>
        <v>-0.54166666666424135</v>
      </c>
      <c r="BH273" t="str">
        <f t="shared" si="14"/>
        <v>COMPLY</v>
      </c>
      <c r="BI273" t="str">
        <f>VLOOKUP(H273,Sheet2!$A$1:$B$270,2,FALSE)</f>
        <v>BATU</v>
      </c>
    </row>
    <row r="274" spans="1:61">
      <c r="A274">
        <v>273</v>
      </c>
      <c r="B274">
        <v>1002564914</v>
      </c>
      <c r="C274">
        <v>3</v>
      </c>
      <c r="D274" t="s">
        <v>38</v>
      </c>
      <c r="E274">
        <v>5</v>
      </c>
      <c r="F274" t="s">
        <v>248</v>
      </c>
      <c r="G274" t="s">
        <v>87</v>
      </c>
      <c r="H274" t="s">
        <v>354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46266.460381944446</v>
      </c>
      <c r="P274" s="57">
        <v>46267.451238425929</v>
      </c>
      <c r="Q274">
        <v>69381356</v>
      </c>
      <c r="S274">
        <v>152707239342</v>
      </c>
      <c r="T274" t="s">
        <v>1373</v>
      </c>
      <c r="U274" t="s">
        <v>1374</v>
      </c>
      <c r="V274" t="s">
        <v>1375</v>
      </c>
      <c r="Z274">
        <v>112.49473817646501</v>
      </c>
      <c r="AA274">
        <v>-7.86437651417857</v>
      </c>
      <c r="AB274" t="s">
        <v>1376</v>
      </c>
      <c r="AC274" t="s">
        <v>216</v>
      </c>
      <c r="AL274" t="s">
        <v>217</v>
      </c>
      <c r="AM274" t="s">
        <v>1312</v>
      </c>
      <c r="AN274" t="s">
        <v>6</v>
      </c>
      <c r="AO274" s="57">
        <v>46031.465405092589</v>
      </c>
      <c r="AP274" s="57">
        <v>46267.333333333336</v>
      </c>
      <c r="AR274" t="s">
        <v>218</v>
      </c>
      <c r="AS274" t="s">
        <v>87</v>
      </c>
      <c r="AT274" t="s">
        <v>230</v>
      </c>
      <c r="AU274">
        <v>20260902</v>
      </c>
      <c r="AV274" t="s">
        <v>221</v>
      </c>
      <c r="AW274" t="s">
        <v>885</v>
      </c>
      <c r="AX274" t="s">
        <v>222</v>
      </c>
      <c r="BA274" s="57">
        <v>46267.333333333336</v>
      </c>
      <c r="BB274" t="s">
        <v>1312</v>
      </c>
      <c r="BC274">
        <v>2026</v>
      </c>
      <c r="BD274">
        <v>9</v>
      </c>
      <c r="BE274">
        <v>2</v>
      </c>
      <c r="BF274" s="6">
        <f t="shared" si="12"/>
        <v>46267</v>
      </c>
      <c r="BG274">
        <f t="shared" si="13"/>
        <v>-0.33333333333575865</v>
      </c>
      <c r="BH274" t="str">
        <f t="shared" si="14"/>
        <v>COMPLY</v>
      </c>
      <c r="BI274" t="str">
        <f>VLOOKUP(H274,Sheet2!$A$1:$B$270,2,FALSE)</f>
        <v>BATU</v>
      </c>
    </row>
    <row r="275" spans="1:61">
      <c r="A275">
        <v>274</v>
      </c>
      <c r="B275">
        <v>1002582824</v>
      </c>
      <c r="C275">
        <v>3</v>
      </c>
      <c r="D275" t="s">
        <v>38</v>
      </c>
      <c r="E275">
        <v>5</v>
      </c>
      <c r="F275" t="s">
        <v>248</v>
      </c>
      <c r="G275" t="s">
        <v>87</v>
      </c>
      <c r="H275" t="s">
        <v>354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46276.599965277775</v>
      </c>
      <c r="P275" s="57">
        <v>46277.65625</v>
      </c>
      <c r="Q275">
        <v>69388491</v>
      </c>
      <c r="S275">
        <v>152707239221</v>
      </c>
      <c r="T275" t="s">
        <v>7486</v>
      </c>
      <c r="U275" t="s">
        <v>7487</v>
      </c>
      <c r="V275" t="s">
        <v>7488</v>
      </c>
      <c r="Z275">
        <v>112.52701999999999</v>
      </c>
      <c r="AA275">
        <v>-7.8223750000000001</v>
      </c>
      <c r="AB275" t="s">
        <v>7489</v>
      </c>
      <c r="AC275" t="s">
        <v>236</v>
      </c>
      <c r="AL275" t="s">
        <v>217</v>
      </c>
      <c r="AM275" t="s">
        <v>7490</v>
      </c>
      <c r="AN275" t="s">
        <v>6</v>
      </c>
      <c r="AO275" s="57">
        <v>46335.611168981479</v>
      </c>
      <c r="AP275" s="57">
        <v>46277.458333333336</v>
      </c>
      <c r="AR275" t="s">
        <v>218</v>
      </c>
      <c r="AS275" t="s">
        <v>87</v>
      </c>
      <c r="AT275" t="s">
        <v>230</v>
      </c>
      <c r="AU275">
        <v>20260912</v>
      </c>
      <c r="AV275" t="s">
        <v>221</v>
      </c>
      <c r="AW275" t="s">
        <v>883</v>
      </c>
      <c r="AX275" t="s">
        <v>222</v>
      </c>
      <c r="BA275" s="57">
        <v>46277.458333333336</v>
      </c>
      <c r="BB275" t="s">
        <v>7490</v>
      </c>
      <c r="BC275">
        <v>2026</v>
      </c>
      <c r="BD275">
        <v>9</v>
      </c>
      <c r="BE275">
        <v>12</v>
      </c>
      <c r="BF275" s="6">
        <f t="shared" si="12"/>
        <v>46277</v>
      </c>
      <c r="BG275">
        <f t="shared" si="13"/>
        <v>-0.45833333333575865</v>
      </c>
      <c r="BH275" t="str">
        <f t="shared" si="14"/>
        <v>COMPLY</v>
      </c>
      <c r="BI275" t="str">
        <f>VLOOKUP(H275,Sheet2!$A$1:$B$270,2,FALSE)</f>
        <v>BATU</v>
      </c>
    </row>
    <row r="276" spans="1:61">
      <c r="A276">
        <v>275</v>
      </c>
      <c r="B276">
        <v>1002584808</v>
      </c>
      <c r="C276">
        <v>3</v>
      </c>
      <c r="D276" t="s">
        <v>38</v>
      </c>
      <c r="E276">
        <v>5</v>
      </c>
      <c r="F276" t="s">
        <v>248</v>
      </c>
      <c r="G276" t="s">
        <v>87</v>
      </c>
      <c r="H276" t="s">
        <v>354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46278.518680555557</v>
      </c>
      <c r="P276" s="57">
        <v>46279.813194444447</v>
      </c>
      <c r="Q276">
        <v>69389316</v>
      </c>
      <c r="S276">
        <v>152707239047</v>
      </c>
      <c r="T276" t="s">
        <v>7491</v>
      </c>
      <c r="U276" t="s">
        <v>7492</v>
      </c>
      <c r="V276" t="s">
        <v>7493</v>
      </c>
      <c r="Z276">
        <v>112.5256298</v>
      </c>
      <c r="AA276">
        <v>-7.8775689</v>
      </c>
      <c r="AB276" t="s">
        <v>7494</v>
      </c>
      <c r="AC276" t="s">
        <v>236</v>
      </c>
      <c r="AL276" t="s">
        <v>217</v>
      </c>
      <c r="AM276" t="s">
        <v>7495</v>
      </c>
      <c r="AN276" t="s">
        <v>6</v>
      </c>
      <c r="AO276" t="s">
        <v>7198</v>
      </c>
      <c r="AP276" s="57">
        <v>46279.458333333336</v>
      </c>
      <c r="AR276" t="s">
        <v>218</v>
      </c>
      <c r="AS276" t="s">
        <v>87</v>
      </c>
      <c r="AT276" t="s">
        <v>344</v>
      </c>
      <c r="AU276">
        <v>20260914</v>
      </c>
      <c r="AV276" t="s">
        <v>221</v>
      </c>
      <c r="AW276" t="s">
        <v>3019</v>
      </c>
      <c r="AX276" t="s">
        <v>222</v>
      </c>
      <c r="BA276" s="57">
        <v>46279.458333333336</v>
      </c>
      <c r="BB276" t="s">
        <v>7495</v>
      </c>
      <c r="BC276">
        <v>2026</v>
      </c>
      <c r="BD276">
        <v>9</v>
      </c>
      <c r="BE276">
        <v>14</v>
      </c>
      <c r="BF276" s="6">
        <f t="shared" si="12"/>
        <v>46279</v>
      </c>
      <c r="BG276">
        <f t="shared" si="13"/>
        <v>-0.45833333333575865</v>
      </c>
      <c r="BH276" t="str">
        <f t="shared" si="14"/>
        <v>COMPLY</v>
      </c>
      <c r="BI276" t="str">
        <f>VLOOKUP(H276,Sheet2!$A$1:$B$270,2,FALSE)</f>
        <v>BATU</v>
      </c>
    </row>
    <row r="277" spans="1:61">
      <c r="A277">
        <v>276</v>
      </c>
      <c r="B277">
        <v>1002585392</v>
      </c>
      <c r="C277">
        <v>3</v>
      </c>
      <c r="D277" t="s">
        <v>38</v>
      </c>
      <c r="E277">
        <v>5</v>
      </c>
      <c r="F277" t="s">
        <v>248</v>
      </c>
      <c r="G277" t="s">
        <v>87</v>
      </c>
      <c r="H277" t="s">
        <v>354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46279.37909722222</v>
      </c>
      <c r="P277" s="57">
        <v>46280.614594907405</v>
      </c>
      <c r="Q277">
        <v>69389534</v>
      </c>
      <c r="S277">
        <v>152707239395</v>
      </c>
      <c r="T277" t="s">
        <v>7496</v>
      </c>
      <c r="U277" t="s">
        <v>7497</v>
      </c>
      <c r="V277" t="s">
        <v>7498</v>
      </c>
      <c r="Z277">
        <v>112.54420399999999</v>
      </c>
      <c r="AA277">
        <v>-7.8883929999999998</v>
      </c>
      <c r="AB277" t="s">
        <v>7499</v>
      </c>
      <c r="AC277" t="s">
        <v>236</v>
      </c>
      <c r="AL277" t="s">
        <v>217</v>
      </c>
      <c r="AM277" t="s">
        <v>7408</v>
      </c>
      <c r="AN277" t="s">
        <v>6</v>
      </c>
      <c r="AO277" t="s">
        <v>7500</v>
      </c>
      <c r="AP277" s="57">
        <v>46280.333333333336</v>
      </c>
      <c r="AR277" t="s">
        <v>218</v>
      </c>
      <c r="AS277" t="s">
        <v>87</v>
      </c>
      <c r="AT277" t="s">
        <v>344</v>
      </c>
      <c r="AU277">
        <v>20260915</v>
      </c>
      <c r="AV277" t="s">
        <v>221</v>
      </c>
      <c r="AW277" t="s">
        <v>3019</v>
      </c>
      <c r="AX277" t="s">
        <v>222</v>
      </c>
      <c r="BA277" s="57">
        <v>46280.333333333336</v>
      </c>
      <c r="BB277" t="s">
        <v>7408</v>
      </c>
      <c r="BC277">
        <v>2026</v>
      </c>
      <c r="BD277">
        <v>9</v>
      </c>
      <c r="BE277">
        <v>15</v>
      </c>
      <c r="BF277" s="6">
        <f t="shared" si="12"/>
        <v>46280</v>
      </c>
      <c r="BG277">
        <f t="shared" si="13"/>
        <v>-0.33333333333575865</v>
      </c>
      <c r="BH277" t="str">
        <f t="shared" si="14"/>
        <v>COMPLY</v>
      </c>
      <c r="BI277" t="str">
        <f>VLOOKUP(H277,Sheet2!$A$1:$B$270,2,FALSE)</f>
        <v>BATU</v>
      </c>
    </row>
    <row r="278" spans="1:61">
      <c r="A278">
        <v>277</v>
      </c>
      <c r="B278">
        <v>1002588873</v>
      </c>
      <c r="C278">
        <v>3</v>
      </c>
      <c r="D278" t="s">
        <v>38</v>
      </c>
      <c r="E278">
        <v>5</v>
      </c>
      <c r="F278" t="s">
        <v>248</v>
      </c>
      <c r="G278" t="s">
        <v>87</v>
      </c>
      <c r="H278" t="s">
        <v>354</v>
      </c>
      <c r="I278" t="s">
        <v>212</v>
      </c>
      <c r="J278" t="s">
        <v>213</v>
      </c>
      <c r="K278" t="s">
        <v>149</v>
      </c>
      <c r="M278" t="s">
        <v>76</v>
      </c>
      <c r="N278" t="s">
        <v>215</v>
      </c>
      <c r="O278" s="57">
        <v>46280.540509259263</v>
      </c>
      <c r="P278" s="57">
        <v>46280.662314814814</v>
      </c>
      <c r="Q278">
        <v>69389332</v>
      </c>
      <c r="S278">
        <v>152707239407</v>
      </c>
      <c r="T278" t="s">
        <v>7501</v>
      </c>
      <c r="U278" t="s">
        <v>7502</v>
      </c>
      <c r="V278" t="s">
        <v>7503</v>
      </c>
      <c r="Z278">
        <v>112.527406811714</v>
      </c>
      <c r="AA278">
        <v>-7.8676010815545201</v>
      </c>
      <c r="AB278" t="s">
        <v>7504</v>
      </c>
      <c r="AC278" t="s">
        <v>229</v>
      </c>
      <c r="AL278" t="s">
        <v>217</v>
      </c>
      <c r="AM278" t="s">
        <v>7505</v>
      </c>
      <c r="AN278" t="s">
        <v>6</v>
      </c>
      <c r="AO278" t="s">
        <v>7325</v>
      </c>
      <c r="AR278" t="s">
        <v>218</v>
      </c>
      <c r="AS278" t="s">
        <v>87</v>
      </c>
      <c r="AT278" t="s">
        <v>344</v>
      </c>
      <c r="AU278">
        <v>20260915</v>
      </c>
      <c r="AV278" t="s">
        <v>221</v>
      </c>
      <c r="AW278" t="s">
        <v>545</v>
      </c>
      <c r="AX278" t="s">
        <v>222</v>
      </c>
      <c r="BA278" s="57">
        <v>46280.291666666664</v>
      </c>
      <c r="BB278" t="s">
        <v>7505</v>
      </c>
      <c r="BC278">
        <v>2026</v>
      </c>
      <c r="BD278">
        <v>9</v>
      </c>
      <c r="BE278">
        <v>15</v>
      </c>
      <c r="BF278" s="6">
        <f t="shared" si="12"/>
        <v>46280</v>
      </c>
      <c r="BG278">
        <f t="shared" si="13"/>
        <v>-0.29166666666424135</v>
      </c>
      <c r="BH278" t="str">
        <f t="shared" si="14"/>
        <v>COMPLY</v>
      </c>
      <c r="BI278" t="str">
        <f>VLOOKUP(H278,Sheet2!$A$1:$B$270,2,FALSE)</f>
        <v>BATU</v>
      </c>
    </row>
    <row r="279" spans="1:61">
      <c r="A279">
        <v>278</v>
      </c>
      <c r="B279">
        <v>1002584822</v>
      </c>
      <c r="C279">
        <v>3</v>
      </c>
      <c r="D279" t="s">
        <v>38</v>
      </c>
      <c r="E279">
        <v>5</v>
      </c>
      <c r="F279" t="s">
        <v>248</v>
      </c>
      <c r="G279" t="s">
        <v>87</v>
      </c>
      <c r="H279" t="s">
        <v>354</v>
      </c>
      <c r="I279" t="s">
        <v>212</v>
      </c>
      <c r="J279" t="s">
        <v>213</v>
      </c>
      <c r="K279" t="s">
        <v>149</v>
      </c>
      <c r="L279" t="s">
        <v>214</v>
      </c>
      <c r="M279" t="s">
        <v>2154</v>
      </c>
      <c r="N279" t="s">
        <v>215</v>
      </c>
      <c r="O279" s="57">
        <v>46278.535358796296</v>
      </c>
      <c r="P279" s="57">
        <v>46280.540497685186</v>
      </c>
      <c r="Q279">
        <v>69389332</v>
      </c>
      <c r="S279">
        <v>152707239393</v>
      </c>
      <c r="T279" t="s">
        <v>7501</v>
      </c>
      <c r="U279" t="s">
        <v>7506</v>
      </c>
      <c r="V279" t="s">
        <v>7507</v>
      </c>
      <c r="Z279">
        <v>112.52726800000001</v>
      </c>
      <c r="AA279">
        <v>-7.8678436999999901</v>
      </c>
      <c r="AB279" t="s">
        <v>7504</v>
      </c>
      <c r="AC279" t="s">
        <v>236</v>
      </c>
      <c r="AL279" t="s">
        <v>217</v>
      </c>
      <c r="AM279" t="s">
        <v>7508</v>
      </c>
      <c r="AN279" t="s">
        <v>6</v>
      </c>
      <c r="AO279" t="s">
        <v>7509</v>
      </c>
      <c r="AP279" s="57">
        <v>46279.458333333336</v>
      </c>
      <c r="AQ279" t="s">
        <v>2152</v>
      </c>
      <c r="AR279" t="s">
        <v>14</v>
      </c>
      <c r="AS279" t="s">
        <v>87</v>
      </c>
      <c r="AT279" t="s">
        <v>344</v>
      </c>
      <c r="AV279" t="s">
        <v>7510</v>
      </c>
      <c r="AW279" t="s">
        <v>3019</v>
      </c>
      <c r="AX279" t="s">
        <v>222</v>
      </c>
      <c r="BA279" s="57">
        <v>46279.458333333336</v>
      </c>
      <c r="BB279" t="s">
        <v>7508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str">
        <f>VLOOKUP(H279,Sheet2!$A$1:$B$270,2,FALSE)</f>
        <v>BATU</v>
      </c>
    </row>
    <row r="280" spans="1:61">
      <c r="A280">
        <v>279</v>
      </c>
      <c r="B280">
        <v>1002588805</v>
      </c>
      <c r="C280">
        <v>3</v>
      </c>
      <c r="D280" t="s">
        <v>38</v>
      </c>
      <c r="E280">
        <v>5</v>
      </c>
      <c r="F280" t="s">
        <v>248</v>
      </c>
      <c r="G280" t="s">
        <v>87</v>
      </c>
      <c r="H280" t="s">
        <v>354</v>
      </c>
      <c r="I280" t="s">
        <v>212</v>
      </c>
      <c r="J280" t="s">
        <v>213</v>
      </c>
      <c r="K280" t="s">
        <v>149</v>
      </c>
      <c r="L280" t="s">
        <v>214</v>
      </c>
      <c r="M280" t="s">
        <v>280</v>
      </c>
      <c r="N280" t="s">
        <v>215</v>
      </c>
      <c r="O280" s="57">
        <v>46280.518750000003</v>
      </c>
      <c r="P280" s="57">
        <v>46281.411898148152</v>
      </c>
      <c r="Q280">
        <v>69390661</v>
      </c>
      <c r="S280">
        <v>152707239406</v>
      </c>
      <c r="T280" t="s">
        <v>7511</v>
      </c>
      <c r="U280" t="s">
        <v>7512</v>
      </c>
      <c r="V280" t="s">
        <v>7513</v>
      </c>
      <c r="Z280">
        <v>112.4488774</v>
      </c>
      <c r="AA280">
        <v>-7.8176724000000002</v>
      </c>
      <c r="AB280" t="s">
        <v>7514</v>
      </c>
      <c r="AC280" t="s">
        <v>236</v>
      </c>
      <c r="AL280" t="s">
        <v>217</v>
      </c>
      <c r="AM280" t="s">
        <v>7515</v>
      </c>
      <c r="AN280" t="s">
        <v>6</v>
      </c>
      <c r="AO280" t="s">
        <v>7516</v>
      </c>
      <c r="AP280" s="57">
        <v>46281.458333333336</v>
      </c>
      <c r="AR280" t="s">
        <v>240</v>
      </c>
      <c r="AS280" t="s">
        <v>87</v>
      </c>
      <c r="AT280" t="s">
        <v>344</v>
      </c>
      <c r="AV280" t="s">
        <v>826</v>
      </c>
      <c r="AW280" t="s">
        <v>1657</v>
      </c>
      <c r="AX280" t="s">
        <v>222</v>
      </c>
      <c r="BA280" s="57">
        <v>46281.458333333336</v>
      </c>
      <c r="BB280" t="s">
        <v>7515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str">
        <f>VLOOKUP(H280,Sheet2!$A$1:$B$270,2,FALSE)</f>
        <v>BATU</v>
      </c>
    </row>
    <row r="281" spans="1:61">
      <c r="A281">
        <v>280</v>
      </c>
      <c r="B281">
        <v>1002572446</v>
      </c>
      <c r="C281">
        <v>3</v>
      </c>
      <c r="D281" t="s">
        <v>38</v>
      </c>
      <c r="E281">
        <v>5</v>
      </c>
      <c r="F281" t="s">
        <v>248</v>
      </c>
      <c r="G281" t="s">
        <v>87</v>
      </c>
      <c r="H281" t="s">
        <v>249</v>
      </c>
      <c r="I281" t="s">
        <v>212</v>
      </c>
      <c r="J281" t="s">
        <v>213</v>
      </c>
      <c r="K281" t="s">
        <v>149</v>
      </c>
      <c r="M281" t="s">
        <v>76</v>
      </c>
      <c r="N281" t="s">
        <v>215</v>
      </c>
      <c r="O281" s="57">
        <v>46269.690659722219</v>
      </c>
      <c r="P281" s="57">
        <v>46273.365624999999</v>
      </c>
      <c r="Q281">
        <v>69384052</v>
      </c>
      <c r="S281">
        <v>152702232112</v>
      </c>
      <c r="T281" t="s">
        <v>4921</v>
      </c>
      <c r="U281" t="s">
        <v>4922</v>
      </c>
      <c r="V281" t="s">
        <v>4923</v>
      </c>
      <c r="Z281">
        <v>112.639573</v>
      </c>
      <c r="AA281">
        <v>-7.9492770000000004</v>
      </c>
      <c r="AB281" t="s">
        <v>4924</v>
      </c>
      <c r="AC281" t="s">
        <v>225</v>
      </c>
      <c r="AM281" t="s">
        <v>4925</v>
      </c>
      <c r="AO281" s="57">
        <v>46121.694409722222</v>
      </c>
      <c r="AR281" t="s">
        <v>218</v>
      </c>
      <c r="AS281" t="s">
        <v>2446</v>
      </c>
      <c r="AT281" t="s">
        <v>230</v>
      </c>
      <c r="AU281">
        <v>20260908</v>
      </c>
      <c r="AV281" t="s">
        <v>221</v>
      </c>
      <c r="AW281" t="s">
        <v>4025</v>
      </c>
      <c r="AX281" t="s">
        <v>222</v>
      </c>
      <c r="BB281" t="s">
        <v>4925</v>
      </c>
      <c r="BC281">
        <v>2026</v>
      </c>
      <c r="BD281">
        <v>9</v>
      </c>
      <c r="BE281">
        <v>8</v>
      </c>
      <c r="BF281" s="6">
        <f t="shared" si="12"/>
        <v>46273</v>
      </c>
      <c r="BG281">
        <f t="shared" si="13"/>
        <v>46273</v>
      </c>
      <c r="BH281" t="str">
        <f t="shared" si="14"/>
        <v>NOT COMPLY</v>
      </c>
      <c r="BI281" t="str">
        <f>VLOOKUP(H281,Sheet2!$A$1:$B$270,2,FALSE)</f>
        <v>BATU</v>
      </c>
    </row>
    <row r="282" spans="1:61">
      <c r="A282">
        <v>281</v>
      </c>
      <c r="B282">
        <v>1002572635</v>
      </c>
      <c r="C282">
        <v>3</v>
      </c>
      <c r="D282" t="s">
        <v>38</v>
      </c>
      <c r="E282">
        <v>5</v>
      </c>
      <c r="F282" t="s">
        <v>248</v>
      </c>
      <c r="G282" t="s">
        <v>87</v>
      </c>
      <c r="H282" t="s">
        <v>249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46269.761076388888</v>
      </c>
      <c r="P282" s="57">
        <v>46270.674953703703</v>
      </c>
      <c r="Q282">
        <v>69384221</v>
      </c>
      <c r="S282">
        <v>152702232564</v>
      </c>
      <c r="T282" t="s">
        <v>4793</v>
      </c>
      <c r="U282" t="s">
        <v>4794</v>
      </c>
      <c r="V282" t="s">
        <v>4795</v>
      </c>
      <c r="Z282">
        <v>112.6317904</v>
      </c>
      <c r="AA282">
        <v>-7.9479451999999897</v>
      </c>
      <c r="AB282" t="s">
        <v>4796</v>
      </c>
      <c r="AC282" t="s">
        <v>236</v>
      </c>
      <c r="AL282" t="s">
        <v>217</v>
      </c>
      <c r="AM282" t="s">
        <v>4797</v>
      </c>
      <c r="AN282" t="s">
        <v>6</v>
      </c>
      <c r="AO282" s="57">
        <v>46121.767476851855</v>
      </c>
      <c r="AP282" s="57">
        <v>46270.625</v>
      </c>
      <c r="AR282" t="s">
        <v>218</v>
      </c>
      <c r="AS282" t="s">
        <v>2446</v>
      </c>
      <c r="AT282" t="s">
        <v>230</v>
      </c>
      <c r="AU282">
        <v>20260905</v>
      </c>
      <c r="AV282" t="s">
        <v>221</v>
      </c>
      <c r="AW282" t="s">
        <v>882</v>
      </c>
      <c r="AX282" t="s">
        <v>222</v>
      </c>
      <c r="BA282" s="57">
        <v>46270.625</v>
      </c>
      <c r="BB282" t="s">
        <v>4797</v>
      </c>
      <c r="BC282">
        <v>2026</v>
      </c>
      <c r="BD282">
        <v>9</v>
      </c>
      <c r="BE282">
        <v>5</v>
      </c>
      <c r="BF282" s="6">
        <f t="shared" si="12"/>
        <v>46270</v>
      </c>
      <c r="BG282">
        <f t="shared" si="13"/>
        <v>-0.625</v>
      </c>
      <c r="BH282" t="str">
        <f t="shared" si="14"/>
        <v>COMPLY</v>
      </c>
      <c r="BI282" t="str">
        <f>VLOOKUP(H282,Sheet2!$A$1:$B$270,2,FALSE)</f>
        <v>BATU</v>
      </c>
    </row>
    <row r="283" spans="1:61">
      <c r="A283">
        <v>282</v>
      </c>
      <c r="B283">
        <v>1002576709</v>
      </c>
      <c r="C283">
        <v>3</v>
      </c>
      <c r="D283" t="s">
        <v>38</v>
      </c>
      <c r="E283">
        <v>5</v>
      </c>
      <c r="F283" t="s">
        <v>248</v>
      </c>
      <c r="G283" t="s">
        <v>87</v>
      </c>
      <c r="H283" t="s">
        <v>249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46273.479131944441</v>
      </c>
      <c r="P283" s="57">
        <v>46273.665347222224</v>
      </c>
      <c r="Q283">
        <v>69385959</v>
      </c>
      <c r="S283">
        <v>152702232600</v>
      </c>
      <c r="T283" t="s">
        <v>3763</v>
      </c>
      <c r="U283" t="s">
        <v>3764</v>
      </c>
      <c r="V283" t="s">
        <v>3765</v>
      </c>
      <c r="Z283">
        <v>112.629537</v>
      </c>
      <c r="AA283">
        <v>-7.9385649999999996</v>
      </c>
      <c r="AB283" t="s">
        <v>3766</v>
      </c>
      <c r="AC283" t="s">
        <v>236</v>
      </c>
      <c r="AL283" t="s">
        <v>217</v>
      </c>
      <c r="AM283" t="s">
        <v>3767</v>
      </c>
      <c r="AN283" t="s">
        <v>6</v>
      </c>
      <c r="AO283" s="57">
        <v>46243.486064814817</v>
      </c>
      <c r="AP283" s="57">
        <v>46274.333333333336</v>
      </c>
      <c r="AR283" t="s">
        <v>218</v>
      </c>
      <c r="AS283" t="s">
        <v>2446</v>
      </c>
      <c r="AT283" t="s">
        <v>230</v>
      </c>
      <c r="AU283">
        <v>20260908</v>
      </c>
      <c r="AV283" t="s">
        <v>221</v>
      </c>
      <c r="AW283" t="s">
        <v>885</v>
      </c>
      <c r="AX283" t="s">
        <v>222</v>
      </c>
      <c r="BA283" s="57">
        <v>46274.333333333336</v>
      </c>
      <c r="BB283" t="s">
        <v>3767</v>
      </c>
      <c r="BC283">
        <v>2026</v>
      </c>
      <c r="BD283">
        <v>9</v>
      </c>
      <c r="BE283">
        <v>8</v>
      </c>
      <c r="BF283" s="6">
        <f t="shared" si="12"/>
        <v>46273</v>
      </c>
      <c r="BG283">
        <f t="shared" si="13"/>
        <v>-1.3333333333357587</v>
      </c>
      <c r="BH283" t="str">
        <f t="shared" si="14"/>
        <v>COMPLY</v>
      </c>
      <c r="BI283" t="str">
        <f>VLOOKUP(H283,Sheet2!$A$1:$B$270,2,FALSE)</f>
        <v>BATU</v>
      </c>
    </row>
    <row r="284" spans="1:61">
      <c r="A284">
        <v>283</v>
      </c>
      <c r="B284">
        <v>1002576036</v>
      </c>
      <c r="C284">
        <v>3</v>
      </c>
      <c r="D284" t="s">
        <v>38</v>
      </c>
      <c r="E284">
        <v>5</v>
      </c>
      <c r="F284" t="s">
        <v>248</v>
      </c>
      <c r="G284" t="s">
        <v>87</v>
      </c>
      <c r="H284" t="s">
        <v>249</v>
      </c>
      <c r="I284" t="s">
        <v>212</v>
      </c>
      <c r="J284" t="s">
        <v>213</v>
      </c>
      <c r="K284" t="s">
        <v>149</v>
      </c>
      <c r="M284" t="s">
        <v>76</v>
      </c>
      <c r="N284" t="s">
        <v>215</v>
      </c>
      <c r="O284" s="57">
        <v>46273.340694444443</v>
      </c>
      <c r="P284" s="57">
        <v>46274.473368055558</v>
      </c>
      <c r="Q284">
        <v>69383505</v>
      </c>
      <c r="R284">
        <v>3414391135</v>
      </c>
      <c r="S284">
        <v>152702232598</v>
      </c>
      <c r="T284" t="s">
        <v>2442</v>
      </c>
      <c r="U284" t="s">
        <v>5246</v>
      </c>
      <c r="V284" t="s">
        <v>5247</v>
      </c>
      <c r="Z284">
        <v>112.6558153</v>
      </c>
      <c r="AA284">
        <v>-7.9323291999999999</v>
      </c>
      <c r="AB284" t="s">
        <v>2445</v>
      </c>
      <c r="AC284" t="s">
        <v>229</v>
      </c>
      <c r="AL284" t="s">
        <v>217</v>
      </c>
      <c r="AM284" t="s">
        <v>4452</v>
      </c>
      <c r="AN284" t="s">
        <v>6</v>
      </c>
      <c r="AO284" s="57">
        <v>46243.351076388892</v>
      </c>
      <c r="AQ284" t="s">
        <v>2152</v>
      </c>
      <c r="AR284" t="s">
        <v>218</v>
      </c>
      <c r="AS284" t="s">
        <v>2446</v>
      </c>
      <c r="AT284" t="s">
        <v>230</v>
      </c>
      <c r="AU284">
        <v>20260909</v>
      </c>
      <c r="AV284" t="s">
        <v>221</v>
      </c>
      <c r="AW284" t="s">
        <v>545</v>
      </c>
      <c r="AX284" t="s">
        <v>222</v>
      </c>
      <c r="BA284" s="57">
        <v>46273.291666666664</v>
      </c>
      <c r="BB284" t="s">
        <v>4452</v>
      </c>
      <c r="BC284">
        <v>2026</v>
      </c>
      <c r="BD284">
        <v>9</v>
      </c>
      <c r="BE284">
        <v>9</v>
      </c>
      <c r="BF284" s="6">
        <f t="shared" si="12"/>
        <v>46274</v>
      </c>
      <c r="BG284">
        <f t="shared" si="13"/>
        <v>0.70833333333575865</v>
      </c>
      <c r="BH284" t="str">
        <f t="shared" si="14"/>
        <v>COMPLY</v>
      </c>
      <c r="BI284" t="str">
        <f>VLOOKUP(H284,Sheet2!$A$1:$B$270,2,FALSE)</f>
        <v>BATU</v>
      </c>
    </row>
    <row r="285" spans="1:61">
      <c r="A285">
        <v>284</v>
      </c>
      <c r="B285">
        <v>1002578376</v>
      </c>
      <c r="C285">
        <v>3</v>
      </c>
      <c r="D285" t="s">
        <v>38</v>
      </c>
      <c r="E285">
        <v>5</v>
      </c>
      <c r="F285" t="s">
        <v>248</v>
      </c>
      <c r="G285" t="s">
        <v>87</v>
      </c>
      <c r="H285" t="s">
        <v>249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46274.452037037037</v>
      </c>
      <c r="P285" s="57">
        <v>46275.608020833337</v>
      </c>
      <c r="Q285">
        <v>69386727</v>
      </c>
      <c r="S285">
        <v>152702232173</v>
      </c>
      <c r="T285" t="s">
        <v>5989</v>
      </c>
      <c r="U285" t="s">
        <v>5990</v>
      </c>
      <c r="V285" t="s">
        <v>5991</v>
      </c>
      <c r="Z285">
        <v>112.651917</v>
      </c>
      <c r="AA285">
        <v>-7.9613060000000004</v>
      </c>
      <c r="AB285" t="s">
        <v>5992</v>
      </c>
      <c r="AC285" t="s">
        <v>236</v>
      </c>
      <c r="AL285" t="s">
        <v>217</v>
      </c>
      <c r="AM285" t="s">
        <v>5948</v>
      </c>
      <c r="AN285" t="s">
        <v>6</v>
      </c>
      <c r="AO285" s="57">
        <v>46274.455104166664</v>
      </c>
      <c r="AP285" s="57">
        <v>46275.458333333336</v>
      </c>
      <c r="AR285" t="s">
        <v>218</v>
      </c>
      <c r="AS285" t="s">
        <v>2446</v>
      </c>
      <c r="AT285" t="s">
        <v>230</v>
      </c>
      <c r="AU285">
        <v>20260910</v>
      </c>
      <c r="AV285" t="s">
        <v>221</v>
      </c>
      <c r="AW285" t="s">
        <v>886</v>
      </c>
      <c r="AX285" t="s">
        <v>222</v>
      </c>
      <c r="BA285" s="57">
        <v>46275.458333333336</v>
      </c>
      <c r="BB285" t="s">
        <v>5948</v>
      </c>
      <c r="BC285">
        <v>2026</v>
      </c>
      <c r="BD285">
        <v>9</v>
      </c>
      <c r="BE285">
        <v>10</v>
      </c>
      <c r="BF285" s="6">
        <f t="shared" si="12"/>
        <v>46275</v>
      </c>
      <c r="BG285">
        <f t="shared" si="13"/>
        <v>-0.45833333333575865</v>
      </c>
      <c r="BH285" t="str">
        <f t="shared" si="14"/>
        <v>COMPLY</v>
      </c>
      <c r="BI285" t="str">
        <f>VLOOKUP(H285,Sheet2!$A$1:$B$270,2,FALSE)</f>
        <v>BATU</v>
      </c>
    </row>
    <row r="286" spans="1:61">
      <c r="A286">
        <v>285</v>
      </c>
      <c r="B286">
        <v>1002580479</v>
      </c>
      <c r="C286">
        <v>3</v>
      </c>
      <c r="D286" t="s">
        <v>38</v>
      </c>
      <c r="E286">
        <v>5</v>
      </c>
      <c r="F286" t="s">
        <v>248</v>
      </c>
      <c r="G286" t="s">
        <v>87</v>
      </c>
      <c r="H286" t="s">
        <v>249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46275.485381944447</v>
      </c>
      <c r="P286" s="57">
        <v>46278.76457175926</v>
      </c>
      <c r="Q286">
        <v>69387559</v>
      </c>
      <c r="S286">
        <v>152702232619</v>
      </c>
      <c r="T286" t="s">
        <v>6783</v>
      </c>
      <c r="U286" t="s">
        <v>6784</v>
      </c>
      <c r="V286" t="s">
        <v>6785</v>
      </c>
      <c r="Z286">
        <v>112.631981</v>
      </c>
      <c r="AA286">
        <v>-7.9077330000000003</v>
      </c>
      <c r="AB286" t="s">
        <v>6786</v>
      </c>
      <c r="AC286" t="s">
        <v>236</v>
      </c>
      <c r="AL286" t="s">
        <v>217</v>
      </c>
      <c r="AM286" t="s">
        <v>6787</v>
      </c>
      <c r="AN286" t="s">
        <v>6</v>
      </c>
      <c r="AO286" s="57">
        <v>46304.486076388886</v>
      </c>
      <c r="AP286" s="57">
        <v>46276.333333333336</v>
      </c>
      <c r="AR286" t="s">
        <v>218</v>
      </c>
      <c r="AS286" t="s">
        <v>2446</v>
      </c>
      <c r="AT286" t="s">
        <v>230</v>
      </c>
      <c r="AU286">
        <v>20260913</v>
      </c>
      <c r="AV286" t="s">
        <v>221</v>
      </c>
      <c r="AW286" t="s">
        <v>892</v>
      </c>
      <c r="AX286" t="s">
        <v>222</v>
      </c>
      <c r="BA286" s="57">
        <v>46276.333333333336</v>
      </c>
      <c r="BB286" t="s">
        <v>6787</v>
      </c>
      <c r="BC286">
        <v>2026</v>
      </c>
      <c r="BD286">
        <v>9</v>
      </c>
      <c r="BE286">
        <v>13</v>
      </c>
      <c r="BF286" s="6">
        <f t="shared" si="12"/>
        <v>46278</v>
      </c>
      <c r="BG286">
        <f t="shared" si="13"/>
        <v>1.6666666666642413</v>
      </c>
      <c r="BH286" t="str">
        <f t="shared" si="14"/>
        <v>NOT COMPLY</v>
      </c>
      <c r="BI286" t="str">
        <f>VLOOKUP(H286,Sheet2!$A$1:$B$270,2,FALSE)</f>
        <v>BATU</v>
      </c>
    </row>
    <row r="287" spans="1:61">
      <c r="A287">
        <v>286</v>
      </c>
      <c r="B287">
        <v>1002586939</v>
      </c>
      <c r="C287">
        <v>3</v>
      </c>
      <c r="D287" t="s">
        <v>38</v>
      </c>
      <c r="E287">
        <v>5</v>
      </c>
      <c r="F287" t="s">
        <v>248</v>
      </c>
      <c r="G287" t="s">
        <v>87</v>
      </c>
      <c r="H287" t="s">
        <v>249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46279.624930555554</v>
      </c>
      <c r="P287" s="57">
        <v>46280.66684027778</v>
      </c>
      <c r="Q287">
        <v>69390028</v>
      </c>
      <c r="S287">
        <v>152702232254</v>
      </c>
      <c r="T287" t="s">
        <v>7517</v>
      </c>
      <c r="U287" t="s">
        <v>7518</v>
      </c>
      <c r="V287" t="s">
        <v>7519</v>
      </c>
      <c r="Z287">
        <v>112.629799805581</v>
      </c>
      <c r="AA287">
        <v>-7.9529043170361398</v>
      </c>
      <c r="AB287" t="s">
        <v>7520</v>
      </c>
      <c r="AC287" t="s">
        <v>216</v>
      </c>
      <c r="AL287" t="s">
        <v>217</v>
      </c>
      <c r="AM287" t="s">
        <v>7139</v>
      </c>
      <c r="AN287" t="s">
        <v>6</v>
      </c>
      <c r="AO287" t="s">
        <v>7157</v>
      </c>
      <c r="AP287" s="57">
        <v>46280.458333333336</v>
      </c>
      <c r="AR287" t="s">
        <v>218</v>
      </c>
      <c r="AS287" t="s">
        <v>2446</v>
      </c>
      <c r="AT287" t="s">
        <v>220</v>
      </c>
      <c r="AU287">
        <v>20260915</v>
      </c>
      <c r="AV287" t="s">
        <v>221</v>
      </c>
      <c r="AW287" t="s">
        <v>2263</v>
      </c>
      <c r="AX287" t="s">
        <v>222</v>
      </c>
      <c r="BA287" s="57">
        <v>46280.458333333336</v>
      </c>
      <c r="BB287" t="s">
        <v>7139</v>
      </c>
      <c r="BC287">
        <v>2026</v>
      </c>
      <c r="BD287">
        <v>9</v>
      </c>
      <c r="BE287">
        <v>15</v>
      </c>
      <c r="BF287" s="6">
        <f t="shared" si="12"/>
        <v>46280</v>
      </c>
      <c r="BG287">
        <f t="shared" si="13"/>
        <v>-0.45833333333575865</v>
      </c>
      <c r="BH287" t="str">
        <f t="shared" si="14"/>
        <v>COMPLY</v>
      </c>
      <c r="BI287" t="str">
        <f>VLOOKUP(H287,Sheet2!$A$1:$B$270,2,FALSE)</f>
        <v>BATU</v>
      </c>
    </row>
    <row r="288" spans="1:61">
      <c r="A288">
        <v>287</v>
      </c>
      <c r="B288">
        <v>1002570635</v>
      </c>
      <c r="C288">
        <v>3</v>
      </c>
      <c r="D288" t="s">
        <v>38</v>
      </c>
      <c r="E288">
        <v>5</v>
      </c>
      <c r="F288" t="s">
        <v>248</v>
      </c>
      <c r="G288" t="s">
        <v>87</v>
      </c>
      <c r="H288" t="s">
        <v>249</v>
      </c>
      <c r="I288" t="s">
        <v>212</v>
      </c>
      <c r="J288" t="s">
        <v>213</v>
      </c>
      <c r="K288" t="s">
        <v>149</v>
      </c>
      <c r="L288" t="s">
        <v>1748</v>
      </c>
      <c r="M288" t="s">
        <v>2154</v>
      </c>
      <c r="N288" t="s">
        <v>215</v>
      </c>
      <c r="O288" s="57">
        <v>46268.739537037036</v>
      </c>
      <c r="P288" s="57">
        <v>46273.340682870374</v>
      </c>
      <c r="Q288">
        <v>69383505</v>
      </c>
      <c r="R288">
        <v>3414391135</v>
      </c>
      <c r="S288">
        <v>152702232098</v>
      </c>
      <c r="T288" t="s">
        <v>2442</v>
      </c>
      <c r="U288" t="s">
        <v>2443</v>
      </c>
      <c r="V288" t="s">
        <v>2444</v>
      </c>
      <c r="Z288">
        <v>112.6547637</v>
      </c>
      <c r="AA288">
        <v>-7.9317659999999997</v>
      </c>
      <c r="AB288" t="s">
        <v>2445</v>
      </c>
      <c r="AC288" t="s">
        <v>236</v>
      </c>
      <c r="AL288" t="s">
        <v>217</v>
      </c>
      <c r="AM288" t="s">
        <v>2252</v>
      </c>
      <c r="AN288" t="s">
        <v>6</v>
      </c>
      <c r="AO288" s="57">
        <v>46090.746493055558</v>
      </c>
      <c r="AP288" s="57">
        <v>46269.625</v>
      </c>
      <c r="AQ288" t="s">
        <v>2152</v>
      </c>
      <c r="AR288" t="s">
        <v>14</v>
      </c>
      <c r="AS288" t="s">
        <v>2446</v>
      </c>
      <c r="AT288" t="s">
        <v>230</v>
      </c>
      <c r="AV288" t="s">
        <v>5568</v>
      </c>
      <c r="AW288" t="s">
        <v>2447</v>
      </c>
      <c r="AX288" t="s">
        <v>222</v>
      </c>
      <c r="BA288" s="57">
        <v>46269.625</v>
      </c>
      <c r="BB288" t="s">
        <v>2252</v>
      </c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str">
        <f>VLOOKUP(H288,Sheet2!$A$1:$B$270,2,FALSE)</f>
        <v>BATU</v>
      </c>
    </row>
    <row r="289" spans="1:61">
      <c r="A289">
        <v>288</v>
      </c>
      <c r="B289">
        <v>1002578826</v>
      </c>
      <c r="C289">
        <v>3</v>
      </c>
      <c r="D289" t="s">
        <v>38</v>
      </c>
      <c r="E289">
        <v>5</v>
      </c>
      <c r="F289" t="s">
        <v>248</v>
      </c>
      <c r="G289" t="s">
        <v>87</v>
      </c>
      <c r="H289" t="s">
        <v>249</v>
      </c>
      <c r="I289" t="s">
        <v>212</v>
      </c>
      <c r="J289" t="s">
        <v>213</v>
      </c>
      <c r="K289" t="s">
        <v>149</v>
      </c>
      <c r="L289" t="s">
        <v>214</v>
      </c>
      <c r="M289" t="s">
        <v>2154</v>
      </c>
      <c r="N289" t="s">
        <v>215</v>
      </c>
      <c r="O289" s="57">
        <v>46274.574965277781</v>
      </c>
      <c r="P289" s="57">
        <v>46275.421226851853</v>
      </c>
      <c r="Q289">
        <v>69386935</v>
      </c>
      <c r="S289">
        <v>152702232175</v>
      </c>
      <c r="T289" t="s">
        <v>6156</v>
      </c>
      <c r="U289" t="s">
        <v>6157</v>
      </c>
      <c r="V289" t="s">
        <v>6158</v>
      </c>
      <c r="Z289">
        <v>112.66361743211699</v>
      </c>
      <c r="AA289">
        <v>-7.9300356263674301</v>
      </c>
      <c r="AB289" t="s">
        <v>6159</v>
      </c>
      <c r="AC289" t="s">
        <v>216</v>
      </c>
      <c r="AL289" t="s">
        <v>217</v>
      </c>
      <c r="AM289" t="s">
        <v>6160</v>
      </c>
      <c r="AN289" t="s">
        <v>6</v>
      </c>
      <c r="AO289" s="57">
        <v>46274.579722222225</v>
      </c>
      <c r="AP289" s="57">
        <v>46275.458333333336</v>
      </c>
      <c r="AQ289" t="s">
        <v>2152</v>
      </c>
      <c r="AR289" t="s">
        <v>14</v>
      </c>
      <c r="AS289" t="s">
        <v>2446</v>
      </c>
      <c r="AT289" t="s">
        <v>230</v>
      </c>
      <c r="AV289" t="s">
        <v>6161</v>
      </c>
      <c r="AW289" t="s">
        <v>885</v>
      </c>
      <c r="AX289" t="s">
        <v>222</v>
      </c>
      <c r="BA289" s="57">
        <v>46275.458333333336</v>
      </c>
      <c r="BB289" t="s">
        <v>6160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str">
        <f>VLOOKUP(H289,Sheet2!$A$1:$B$270,2,FALSE)</f>
        <v>BATU</v>
      </c>
    </row>
    <row r="290" spans="1:61">
      <c r="A290">
        <v>289</v>
      </c>
      <c r="B290">
        <v>1002582478</v>
      </c>
      <c r="C290">
        <v>3</v>
      </c>
      <c r="D290" t="s">
        <v>38</v>
      </c>
      <c r="E290">
        <v>5</v>
      </c>
      <c r="F290" t="s">
        <v>248</v>
      </c>
      <c r="G290" t="s">
        <v>87</v>
      </c>
      <c r="H290" t="s">
        <v>249</v>
      </c>
      <c r="I290" t="s">
        <v>212</v>
      </c>
      <c r="J290" t="s">
        <v>213</v>
      </c>
      <c r="K290" t="s">
        <v>149</v>
      </c>
      <c r="L290" t="s">
        <v>214</v>
      </c>
      <c r="M290" t="s">
        <v>2154</v>
      </c>
      <c r="N290" t="s">
        <v>215</v>
      </c>
      <c r="O290" s="57">
        <v>46276.518703703703</v>
      </c>
      <c r="P290" s="57">
        <v>46281.516851851855</v>
      </c>
      <c r="Q290">
        <v>69388329</v>
      </c>
      <c r="S290">
        <v>152702240626</v>
      </c>
      <c r="T290" t="s">
        <v>7521</v>
      </c>
      <c r="U290" t="s">
        <v>7522</v>
      </c>
      <c r="V290" t="s">
        <v>7523</v>
      </c>
      <c r="Z290">
        <v>112.639317959547</v>
      </c>
      <c r="AA290">
        <v>-7.9282470936006098</v>
      </c>
      <c r="AB290" t="s">
        <v>7524</v>
      </c>
      <c r="AC290" t="s">
        <v>216</v>
      </c>
      <c r="AL290" t="s">
        <v>217</v>
      </c>
      <c r="AM290" t="s">
        <v>7525</v>
      </c>
      <c r="AN290" t="s">
        <v>6</v>
      </c>
      <c r="AO290" s="57">
        <v>46335.52789351852</v>
      </c>
      <c r="AP290" s="57">
        <v>46279.333333333336</v>
      </c>
      <c r="AQ290" t="s">
        <v>2152</v>
      </c>
      <c r="AR290" t="s">
        <v>14</v>
      </c>
      <c r="AS290" t="s">
        <v>2446</v>
      </c>
      <c r="AT290" t="s">
        <v>344</v>
      </c>
      <c r="AV290" t="s">
        <v>7526</v>
      </c>
      <c r="AW290" t="s">
        <v>3206</v>
      </c>
      <c r="AX290" t="s">
        <v>222</v>
      </c>
      <c r="BA290" s="57">
        <v>46279.333333333336</v>
      </c>
      <c r="BB290" t="s">
        <v>7525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str">
        <f>VLOOKUP(H290,Sheet2!$A$1:$B$270,2,FALSE)</f>
        <v>BATU</v>
      </c>
    </row>
    <row r="291" spans="1:61">
      <c r="A291">
        <v>290</v>
      </c>
      <c r="B291">
        <v>1002574578</v>
      </c>
      <c r="C291">
        <v>3</v>
      </c>
      <c r="D291" t="s">
        <v>38</v>
      </c>
      <c r="E291">
        <v>5</v>
      </c>
      <c r="F291" t="s">
        <v>248</v>
      </c>
      <c r="G291" t="s">
        <v>87</v>
      </c>
      <c r="H291" t="s">
        <v>439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46272.474965277775</v>
      </c>
      <c r="P291" s="57">
        <v>46273.747083333335</v>
      </c>
      <c r="Q291">
        <v>69385145</v>
      </c>
      <c r="S291">
        <v>152710214309</v>
      </c>
      <c r="T291" t="s">
        <v>4091</v>
      </c>
      <c r="U291" t="s">
        <v>4116</v>
      </c>
      <c r="V291" t="s">
        <v>4117</v>
      </c>
      <c r="Z291">
        <v>112.7293131</v>
      </c>
      <c r="AA291">
        <v>-7.9523424999999897</v>
      </c>
      <c r="AB291" t="s">
        <v>4118</v>
      </c>
      <c r="AC291" t="s">
        <v>236</v>
      </c>
      <c r="AL291" t="s">
        <v>217</v>
      </c>
      <c r="AM291" t="s">
        <v>4095</v>
      </c>
      <c r="AN291" t="s">
        <v>6</v>
      </c>
      <c r="AO291" s="57">
        <v>46212.476527777777</v>
      </c>
      <c r="AP291" s="57">
        <v>46273.333333333336</v>
      </c>
      <c r="AQ291" t="s">
        <v>2152</v>
      </c>
      <c r="AR291" t="s">
        <v>218</v>
      </c>
      <c r="AS291" t="s">
        <v>586</v>
      </c>
      <c r="AT291" t="s">
        <v>230</v>
      </c>
      <c r="AU291">
        <v>20260908</v>
      </c>
      <c r="AV291" t="s">
        <v>221</v>
      </c>
      <c r="AW291" t="s">
        <v>882</v>
      </c>
      <c r="AX291" t="s">
        <v>222</v>
      </c>
      <c r="BA291" s="57">
        <v>46273.333333333336</v>
      </c>
      <c r="BB291" t="s">
        <v>4095</v>
      </c>
      <c r="BC291">
        <v>2026</v>
      </c>
      <c r="BD291">
        <v>9</v>
      </c>
      <c r="BE291">
        <v>8</v>
      </c>
      <c r="BF291" s="6">
        <f t="shared" si="12"/>
        <v>46273</v>
      </c>
      <c r="BG291">
        <f t="shared" si="13"/>
        <v>-0.33333333333575865</v>
      </c>
      <c r="BH291" t="str">
        <f t="shared" si="14"/>
        <v>COMPLY</v>
      </c>
      <c r="BI291" t="str">
        <f>VLOOKUP(H291,Sheet2!$A$1:$B$270,2,FALSE)</f>
        <v>BATU</v>
      </c>
    </row>
    <row r="292" spans="1:61">
      <c r="A292">
        <v>291</v>
      </c>
      <c r="B292">
        <v>1002574566</v>
      </c>
      <c r="C292">
        <v>3</v>
      </c>
      <c r="D292" t="s">
        <v>38</v>
      </c>
      <c r="E292">
        <v>5</v>
      </c>
      <c r="F292" t="s">
        <v>248</v>
      </c>
      <c r="G292" t="s">
        <v>87</v>
      </c>
      <c r="H292" t="s">
        <v>439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46272.472870370373</v>
      </c>
      <c r="P292" s="57">
        <v>46272.728101851855</v>
      </c>
      <c r="Q292">
        <v>69385123</v>
      </c>
      <c r="S292">
        <v>152710214308</v>
      </c>
      <c r="T292" t="s">
        <v>4091</v>
      </c>
      <c r="U292" t="s">
        <v>4092</v>
      </c>
      <c r="V292" t="s">
        <v>4093</v>
      </c>
      <c r="Z292">
        <v>112.7293131</v>
      </c>
      <c r="AA292">
        <v>-7.9523424999999897</v>
      </c>
      <c r="AB292" t="s">
        <v>4094</v>
      </c>
      <c r="AC292" t="s">
        <v>236</v>
      </c>
      <c r="AL292" t="s">
        <v>217</v>
      </c>
      <c r="AM292" t="s">
        <v>4095</v>
      </c>
      <c r="AN292" t="s">
        <v>6</v>
      </c>
      <c r="AO292" s="57">
        <v>46212.476527777777</v>
      </c>
      <c r="AP292" s="57">
        <v>46273.333333333336</v>
      </c>
      <c r="AR292" t="s">
        <v>218</v>
      </c>
      <c r="AS292" t="s">
        <v>586</v>
      </c>
      <c r="AT292" t="s">
        <v>230</v>
      </c>
      <c r="AU292">
        <v>20260907</v>
      </c>
      <c r="AV292" t="s">
        <v>221</v>
      </c>
      <c r="AW292" t="s">
        <v>886</v>
      </c>
      <c r="AX292" t="s">
        <v>222</v>
      </c>
      <c r="BA292" s="57">
        <v>46273.333333333336</v>
      </c>
      <c r="BB292" t="s">
        <v>4095</v>
      </c>
      <c r="BC292">
        <v>2026</v>
      </c>
      <c r="BD292">
        <v>9</v>
      </c>
      <c r="BE292">
        <v>7</v>
      </c>
      <c r="BF292" s="6">
        <f t="shared" si="12"/>
        <v>46272</v>
      </c>
      <c r="BG292">
        <f t="shared" si="13"/>
        <v>-1.3333333333357587</v>
      </c>
      <c r="BH292" t="str">
        <f t="shared" si="14"/>
        <v>COMPLY</v>
      </c>
      <c r="BI292" t="str">
        <f>VLOOKUP(H292,Sheet2!$A$1:$B$270,2,FALSE)</f>
        <v>BATU</v>
      </c>
    </row>
    <row r="293" spans="1:61">
      <c r="A293">
        <v>292</v>
      </c>
      <c r="B293">
        <v>1002574027</v>
      </c>
      <c r="C293">
        <v>3</v>
      </c>
      <c r="D293" t="s">
        <v>38</v>
      </c>
      <c r="E293">
        <v>5</v>
      </c>
      <c r="F293" t="s">
        <v>248</v>
      </c>
      <c r="G293" t="s">
        <v>87</v>
      </c>
      <c r="H293" t="s">
        <v>439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46272.391631944447</v>
      </c>
      <c r="P293" s="57">
        <v>46273.612881944442</v>
      </c>
      <c r="Q293">
        <v>69384997</v>
      </c>
      <c r="S293">
        <v>152710214306</v>
      </c>
      <c r="T293" t="s">
        <v>4035</v>
      </c>
      <c r="U293" t="s">
        <v>4036</v>
      </c>
      <c r="V293" t="s">
        <v>4037</v>
      </c>
      <c r="Z293">
        <v>112.74556967885</v>
      </c>
      <c r="AA293">
        <v>-7.9495653579349996</v>
      </c>
      <c r="AB293" t="s">
        <v>4038</v>
      </c>
      <c r="AC293" t="s">
        <v>236</v>
      </c>
      <c r="AL293" t="s">
        <v>217</v>
      </c>
      <c r="AM293" t="s">
        <v>4039</v>
      </c>
      <c r="AN293" t="s">
        <v>6</v>
      </c>
      <c r="AO293" s="57">
        <v>46212.392395833333</v>
      </c>
      <c r="AP293" s="57">
        <v>46273.333333333336</v>
      </c>
      <c r="AR293" t="s">
        <v>218</v>
      </c>
      <c r="AS293" t="s">
        <v>586</v>
      </c>
      <c r="AT293" t="s">
        <v>230</v>
      </c>
      <c r="AU293">
        <v>20260908</v>
      </c>
      <c r="AV293" t="s">
        <v>221</v>
      </c>
      <c r="AW293" t="s">
        <v>886</v>
      </c>
      <c r="AX293" t="s">
        <v>222</v>
      </c>
      <c r="BA293" s="57">
        <v>46273.333333333336</v>
      </c>
      <c r="BB293" t="s">
        <v>4039</v>
      </c>
      <c r="BC293">
        <v>2026</v>
      </c>
      <c r="BD293">
        <v>9</v>
      </c>
      <c r="BE293">
        <v>8</v>
      </c>
      <c r="BF293" s="6">
        <f t="shared" si="12"/>
        <v>46273</v>
      </c>
      <c r="BG293">
        <f t="shared" si="13"/>
        <v>-0.33333333333575865</v>
      </c>
      <c r="BH293" t="str">
        <f t="shared" si="14"/>
        <v>COMPLY</v>
      </c>
      <c r="BI293" t="str">
        <f>VLOOKUP(H293,Sheet2!$A$1:$B$270,2,FALSE)</f>
        <v>BATU</v>
      </c>
    </row>
    <row r="294" spans="1:61">
      <c r="A294">
        <v>293</v>
      </c>
      <c r="B294">
        <v>1002578928</v>
      </c>
      <c r="C294">
        <v>3</v>
      </c>
      <c r="D294" t="s">
        <v>38</v>
      </c>
      <c r="E294">
        <v>5</v>
      </c>
      <c r="F294" t="s">
        <v>248</v>
      </c>
      <c r="G294" t="s">
        <v>87</v>
      </c>
      <c r="H294" t="s">
        <v>439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46274.591631944444</v>
      </c>
      <c r="P294" s="57">
        <v>46275.282395833332</v>
      </c>
      <c r="Q294">
        <v>69386990</v>
      </c>
      <c r="S294">
        <v>152710214330</v>
      </c>
      <c r="T294" t="s">
        <v>6319</v>
      </c>
      <c r="U294" t="s">
        <v>6320</v>
      </c>
      <c r="V294" t="s">
        <v>6321</v>
      </c>
      <c r="Z294">
        <v>112.765688</v>
      </c>
      <c r="AA294">
        <v>-7.910825</v>
      </c>
      <c r="AB294" t="s">
        <v>6322</v>
      </c>
      <c r="AC294" t="s">
        <v>236</v>
      </c>
      <c r="AL294" t="s">
        <v>217</v>
      </c>
      <c r="AM294" t="s">
        <v>6323</v>
      </c>
      <c r="AN294" t="s">
        <v>6</v>
      </c>
      <c r="AO294" s="57">
        <v>46274.610983796294</v>
      </c>
      <c r="AP294" s="57">
        <v>46275.458333333336</v>
      </c>
      <c r="AR294" t="s">
        <v>218</v>
      </c>
      <c r="AS294" t="s">
        <v>586</v>
      </c>
      <c r="AT294" t="s">
        <v>220</v>
      </c>
      <c r="AU294">
        <v>20260910</v>
      </c>
      <c r="AV294" t="s">
        <v>221</v>
      </c>
      <c r="AW294" t="s">
        <v>6324</v>
      </c>
      <c r="AX294" t="s">
        <v>222</v>
      </c>
      <c r="BA294" s="57">
        <v>46275.458333333336</v>
      </c>
      <c r="BB294" t="s">
        <v>6323</v>
      </c>
      <c r="BC294">
        <v>2026</v>
      </c>
      <c r="BD294">
        <v>9</v>
      </c>
      <c r="BE294">
        <v>10</v>
      </c>
      <c r="BF294" s="6">
        <f t="shared" si="12"/>
        <v>46275</v>
      </c>
      <c r="BG294">
        <f t="shared" si="13"/>
        <v>-0.45833333333575865</v>
      </c>
      <c r="BH294" t="str">
        <f t="shared" si="14"/>
        <v>COMPLY</v>
      </c>
      <c r="BI294" t="str">
        <f>VLOOKUP(H294,Sheet2!$A$1:$B$270,2,FALSE)</f>
        <v>BATU</v>
      </c>
    </row>
    <row r="295" spans="1:61">
      <c r="A295">
        <v>294</v>
      </c>
      <c r="B295">
        <v>1002580098</v>
      </c>
      <c r="C295">
        <v>3</v>
      </c>
      <c r="D295" t="s">
        <v>38</v>
      </c>
      <c r="E295">
        <v>5</v>
      </c>
      <c r="F295" t="s">
        <v>248</v>
      </c>
      <c r="G295" t="s">
        <v>87</v>
      </c>
      <c r="H295" t="s">
        <v>439</v>
      </c>
      <c r="I295" t="s">
        <v>212</v>
      </c>
      <c r="J295" t="s">
        <v>213</v>
      </c>
      <c r="K295" t="s">
        <v>149</v>
      </c>
      <c r="M295" t="s">
        <v>76</v>
      </c>
      <c r="N295" t="s">
        <v>215</v>
      </c>
      <c r="O295" s="57">
        <v>46275.421226851853</v>
      </c>
      <c r="P295" s="57">
        <v>46275.591793981483</v>
      </c>
      <c r="Q295">
        <v>69386935</v>
      </c>
      <c r="S295">
        <v>152710214314</v>
      </c>
      <c r="T295" t="s">
        <v>6156</v>
      </c>
      <c r="U295" t="s">
        <v>6961</v>
      </c>
      <c r="V295" t="s">
        <v>6962</v>
      </c>
      <c r="Z295">
        <v>112.6823661</v>
      </c>
      <c r="AA295">
        <v>-7.9518515000000001</v>
      </c>
      <c r="AB295" t="s">
        <v>6159</v>
      </c>
      <c r="AC295" t="s">
        <v>216</v>
      </c>
      <c r="AL295" t="s">
        <v>217</v>
      </c>
      <c r="AM295" t="s">
        <v>6963</v>
      </c>
      <c r="AN295" t="s">
        <v>6</v>
      </c>
      <c r="AO295" s="57">
        <v>46304.42355324074</v>
      </c>
      <c r="AR295" t="s">
        <v>218</v>
      </c>
      <c r="AS295" t="s">
        <v>586</v>
      </c>
      <c r="AT295" t="s">
        <v>230</v>
      </c>
      <c r="AU295">
        <v>20260910</v>
      </c>
      <c r="AV295" t="s">
        <v>221</v>
      </c>
      <c r="AW295" t="s">
        <v>546</v>
      </c>
      <c r="AX295" t="s">
        <v>222</v>
      </c>
      <c r="BA295" s="57">
        <v>46275.291666666664</v>
      </c>
      <c r="BB295" t="s">
        <v>6963</v>
      </c>
      <c r="BC295">
        <v>2026</v>
      </c>
      <c r="BD295">
        <v>9</v>
      </c>
      <c r="BE295">
        <v>10</v>
      </c>
      <c r="BF295" s="6">
        <f t="shared" si="12"/>
        <v>46275</v>
      </c>
      <c r="BG295">
        <f t="shared" si="13"/>
        <v>-0.29166666666424135</v>
      </c>
      <c r="BH295" t="str">
        <f t="shared" si="14"/>
        <v>COMPLY</v>
      </c>
      <c r="BI295" t="str">
        <f>VLOOKUP(H295,Sheet2!$A$1:$B$270,2,FALSE)</f>
        <v>BATU</v>
      </c>
    </row>
    <row r="296" spans="1:61">
      <c r="A296">
        <v>295</v>
      </c>
      <c r="B296">
        <v>1002579612</v>
      </c>
      <c r="C296">
        <v>3</v>
      </c>
      <c r="D296" t="s">
        <v>38</v>
      </c>
      <c r="E296">
        <v>5</v>
      </c>
      <c r="F296" t="s">
        <v>90</v>
      </c>
      <c r="G296" t="s">
        <v>88</v>
      </c>
      <c r="H296" t="s">
        <v>505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46274.772870370369</v>
      </c>
      <c r="P296" s="57">
        <v>46277.434594907405</v>
      </c>
      <c r="Q296">
        <v>69387227</v>
      </c>
      <c r="S296">
        <v>152735209559</v>
      </c>
      <c r="T296" t="s">
        <v>5796</v>
      </c>
      <c r="U296" t="s">
        <v>5797</v>
      </c>
      <c r="V296" t="s">
        <v>5798</v>
      </c>
      <c r="Z296">
        <v>112.2152512</v>
      </c>
      <c r="AA296">
        <v>-8.0269385999999994</v>
      </c>
      <c r="AB296" t="s">
        <v>5799</v>
      </c>
      <c r="AC296" t="s">
        <v>216</v>
      </c>
      <c r="AL296" t="s">
        <v>217</v>
      </c>
      <c r="AM296" t="s">
        <v>5800</v>
      </c>
      <c r="AN296" t="s">
        <v>6</v>
      </c>
      <c r="AO296" s="57">
        <v>46274.777719907404</v>
      </c>
      <c r="AP296" s="57">
        <v>46275.625</v>
      </c>
      <c r="AR296" t="s">
        <v>218</v>
      </c>
      <c r="AS296" t="s">
        <v>558</v>
      </c>
      <c r="AT296" t="s">
        <v>230</v>
      </c>
      <c r="AU296">
        <v>20260912</v>
      </c>
      <c r="AV296" t="s">
        <v>221</v>
      </c>
      <c r="AW296" t="s">
        <v>886</v>
      </c>
      <c r="AX296" t="s">
        <v>222</v>
      </c>
      <c r="BA296" s="57">
        <v>46275.625</v>
      </c>
      <c r="BB296" t="s">
        <v>5800</v>
      </c>
      <c r="BC296">
        <v>2026</v>
      </c>
      <c r="BD296">
        <v>9</v>
      </c>
      <c r="BE296">
        <v>12</v>
      </c>
      <c r="BF296" s="6">
        <f t="shared" si="12"/>
        <v>46277</v>
      </c>
      <c r="BG296">
        <f t="shared" si="13"/>
        <v>1.375</v>
      </c>
      <c r="BH296" t="str">
        <f t="shared" si="14"/>
        <v>NOT COMPLY</v>
      </c>
      <c r="BI296" t="str">
        <f>VLOOKUP(H296,Sheet2!$A$1:$B$270,2,FALSE)</f>
        <v>BLITAR</v>
      </c>
    </row>
    <row r="297" spans="1:61">
      <c r="A297">
        <v>296</v>
      </c>
      <c r="B297">
        <v>1002564623</v>
      </c>
      <c r="C297">
        <v>3</v>
      </c>
      <c r="D297" t="s">
        <v>38</v>
      </c>
      <c r="E297">
        <v>5</v>
      </c>
      <c r="F297" t="s">
        <v>90</v>
      </c>
      <c r="G297" t="s">
        <v>88</v>
      </c>
      <c r="H297" t="s">
        <v>505</v>
      </c>
      <c r="I297" t="s">
        <v>212</v>
      </c>
      <c r="J297" t="s">
        <v>213</v>
      </c>
      <c r="K297" t="s">
        <v>149</v>
      </c>
      <c r="L297" t="s">
        <v>214</v>
      </c>
      <c r="M297" t="s">
        <v>2154</v>
      </c>
      <c r="N297" t="s">
        <v>215</v>
      </c>
      <c r="O297" s="57">
        <v>46266.421481481484</v>
      </c>
      <c r="P297" s="57">
        <v>46281.479270833333</v>
      </c>
      <c r="Q297">
        <v>69381290</v>
      </c>
      <c r="S297">
        <v>152735209558</v>
      </c>
      <c r="T297" t="s">
        <v>1355</v>
      </c>
      <c r="U297" t="s">
        <v>2145</v>
      </c>
      <c r="V297" t="s">
        <v>1356</v>
      </c>
      <c r="Z297">
        <v>112.252102531492</v>
      </c>
      <c r="AA297">
        <v>-8.0182332173502093</v>
      </c>
      <c r="AB297" t="s">
        <v>1357</v>
      </c>
      <c r="AC297" t="s">
        <v>216</v>
      </c>
      <c r="AL297" t="s">
        <v>217</v>
      </c>
      <c r="AM297" t="s">
        <v>2146</v>
      </c>
      <c r="AN297" t="s">
        <v>6</v>
      </c>
      <c r="AO297" s="57">
        <v>46031.423645833333</v>
      </c>
      <c r="AP297" s="57">
        <v>46267.333333333336</v>
      </c>
      <c r="AQ297" t="s">
        <v>2155</v>
      </c>
      <c r="AR297" t="s">
        <v>14</v>
      </c>
      <c r="AS297" t="s">
        <v>558</v>
      </c>
      <c r="AT297" t="s">
        <v>230</v>
      </c>
      <c r="AV297" t="s">
        <v>7527</v>
      </c>
      <c r="AW297" t="s">
        <v>885</v>
      </c>
      <c r="AX297" t="s">
        <v>222</v>
      </c>
      <c r="BA297" s="57">
        <v>46268.541666666664</v>
      </c>
      <c r="BB297" t="s">
        <v>2146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str">
        <f>VLOOKUP(H297,Sheet2!$A$1:$B$270,2,FALSE)</f>
        <v>BLITAR</v>
      </c>
    </row>
    <row r="298" spans="1:61">
      <c r="A298">
        <v>297</v>
      </c>
      <c r="B298">
        <v>1002571774</v>
      </c>
      <c r="C298">
        <v>3</v>
      </c>
      <c r="D298" t="s">
        <v>38</v>
      </c>
      <c r="E298">
        <v>5</v>
      </c>
      <c r="F298" t="s">
        <v>90</v>
      </c>
      <c r="G298" t="s">
        <v>88</v>
      </c>
      <c r="H298" t="s">
        <v>505</v>
      </c>
      <c r="I298" t="s">
        <v>212</v>
      </c>
      <c r="J298" t="s">
        <v>213</v>
      </c>
      <c r="K298" t="s">
        <v>149</v>
      </c>
      <c r="L298" t="s">
        <v>214</v>
      </c>
      <c r="M298" t="s">
        <v>2151</v>
      </c>
      <c r="N298" t="s">
        <v>215</v>
      </c>
      <c r="O298" s="57">
        <v>46269.588738425926</v>
      </c>
      <c r="P298" s="57">
        <v>46281.472442129627</v>
      </c>
      <c r="Q298">
        <v>69381290</v>
      </c>
      <c r="S298">
        <v>152735209567</v>
      </c>
      <c r="T298" t="s">
        <v>1355</v>
      </c>
      <c r="U298" t="s">
        <v>7528</v>
      </c>
      <c r="V298" t="s">
        <v>1356</v>
      </c>
      <c r="Z298">
        <v>112.24788100000001</v>
      </c>
      <c r="AA298">
        <v>-8.0174819999999993</v>
      </c>
      <c r="AB298" t="s">
        <v>1357</v>
      </c>
      <c r="AC298" t="s">
        <v>216</v>
      </c>
      <c r="AL298" t="s">
        <v>217</v>
      </c>
      <c r="AM298" t="s">
        <v>7529</v>
      </c>
      <c r="AN298" t="s">
        <v>6</v>
      </c>
      <c r="AO298" s="57">
        <v>46121.590300925927</v>
      </c>
      <c r="AQ298" t="s">
        <v>2172</v>
      </c>
      <c r="AR298" t="s">
        <v>14</v>
      </c>
      <c r="AS298" t="s">
        <v>558</v>
      </c>
      <c r="AT298" t="s">
        <v>230</v>
      </c>
      <c r="AV298" t="s">
        <v>2153</v>
      </c>
      <c r="AW298" t="s">
        <v>885</v>
      </c>
      <c r="AX298" t="s">
        <v>222</v>
      </c>
      <c r="BA298" s="57">
        <v>46280.333333333336</v>
      </c>
      <c r="BB298" t="s">
        <v>7529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BLITAR</v>
      </c>
    </row>
    <row r="299" spans="1:61">
      <c r="A299">
        <v>298</v>
      </c>
      <c r="B299">
        <v>1002581998</v>
      </c>
      <c r="C299">
        <v>3</v>
      </c>
      <c r="D299" t="s">
        <v>38</v>
      </c>
      <c r="E299">
        <v>5</v>
      </c>
      <c r="F299" t="s">
        <v>90</v>
      </c>
      <c r="G299" t="s">
        <v>88</v>
      </c>
      <c r="H299" t="s">
        <v>343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46276.404131944444</v>
      </c>
      <c r="P299" s="57">
        <v>46278.321597222224</v>
      </c>
      <c r="Q299">
        <v>69388140</v>
      </c>
      <c r="S299">
        <v>152736203298</v>
      </c>
      <c r="T299" t="s">
        <v>7530</v>
      </c>
      <c r="U299" t="s">
        <v>7531</v>
      </c>
      <c r="V299" t="s">
        <v>7532</v>
      </c>
      <c r="Z299">
        <v>112.01714370399699</v>
      </c>
      <c r="AA299">
        <v>-8.0924224230136996</v>
      </c>
      <c r="AB299" t="s">
        <v>7533</v>
      </c>
      <c r="AC299" t="s">
        <v>216</v>
      </c>
      <c r="AL299" t="s">
        <v>217</v>
      </c>
      <c r="AM299" t="s">
        <v>7534</v>
      </c>
      <c r="AN299" t="s">
        <v>6</v>
      </c>
      <c r="AO299" s="57">
        <v>46335.41333333333</v>
      </c>
      <c r="AP299" s="57">
        <v>46277.333333333336</v>
      </c>
      <c r="AR299" t="s">
        <v>218</v>
      </c>
      <c r="AS299" t="s">
        <v>219</v>
      </c>
      <c r="AT299" t="s">
        <v>344</v>
      </c>
      <c r="AU299">
        <v>20260913</v>
      </c>
      <c r="AV299" t="s">
        <v>221</v>
      </c>
      <c r="AW299" t="s">
        <v>1575</v>
      </c>
      <c r="AX299" t="s">
        <v>222</v>
      </c>
      <c r="BA299" s="57">
        <v>46277.333333333336</v>
      </c>
      <c r="BB299" t="s">
        <v>7534</v>
      </c>
      <c r="BC299">
        <v>2026</v>
      </c>
      <c r="BD299">
        <v>9</v>
      </c>
      <c r="BE299">
        <v>13</v>
      </c>
      <c r="BF299" s="6">
        <f t="shared" si="12"/>
        <v>46278</v>
      </c>
      <c r="BG299">
        <f t="shared" si="13"/>
        <v>0.66666666666424135</v>
      </c>
      <c r="BH299" t="str">
        <f t="shared" si="14"/>
        <v>COMPLY</v>
      </c>
      <c r="BI299" t="str">
        <f>VLOOKUP(H299,Sheet2!$A$1:$B$270,2,FALSE)</f>
        <v>BLITAR</v>
      </c>
    </row>
    <row r="300" spans="1:61">
      <c r="A300">
        <v>299</v>
      </c>
      <c r="B300">
        <v>1002568780</v>
      </c>
      <c r="C300">
        <v>3</v>
      </c>
      <c r="D300" t="s">
        <v>38</v>
      </c>
      <c r="E300">
        <v>5</v>
      </c>
      <c r="F300" t="s">
        <v>90</v>
      </c>
      <c r="G300" t="s">
        <v>88</v>
      </c>
      <c r="H300" t="s">
        <v>455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46268.368703703702</v>
      </c>
      <c r="P300" s="57">
        <v>46269.52480324074</v>
      </c>
      <c r="Q300">
        <v>69382734</v>
      </c>
      <c r="S300">
        <v>152737203512</v>
      </c>
      <c r="T300" t="s">
        <v>2919</v>
      </c>
      <c r="U300" t="s">
        <v>2920</v>
      </c>
      <c r="V300" t="s">
        <v>2921</v>
      </c>
      <c r="Z300">
        <v>112.295130863785</v>
      </c>
      <c r="AA300">
        <v>-8.0148139516978194</v>
      </c>
      <c r="AB300" t="s">
        <v>2922</v>
      </c>
      <c r="AC300" t="s">
        <v>216</v>
      </c>
      <c r="AL300" t="s">
        <v>217</v>
      </c>
      <c r="AM300" t="s">
        <v>2923</v>
      </c>
      <c r="AN300" t="s">
        <v>6</v>
      </c>
      <c r="AO300" s="57">
        <v>46090.37158564815</v>
      </c>
      <c r="AP300" s="57">
        <v>46269.333333333336</v>
      </c>
      <c r="AR300" t="s">
        <v>218</v>
      </c>
      <c r="AS300" t="s">
        <v>558</v>
      </c>
      <c r="AT300" t="s">
        <v>230</v>
      </c>
      <c r="AU300">
        <v>20260904</v>
      </c>
      <c r="AV300" t="s">
        <v>221</v>
      </c>
      <c r="AW300" t="s">
        <v>884</v>
      </c>
      <c r="AX300" t="s">
        <v>222</v>
      </c>
      <c r="BA300" s="57">
        <v>46269.333333333336</v>
      </c>
      <c r="BB300" t="s">
        <v>2923</v>
      </c>
      <c r="BC300">
        <v>2026</v>
      </c>
      <c r="BD300">
        <v>9</v>
      </c>
      <c r="BE300">
        <v>4</v>
      </c>
      <c r="BF300" s="6">
        <f t="shared" si="12"/>
        <v>46269</v>
      </c>
      <c r="BG300">
        <f t="shared" si="13"/>
        <v>-0.33333333333575865</v>
      </c>
      <c r="BH300" t="str">
        <f t="shared" si="14"/>
        <v>COMPLY</v>
      </c>
      <c r="BI300" t="str">
        <f>VLOOKUP(H300,Sheet2!$A$1:$B$270,2,FALSE)</f>
        <v>BLITAR</v>
      </c>
    </row>
    <row r="301" spans="1:61">
      <c r="A301">
        <v>300</v>
      </c>
      <c r="B301">
        <v>1002584000</v>
      </c>
      <c r="C301">
        <v>3</v>
      </c>
      <c r="D301" t="s">
        <v>38</v>
      </c>
      <c r="E301">
        <v>5</v>
      </c>
      <c r="F301" t="s">
        <v>90</v>
      </c>
      <c r="G301" t="s">
        <v>88</v>
      </c>
      <c r="H301" t="s">
        <v>455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46277.510347222225</v>
      </c>
      <c r="P301" s="57">
        <v>46278.764062499999</v>
      </c>
      <c r="Q301">
        <v>69388950</v>
      </c>
      <c r="S301">
        <v>152737202612</v>
      </c>
      <c r="T301" t="s">
        <v>7535</v>
      </c>
      <c r="U301" t="s">
        <v>7536</v>
      </c>
      <c r="V301" t="s">
        <v>7537</v>
      </c>
      <c r="Z301">
        <v>112.31725204735901</v>
      </c>
      <c r="AA301">
        <v>-8.0860747314091306</v>
      </c>
      <c r="AB301" t="s">
        <v>7538</v>
      </c>
      <c r="AC301" t="s">
        <v>216</v>
      </c>
      <c r="AL301" t="s">
        <v>217</v>
      </c>
      <c r="AM301" t="s">
        <v>7539</v>
      </c>
      <c r="AN301" t="s">
        <v>6</v>
      </c>
      <c r="AO301" s="57">
        <v>46365.517465277779</v>
      </c>
      <c r="AP301" s="57">
        <v>46278.458333333336</v>
      </c>
      <c r="AR301" t="s">
        <v>218</v>
      </c>
      <c r="AS301" t="s">
        <v>558</v>
      </c>
      <c r="AT301" t="s">
        <v>230</v>
      </c>
      <c r="AU301">
        <v>20260913</v>
      </c>
      <c r="AV301" t="s">
        <v>221</v>
      </c>
      <c r="AW301" t="s">
        <v>7540</v>
      </c>
      <c r="AX301" t="s">
        <v>222</v>
      </c>
      <c r="BA301" s="57">
        <v>46278.458333333336</v>
      </c>
      <c r="BB301" t="s">
        <v>7539</v>
      </c>
      <c r="BC301">
        <v>2026</v>
      </c>
      <c r="BD301">
        <v>9</v>
      </c>
      <c r="BE301">
        <v>13</v>
      </c>
      <c r="BF301" s="6">
        <f t="shared" si="12"/>
        <v>46278</v>
      </c>
      <c r="BG301">
        <f t="shared" si="13"/>
        <v>-0.45833333333575865</v>
      </c>
      <c r="BH301" t="str">
        <f t="shared" si="14"/>
        <v>COMPLY</v>
      </c>
      <c r="BI301" t="str">
        <f>VLOOKUP(H301,Sheet2!$A$1:$B$270,2,FALSE)</f>
        <v>BLITAR</v>
      </c>
    </row>
    <row r="302" spans="1:61">
      <c r="A302">
        <v>301</v>
      </c>
      <c r="B302">
        <v>1002587067</v>
      </c>
      <c r="C302">
        <v>3</v>
      </c>
      <c r="D302" t="s">
        <v>38</v>
      </c>
      <c r="E302">
        <v>5</v>
      </c>
      <c r="F302" t="s">
        <v>90</v>
      </c>
      <c r="G302" t="s">
        <v>88</v>
      </c>
      <c r="H302" t="s">
        <v>455</v>
      </c>
      <c r="I302" t="s">
        <v>212</v>
      </c>
      <c r="J302" t="s">
        <v>213</v>
      </c>
      <c r="K302" t="s">
        <v>149</v>
      </c>
      <c r="M302" t="s">
        <v>76</v>
      </c>
      <c r="N302" t="s">
        <v>215</v>
      </c>
      <c r="O302" s="57">
        <v>46279.64434027778</v>
      </c>
      <c r="P302" s="57">
        <v>46280.644768518519</v>
      </c>
      <c r="Q302">
        <v>69390047</v>
      </c>
      <c r="S302">
        <v>152737202980</v>
      </c>
      <c r="T302" t="s">
        <v>7541</v>
      </c>
      <c r="U302" t="s">
        <v>7542</v>
      </c>
      <c r="V302" t="s">
        <v>7543</v>
      </c>
      <c r="Z302">
        <v>112.3227369</v>
      </c>
      <c r="AA302">
        <v>-8.0846120999999993</v>
      </c>
      <c r="AB302" t="s">
        <v>7544</v>
      </c>
      <c r="AC302" t="s">
        <v>229</v>
      </c>
      <c r="AL302" t="s">
        <v>217</v>
      </c>
      <c r="AM302" t="s">
        <v>7545</v>
      </c>
      <c r="AN302" t="s">
        <v>6</v>
      </c>
      <c r="AO302" t="s">
        <v>7251</v>
      </c>
      <c r="AP302" s="57">
        <v>46280.625</v>
      </c>
      <c r="AR302" t="s">
        <v>218</v>
      </c>
      <c r="AS302" t="s">
        <v>558</v>
      </c>
      <c r="AT302" t="s">
        <v>230</v>
      </c>
      <c r="AU302">
        <v>20260915</v>
      </c>
      <c r="AV302" t="s">
        <v>221</v>
      </c>
      <c r="AW302" t="s">
        <v>545</v>
      </c>
      <c r="AX302" t="s">
        <v>222</v>
      </c>
      <c r="BA302" s="57">
        <v>46280.625</v>
      </c>
      <c r="BB302" t="s">
        <v>7545</v>
      </c>
      <c r="BC302">
        <v>2026</v>
      </c>
      <c r="BD302">
        <v>9</v>
      </c>
      <c r="BE302">
        <v>15</v>
      </c>
      <c r="BF302" s="6">
        <f t="shared" si="12"/>
        <v>46280</v>
      </c>
      <c r="BG302">
        <f t="shared" si="13"/>
        <v>-0.625</v>
      </c>
      <c r="BH302" t="str">
        <f t="shared" si="14"/>
        <v>COMPLY</v>
      </c>
      <c r="BI302" t="str">
        <f>VLOOKUP(H302,Sheet2!$A$1:$B$270,2,FALSE)</f>
        <v>BLITAR</v>
      </c>
    </row>
    <row r="303" spans="1:61">
      <c r="A303">
        <v>302</v>
      </c>
      <c r="B303">
        <v>1002587332</v>
      </c>
      <c r="C303">
        <v>3</v>
      </c>
      <c r="D303" t="s">
        <v>38</v>
      </c>
      <c r="E303">
        <v>5</v>
      </c>
      <c r="F303" t="s">
        <v>90</v>
      </c>
      <c r="G303" t="s">
        <v>88</v>
      </c>
      <c r="H303" t="s">
        <v>455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46279.683333333334</v>
      </c>
      <c r="P303" s="57">
        <v>46280.590729166666</v>
      </c>
      <c r="Q303">
        <v>69390130</v>
      </c>
      <c r="S303">
        <v>152737202982</v>
      </c>
      <c r="T303" t="s">
        <v>7541</v>
      </c>
      <c r="U303" t="s">
        <v>7546</v>
      </c>
      <c r="V303" t="s">
        <v>7547</v>
      </c>
      <c r="Z303">
        <v>112.32118684798399</v>
      </c>
      <c r="AA303">
        <v>-8.0883435538535995</v>
      </c>
      <c r="AB303" t="s">
        <v>7548</v>
      </c>
      <c r="AC303" t="s">
        <v>216</v>
      </c>
      <c r="AL303" t="s">
        <v>217</v>
      </c>
      <c r="AM303" t="s">
        <v>7549</v>
      </c>
      <c r="AN303" t="s">
        <v>6</v>
      </c>
      <c r="AO303" t="s">
        <v>7181</v>
      </c>
      <c r="AP303" s="57">
        <v>46280.625</v>
      </c>
      <c r="AR303" t="s">
        <v>218</v>
      </c>
      <c r="AS303" t="s">
        <v>558</v>
      </c>
      <c r="AT303" t="s">
        <v>230</v>
      </c>
      <c r="AU303">
        <v>20260915</v>
      </c>
      <c r="AV303" t="s">
        <v>221</v>
      </c>
      <c r="AW303" t="s">
        <v>7540</v>
      </c>
      <c r="AX303" t="s">
        <v>222</v>
      </c>
      <c r="BA303" s="57">
        <v>46280.625</v>
      </c>
      <c r="BB303" t="s">
        <v>7549</v>
      </c>
      <c r="BC303">
        <v>2026</v>
      </c>
      <c r="BD303">
        <v>9</v>
      </c>
      <c r="BE303">
        <v>15</v>
      </c>
      <c r="BF303" s="6">
        <f t="shared" si="12"/>
        <v>46280</v>
      </c>
      <c r="BG303">
        <f t="shared" si="13"/>
        <v>-0.625</v>
      </c>
      <c r="BH303" t="str">
        <f t="shared" si="14"/>
        <v>COMPLY</v>
      </c>
      <c r="BI303" t="str">
        <f>VLOOKUP(H303,Sheet2!$A$1:$B$270,2,FALSE)</f>
        <v>BLITAR</v>
      </c>
    </row>
    <row r="304" spans="1:61">
      <c r="A304">
        <v>303</v>
      </c>
      <c r="B304">
        <v>1002567545</v>
      </c>
      <c r="C304">
        <v>3</v>
      </c>
      <c r="D304" t="s">
        <v>38</v>
      </c>
      <c r="E304">
        <v>5</v>
      </c>
      <c r="F304" t="s">
        <v>90</v>
      </c>
      <c r="G304" t="s">
        <v>98</v>
      </c>
      <c r="H304" t="s">
        <v>394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46267.545798611114</v>
      </c>
      <c r="P304" s="57">
        <v>46267.826365740744</v>
      </c>
      <c r="Q304">
        <v>69382308</v>
      </c>
      <c r="S304">
        <v>152622209373</v>
      </c>
      <c r="T304" t="s">
        <v>2057</v>
      </c>
      <c r="U304" t="s">
        <v>2058</v>
      </c>
      <c r="V304" t="s">
        <v>2059</v>
      </c>
      <c r="Z304">
        <v>111.861572</v>
      </c>
      <c r="AA304">
        <v>-8.1412499999999994</v>
      </c>
      <c r="AB304" t="s">
        <v>2060</v>
      </c>
      <c r="AC304" t="s">
        <v>236</v>
      </c>
      <c r="AL304" t="s">
        <v>217</v>
      </c>
      <c r="AM304" t="s">
        <v>2061</v>
      </c>
      <c r="AN304" t="s">
        <v>6</v>
      </c>
      <c r="AO304" s="57">
        <v>46062.548622685186</v>
      </c>
      <c r="AP304" s="57">
        <v>46268.541666666664</v>
      </c>
      <c r="AR304" t="s">
        <v>218</v>
      </c>
      <c r="AS304" t="s">
        <v>98</v>
      </c>
      <c r="AT304" t="s">
        <v>344</v>
      </c>
      <c r="AU304">
        <v>20260902</v>
      </c>
      <c r="AV304" t="s">
        <v>221</v>
      </c>
      <c r="AW304" t="s">
        <v>1657</v>
      </c>
      <c r="AX304" t="s">
        <v>222</v>
      </c>
      <c r="BA304" s="57">
        <v>46268.541666666664</v>
      </c>
      <c r="BB304" t="s">
        <v>2061</v>
      </c>
      <c r="BC304">
        <v>2026</v>
      </c>
      <c r="BD304">
        <v>9</v>
      </c>
      <c r="BE304">
        <v>2</v>
      </c>
      <c r="BF304" s="6">
        <f t="shared" si="12"/>
        <v>46267</v>
      </c>
      <c r="BG304">
        <f t="shared" si="13"/>
        <v>-1.5416666666642413</v>
      </c>
      <c r="BH304" t="str">
        <f t="shared" si="14"/>
        <v>COMPLY</v>
      </c>
      <c r="BI304" t="str">
        <f>VLOOKUP(H304,Sheet2!$A$1:$B$270,2,FALSE)</f>
        <v>BLITAR</v>
      </c>
    </row>
    <row r="305" spans="1:61">
      <c r="A305">
        <v>304</v>
      </c>
      <c r="B305">
        <v>1002572946</v>
      </c>
      <c r="C305">
        <v>3</v>
      </c>
      <c r="D305" t="s">
        <v>38</v>
      </c>
      <c r="E305">
        <v>5</v>
      </c>
      <c r="F305" t="s">
        <v>90</v>
      </c>
      <c r="G305" t="s">
        <v>98</v>
      </c>
      <c r="H305" t="s">
        <v>394</v>
      </c>
      <c r="I305" t="s">
        <v>212</v>
      </c>
      <c r="J305" t="s">
        <v>213</v>
      </c>
      <c r="K305" t="s">
        <v>149</v>
      </c>
      <c r="M305" t="s">
        <v>76</v>
      </c>
      <c r="N305" t="s">
        <v>215</v>
      </c>
      <c r="O305" s="57">
        <v>46270.47861111111</v>
      </c>
      <c r="P305" s="57">
        <v>46270.849120370367</v>
      </c>
      <c r="Q305">
        <v>69368920</v>
      </c>
      <c r="S305">
        <v>152622209379</v>
      </c>
      <c r="T305" t="s">
        <v>4588</v>
      </c>
      <c r="U305" t="s">
        <v>4589</v>
      </c>
      <c r="V305" t="s">
        <v>4590</v>
      </c>
      <c r="Z305">
        <v>111.7630050348</v>
      </c>
      <c r="AA305">
        <v>-8.1716943769274302</v>
      </c>
      <c r="AB305" t="s">
        <v>4591</v>
      </c>
      <c r="AC305" t="s">
        <v>229</v>
      </c>
      <c r="AL305" t="s">
        <v>217</v>
      </c>
      <c r="AM305" t="s">
        <v>4592</v>
      </c>
      <c r="AN305" t="s">
        <v>6</v>
      </c>
      <c r="AO305" s="57">
        <v>46151.486087962963</v>
      </c>
      <c r="AR305" t="s">
        <v>218</v>
      </c>
      <c r="AS305" t="s">
        <v>98</v>
      </c>
      <c r="AT305" t="s">
        <v>230</v>
      </c>
      <c r="AU305">
        <v>20260905</v>
      </c>
      <c r="AV305" t="s">
        <v>221</v>
      </c>
      <c r="AW305" t="s">
        <v>546</v>
      </c>
      <c r="AX305" t="s">
        <v>222</v>
      </c>
      <c r="BA305" s="57">
        <v>46270.291666666664</v>
      </c>
      <c r="BB305" t="s">
        <v>4592</v>
      </c>
      <c r="BC305">
        <v>2026</v>
      </c>
      <c r="BD305">
        <v>9</v>
      </c>
      <c r="BE305">
        <v>5</v>
      </c>
      <c r="BF305" s="6">
        <f t="shared" si="12"/>
        <v>46270</v>
      </c>
      <c r="BG305">
        <f t="shared" si="13"/>
        <v>-0.29166666666424135</v>
      </c>
      <c r="BH305" t="str">
        <f t="shared" si="14"/>
        <v>COMPLY</v>
      </c>
      <c r="BI305" t="str">
        <f>VLOOKUP(H305,Sheet2!$A$1:$B$270,2,FALSE)</f>
        <v>BLITAR</v>
      </c>
    </row>
    <row r="306" spans="1:61">
      <c r="A306">
        <v>305</v>
      </c>
      <c r="B306">
        <v>1002574806</v>
      </c>
      <c r="C306">
        <v>3</v>
      </c>
      <c r="D306" t="s">
        <v>38</v>
      </c>
      <c r="E306">
        <v>5</v>
      </c>
      <c r="F306" t="s">
        <v>90</v>
      </c>
      <c r="G306" t="s">
        <v>98</v>
      </c>
      <c r="H306" t="s">
        <v>393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46272.524953703702</v>
      </c>
      <c r="P306" s="57">
        <v>46273.763229166667</v>
      </c>
      <c r="Q306">
        <v>69385218</v>
      </c>
      <c r="S306">
        <v>152624202069</v>
      </c>
      <c r="T306" t="s">
        <v>4183</v>
      </c>
      <c r="U306" t="s">
        <v>4184</v>
      </c>
      <c r="V306" t="s">
        <v>4185</v>
      </c>
      <c r="Z306">
        <v>111.95151809602901</v>
      </c>
      <c r="AA306">
        <v>-8.14586612623199</v>
      </c>
      <c r="AB306" t="s">
        <v>4186</v>
      </c>
      <c r="AC306" t="s">
        <v>216</v>
      </c>
      <c r="AL306" t="s">
        <v>217</v>
      </c>
      <c r="AM306" t="s">
        <v>3928</v>
      </c>
      <c r="AN306" t="s">
        <v>6</v>
      </c>
      <c r="AO306" s="57">
        <v>46212.527754629627</v>
      </c>
      <c r="AP306" s="57">
        <v>46273.541666666664</v>
      </c>
      <c r="AR306" t="s">
        <v>218</v>
      </c>
      <c r="AS306" t="s">
        <v>98</v>
      </c>
      <c r="AT306" t="s">
        <v>230</v>
      </c>
      <c r="AU306">
        <v>20260908</v>
      </c>
      <c r="AV306" t="s">
        <v>221</v>
      </c>
      <c r="AW306" t="s">
        <v>885</v>
      </c>
      <c r="AX306" t="s">
        <v>222</v>
      </c>
      <c r="BA306" s="57">
        <v>46273.541666666664</v>
      </c>
      <c r="BB306" t="s">
        <v>3928</v>
      </c>
      <c r="BC306">
        <v>2026</v>
      </c>
      <c r="BD306">
        <v>9</v>
      </c>
      <c r="BE306">
        <v>8</v>
      </c>
      <c r="BF306" s="6">
        <f t="shared" si="12"/>
        <v>46273</v>
      </c>
      <c r="BG306">
        <f t="shared" si="13"/>
        <v>-0.54166666666424135</v>
      </c>
      <c r="BH306" t="str">
        <f t="shared" si="14"/>
        <v>COMPLY</v>
      </c>
      <c r="BI306" t="str">
        <f>VLOOKUP(H306,Sheet2!$A$1:$B$270,2,FALSE)</f>
        <v>BLITAR</v>
      </c>
    </row>
    <row r="307" spans="1:61">
      <c r="A307">
        <v>306</v>
      </c>
      <c r="B307">
        <v>1002573750</v>
      </c>
      <c r="C307">
        <v>3</v>
      </c>
      <c r="D307" t="s">
        <v>38</v>
      </c>
      <c r="E307">
        <v>5</v>
      </c>
      <c r="F307" t="s">
        <v>90</v>
      </c>
      <c r="G307" t="s">
        <v>98</v>
      </c>
      <c r="H307" t="s">
        <v>295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46271.785370370373</v>
      </c>
      <c r="P307" s="57">
        <v>46272.567627314813</v>
      </c>
      <c r="Q307">
        <v>69384889</v>
      </c>
      <c r="S307">
        <v>152606246214</v>
      </c>
      <c r="T307" t="s">
        <v>4252</v>
      </c>
      <c r="U307" t="s">
        <v>4253</v>
      </c>
      <c r="V307" t="s">
        <v>4254</v>
      </c>
      <c r="Z307">
        <v>111.867531090974</v>
      </c>
      <c r="AA307">
        <v>-8.0333840129119292</v>
      </c>
      <c r="AB307" t="s">
        <v>4255</v>
      </c>
      <c r="AC307" t="s">
        <v>216</v>
      </c>
      <c r="AL307" t="s">
        <v>217</v>
      </c>
      <c r="AM307" t="s">
        <v>4256</v>
      </c>
      <c r="AN307" t="s">
        <v>6</v>
      </c>
      <c r="AO307" s="57">
        <v>46182.788055555553</v>
      </c>
      <c r="AP307" s="57">
        <v>46272.625</v>
      </c>
      <c r="AR307" t="s">
        <v>218</v>
      </c>
      <c r="AS307" t="s">
        <v>98</v>
      </c>
      <c r="AT307" t="s">
        <v>230</v>
      </c>
      <c r="AU307">
        <v>20260907</v>
      </c>
      <c r="AV307" t="s">
        <v>221</v>
      </c>
      <c r="AW307" t="s">
        <v>883</v>
      </c>
      <c r="AX307" t="s">
        <v>222</v>
      </c>
      <c r="BA307" s="57">
        <v>46272.625</v>
      </c>
      <c r="BB307" t="s">
        <v>4256</v>
      </c>
      <c r="BC307">
        <v>2026</v>
      </c>
      <c r="BD307">
        <v>9</v>
      </c>
      <c r="BE307">
        <v>7</v>
      </c>
      <c r="BF307" s="6">
        <f t="shared" si="12"/>
        <v>46272</v>
      </c>
      <c r="BG307">
        <f t="shared" si="13"/>
        <v>-0.625</v>
      </c>
      <c r="BH307" t="str">
        <f t="shared" si="14"/>
        <v>COMPLY</v>
      </c>
      <c r="BI307" t="str">
        <f>VLOOKUP(H307,Sheet2!$A$1:$B$270,2,FALSE)</f>
        <v>BLITAR</v>
      </c>
    </row>
    <row r="308" spans="1:61">
      <c r="A308">
        <v>307</v>
      </c>
      <c r="B308">
        <v>1002576013</v>
      </c>
      <c r="C308">
        <v>3</v>
      </c>
      <c r="D308" t="s">
        <v>38</v>
      </c>
      <c r="E308">
        <v>5</v>
      </c>
      <c r="F308" t="s">
        <v>90</v>
      </c>
      <c r="G308" t="s">
        <v>98</v>
      </c>
      <c r="H308" t="s">
        <v>295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46273.322870370372</v>
      </c>
      <c r="P308" s="57">
        <v>46274.441458333335</v>
      </c>
      <c r="Q308">
        <v>69385681</v>
      </c>
      <c r="S308">
        <v>152606246539</v>
      </c>
      <c r="T308" t="s">
        <v>3668</v>
      </c>
      <c r="U308" t="s">
        <v>3669</v>
      </c>
      <c r="V308" t="s">
        <v>3670</v>
      </c>
      <c r="Z308">
        <v>111.943164020776</v>
      </c>
      <c r="AA308">
        <v>-7.9834668557083397</v>
      </c>
      <c r="AB308" t="s">
        <v>3671</v>
      </c>
      <c r="AC308" t="s">
        <v>216</v>
      </c>
      <c r="AL308" t="s">
        <v>217</v>
      </c>
      <c r="AM308" t="s">
        <v>3672</v>
      </c>
      <c r="AN308" t="s">
        <v>6</v>
      </c>
      <c r="AO308" s="57">
        <v>46243.329907407409</v>
      </c>
      <c r="AP308" s="57">
        <v>46274.333333333336</v>
      </c>
      <c r="AR308" t="s">
        <v>218</v>
      </c>
      <c r="AS308" t="s">
        <v>98</v>
      </c>
      <c r="AT308" t="s">
        <v>230</v>
      </c>
      <c r="AU308">
        <v>20260909</v>
      </c>
      <c r="AV308" t="s">
        <v>221</v>
      </c>
      <c r="AW308" t="s">
        <v>884</v>
      </c>
      <c r="AX308" t="s">
        <v>222</v>
      </c>
      <c r="BA308" s="57">
        <v>46274.333333333336</v>
      </c>
      <c r="BB308" t="s">
        <v>3672</v>
      </c>
      <c r="BC308">
        <v>2026</v>
      </c>
      <c r="BD308">
        <v>9</v>
      </c>
      <c r="BE308">
        <v>9</v>
      </c>
      <c r="BF308" s="6">
        <f t="shared" si="12"/>
        <v>46274</v>
      </c>
      <c r="BG308">
        <f t="shared" si="13"/>
        <v>-0.33333333333575865</v>
      </c>
      <c r="BH308" t="str">
        <f t="shared" si="14"/>
        <v>COMPLY</v>
      </c>
      <c r="BI308" t="str">
        <f>VLOOKUP(H308,Sheet2!$A$1:$B$270,2,FALSE)</f>
        <v>BLITAR</v>
      </c>
    </row>
    <row r="309" spans="1:61">
      <c r="A309">
        <v>308</v>
      </c>
      <c r="B309">
        <v>1002585896</v>
      </c>
      <c r="C309">
        <v>3</v>
      </c>
      <c r="D309" t="s">
        <v>38</v>
      </c>
      <c r="E309">
        <v>5</v>
      </c>
      <c r="F309" t="s">
        <v>90</v>
      </c>
      <c r="G309" t="s">
        <v>98</v>
      </c>
      <c r="H309" t="s">
        <v>295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46279.449965277781</v>
      </c>
      <c r="P309" s="57">
        <v>46279.670671296299</v>
      </c>
      <c r="Q309">
        <v>69389692</v>
      </c>
      <c r="S309">
        <v>152606246577</v>
      </c>
      <c r="T309" t="s">
        <v>7550</v>
      </c>
      <c r="U309" t="s">
        <v>7551</v>
      </c>
      <c r="V309" t="s">
        <v>7552</v>
      </c>
      <c r="Z309">
        <v>111.90401439999999</v>
      </c>
      <c r="AA309">
        <v>-8.0529393999999996</v>
      </c>
      <c r="AB309" t="s">
        <v>7553</v>
      </c>
      <c r="AC309" t="s">
        <v>216</v>
      </c>
      <c r="AL309" t="s">
        <v>217</v>
      </c>
      <c r="AM309" t="s">
        <v>7554</v>
      </c>
      <c r="AN309" t="s">
        <v>6</v>
      </c>
      <c r="AO309" t="s">
        <v>7134</v>
      </c>
      <c r="AP309" s="57">
        <v>46280.333333333336</v>
      </c>
      <c r="AR309" t="s">
        <v>218</v>
      </c>
      <c r="AS309" t="s">
        <v>98</v>
      </c>
      <c r="AT309" t="s">
        <v>230</v>
      </c>
      <c r="AU309">
        <v>20260914</v>
      </c>
      <c r="AV309" t="s">
        <v>221</v>
      </c>
      <c r="AW309" t="s">
        <v>7118</v>
      </c>
      <c r="AX309" t="s">
        <v>222</v>
      </c>
      <c r="BA309" s="57">
        <v>46280.333333333336</v>
      </c>
      <c r="BB309" t="s">
        <v>7554</v>
      </c>
      <c r="BC309">
        <v>2026</v>
      </c>
      <c r="BD309">
        <v>9</v>
      </c>
      <c r="BE309">
        <v>14</v>
      </c>
      <c r="BF309" s="6">
        <f t="shared" si="12"/>
        <v>46279</v>
      </c>
      <c r="BG309">
        <f t="shared" si="13"/>
        <v>-1.3333333333357587</v>
      </c>
      <c r="BH309" t="str">
        <f t="shared" si="14"/>
        <v>COMPLY</v>
      </c>
      <c r="BI309" t="str">
        <f>VLOOKUP(H309,Sheet2!$A$1:$B$270,2,FALSE)</f>
        <v>BLITAR</v>
      </c>
    </row>
    <row r="310" spans="1:61">
      <c r="A310">
        <v>309</v>
      </c>
      <c r="B310">
        <v>1002572000</v>
      </c>
      <c r="C310">
        <v>3</v>
      </c>
      <c r="D310" t="s">
        <v>38</v>
      </c>
      <c r="E310">
        <v>5</v>
      </c>
      <c r="F310" t="s">
        <v>90</v>
      </c>
      <c r="G310" t="s">
        <v>88</v>
      </c>
      <c r="H310" t="s">
        <v>426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46269.619409722225</v>
      </c>
      <c r="P310" s="57">
        <v>46269.749814814815</v>
      </c>
      <c r="Q310">
        <v>69383984</v>
      </c>
      <c r="S310">
        <v>152730235581</v>
      </c>
      <c r="T310" t="s">
        <v>4803</v>
      </c>
      <c r="U310" t="s">
        <v>4804</v>
      </c>
      <c r="V310" t="s">
        <v>4805</v>
      </c>
      <c r="Z310">
        <v>112.130173668265</v>
      </c>
      <c r="AA310">
        <v>-8.13253607081651</v>
      </c>
      <c r="AB310" t="s">
        <v>4806</v>
      </c>
      <c r="AC310" t="s">
        <v>216</v>
      </c>
      <c r="AL310" t="s">
        <v>217</v>
      </c>
      <c r="AM310" t="s">
        <v>4807</v>
      </c>
      <c r="AN310" t="s">
        <v>6</v>
      </c>
      <c r="AO310" s="57">
        <v>46121.621574074074</v>
      </c>
      <c r="AP310" s="57">
        <v>46270.541666666664</v>
      </c>
      <c r="AR310" t="s">
        <v>218</v>
      </c>
      <c r="AS310" t="s">
        <v>219</v>
      </c>
      <c r="AT310" t="s">
        <v>230</v>
      </c>
      <c r="AU310">
        <v>20260904</v>
      </c>
      <c r="AV310" t="s">
        <v>221</v>
      </c>
      <c r="AW310" t="s">
        <v>889</v>
      </c>
      <c r="AX310" t="s">
        <v>222</v>
      </c>
      <c r="BA310" s="57">
        <v>46270.541666666664</v>
      </c>
      <c r="BB310" t="s">
        <v>4807</v>
      </c>
      <c r="BC310">
        <v>2026</v>
      </c>
      <c r="BD310">
        <v>9</v>
      </c>
      <c r="BE310">
        <v>4</v>
      </c>
      <c r="BF310" s="6">
        <f t="shared" si="12"/>
        <v>46269</v>
      </c>
      <c r="BG310">
        <f t="shared" si="13"/>
        <v>-1.5416666666642413</v>
      </c>
      <c r="BH310" t="str">
        <f t="shared" si="14"/>
        <v>COMPLY</v>
      </c>
      <c r="BI310" t="str">
        <f>VLOOKUP(H310,Sheet2!$A$1:$B$270,2,FALSE)</f>
        <v>BLITAR</v>
      </c>
    </row>
    <row r="311" spans="1:61">
      <c r="A311">
        <v>310</v>
      </c>
      <c r="B311">
        <v>1002574656</v>
      </c>
      <c r="C311">
        <v>3</v>
      </c>
      <c r="D311" t="s">
        <v>38</v>
      </c>
      <c r="E311">
        <v>5</v>
      </c>
      <c r="F311" t="s">
        <v>90</v>
      </c>
      <c r="G311" t="s">
        <v>88</v>
      </c>
      <c r="H311" t="s">
        <v>426</v>
      </c>
      <c r="I311" t="s">
        <v>212</v>
      </c>
      <c r="J311" t="s">
        <v>213</v>
      </c>
      <c r="K311" t="s">
        <v>149</v>
      </c>
      <c r="M311" t="s">
        <v>76</v>
      </c>
      <c r="N311" t="s">
        <v>215</v>
      </c>
      <c r="O311" s="57">
        <v>46272.487314814818</v>
      </c>
      <c r="P311" s="57">
        <v>46272.694537037038</v>
      </c>
      <c r="Q311">
        <v>69382891</v>
      </c>
      <c r="S311">
        <v>152730235593</v>
      </c>
      <c r="T311" t="s">
        <v>2647</v>
      </c>
      <c r="U311" t="s">
        <v>4212</v>
      </c>
      <c r="V311" t="s">
        <v>4213</v>
      </c>
      <c r="Z311">
        <v>112.169483</v>
      </c>
      <c r="AA311">
        <v>-8.0993759999999995</v>
      </c>
      <c r="AB311" t="s">
        <v>2650</v>
      </c>
      <c r="AC311" t="s">
        <v>229</v>
      </c>
      <c r="AL311" t="s">
        <v>217</v>
      </c>
      <c r="AM311" t="s">
        <v>4214</v>
      </c>
      <c r="AN311" t="s">
        <v>6</v>
      </c>
      <c r="AO311" s="57">
        <v>46212.496481481481</v>
      </c>
      <c r="AQ311" t="s">
        <v>2155</v>
      </c>
      <c r="AR311" t="s">
        <v>218</v>
      </c>
      <c r="AS311" t="s">
        <v>219</v>
      </c>
      <c r="AT311" t="s">
        <v>230</v>
      </c>
      <c r="AU311">
        <v>20260907</v>
      </c>
      <c r="AV311" t="s">
        <v>221</v>
      </c>
      <c r="AW311" t="s">
        <v>544</v>
      </c>
      <c r="AX311" t="s">
        <v>222</v>
      </c>
      <c r="BA311" s="57">
        <v>46272.291666666664</v>
      </c>
      <c r="BB311" t="s">
        <v>4214</v>
      </c>
      <c r="BC311">
        <v>2026</v>
      </c>
      <c r="BD311">
        <v>9</v>
      </c>
      <c r="BE311">
        <v>7</v>
      </c>
      <c r="BF311" s="6">
        <f t="shared" si="12"/>
        <v>46272</v>
      </c>
      <c r="BG311">
        <f t="shared" si="13"/>
        <v>-0.29166666666424135</v>
      </c>
      <c r="BH311" t="str">
        <f t="shared" si="14"/>
        <v>COMPLY</v>
      </c>
      <c r="BI311" t="str">
        <f>VLOOKUP(H311,Sheet2!$A$1:$B$270,2,FALSE)</f>
        <v>BLITAR</v>
      </c>
    </row>
    <row r="312" spans="1:61">
      <c r="A312">
        <v>311</v>
      </c>
      <c r="B312">
        <v>1002574276</v>
      </c>
      <c r="C312">
        <v>3</v>
      </c>
      <c r="D312" t="s">
        <v>38</v>
      </c>
      <c r="E312">
        <v>5</v>
      </c>
      <c r="F312" t="s">
        <v>90</v>
      </c>
      <c r="G312" t="s">
        <v>88</v>
      </c>
      <c r="H312" t="s">
        <v>426</v>
      </c>
      <c r="I312" t="s">
        <v>212</v>
      </c>
      <c r="J312" t="s">
        <v>213</v>
      </c>
      <c r="K312" t="s">
        <v>149</v>
      </c>
      <c r="M312" t="s">
        <v>76</v>
      </c>
      <c r="N312" t="s">
        <v>581</v>
      </c>
      <c r="O312" s="57">
        <v>46272.435416666667</v>
      </c>
      <c r="P312" s="57">
        <v>46273.729733796295</v>
      </c>
      <c r="Q312">
        <v>66525052</v>
      </c>
      <c r="S312">
        <v>152730235590</v>
      </c>
      <c r="T312" t="s">
        <v>3819</v>
      </c>
      <c r="U312" t="s">
        <v>4134</v>
      </c>
      <c r="V312" t="s">
        <v>4135</v>
      </c>
      <c r="Z312">
        <v>112.167298793792</v>
      </c>
      <c r="AA312">
        <v>-8.0999769187033692</v>
      </c>
      <c r="AB312" t="s">
        <v>4136</v>
      </c>
      <c r="AC312" t="s">
        <v>225</v>
      </c>
      <c r="AL312" t="s">
        <v>217</v>
      </c>
      <c r="AM312" t="s">
        <v>4137</v>
      </c>
      <c r="AN312" t="s">
        <v>6</v>
      </c>
      <c r="AO312" s="57">
        <v>46212.444421296299</v>
      </c>
      <c r="AP312" s="57">
        <v>46273.625</v>
      </c>
      <c r="AR312" t="s">
        <v>218</v>
      </c>
      <c r="AS312" t="s">
        <v>219</v>
      </c>
      <c r="AT312" t="s">
        <v>230</v>
      </c>
      <c r="AU312">
        <v>20260908</v>
      </c>
      <c r="AV312" t="s">
        <v>221</v>
      </c>
      <c r="AW312" t="s">
        <v>550</v>
      </c>
      <c r="AX312" t="s">
        <v>222</v>
      </c>
      <c r="BA312" s="57">
        <v>46273.625</v>
      </c>
      <c r="BB312" t="s">
        <v>4137</v>
      </c>
      <c r="BC312">
        <v>2026</v>
      </c>
      <c r="BD312">
        <v>9</v>
      </c>
      <c r="BE312">
        <v>8</v>
      </c>
      <c r="BF312" s="6">
        <f t="shared" si="12"/>
        <v>46273</v>
      </c>
      <c r="BG312">
        <f t="shared" si="13"/>
        <v>-0.625</v>
      </c>
      <c r="BH312" t="str">
        <f t="shared" si="14"/>
        <v>COMPLY</v>
      </c>
      <c r="BI312" t="str">
        <f>VLOOKUP(H312,Sheet2!$A$1:$B$270,2,FALSE)</f>
        <v>BLITAR</v>
      </c>
    </row>
    <row r="313" spans="1:61">
      <c r="A313">
        <v>312</v>
      </c>
      <c r="B313">
        <v>1002569090</v>
      </c>
      <c r="C313">
        <v>3</v>
      </c>
      <c r="D313" t="s">
        <v>38</v>
      </c>
      <c r="E313">
        <v>5</v>
      </c>
      <c r="F313" t="s">
        <v>90</v>
      </c>
      <c r="G313" t="s">
        <v>88</v>
      </c>
      <c r="H313" t="s">
        <v>426</v>
      </c>
      <c r="I313" t="s">
        <v>212</v>
      </c>
      <c r="J313" t="s">
        <v>213</v>
      </c>
      <c r="K313" t="s">
        <v>149</v>
      </c>
      <c r="L313" t="s">
        <v>214</v>
      </c>
      <c r="M313" t="s">
        <v>2154</v>
      </c>
      <c r="N313" t="s">
        <v>215</v>
      </c>
      <c r="O313" s="57">
        <v>46268.42287037037</v>
      </c>
      <c r="P313" s="57">
        <v>46272.487303240741</v>
      </c>
      <c r="Q313">
        <v>69382891</v>
      </c>
      <c r="S313">
        <v>152730235562</v>
      </c>
      <c r="T313" t="s">
        <v>2647</v>
      </c>
      <c r="U313" t="s">
        <v>2648</v>
      </c>
      <c r="V313" t="s">
        <v>2649</v>
      </c>
      <c r="Z313">
        <v>112.169436670564</v>
      </c>
      <c r="AA313">
        <v>-8.0990096680674206</v>
      </c>
      <c r="AB313" t="s">
        <v>2650</v>
      </c>
      <c r="AC313" t="s">
        <v>236</v>
      </c>
      <c r="AL313" t="s">
        <v>217</v>
      </c>
      <c r="AM313" t="s">
        <v>2651</v>
      </c>
      <c r="AN313" t="s">
        <v>6</v>
      </c>
      <c r="AO313" s="57">
        <v>46090.423622685186</v>
      </c>
      <c r="AP313" s="57">
        <v>46269.333333333336</v>
      </c>
      <c r="AR313" t="s">
        <v>14</v>
      </c>
      <c r="AS313" t="s">
        <v>219</v>
      </c>
      <c r="AT313" t="s">
        <v>230</v>
      </c>
      <c r="AV313" t="s">
        <v>5562</v>
      </c>
      <c r="AW313" t="s">
        <v>885</v>
      </c>
      <c r="AX313" t="s">
        <v>222</v>
      </c>
      <c r="BA313" s="57">
        <v>46269.333333333336</v>
      </c>
      <c r="BB313" t="s">
        <v>2651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str">
        <f>VLOOKUP(H313,Sheet2!$A$1:$B$270,2,FALSE)</f>
        <v>BLITAR</v>
      </c>
    </row>
    <row r="314" spans="1:61">
      <c r="A314">
        <v>313</v>
      </c>
      <c r="B314">
        <v>1002579442</v>
      </c>
      <c r="C314">
        <v>3</v>
      </c>
      <c r="D314" t="s">
        <v>59</v>
      </c>
      <c r="E314">
        <v>4</v>
      </c>
      <c r="F314" t="s">
        <v>242</v>
      </c>
      <c r="G314" t="s">
        <v>542</v>
      </c>
      <c r="H314" t="s">
        <v>5889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46274.691620370373</v>
      </c>
      <c r="P314" s="57">
        <v>46275.628333333334</v>
      </c>
      <c r="Q314">
        <v>69387158</v>
      </c>
      <c r="S314">
        <v>146140112263</v>
      </c>
      <c r="T314" t="s">
        <v>5890</v>
      </c>
      <c r="U314" t="s">
        <v>5891</v>
      </c>
      <c r="V314" t="s">
        <v>5892</v>
      </c>
      <c r="Z314">
        <v>109.5091176</v>
      </c>
      <c r="AA314">
        <v>-7.6629604999999996</v>
      </c>
      <c r="AB314" t="s">
        <v>5893</v>
      </c>
      <c r="AC314" t="s">
        <v>236</v>
      </c>
      <c r="AL314" t="s">
        <v>217</v>
      </c>
      <c r="AM314" t="s">
        <v>5894</v>
      </c>
      <c r="AN314" t="s">
        <v>6</v>
      </c>
      <c r="AO314" s="57">
        <v>46274.694363425922</v>
      </c>
      <c r="AP314" s="57">
        <v>46276.458333333336</v>
      </c>
      <c r="AR314" t="s">
        <v>218</v>
      </c>
      <c r="AS314" t="s">
        <v>5774</v>
      </c>
      <c r="AT314" t="s">
        <v>230</v>
      </c>
      <c r="AU314">
        <v>20260910</v>
      </c>
      <c r="AV314" t="s">
        <v>221</v>
      </c>
      <c r="AW314" t="s">
        <v>882</v>
      </c>
      <c r="AX314" t="s">
        <v>222</v>
      </c>
      <c r="BA314" s="57">
        <v>46276.458333333336</v>
      </c>
      <c r="BB314" t="s">
        <v>5894</v>
      </c>
      <c r="BC314">
        <v>2026</v>
      </c>
      <c r="BD314">
        <v>9</v>
      </c>
      <c r="BE314">
        <v>10</v>
      </c>
      <c r="BF314" s="6">
        <f t="shared" si="12"/>
        <v>46275</v>
      </c>
      <c r="BG314">
        <f t="shared" si="13"/>
        <v>-1.4583333333357587</v>
      </c>
      <c r="BH314" t="str">
        <f t="shared" si="14"/>
        <v>COMPLY</v>
      </c>
      <c r="BI314" t="e">
        <f>VLOOKUP(H314,Sheet2!$A$1:$B$270,2,FALSE)</f>
        <v>#N/A</v>
      </c>
    </row>
    <row r="315" spans="1:61">
      <c r="A315">
        <v>314</v>
      </c>
      <c r="B315">
        <v>1002580268</v>
      </c>
      <c r="C315">
        <v>3</v>
      </c>
      <c r="D315" t="s">
        <v>59</v>
      </c>
      <c r="E315">
        <v>4</v>
      </c>
      <c r="F315" t="s">
        <v>242</v>
      </c>
      <c r="G315" t="s">
        <v>542</v>
      </c>
      <c r="H315" t="s">
        <v>5889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46275.447870370372</v>
      </c>
      <c r="P315" s="57">
        <v>46276.581817129627</v>
      </c>
      <c r="Q315">
        <v>69387475</v>
      </c>
      <c r="S315">
        <v>146140112346</v>
      </c>
      <c r="T315" t="s">
        <v>6681</v>
      </c>
      <c r="U315" t="s">
        <v>6682</v>
      </c>
      <c r="V315" t="s">
        <v>6683</v>
      </c>
      <c r="Z315">
        <v>109.39037695527</v>
      </c>
      <c r="AA315">
        <v>-7.62604687821627</v>
      </c>
      <c r="AB315" t="s">
        <v>6684</v>
      </c>
      <c r="AC315" t="s">
        <v>216</v>
      </c>
      <c r="AL315" t="s">
        <v>217</v>
      </c>
      <c r="AM315" t="s">
        <v>6626</v>
      </c>
      <c r="AN315" t="s">
        <v>6</v>
      </c>
      <c r="AO315" s="57">
        <v>46304.45484953704</v>
      </c>
      <c r="AP315" s="57">
        <v>46276.625</v>
      </c>
      <c r="AR315" t="s">
        <v>218</v>
      </c>
      <c r="AS315" t="s">
        <v>5774</v>
      </c>
      <c r="AT315" t="s">
        <v>230</v>
      </c>
      <c r="AU315">
        <v>20260911</v>
      </c>
      <c r="AV315" t="s">
        <v>221</v>
      </c>
      <c r="AW315" t="s">
        <v>881</v>
      </c>
      <c r="AX315" t="s">
        <v>222</v>
      </c>
      <c r="BA315" s="57">
        <v>46276.625</v>
      </c>
      <c r="BB315" t="s">
        <v>6626</v>
      </c>
      <c r="BC315">
        <v>2026</v>
      </c>
      <c r="BD315">
        <v>9</v>
      </c>
      <c r="BE315">
        <v>11</v>
      </c>
      <c r="BF315" s="6">
        <f t="shared" si="12"/>
        <v>46276</v>
      </c>
      <c r="BG315">
        <f t="shared" si="13"/>
        <v>-0.625</v>
      </c>
      <c r="BH315" t="str">
        <f t="shared" si="14"/>
        <v>COMPLY</v>
      </c>
      <c r="BI315" t="e">
        <f>VLOOKUP(H315,Sheet2!$A$1:$B$270,2,FALSE)</f>
        <v>#N/A</v>
      </c>
    </row>
    <row r="316" spans="1:61">
      <c r="A316">
        <v>315</v>
      </c>
      <c r="B316">
        <v>1002583901</v>
      </c>
      <c r="C316">
        <v>3</v>
      </c>
      <c r="D316" t="s">
        <v>59</v>
      </c>
      <c r="E316">
        <v>4</v>
      </c>
      <c r="F316" t="s">
        <v>242</v>
      </c>
      <c r="G316" t="s">
        <v>542</v>
      </c>
      <c r="H316" t="s">
        <v>5889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46277.46665509259</v>
      </c>
      <c r="P316" s="57">
        <v>46280.315648148149</v>
      </c>
      <c r="Q316">
        <v>69388875</v>
      </c>
      <c r="S316">
        <v>146140112352</v>
      </c>
      <c r="T316" t="s">
        <v>7555</v>
      </c>
      <c r="U316" t="s">
        <v>7556</v>
      </c>
      <c r="V316" t="s">
        <v>7557</v>
      </c>
      <c r="Z316">
        <v>109.4906732</v>
      </c>
      <c r="AA316">
        <v>-7.6764351</v>
      </c>
      <c r="AB316" t="s">
        <v>7558</v>
      </c>
      <c r="AC316" t="s">
        <v>236</v>
      </c>
      <c r="AL316" t="s">
        <v>217</v>
      </c>
      <c r="AM316" t="s">
        <v>7559</v>
      </c>
      <c r="AN316" t="s">
        <v>6</v>
      </c>
      <c r="AO316" s="57">
        <v>46365.475659722222</v>
      </c>
      <c r="AP316" s="57">
        <v>46278.625</v>
      </c>
      <c r="AR316" t="s">
        <v>218</v>
      </c>
      <c r="AS316" t="s">
        <v>5774</v>
      </c>
      <c r="AT316" t="s">
        <v>230</v>
      </c>
      <c r="AU316">
        <v>20260915</v>
      </c>
      <c r="AV316" t="s">
        <v>221</v>
      </c>
      <c r="AW316" t="s">
        <v>237</v>
      </c>
      <c r="AX316" t="s">
        <v>222</v>
      </c>
      <c r="BA316" s="57">
        <v>46278.625</v>
      </c>
      <c r="BB316" t="s">
        <v>7559</v>
      </c>
      <c r="BC316">
        <v>2026</v>
      </c>
      <c r="BD316">
        <v>9</v>
      </c>
      <c r="BE316">
        <v>15</v>
      </c>
      <c r="BF316" s="6">
        <f t="shared" si="12"/>
        <v>46280</v>
      </c>
      <c r="BG316">
        <f t="shared" si="13"/>
        <v>1.375</v>
      </c>
      <c r="BH316" t="str">
        <f t="shared" si="14"/>
        <v>NOT COMPLY</v>
      </c>
      <c r="BI316" t="e">
        <f>VLOOKUP(H316,Sheet2!$A$1:$B$270,2,FALSE)</f>
        <v>#N/A</v>
      </c>
    </row>
    <row r="317" spans="1:61">
      <c r="A317">
        <v>316</v>
      </c>
      <c r="B317">
        <v>1002579306</v>
      </c>
      <c r="C317">
        <v>3</v>
      </c>
      <c r="D317" t="s">
        <v>59</v>
      </c>
      <c r="E317">
        <v>4</v>
      </c>
      <c r="F317" t="s">
        <v>242</v>
      </c>
      <c r="G317" t="s">
        <v>542</v>
      </c>
      <c r="H317" t="s">
        <v>5769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46274.664537037039</v>
      </c>
      <c r="P317" s="57">
        <v>46275.622777777775</v>
      </c>
      <c r="Q317">
        <v>69387109</v>
      </c>
      <c r="S317">
        <v>141177105472</v>
      </c>
      <c r="T317" t="s">
        <v>5820</v>
      </c>
      <c r="U317" t="s">
        <v>5821</v>
      </c>
      <c r="V317" t="s">
        <v>5822</v>
      </c>
      <c r="Z317">
        <v>109.492532</v>
      </c>
      <c r="AA317">
        <v>-7.7409369999999997</v>
      </c>
      <c r="AB317" t="s">
        <v>5823</v>
      </c>
      <c r="AC317" t="s">
        <v>236</v>
      </c>
      <c r="AL317" t="s">
        <v>217</v>
      </c>
      <c r="AM317" t="s">
        <v>5824</v>
      </c>
      <c r="AN317" t="s">
        <v>6</v>
      </c>
      <c r="AO317" s="57">
        <v>46274.674039351848</v>
      </c>
      <c r="AP317" s="57">
        <v>46277.333333333336</v>
      </c>
      <c r="AR317" t="s">
        <v>218</v>
      </c>
      <c r="AS317" t="s">
        <v>5774</v>
      </c>
      <c r="AT317" t="s">
        <v>230</v>
      </c>
      <c r="AU317">
        <v>20260910</v>
      </c>
      <c r="AV317" t="s">
        <v>221</v>
      </c>
      <c r="AW317" t="s">
        <v>919</v>
      </c>
      <c r="AX317" t="s">
        <v>222</v>
      </c>
      <c r="BA317" s="57">
        <v>46277.333333333336</v>
      </c>
      <c r="BB317" t="s">
        <v>5824</v>
      </c>
      <c r="BC317">
        <v>2026</v>
      </c>
      <c r="BD317">
        <v>9</v>
      </c>
      <c r="BE317">
        <v>10</v>
      </c>
      <c r="BF317" s="6">
        <f t="shared" si="12"/>
        <v>46275</v>
      </c>
      <c r="BG317">
        <f t="shared" si="13"/>
        <v>-2.3333333333357587</v>
      </c>
      <c r="BH317" t="str">
        <f t="shared" si="14"/>
        <v>COMPLY</v>
      </c>
      <c r="BI317" t="e">
        <f>VLOOKUP(H317,Sheet2!$A$1:$B$270,2,FALSE)</f>
        <v>#N/A</v>
      </c>
    </row>
    <row r="318" spans="1:61">
      <c r="A318">
        <v>317</v>
      </c>
      <c r="B318">
        <v>1002578577</v>
      </c>
      <c r="C318">
        <v>3</v>
      </c>
      <c r="D318" t="s">
        <v>59</v>
      </c>
      <c r="E318">
        <v>4</v>
      </c>
      <c r="F318" t="s">
        <v>242</v>
      </c>
      <c r="G318" t="s">
        <v>542</v>
      </c>
      <c r="H318" t="s">
        <v>5769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46274.499976851854</v>
      </c>
      <c r="P318" s="57">
        <v>46275.562916666669</v>
      </c>
      <c r="Q318">
        <v>69386829</v>
      </c>
      <c r="S318">
        <v>141177105475</v>
      </c>
      <c r="T318" t="s">
        <v>5770</v>
      </c>
      <c r="U318" t="s">
        <v>7028</v>
      </c>
      <c r="V318" t="s">
        <v>5771</v>
      </c>
      <c r="Z318">
        <v>109.502386</v>
      </c>
      <c r="AA318">
        <v>-7.7344580000000001</v>
      </c>
      <c r="AB318" t="s">
        <v>5772</v>
      </c>
      <c r="AC318" t="s">
        <v>236</v>
      </c>
      <c r="AL318" t="s">
        <v>217</v>
      </c>
      <c r="AM318" t="s">
        <v>5773</v>
      </c>
      <c r="AN318" t="s">
        <v>6</v>
      </c>
      <c r="AO318" s="57">
        <v>46274.507303240738</v>
      </c>
      <c r="AP318" s="57">
        <v>46277.333333333336</v>
      </c>
      <c r="AR318" t="s">
        <v>218</v>
      </c>
      <c r="AS318" t="s">
        <v>5774</v>
      </c>
      <c r="AT318" t="s">
        <v>230</v>
      </c>
      <c r="AU318">
        <v>20260910</v>
      </c>
      <c r="AV318" t="s">
        <v>221</v>
      </c>
      <c r="AW318" t="s">
        <v>889</v>
      </c>
      <c r="AX318" t="s">
        <v>222</v>
      </c>
      <c r="BA318" s="57">
        <v>46277.333333333336</v>
      </c>
      <c r="BB318" t="s">
        <v>5773</v>
      </c>
      <c r="BC318">
        <v>2026</v>
      </c>
      <c r="BD318">
        <v>9</v>
      </c>
      <c r="BE318">
        <v>10</v>
      </c>
      <c r="BF318" s="6">
        <f t="shared" si="12"/>
        <v>46275</v>
      </c>
      <c r="BG318">
        <f t="shared" si="13"/>
        <v>-2.3333333333357587</v>
      </c>
      <c r="BH318" t="str">
        <f t="shared" si="14"/>
        <v>COMPLY</v>
      </c>
      <c r="BI318" t="e">
        <f>VLOOKUP(H318,Sheet2!$A$1:$B$270,2,FALSE)</f>
        <v>#N/A</v>
      </c>
    </row>
    <row r="319" spans="1:61">
      <c r="A319">
        <v>318</v>
      </c>
      <c r="B319">
        <v>1002586806</v>
      </c>
      <c r="C319">
        <v>3</v>
      </c>
      <c r="D319" t="s">
        <v>59</v>
      </c>
      <c r="E319">
        <v>4</v>
      </c>
      <c r="F319" t="s">
        <v>242</v>
      </c>
      <c r="G319" t="s">
        <v>542</v>
      </c>
      <c r="H319" t="s">
        <v>5769</v>
      </c>
      <c r="I319" t="s">
        <v>212</v>
      </c>
      <c r="J319" t="s">
        <v>213</v>
      </c>
      <c r="K319" t="s">
        <v>149</v>
      </c>
      <c r="M319" t="s">
        <v>76</v>
      </c>
      <c r="N319" t="s">
        <v>215</v>
      </c>
      <c r="O319" s="57">
        <v>46279.610960648148</v>
      </c>
      <c r="P319" s="57">
        <v>46281.411423611113</v>
      </c>
      <c r="Q319">
        <v>69389966</v>
      </c>
      <c r="S319">
        <v>141177105491</v>
      </c>
      <c r="T319" t="s">
        <v>7560</v>
      </c>
      <c r="U319" t="s">
        <v>7561</v>
      </c>
      <c r="V319" t="s">
        <v>7562</v>
      </c>
      <c r="Z319">
        <v>109.574986696243</v>
      </c>
      <c r="AA319">
        <v>-7.6286920633284803</v>
      </c>
      <c r="AB319" t="s">
        <v>7563</v>
      </c>
      <c r="AC319" t="s">
        <v>285</v>
      </c>
      <c r="AL319" t="s">
        <v>217</v>
      </c>
      <c r="AM319" t="s">
        <v>7564</v>
      </c>
      <c r="AN319" t="s">
        <v>6</v>
      </c>
      <c r="AO319" t="s">
        <v>7152</v>
      </c>
      <c r="AP319" s="57">
        <v>46281.333333333336</v>
      </c>
      <c r="AR319" t="s">
        <v>218</v>
      </c>
      <c r="AS319" t="s">
        <v>5774</v>
      </c>
      <c r="AT319" t="s">
        <v>230</v>
      </c>
      <c r="AU319">
        <v>20260916</v>
      </c>
      <c r="AV319" t="s">
        <v>221</v>
      </c>
      <c r="AW319" t="s">
        <v>545</v>
      </c>
      <c r="AX319" t="s">
        <v>222</v>
      </c>
      <c r="BA319" s="57">
        <v>46281.333333333336</v>
      </c>
      <c r="BB319" t="s">
        <v>7564</v>
      </c>
      <c r="BC319">
        <v>2026</v>
      </c>
      <c r="BD319">
        <v>9</v>
      </c>
      <c r="BE319">
        <v>16</v>
      </c>
      <c r="BF319" s="6">
        <f t="shared" si="12"/>
        <v>46281</v>
      </c>
      <c r="BG319">
        <f t="shared" si="13"/>
        <v>-0.33333333333575865</v>
      </c>
      <c r="BH319" t="str">
        <f t="shared" si="14"/>
        <v>COMPLY</v>
      </c>
      <c r="BI319" t="e">
        <f>VLOOKUP(H319,Sheet2!$A$1:$B$270,2,FALSE)</f>
        <v>#N/A</v>
      </c>
    </row>
    <row r="320" spans="1:61">
      <c r="A320">
        <v>319</v>
      </c>
      <c r="B320">
        <v>1002584797</v>
      </c>
      <c r="C320">
        <v>3</v>
      </c>
      <c r="D320" t="s">
        <v>59</v>
      </c>
      <c r="E320">
        <v>4</v>
      </c>
      <c r="F320" t="s">
        <v>242</v>
      </c>
      <c r="G320" t="s">
        <v>542</v>
      </c>
      <c r="H320" t="s">
        <v>5769</v>
      </c>
      <c r="I320" t="s">
        <v>212</v>
      </c>
      <c r="J320" t="s">
        <v>213</v>
      </c>
      <c r="K320" t="s">
        <v>149</v>
      </c>
      <c r="M320" t="s">
        <v>970</v>
      </c>
      <c r="N320" t="s">
        <v>215</v>
      </c>
      <c r="O320" s="57">
        <v>46278.51358796296</v>
      </c>
      <c r="P320" s="57">
        <v>46278.515335648146</v>
      </c>
      <c r="Q320">
        <v>69389313</v>
      </c>
      <c r="S320">
        <v>141177105483</v>
      </c>
      <c r="T320" t="s">
        <v>7560</v>
      </c>
      <c r="U320" t="s">
        <v>7565</v>
      </c>
      <c r="Z320">
        <v>109.584019023436</v>
      </c>
      <c r="AA320">
        <v>-7.6257607076020504</v>
      </c>
      <c r="AB320" t="s">
        <v>7566</v>
      </c>
      <c r="AC320" t="s">
        <v>285</v>
      </c>
      <c r="AO320" t="s">
        <v>7425</v>
      </c>
      <c r="AR320" t="s">
        <v>327</v>
      </c>
      <c r="AS320" t="s">
        <v>5774</v>
      </c>
      <c r="AT320" t="s">
        <v>230</v>
      </c>
      <c r="AV320" t="s">
        <v>971</v>
      </c>
      <c r="AW320" t="s">
        <v>544</v>
      </c>
      <c r="AX320" t="s">
        <v>222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:61">
      <c r="A321">
        <v>320</v>
      </c>
      <c r="B321">
        <v>1002564818</v>
      </c>
      <c r="C321">
        <v>3</v>
      </c>
      <c r="D321" t="s">
        <v>59</v>
      </c>
      <c r="E321">
        <v>4</v>
      </c>
      <c r="F321" t="s">
        <v>242</v>
      </c>
      <c r="G321" t="s">
        <v>542</v>
      </c>
      <c r="H321" t="s">
        <v>845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46266.447870370372</v>
      </c>
      <c r="P321" s="57">
        <v>46267.503321759257</v>
      </c>
      <c r="Q321">
        <v>69381321</v>
      </c>
      <c r="S321">
        <v>142141120250</v>
      </c>
      <c r="T321" t="s">
        <v>1110</v>
      </c>
      <c r="U321" t="s">
        <v>1111</v>
      </c>
      <c r="V321" t="s">
        <v>1112</v>
      </c>
      <c r="Z321">
        <v>109.61434250000001</v>
      </c>
      <c r="AA321">
        <v>-7.7214121999999996</v>
      </c>
      <c r="AB321" t="s">
        <v>1113</v>
      </c>
      <c r="AC321" t="s">
        <v>236</v>
      </c>
      <c r="AL321" t="s">
        <v>217</v>
      </c>
      <c r="AM321" t="s">
        <v>1114</v>
      </c>
      <c r="AN321" t="s">
        <v>6</v>
      </c>
      <c r="AO321" s="57">
        <v>46031.454826388886</v>
      </c>
      <c r="AP321" s="57">
        <v>46267.333333333336</v>
      </c>
      <c r="AR321" t="s">
        <v>218</v>
      </c>
      <c r="AS321" t="s">
        <v>219</v>
      </c>
      <c r="AT321" t="s">
        <v>230</v>
      </c>
      <c r="AU321">
        <v>20260902</v>
      </c>
      <c r="AV321" t="s">
        <v>221</v>
      </c>
      <c r="AW321" t="s">
        <v>889</v>
      </c>
      <c r="AX321" t="s">
        <v>222</v>
      </c>
      <c r="BA321" s="57">
        <v>46267.333333333336</v>
      </c>
      <c r="BB321" t="s">
        <v>1114</v>
      </c>
      <c r="BC321">
        <v>2026</v>
      </c>
      <c r="BD321">
        <v>9</v>
      </c>
      <c r="BE321">
        <v>2</v>
      </c>
      <c r="BF321" s="6">
        <f t="shared" si="12"/>
        <v>46267</v>
      </c>
      <c r="BG321">
        <f t="shared" si="13"/>
        <v>-0.33333333333575865</v>
      </c>
      <c r="BH321" t="str">
        <f t="shared" si="14"/>
        <v>COMPLY</v>
      </c>
      <c r="BI321" t="e">
        <f>VLOOKUP(H321,Sheet2!$A$1:$B$270,2,FALSE)</f>
        <v>#N/A</v>
      </c>
    </row>
    <row r="322" spans="1:61">
      <c r="A322">
        <v>321</v>
      </c>
      <c r="B322">
        <v>1002588606</v>
      </c>
      <c r="C322">
        <v>3</v>
      </c>
      <c r="D322" t="s">
        <v>59</v>
      </c>
      <c r="E322">
        <v>4</v>
      </c>
      <c r="F322" t="s">
        <v>242</v>
      </c>
      <c r="G322" t="s">
        <v>542</v>
      </c>
      <c r="H322" t="s">
        <v>845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46280.479108796295</v>
      </c>
      <c r="P322" s="57">
        <v>46281.337453703702</v>
      </c>
      <c r="Q322">
        <v>69390593</v>
      </c>
      <c r="S322">
        <v>142141120290</v>
      </c>
      <c r="T322" t="s">
        <v>7567</v>
      </c>
      <c r="U322" t="s">
        <v>7568</v>
      </c>
      <c r="V322" t="s">
        <v>7569</v>
      </c>
      <c r="Z322">
        <v>109.6625624</v>
      </c>
      <c r="AA322">
        <v>-7.6907214000000002</v>
      </c>
      <c r="AB322" t="s">
        <v>7570</v>
      </c>
      <c r="AC322" t="s">
        <v>236</v>
      </c>
      <c r="AL322" t="s">
        <v>217</v>
      </c>
      <c r="AM322" t="s">
        <v>7571</v>
      </c>
      <c r="AN322" t="s">
        <v>6</v>
      </c>
      <c r="AO322" t="s">
        <v>7039</v>
      </c>
      <c r="AP322" s="57">
        <v>46281.333333333336</v>
      </c>
      <c r="AR322" t="s">
        <v>218</v>
      </c>
      <c r="AS322" t="s">
        <v>219</v>
      </c>
      <c r="AT322" t="s">
        <v>230</v>
      </c>
      <c r="AU322">
        <v>20260916</v>
      </c>
      <c r="AV322" t="s">
        <v>221</v>
      </c>
      <c r="AW322" t="s">
        <v>7118</v>
      </c>
      <c r="AX322" t="s">
        <v>222</v>
      </c>
      <c r="BA322" s="57">
        <v>46281.333333333336</v>
      </c>
      <c r="BB322" t="s">
        <v>7571</v>
      </c>
      <c r="BC322">
        <v>2026</v>
      </c>
      <c r="BD322">
        <v>9</v>
      </c>
      <c r="BE322">
        <v>16</v>
      </c>
      <c r="BF322" s="6">
        <f t="shared" ref="BF322:BF385" si="15">DATE(BC322,BD322,BE322)</f>
        <v>46281</v>
      </c>
      <c r="BG322">
        <f t="shared" ref="BG322:BG385" si="16">BF322-BA322</f>
        <v>-0.33333333333575865</v>
      </c>
      <c r="BH322" t="str">
        <f t="shared" ref="BH322:BH385" si="17">IF(BG322=1,"COMPLY",IF(BG322&lt;1,"COMPLY","NOT COMPLY"))</f>
        <v>COMPLY</v>
      </c>
      <c r="BI322" t="e">
        <f>VLOOKUP(H322,Sheet2!$A$1:$B$270,2,FALSE)</f>
        <v>#N/A</v>
      </c>
    </row>
    <row r="323" spans="1:61">
      <c r="A323">
        <v>322</v>
      </c>
      <c r="B323">
        <v>1002588813</v>
      </c>
      <c r="C323">
        <v>3</v>
      </c>
      <c r="D323" t="s">
        <v>59</v>
      </c>
      <c r="E323">
        <v>4</v>
      </c>
      <c r="F323" t="s">
        <v>242</v>
      </c>
      <c r="G323" t="s">
        <v>542</v>
      </c>
      <c r="H323" t="s">
        <v>845</v>
      </c>
      <c r="I323" t="s">
        <v>212</v>
      </c>
      <c r="J323" t="s">
        <v>213</v>
      </c>
      <c r="K323" t="s">
        <v>149</v>
      </c>
      <c r="L323" t="s">
        <v>214</v>
      </c>
      <c r="M323" t="s">
        <v>224</v>
      </c>
      <c r="N323" t="s">
        <v>215</v>
      </c>
      <c r="O323" s="57">
        <v>46280.520821759259</v>
      </c>
      <c r="P323" s="57">
        <v>46281.473599537036</v>
      </c>
      <c r="Q323">
        <v>69390637</v>
      </c>
      <c r="S323">
        <v>142141120293</v>
      </c>
      <c r="T323" t="s">
        <v>7572</v>
      </c>
      <c r="U323" t="s">
        <v>7573</v>
      </c>
      <c r="V323" t="s">
        <v>7574</v>
      </c>
      <c r="Z323">
        <v>109.66202199999999</v>
      </c>
      <c r="AA323">
        <v>-7.7032080000000001</v>
      </c>
      <c r="AB323" t="s">
        <v>7575</v>
      </c>
      <c r="AC323" t="s">
        <v>236</v>
      </c>
      <c r="AL323" t="s">
        <v>217</v>
      </c>
      <c r="AM323" t="s">
        <v>7576</v>
      </c>
      <c r="AN323" t="s">
        <v>6</v>
      </c>
      <c r="AO323" t="s">
        <v>7516</v>
      </c>
      <c r="AP323" s="57">
        <v>46281.458333333336</v>
      </c>
      <c r="AR323" t="s">
        <v>18</v>
      </c>
      <c r="AS323" t="s">
        <v>219</v>
      </c>
      <c r="AT323" t="s">
        <v>230</v>
      </c>
      <c r="AV323" t="s">
        <v>226</v>
      </c>
      <c r="AW323" t="s">
        <v>7577</v>
      </c>
      <c r="AX323" t="s">
        <v>222</v>
      </c>
      <c r="BA323" s="57">
        <v>46281.458333333336</v>
      </c>
      <c r="BB323" t="s">
        <v>7576</v>
      </c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e">
        <f>VLOOKUP(H323,Sheet2!$A$1:$B$270,2,FALSE)</f>
        <v>#N/A</v>
      </c>
    </row>
    <row r="324" spans="1:61">
      <c r="A324">
        <v>323</v>
      </c>
      <c r="B324">
        <v>1002588888</v>
      </c>
      <c r="C324">
        <v>3</v>
      </c>
      <c r="D324" t="s">
        <v>59</v>
      </c>
      <c r="E324">
        <v>4</v>
      </c>
      <c r="F324" t="s">
        <v>242</v>
      </c>
      <c r="G324" t="s">
        <v>542</v>
      </c>
      <c r="H324" t="s">
        <v>845</v>
      </c>
      <c r="I324" t="s">
        <v>212</v>
      </c>
      <c r="J324" t="s">
        <v>213</v>
      </c>
      <c r="K324" t="s">
        <v>149</v>
      </c>
      <c r="L324" t="s">
        <v>214</v>
      </c>
      <c r="M324" t="s">
        <v>224</v>
      </c>
      <c r="N324" t="s">
        <v>215</v>
      </c>
      <c r="O324" s="57">
        <v>46280.543715277781</v>
      </c>
      <c r="P324" s="57">
        <v>46281.477199074077</v>
      </c>
      <c r="Q324">
        <v>69390707</v>
      </c>
      <c r="S324">
        <v>142141120294</v>
      </c>
      <c r="T324" t="s">
        <v>7578</v>
      </c>
      <c r="U324" t="s">
        <v>7573</v>
      </c>
      <c r="V324" t="s">
        <v>7579</v>
      </c>
      <c r="Z324">
        <v>109.66202199999999</v>
      </c>
      <c r="AA324">
        <v>-7.7032080000000001</v>
      </c>
      <c r="AB324" t="s">
        <v>7580</v>
      </c>
      <c r="AC324" t="s">
        <v>236</v>
      </c>
      <c r="AL324" t="s">
        <v>217</v>
      </c>
      <c r="AM324" t="s">
        <v>7324</v>
      </c>
      <c r="AN324" t="s">
        <v>6</v>
      </c>
      <c r="AO324" t="s">
        <v>7325</v>
      </c>
      <c r="AP324" s="57">
        <v>46281.458333333336</v>
      </c>
      <c r="AR324" t="s">
        <v>18</v>
      </c>
      <c r="AS324" t="s">
        <v>219</v>
      </c>
      <c r="AT324" t="s">
        <v>230</v>
      </c>
      <c r="AV324" t="s">
        <v>226</v>
      </c>
      <c r="AW324" t="s">
        <v>7577</v>
      </c>
      <c r="AX324" t="s">
        <v>222</v>
      </c>
      <c r="BA324" s="57">
        <v>46281.458333333336</v>
      </c>
      <c r="BB324" t="s">
        <v>7324</v>
      </c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e">
        <f>VLOOKUP(H324,Sheet2!$A$1:$B$270,2,FALSE)</f>
        <v>#N/A</v>
      </c>
    </row>
    <row r="325" spans="1:61">
      <c r="A325">
        <v>324</v>
      </c>
      <c r="B325">
        <v>1002568518</v>
      </c>
      <c r="C325">
        <v>3</v>
      </c>
      <c r="D325" t="s">
        <v>59</v>
      </c>
      <c r="E325">
        <v>4</v>
      </c>
      <c r="F325" t="s">
        <v>242</v>
      </c>
      <c r="G325" t="s">
        <v>542</v>
      </c>
      <c r="H325" t="s">
        <v>1629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46267.741631944446</v>
      </c>
      <c r="P325" s="57">
        <v>46268.478506944448</v>
      </c>
      <c r="Q325">
        <v>69382605</v>
      </c>
      <c r="S325">
        <v>141176104975</v>
      </c>
      <c r="T325" t="s">
        <v>1630</v>
      </c>
      <c r="U325" t="s">
        <v>1631</v>
      </c>
      <c r="V325" t="s">
        <v>1632</v>
      </c>
      <c r="Z325">
        <v>109.7888514</v>
      </c>
      <c r="AA325">
        <v>-7.8002635999999903</v>
      </c>
      <c r="AB325" t="s">
        <v>1633</v>
      </c>
      <c r="AC325" t="s">
        <v>236</v>
      </c>
      <c r="AL325" t="s">
        <v>217</v>
      </c>
      <c r="AM325" t="s">
        <v>1634</v>
      </c>
      <c r="AN325" t="s">
        <v>6</v>
      </c>
      <c r="AO325" s="57">
        <v>46062.746516203704</v>
      </c>
      <c r="AP325" s="57">
        <v>46268.625</v>
      </c>
      <c r="AR325" t="s">
        <v>218</v>
      </c>
      <c r="AS325" t="s">
        <v>219</v>
      </c>
      <c r="AT325" t="s">
        <v>230</v>
      </c>
      <c r="AU325">
        <v>20260903</v>
      </c>
      <c r="AV325" t="s">
        <v>221</v>
      </c>
      <c r="AW325" t="s">
        <v>889</v>
      </c>
      <c r="AX325" t="s">
        <v>222</v>
      </c>
      <c r="BA325" s="57">
        <v>46268.625</v>
      </c>
      <c r="BB325" t="s">
        <v>1634</v>
      </c>
      <c r="BC325">
        <v>2026</v>
      </c>
      <c r="BD325">
        <v>9</v>
      </c>
      <c r="BE325">
        <v>3</v>
      </c>
      <c r="BF325" s="6">
        <f t="shared" si="15"/>
        <v>46268</v>
      </c>
      <c r="BG325">
        <f t="shared" si="16"/>
        <v>-0.625</v>
      </c>
      <c r="BH325" t="str">
        <f t="shared" si="17"/>
        <v>COMPLY</v>
      </c>
      <c r="BI325" t="e">
        <f>VLOOKUP(H325,Sheet2!$A$1:$B$270,2,FALSE)</f>
        <v>#N/A</v>
      </c>
    </row>
    <row r="326" spans="1:61">
      <c r="A326">
        <v>325</v>
      </c>
      <c r="B326">
        <v>1002572323</v>
      </c>
      <c r="C326">
        <v>3</v>
      </c>
      <c r="D326" t="s">
        <v>59</v>
      </c>
      <c r="E326">
        <v>4</v>
      </c>
      <c r="F326" t="s">
        <v>242</v>
      </c>
      <c r="G326" t="s">
        <v>542</v>
      </c>
      <c r="H326" t="s">
        <v>1629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46269.671481481484</v>
      </c>
      <c r="P326" s="57">
        <v>46270.478703703702</v>
      </c>
      <c r="Q326">
        <v>69384099</v>
      </c>
      <c r="S326">
        <v>141176104980</v>
      </c>
      <c r="T326" t="s">
        <v>4956</v>
      </c>
      <c r="U326" t="s">
        <v>4957</v>
      </c>
      <c r="V326" t="s">
        <v>4958</v>
      </c>
      <c r="Z326">
        <v>109.745712</v>
      </c>
      <c r="AA326">
        <v>-7.73201819999999</v>
      </c>
      <c r="AB326" t="s">
        <v>4959</v>
      </c>
      <c r="AC326" t="s">
        <v>236</v>
      </c>
      <c r="AL326" t="s">
        <v>217</v>
      </c>
      <c r="AM326" t="s">
        <v>4960</v>
      </c>
      <c r="AN326" t="s">
        <v>6</v>
      </c>
      <c r="AO326" s="57">
        <v>46121.673634259256</v>
      </c>
      <c r="AP326" s="57">
        <v>46270.541666666664</v>
      </c>
      <c r="AR326" t="s">
        <v>218</v>
      </c>
      <c r="AS326" t="s">
        <v>219</v>
      </c>
      <c r="AT326" t="s">
        <v>230</v>
      </c>
      <c r="AU326">
        <v>20260905</v>
      </c>
      <c r="AV326" t="s">
        <v>221</v>
      </c>
      <c r="AW326" t="s">
        <v>882</v>
      </c>
      <c r="AX326" t="s">
        <v>222</v>
      </c>
      <c r="BA326" s="57">
        <v>46270.541666666664</v>
      </c>
      <c r="BB326" t="s">
        <v>4960</v>
      </c>
      <c r="BC326">
        <v>2026</v>
      </c>
      <c r="BD326">
        <v>9</v>
      </c>
      <c r="BE326">
        <v>5</v>
      </c>
      <c r="BF326" s="6">
        <f t="shared" si="15"/>
        <v>46270</v>
      </c>
      <c r="BG326">
        <f t="shared" si="16"/>
        <v>-0.54166666666424135</v>
      </c>
      <c r="BH326" t="str">
        <f t="shared" si="17"/>
        <v>COMPLY</v>
      </c>
      <c r="BI326" t="e">
        <f>VLOOKUP(H326,Sheet2!$A$1:$B$270,2,FALSE)</f>
        <v>#N/A</v>
      </c>
    </row>
    <row r="327" spans="1:61">
      <c r="A327">
        <v>326</v>
      </c>
      <c r="B327">
        <v>1002576339</v>
      </c>
      <c r="C327">
        <v>3</v>
      </c>
      <c r="D327" t="s">
        <v>59</v>
      </c>
      <c r="E327">
        <v>4</v>
      </c>
      <c r="F327" t="s">
        <v>242</v>
      </c>
      <c r="G327" t="s">
        <v>542</v>
      </c>
      <c r="H327" t="s">
        <v>1629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46273.410370370373</v>
      </c>
      <c r="P327" s="57">
        <v>46273.654560185183</v>
      </c>
      <c r="Q327">
        <v>69385803</v>
      </c>
      <c r="S327">
        <v>141176104825</v>
      </c>
      <c r="T327" t="s">
        <v>3768</v>
      </c>
      <c r="U327" t="s">
        <v>3769</v>
      </c>
      <c r="V327" t="s">
        <v>3770</v>
      </c>
      <c r="Z327">
        <v>109.75636969999999</v>
      </c>
      <c r="AA327">
        <v>-7.7285228000000004</v>
      </c>
      <c r="AB327" t="s">
        <v>3771</v>
      </c>
      <c r="AC327" t="s">
        <v>236</v>
      </c>
      <c r="AL327" t="s">
        <v>217</v>
      </c>
      <c r="AM327" t="s">
        <v>3672</v>
      </c>
      <c r="AN327" t="s">
        <v>6</v>
      </c>
      <c r="AO327" s="57">
        <v>46243.413136574076</v>
      </c>
      <c r="AP327" s="57">
        <v>46274.333333333336</v>
      </c>
      <c r="AR327" t="s">
        <v>218</v>
      </c>
      <c r="AS327" t="s">
        <v>219</v>
      </c>
      <c r="AT327" t="s">
        <v>230</v>
      </c>
      <c r="AU327">
        <v>20260908</v>
      </c>
      <c r="AV327" t="s">
        <v>221</v>
      </c>
      <c r="AW327" t="s">
        <v>889</v>
      </c>
      <c r="AX327" t="s">
        <v>222</v>
      </c>
      <c r="BA327" s="57">
        <v>46274.333333333336</v>
      </c>
      <c r="BB327" t="s">
        <v>3672</v>
      </c>
      <c r="BC327">
        <v>2026</v>
      </c>
      <c r="BD327">
        <v>9</v>
      </c>
      <c r="BE327">
        <v>8</v>
      </c>
      <c r="BF327" s="6">
        <f t="shared" si="15"/>
        <v>46273</v>
      </c>
      <c r="BG327">
        <f t="shared" si="16"/>
        <v>-1.3333333333357587</v>
      </c>
      <c r="BH327" t="str">
        <f t="shared" si="17"/>
        <v>COMPLY</v>
      </c>
      <c r="BI327" t="e">
        <f>VLOOKUP(H327,Sheet2!$A$1:$B$270,2,FALSE)</f>
        <v>#N/A</v>
      </c>
    </row>
    <row r="328" spans="1:61">
      <c r="A328">
        <v>327</v>
      </c>
      <c r="B328">
        <v>1002568195</v>
      </c>
      <c r="C328">
        <v>3</v>
      </c>
      <c r="D328" t="s">
        <v>59</v>
      </c>
      <c r="E328">
        <v>4</v>
      </c>
      <c r="F328" t="s">
        <v>242</v>
      </c>
      <c r="G328" t="s">
        <v>1635</v>
      </c>
      <c r="H328" t="s">
        <v>1636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46267.65828703704</v>
      </c>
      <c r="P328" s="57">
        <v>46268.585104166668</v>
      </c>
      <c r="Q328">
        <v>69382476</v>
      </c>
      <c r="S328">
        <v>142138510633</v>
      </c>
      <c r="T328" t="s">
        <v>1637</v>
      </c>
      <c r="U328" t="s">
        <v>1638</v>
      </c>
      <c r="V328" t="s">
        <v>1639</v>
      </c>
      <c r="Z328">
        <v>109.96678199999999</v>
      </c>
      <c r="AA328">
        <v>-7.7259229999999999</v>
      </c>
      <c r="AB328" t="s">
        <v>1640</v>
      </c>
      <c r="AC328" t="s">
        <v>236</v>
      </c>
      <c r="AL328" t="s">
        <v>217</v>
      </c>
      <c r="AM328" t="s">
        <v>1641</v>
      </c>
      <c r="AN328" t="s">
        <v>6</v>
      </c>
      <c r="AO328" s="57">
        <v>46062.663159722222</v>
      </c>
      <c r="AP328" s="57">
        <v>46268.541666666664</v>
      </c>
      <c r="AR328" t="s">
        <v>218</v>
      </c>
      <c r="AS328" t="s">
        <v>219</v>
      </c>
      <c r="AT328" t="s">
        <v>230</v>
      </c>
      <c r="AU328">
        <v>20260903</v>
      </c>
      <c r="AV328" t="s">
        <v>221</v>
      </c>
      <c r="AW328" t="s">
        <v>886</v>
      </c>
      <c r="AX328" t="s">
        <v>222</v>
      </c>
      <c r="BA328" s="57">
        <v>46268.541666666664</v>
      </c>
      <c r="BB328" t="s">
        <v>1641</v>
      </c>
      <c r="BC328">
        <v>2026</v>
      </c>
      <c r="BD328">
        <v>9</v>
      </c>
      <c r="BE328">
        <v>3</v>
      </c>
      <c r="BF328" s="6">
        <f t="shared" si="15"/>
        <v>46268</v>
      </c>
      <c r="BG328">
        <f t="shared" si="16"/>
        <v>-0.54166666666424135</v>
      </c>
      <c r="BH328" t="str">
        <f t="shared" si="17"/>
        <v>COMPLY</v>
      </c>
      <c r="BI328" t="e">
        <f>VLOOKUP(H328,Sheet2!$A$1:$B$270,2,FALSE)</f>
        <v>#N/A</v>
      </c>
    </row>
    <row r="329" spans="1:61">
      <c r="A329">
        <v>328</v>
      </c>
      <c r="B329">
        <v>1002589485</v>
      </c>
      <c r="C329">
        <v>3</v>
      </c>
      <c r="D329" t="s">
        <v>59</v>
      </c>
      <c r="E329">
        <v>4</v>
      </c>
      <c r="F329" t="s">
        <v>242</v>
      </c>
      <c r="G329" t="s">
        <v>1635</v>
      </c>
      <c r="H329" t="s">
        <v>1636</v>
      </c>
      <c r="I329" t="s">
        <v>212</v>
      </c>
      <c r="J329" t="s">
        <v>213</v>
      </c>
      <c r="K329" t="s">
        <v>149</v>
      </c>
      <c r="M329" t="s">
        <v>76</v>
      </c>
      <c r="N329" t="s">
        <v>215</v>
      </c>
      <c r="O329" s="57">
        <v>46280.623090277775</v>
      </c>
      <c r="P329" s="57">
        <v>46280.694895833331</v>
      </c>
      <c r="Q329">
        <v>69390189</v>
      </c>
      <c r="S329">
        <v>142138510664</v>
      </c>
      <c r="T329" t="s">
        <v>7581</v>
      </c>
      <c r="U329" t="s">
        <v>7582</v>
      </c>
      <c r="V329" t="s">
        <v>7583</v>
      </c>
      <c r="Z329">
        <v>109.9570294</v>
      </c>
      <c r="AA329">
        <v>-7.7251120999999996</v>
      </c>
      <c r="AB329" t="s">
        <v>7584</v>
      </c>
      <c r="AC329" t="s">
        <v>284</v>
      </c>
      <c r="AL329" t="s">
        <v>217</v>
      </c>
      <c r="AM329" t="s">
        <v>7585</v>
      </c>
      <c r="AN329" t="s">
        <v>6</v>
      </c>
      <c r="AO329" t="s">
        <v>7382</v>
      </c>
      <c r="AR329" t="s">
        <v>218</v>
      </c>
      <c r="AS329" t="s">
        <v>219</v>
      </c>
      <c r="AT329" t="s">
        <v>230</v>
      </c>
      <c r="AU329">
        <v>20260915</v>
      </c>
      <c r="AV329" t="s">
        <v>221</v>
      </c>
      <c r="AW329" t="s">
        <v>571</v>
      </c>
      <c r="AX329" t="s">
        <v>222</v>
      </c>
      <c r="BA329" s="57">
        <v>46280.291666666664</v>
      </c>
      <c r="BB329" t="s">
        <v>7585</v>
      </c>
      <c r="BC329">
        <v>2026</v>
      </c>
      <c r="BD329">
        <v>9</v>
      </c>
      <c r="BE329">
        <v>15</v>
      </c>
      <c r="BF329" s="6">
        <f t="shared" si="15"/>
        <v>46280</v>
      </c>
      <c r="BG329">
        <f t="shared" si="16"/>
        <v>-0.29166666666424135</v>
      </c>
      <c r="BH329" t="str">
        <f t="shared" si="17"/>
        <v>COMPLY</v>
      </c>
      <c r="BI329" t="e">
        <f>VLOOKUP(H329,Sheet2!$A$1:$B$270,2,FALSE)</f>
        <v>#N/A</v>
      </c>
    </row>
    <row r="330" spans="1:61">
      <c r="A330">
        <v>329</v>
      </c>
      <c r="B330">
        <v>1002587548</v>
      </c>
      <c r="C330">
        <v>3</v>
      </c>
      <c r="D330" t="s">
        <v>59</v>
      </c>
      <c r="E330">
        <v>4</v>
      </c>
      <c r="F330" t="s">
        <v>242</v>
      </c>
      <c r="G330" t="s">
        <v>1635</v>
      </c>
      <c r="H330" t="s">
        <v>1636</v>
      </c>
      <c r="I330" t="s">
        <v>212</v>
      </c>
      <c r="J330" t="s">
        <v>213</v>
      </c>
      <c r="K330" t="s">
        <v>149</v>
      </c>
      <c r="L330" t="s">
        <v>214</v>
      </c>
      <c r="M330" t="s">
        <v>2154</v>
      </c>
      <c r="N330" t="s">
        <v>215</v>
      </c>
      <c r="O330" s="57">
        <v>46279.729166666664</v>
      </c>
      <c r="P330" s="57">
        <v>46280.623078703706</v>
      </c>
      <c r="Q330">
        <v>69390189</v>
      </c>
      <c r="S330">
        <v>142138510479</v>
      </c>
      <c r="T330" t="s">
        <v>7581</v>
      </c>
      <c r="U330" t="s">
        <v>7582</v>
      </c>
      <c r="V330" t="s">
        <v>7586</v>
      </c>
      <c r="Z330">
        <v>109.955761</v>
      </c>
      <c r="AA330">
        <v>-7.7247469999999998</v>
      </c>
      <c r="AB330" t="s">
        <v>7584</v>
      </c>
      <c r="AC330" t="s">
        <v>236</v>
      </c>
      <c r="AL330" t="s">
        <v>217</v>
      </c>
      <c r="AM330" t="s">
        <v>7587</v>
      </c>
      <c r="AN330" t="s">
        <v>6</v>
      </c>
      <c r="AO330" t="s">
        <v>7263</v>
      </c>
      <c r="AP330" s="57">
        <v>46280.625</v>
      </c>
      <c r="AR330" t="s">
        <v>14</v>
      </c>
      <c r="AS330" t="s">
        <v>219</v>
      </c>
      <c r="AT330" t="s">
        <v>230</v>
      </c>
      <c r="AV330" t="s">
        <v>7588</v>
      </c>
      <c r="AW330" t="s">
        <v>7589</v>
      </c>
      <c r="AX330" t="s">
        <v>222</v>
      </c>
      <c r="BA330" s="57">
        <v>46280.625</v>
      </c>
      <c r="BB330" t="s">
        <v>7587</v>
      </c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e">
        <f>VLOOKUP(H330,Sheet2!$A$1:$B$270,2,FALSE)</f>
        <v>#N/A</v>
      </c>
    </row>
    <row r="331" spans="1:61">
      <c r="A331">
        <v>330</v>
      </c>
      <c r="B331">
        <v>1002566276</v>
      </c>
      <c r="C331">
        <v>3</v>
      </c>
      <c r="D331" t="s">
        <v>59</v>
      </c>
      <c r="E331">
        <v>4</v>
      </c>
      <c r="F331" t="s">
        <v>242</v>
      </c>
      <c r="G331" t="s">
        <v>242</v>
      </c>
      <c r="H331" t="s">
        <v>288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46266.693715277775</v>
      </c>
      <c r="P331" s="57">
        <v>46267.598333333335</v>
      </c>
      <c r="Q331">
        <v>69381721</v>
      </c>
      <c r="S331">
        <v>146137147391</v>
      </c>
      <c r="T331" t="s">
        <v>1211</v>
      </c>
      <c r="U331" t="s">
        <v>1212</v>
      </c>
      <c r="V331" t="s">
        <v>1213</v>
      </c>
      <c r="Z331">
        <v>110.31212480000001</v>
      </c>
      <c r="AA331">
        <v>-7.4485051000000002</v>
      </c>
      <c r="AB331" t="s">
        <v>1214</v>
      </c>
      <c r="AC331" t="s">
        <v>236</v>
      </c>
      <c r="AL331" t="s">
        <v>217</v>
      </c>
      <c r="AM331" t="s">
        <v>1215</v>
      </c>
      <c r="AN331" t="s">
        <v>6</v>
      </c>
      <c r="AO331" s="57">
        <v>46031.694467592592</v>
      </c>
      <c r="AP331" s="57">
        <v>46267.541666666664</v>
      </c>
      <c r="AR331" t="s">
        <v>218</v>
      </c>
      <c r="AS331" t="s">
        <v>219</v>
      </c>
      <c r="AT331" t="s">
        <v>230</v>
      </c>
      <c r="AU331">
        <v>20260902</v>
      </c>
      <c r="AV331" t="s">
        <v>221</v>
      </c>
      <c r="AW331" t="s">
        <v>889</v>
      </c>
      <c r="AX331" t="s">
        <v>222</v>
      </c>
      <c r="BA331" s="57">
        <v>46267.541666666664</v>
      </c>
      <c r="BB331" t="s">
        <v>1215</v>
      </c>
      <c r="BC331">
        <v>2026</v>
      </c>
      <c r="BD331">
        <v>9</v>
      </c>
      <c r="BE331">
        <v>2</v>
      </c>
      <c r="BF331" s="6">
        <f t="shared" si="15"/>
        <v>46267</v>
      </c>
      <c r="BG331">
        <f t="shared" si="16"/>
        <v>-0.54166666666424135</v>
      </c>
      <c r="BH331" t="str">
        <f t="shared" si="17"/>
        <v>COMPLY</v>
      </c>
      <c r="BI331" t="e">
        <f>VLOOKUP(H331,Sheet2!$A$1:$B$270,2,FALSE)</f>
        <v>#N/A</v>
      </c>
    </row>
    <row r="332" spans="1:61">
      <c r="A332">
        <v>331</v>
      </c>
      <c r="B332">
        <v>1002568233</v>
      </c>
      <c r="C332">
        <v>3</v>
      </c>
      <c r="D332" t="s">
        <v>59</v>
      </c>
      <c r="E332">
        <v>4</v>
      </c>
      <c r="F332" t="s">
        <v>242</v>
      </c>
      <c r="G332" t="s">
        <v>242</v>
      </c>
      <c r="H332" t="s">
        <v>288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46267.664537037039</v>
      </c>
      <c r="P332" s="57">
        <v>46268.524224537039</v>
      </c>
      <c r="Q332">
        <v>69382525</v>
      </c>
      <c r="S332">
        <v>146137149602</v>
      </c>
      <c r="T332" t="s">
        <v>1810</v>
      </c>
      <c r="U332" t="s">
        <v>1811</v>
      </c>
      <c r="V332" t="s">
        <v>1812</v>
      </c>
      <c r="Z332">
        <v>110.1344077</v>
      </c>
      <c r="AA332">
        <v>-7.5562855000000004</v>
      </c>
      <c r="AB332" t="s">
        <v>1813</v>
      </c>
      <c r="AC332" t="s">
        <v>236</v>
      </c>
      <c r="AL332" t="s">
        <v>217</v>
      </c>
      <c r="AM332" t="s">
        <v>1814</v>
      </c>
      <c r="AN332" t="s">
        <v>6</v>
      </c>
      <c r="AO332" s="57">
        <v>46062.673541666663</v>
      </c>
      <c r="AP332" s="57">
        <v>46269.541666666664</v>
      </c>
      <c r="AR332" t="s">
        <v>218</v>
      </c>
      <c r="AS332" t="s">
        <v>219</v>
      </c>
      <c r="AT332" t="s">
        <v>230</v>
      </c>
      <c r="AU332">
        <v>20260903</v>
      </c>
      <c r="AV332" t="s">
        <v>221</v>
      </c>
      <c r="AW332" t="s">
        <v>889</v>
      </c>
      <c r="AX332" t="s">
        <v>222</v>
      </c>
      <c r="BA332" s="57">
        <v>46269.541666666664</v>
      </c>
      <c r="BB332" t="s">
        <v>1814</v>
      </c>
      <c r="BC332">
        <v>2026</v>
      </c>
      <c r="BD332">
        <v>9</v>
      </c>
      <c r="BE332">
        <v>3</v>
      </c>
      <c r="BF332" s="6">
        <f t="shared" si="15"/>
        <v>46268</v>
      </c>
      <c r="BG332">
        <f t="shared" si="16"/>
        <v>-1.5416666666642413</v>
      </c>
      <c r="BH332" t="str">
        <f t="shared" si="17"/>
        <v>COMPLY</v>
      </c>
      <c r="BI332" t="e">
        <f>VLOOKUP(H332,Sheet2!$A$1:$B$270,2,FALSE)</f>
        <v>#N/A</v>
      </c>
    </row>
    <row r="333" spans="1:61">
      <c r="A333">
        <v>332</v>
      </c>
      <c r="B333">
        <v>1002566618</v>
      </c>
      <c r="C333">
        <v>3</v>
      </c>
      <c r="D333" t="s">
        <v>59</v>
      </c>
      <c r="E333">
        <v>4</v>
      </c>
      <c r="F333" t="s">
        <v>242</v>
      </c>
      <c r="G333" t="s">
        <v>242</v>
      </c>
      <c r="H333" t="s">
        <v>288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46267.34648148148</v>
      </c>
      <c r="P333" s="57">
        <v>46269.64603009259</v>
      </c>
      <c r="Q333">
        <v>69381943</v>
      </c>
      <c r="S333">
        <v>146137149102</v>
      </c>
      <c r="T333" t="s">
        <v>1800</v>
      </c>
      <c r="U333" t="s">
        <v>1801</v>
      </c>
      <c r="V333" t="s">
        <v>1802</v>
      </c>
      <c r="Z333">
        <v>110.27992999999999</v>
      </c>
      <c r="AA333">
        <v>-7.43513</v>
      </c>
      <c r="AB333" t="s">
        <v>1803</v>
      </c>
      <c r="AC333" t="s">
        <v>236</v>
      </c>
      <c r="AL333" t="s">
        <v>217</v>
      </c>
      <c r="AM333" t="s">
        <v>1804</v>
      </c>
      <c r="AN333" t="s">
        <v>6</v>
      </c>
      <c r="AO333" s="57">
        <v>46062.350763888891</v>
      </c>
      <c r="AP333" s="57">
        <v>46273.333333333336</v>
      </c>
      <c r="AR333" t="s">
        <v>218</v>
      </c>
      <c r="AS333" t="s">
        <v>219</v>
      </c>
      <c r="AT333" t="s">
        <v>230</v>
      </c>
      <c r="AU333">
        <v>20260904</v>
      </c>
      <c r="AV333" t="s">
        <v>221</v>
      </c>
      <c r="AW333" t="s">
        <v>919</v>
      </c>
      <c r="AX333" t="s">
        <v>222</v>
      </c>
      <c r="BA333" s="57">
        <v>46273.333333333336</v>
      </c>
      <c r="BB333" t="s">
        <v>1804</v>
      </c>
      <c r="BC333">
        <v>2026</v>
      </c>
      <c r="BD333">
        <v>9</v>
      </c>
      <c r="BE333">
        <v>4</v>
      </c>
      <c r="BF333" s="6">
        <f t="shared" si="15"/>
        <v>46269</v>
      </c>
      <c r="BG333">
        <f t="shared" si="16"/>
        <v>-4.3333333333357587</v>
      </c>
      <c r="BH333" t="str">
        <f t="shared" si="17"/>
        <v>COMPLY</v>
      </c>
      <c r="BI333" t="e">
        <f>VLOOKUP(H333,Sheet2!$A$1:$B$270,2,FALSE)</f>
        <v>#N/A</v>
      </c>
    </row>
    <row r="334" spans="1:61">
      <c r="A334">
        <v>333</v>
      </c>
      <c r="B334">
        <v>1002566804</v>
      </c>
      <c r="C334">
        <v>3</v>
      </c>
      <c r="D334" t="s">
        <v>59</v>
      </c>
      <c r="E334">
        <v>4</v>
      </c>
      <c r="F334" t="s">
        <v>242</v>
      </c>
      <c r="G334" t="s">
        <v>242</v>
      </c>
      <c r="H334" t="s">
        <v>288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46267.388148148151</v>
      </c>
      <c r="P334" s="57">
        <v>46268.50509259259</v>
      </c>
      <c r="Q334">
        <v>69382001</v>
      </c>
      <c r="S334">
        <v>146137147455</v>
      </c>
      <c r="T334" t="s">
        <v>1734</v>
      </c>
      <c r="U334" t="s">
        <v>1735</v>
      </c>
      <c r="V334" t="s">
        <v>1736</v>
      </c>
      <c r="Z334">
        <v>110.22905149989199</v>
      </c>
      <c r="AA334">
        <v>-7.4224383556040401</v>
      </c>
      <c r="AB334" t="s">
        <v>1737</v>
      </c>
      <c r="AC334" t="s">
        <v>236</v>
      </c>
      <c r="AL334" t="s">
        <v>217</v>
      </c>
      <c r="AM334" t="s">
        <v>1738</v>
      </c>
      <c r="AN334" t="s">
        <v>6</v>
      </c>
      <c r="AO334" s="57">
        <v>46062.402870370373</v>
      </c>
      <c r="AP334" s="57">
        <v>46271.625</v>
      </c>
      <c r="AR334" t="s">
        <v>218</v>
      </c>
      <c r="AS334" t="s">
        <v>219</v>
      </c>
      <c r="AT334" t="s">
        <v>230</v>
      </c>
      <c r="AU334">
        <v>20260903</v>
      </c>
      <c r="AV334" t="s">
        <v>221</v>
      </c>
      <c r="AW334" t="s">
        <v>886</v>
      </c>
      <c r="AX334" t="s">
        <v>222</v>
      </c>
      <c r="BA334" s="57">
        <v>46271.625</v>
      </c>
      <c r="BB334" t="s">
        <v>1738</v>
      </c>
      <c r="BC334">
        <v>2026</v>
      </c>
      <c r="BD334">
        <v>9</v>
      </c>
      <c r="BE334">
        <v>3</v>
      </c>
      <c r="BF334" s="6">
        <f t="shared" si="15"/>
        <v>46268</v>
      </c>
      <c r="BG334">
        <f t="shared" si="16"/>
        <v>-3.625</v>
      </c>
      <c r="BH334" t="str">
        <f t="shared" si="17"/>
        <v>COMPLY</v>
      </c>
      <c r="BI334" t="e">
        <f>VLOOKUP(H334,Sheet2!$A$1:$B$270,2,FALSE)</f>
        <v>#N/A</v>
      </c>
    </row>
    <row r="335" spans="1:61">
      <c r="A335">
        <v>334</v>
      </c>
      <c r="B335">
        <v>1002569556</v>
      </c>
      <c r="C335">
        <v>3</v>
      </c>
      <c r="D335" t="s">
        <v>59</v>
      </c>
      <c r="E335">
        <v>4</v>
      </c>
      <c r="F335" t="s">
        <v>242</v>
      </c>
      <c r="G335" t="s">
        <v>242</v>
      </c>
      <c r="H335" t="s">
        <v>288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46268.506909722222</v>
      </c>
      <c r="P335" s="57">
        <v>46269.532060185185</v>
      </c>
      <c r="Q335">
        <v>69383065</v>
      </c>
      <c r="S335">
        <v>146137147548</v>
      </c>
      <c r="T335" t="s">
        <v>2392</v>
      </c>
      <c r="U335" t="s">
        <v>2393</v>
      </c>
      <c r="V335" t="s">
        <v>2394</v>
      </c>
      <c r="Z335">
        <v>110.306322731138</v>
      </c>
      <c r="AA335">
        <v>-7.3713005770868101</v>
      </c>
      <c r="AB335" t="s">
        <v>2395</v>
      </c>
      <c r="AC335" t="s">
        <v>236</v>
      </c>
      <c r="AL335" t="s">
        <v>217</v>
      </c>
      <c r="AM335" t="s">
        <v>2396</v>
      </c>
      <c r="AN335" t="s">
        <v>6</v>
      </c>
      <c r="AO335" s="57">
        <v>46090.517581018517</v>
      </c>
      <c r="AP335" s="57">
        <v>46272.333333333336</v>
      </c>
      <c r="AR335" t="s">
        <v>218</v>
      </c>
      <c r="AS335" t="s">
        <v>219</v>
      </c>
      <c r="AT335" t="s">
        <v>230</v>
      </c>
      <c r="AU335">
        <v>20260904</v>
      </c>
      <c r="AV335" t="s">
        <v>221</v>
      </c>
      <c r="AW335" t="s">
        <v>884</v>
      </c>
      <c r="AX335" t="s">
        <v>222</v>
      </c>
      <c r="BA335" s="57">
        <v>46272.333333333336</v>
      </c>
      <c r="BB335" t="s">
        <v>2396</v>
      </c>
      <c r="BC335">
        <v>2026</v>
      </c>
      <c r="BD335">
        <v>9</v>
      </c>
      <c r="BE335">
        <v>4</v>
      </c>
      <c r="BF335" s="6">
        <f t="shared" si="15"/>
        <v>46269</v>
      </c>
      <c r="BG335">
        <f t="shared" si="16"/>
        <v>-3.3333333333357587</v>
      </c>
      <c r="BH335" t="str">
        <f t="shared" si="17"/>
        <v>COMPLY</v>
      </c>
      <c r="BI335" t="e">
        <f>VLOOKUP(H335,Sheet2!$A$1:$B$270,2,FALSE)</f>
        <v>#N/A</v>
      </c>
    </row>
    <row r="336" spans="1:61">
      <c r="A336">
        <v>335</v>
      </c>
      <c r="B336">
        <v>1002574664</v>
      </c>
      <c r="C336">
        <v>3</v>
      </c>
      <c r="D336" t="s">
        <v>59</v>
      </c>
      <c r="E336">
        <v>4</v>
      </c>
      <c r="F336" t="s">
        <v>242</v>
      </c>
      <c r="G336" t="s">
        <v>242</v>
      </c>
      <c r="H336" t="s">
        <v>288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46272.487453703703</v>
      </c>
      <c r="P336" s="57">
        <v>46272.701273148145</v>
      </c>
      <c r="Q336">
        <v>69385187</v>
      </c>
      <c r="S336">
        <v>146137147883</v>
      </c>
      <c r="T336" t="s">
        <v>4173</v>
      </c>
      <c r="U336" t="s">
        <v>4174</v>
      </c>
      <c r="V336" t="s">
        <v>4175</v>
      </c>
      <c r="Z336">
        <v>110.2158989</v>
      </c>
      <c r="AA336">
        <v>-7.4853499000000001</v>
      </c>
      <c r="AB336" t="s">
        <v>4176</v>
      </c>
      <c r="AC336" t="s">
        <v>236</v>
      </c>
      <c r="AL336" t="s">
        <v>217</v>
      </c>
      <c r="AM336" t="s">
        <v>4177</v>
      </c>
      <c r="AN336" t="s">
        <v>6</v>
      </c>
      <c r="AO336" s="57">
        <v>46212.496481481481</v>
      </c>
      <c r="AP336" s="57">
        <v>46276.333333333336</v>
      </c>
      <c r="AR336" t="s">
        <v>218</v>
      </c>
      <c r="AS336" t="s">
        <v>219</v>
      </c>
      <c r="AT336" t="s">
        <v>230</v>
      </c>
      <c r="AU336">
        <v>20260907</v>
      </c>
      <c r="AV336" t="s">
        <v>221</v>
      </c>
      <c r="AW336" t="s">
        <v>892</v>
      </c>
      <c r="AX336" t="s">
        <v>222</v>
      </c>
      <c r="BA336" s="57">
        <v>46276.333333333336</v>
      </c>
      <c r="BB336" t="s">
        <v>4177</v>
      </c>
      <c r="BC336">
        <v>2026</v>
      </c>
      <c r="BD336">
        <v>9</v>
      </c>
      <c r="BE336">
        <v>7</v>
      </c>
      <c r="BF336" s="6">
        <f t="shared" si="15"/>
        <v>46272</v>
      </c>
      <c r="BG336">
        <f t="shared" si="16"/>
        <v>-4.3333333333357587</v>
      </c>
      <c r="BH336" t="str">
        <f t="shared" si="17"/>
        <v>COMPLY</v>
      </c>
      <c r="BI336" t="e">
        <f>VLOOKUP(H336,Sheet2!$A$1:$B$270,2,FALSE)</f>
        <v>#N/A</v>
      </c>
    </row>
    <row r="337" spans="1:61">
      <c r="A337">
        <v>336</v>
      </c>
      <c r="B337">
        <v>1002575809</v>
      </c>
      <c r="C337">
        <v>3</v>
      </c>
      <c r="D337" t="s">
        <v>59</v>
      </c>
      <c r="E337">
        <v>4</v>
      </c>
      <c r="F337" t="s">
        <v>242</v>
      </c>
      <c r="G337" t="s">
        <v>242</v>
      </c>
      <c r="H337" t="s">
        <v>288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46272.702060185184</v>
      </c>
      <c r="P337" s="57">
        <v>46279.675092592595</v>
      </c>
      <c r="Q337">
        <v>69385588</v>
      </c>
      <c r="S337">
        <v>146137147888</v>
      </c>
      <c r="T337" t="s">
        <v>3459</v>
      </c>
      <c r="U337" t="s">
        <v>3460</v>
      </c>
      <c r="V337" t="s">
        <v>3461</v>
      </c>
      <c r="Z337">
        <v>110.19097715772899</v>
      </c>
      <c r="AA337">
        <v>-7.4640438536229397</v>
      </c>
      <c r="AB337" t="s">
        <v>3462</v>
      </c>
      <c r="AC337" t="s">
        <v>236</v>
      </c>
      <c r="AL337" t="s">
        <v>217</v>
      </c>
      <c r="AM337" t="s">
        <v>3463</v>
      </c>
      <c r="AN337" t="s">
        <v>6</v>
      </c>
      <c r="AO337" s="57">
        <v>46212.704895833333</v>
      </c>
      <c r="AP337" s="57">
        <v>46279.541666666664</v>
      </c>
      <c r="AR337" t="s">
        <v>218</v>
      </c>
      <c r="AS337" t="s">
        <v>219</v>
      </c>
      <c r="AT337" t="s">
        <v>230</v>
      </c>
      <c r="AU337">
        <v>20260914</v>
      </c>
      <c r="AV337" t="s">
        <v>221</v>
      </c>
      <c r="AW337" t="s">
        <v>890</v>
      </c>
      <c r="AX337" t="s">
        <v>222</v>
      </c>
      <c r="BA337" s="57">
        <v>46279.541666666664</v>
      </c>
      <c r="BB337" t="s">
        <v>3463</v>
      </c>
      <c r="BC337">
        <v>2026</v>
      </c>
      <c r="BD337">
        <v>9</v>
      </c>
      <c r="BE337">
        <v>14</v>
      </c>
      <c r="BF337" s="6">
        <f t="shared" si="15"/>
        <v>46279</v>
      </c>
      <c r="BG337">
        <f t="shared" si="16"/>
        <v>-0.54166666666424135</v>
      </c>
      <c r="BH337" t="str">
        <f t="shared" si="17"/>
        <v>COMPLY</v>
      </c>
      <c r="BI337" t="e">
        <f>VLOOKUP(H337,Sheet2!$A$1:$B$270,2,FALSE)</f>
        <v>#N/A</v>
      </c>
    </row>
    <row r="338" spans="1:61">
      <c r="A338">
        <v>337</v>
      </c>
      <c r="B338">
        <v>1002576234</v>
      </c>
      <c r="C338">
        <v>3</v>
      </c>
      <c r="D338" t="s">
        <v>59</v>
      </c>
      <c r="E338">
        <v>4</v>
      </c>
      <c r="F338" t="s">
        <v>242</v>
      </c>
      <c r="G338" t="s">
        <v>242</v>
      </c>
      <c r="H338" t="s">
        <v>288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46273.385381944441</v>
      </c>
      <c r="P338" s="57">
        <v>46273.695740740739</v>
      </c>
      <c r="Q338">
        <v>69385770</v>
      </c>
      <c r="S338">
        <v>146137147908</v>
      </c>
      <c r="T338" t="s">
        <v>3799</v>
      </c>
      <c r="U338" t="s">
        <v>3800</v>
      </c>
      <c r="V338" t="s">
        <v>3801</v>
      </c>
      <c r="Z338">
        <v>110.2259723</v>
      </c>
      <c r="AA338">
        <v>-7.4549956999999996</v>
      </c>
      <c r="AB338" t="s">
        <v>3802</v>
      </c>
      <c r="AC338" t="s">
        <v>236</v>
      </c>
      <c r="AL338" t="s">
        <v>217</v>
      </c>
      <c r="AM338" t="s">
        <v>3672</v>
      </c>
      <c r="AN338" t="s">
        <v>6</v>
      </c>
      <c r="AO338" s="57">
        <v>46243.392592592594</v>
      </c>
      <c r="AP338" s="57">
        <v>46274.333333333336</v>
      </c>
      <c r="AR338" t="s">
        <v>218</v>
      </c>
      <c r="AS338" t="s">
        <v>219</v>
      </c>
      <c r="AT338" t="s">
        <v>230</v>
      </c>
      <c r="AU338">
        <v>20260908</v>
      </c>
      <c r="AV338" t="s">
        <v>221</v>
      </c>
      <c r="AW338" t="s">
        <v>2088</v>
      </c>
      <c r="AX338" t="s">
        <v>222</v>
      </c>
      <c r="BA338" s="57">
        <v>46274.333333333336</v>
      </c>
      <c r="BB338" t="s">
        <v>3672</v>
      </c>
      <c r="BC338">
        <v>2026</v>
      </c>
      <c r="BD338">
        <v>9</v>
      </c>
      <c r="BE338">
        <v>8</v>
      </c>
      <c r="BF338" s="6">
        <f t="shared" si="15"/>
        <v>46273</v>
      </c>
      <c r="BG338">
        <f t="shared" si="16"/>
        <v>-1.3333333333357587</v>
      </c>
      <c r="BH338" t="str">
        <f t="shared" si="17"/>
        <v>COMPLY</v>
      </c>
      <c r="BI338" t="e">
        <f>VLOOKUP(H338,Sheet2!$A$1:$B$270,2,FALSE)</f>
        <v>#N/A</v>
      </c>
    </row>
    <row r="339" spans="1:61">
      <c r="A339">
        <v>338</v>
      </c>
      <c r="B339">
        <v>1002578631</v>
      </c>
      <c r="C339">
        <v>3</v>
      </c>
      <c r="D339" t="s">
        <v>59</v>
      </c>
      <c r="E339">
        <v>4</v>
      </c>
      <c r="F339" t="s">
        <v>242</v>
      </c>
      <c r="G339" t="s">
        <v>242</v>
      </c>
      <c r="H339" t="s">
        <v>288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46274.518703703703</v>
      </c>
      <c r="P339" s="57">
        <v>46275.644687499997</v>
      </c>
      <c r="Q339">
        <v>69386847</v>
      </c>
      <c r="S339">
        <v>146137148019</v>
      </c>
      <c r="T339" t="s">
        <v>5829</v>
      </c>
      <c r="U339" t="s">
        <v>7032</v>
      </c>
      <c r="V339" t="s">
        <v>5830</v>
      </c>
      <c r="Z339">
        <v>110.32806409948699</v>
      </c>
      <c r="AA339">
        <v>-7.3763053546052202</v>
      </c>
      <c r="AB339" t="s">
        <v>5831</v>
      </c>
      <c r="AC339" t="s">
        <v>236</v>
      </c>
      <c r="AL339" t="s">
        <v>217</v>
      </c>
      <c r="AM339" t="s">
        <v>5832</v>
      </c>
      <c r="AN339" t="s">
        <v>6</v>
      </c>
      <c r="AO339" s="57">
        <v>46274.527719907404</v>
      </c>
      <c r="AP339" s="57">
        <v>46276.625</v>
      </c>
      <c r="AR339" t="s">
        <v>218</v>
      </c>
      <c r="AS339" t="s">
        <v>219</v>
      </c>
      <c r="AT339" t="s">
        <v>230</v>
      </c>
      <c r="AU339">
        <v>20260910</v>
      </c>
      <c r="AV339" t="s">
        <v>221</v>
      </c>
      <c r="AW339" t="s">
        <v>889</v>
      </c>
      <c r="AX339" t="s">
        <v>222</v>
      </c>
      <c r="BA339" s="57">
        <v>46276.625</v>
      </c>
      <c r="BB339" t="s">
        <v>5832</v>
      </c>
      <c r="BC339">
        <v>2026</v>
      </c>
      <c r="BD339">
        <v>9</v>
      </c>
      <c r="BE339">
        <v>10</v>
      </c>
      <c r="BF339" s="6">
        <f t="shared" si="15"/>
        <v>46275</v>
      </c>
      <c r="BG339">
        <f t="shared" si="16"/>
        <v>-1.625</v>
      </c>
      <c r="BH339" t="str">
        <f t="shared" si="17"/>
        <v>COMPLY</v>
      </c>
      <c r="BI339" t="e">
        <f>VLOOKUP(H339,Sheet2!$A$1:$B$270,2,FALSE)</f>
        <v>#N/A</v>
      </c>
    </row>
    <row r="340" spans="1:61">
      <c r="A340">
        <v>339</v>
      </c>
      <c r="B340">
        <v>1002578722</v>
      </c>
      <c r="C340">
        <v>3</v>
      </c>
      <c r="D340" t="s">
        <v>59</v>
      </c>
      <c r="E340">
        <v>4</v>
      </c>
      <c r="F340" t="s">
        <v>242</v>
      </c>
      <c r="G340" t="s">
        <v>242</v>
      </c>
      <c r="H340" t="s">
        <v>288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46274.554120370369</v>
      </c>
      <c r="P340" s="57">
        <v>46275.560358796298</v>
      </c>
      <c r="Q340">
        <v>69386897</v>
      </c>
      <c r="S340">
        <v>146137148018</v>
      </c>
      <c r="T340" t="s">
        <v>5792</v>
      </c>
      <c r="U340" t="s">
        <v>7030</v>
      </c>
      <c r="V340" t="s">
        <v>5793</v>
      </c>
      <c r="Z340">
        <v>110.2252568</v>
      </c>
      <c r="AA340">
        <v>-7.4916248999999997</v>
      </c>
      <c r="AB340" t="s">
        <v>5794</v>
      </c>
      <c r="AC340" t="s">
        <v>236</v>
      </c>
      <c r="AL340" t="s">
        <v>217</v>
      </c>
      <c r="AM340" t="s">
        <v>5795</v>
      </c>
      <c r="AN340" t="s">
        <v>6</v>
      </c>
      <c r="AO340" s="57">
        <v>46274.559652777774</v>
      </c>
      <c r="AP340" s="57">
        <v>46276.333333333336</v>
      </c>
      <c r="AR340" t="s">
        <v>218</v>
      </c>
      <c r="AS340" t="s">
        <v>219</v>
      </c>
      <c r="AT340" t="s">
        <v>230</v>
      </c>
      <c r="AU340">
        <v>20260910</v>
      </c>
      <c r="AV340" t="s">
        <v>221</v>
      </c>
      <c r="AW340" t="s">
        <v>889</v>
      </c>
      <c r="AX340" t="s">
        <v>222</v>
      </c>
      <c r="BA340" s="57">
        <v>46276.333333333336</v>
      </c>
      <c r="BB340" t="s">
        <v>5795</v>
      </c>
      <c r="BC340">
        <v>2026</v>
      </c>
      <c r="BD340">
        <v>9</v>
      </c>
      <c r="BE340">
        <v>10</v>
      </c>
      <c r="BF340" s="6">
        <f t="shared" si="15"/>
        <v>46275</v>
      </c>
      <c r="BG340">
        <f t="shared" si="16"/>
        <v>-1.3333333333357587</v>
      </c>
      <c r="BH340" t="str">
        <f t="shared" si="17"/>
        <v>COMPLY</v>
      </c>
      <c r="BI340" t="e">
        <f>VLOOKUP(H340,Sheet2!$A$1:$B$270,2,FALSE)</f>
        <v>#N/A</v>
      </c>
    </row>
    <row r="341" spans="1:61">
      <c r="A341">
        <v>340</v>
      </c>
      <c r="B341">
        <v>1002578865</v>
      </c>
      <c r="C341">
        <v>3</v>
      </c>
      <c r="D341" t="s">
        <v>59</v>
      </c>
      <c r="E341">
        <v>4</v>
      </c>
      <c r="F341" t="s">
        <v>242</v>
      </c>
      <c r="G341" t="s">
        <v>242</v>
      </c>
      <c r="H341" t="s">
        <v>288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46274.58121527778</v>
      </c>
      <c r="P341" s="57">
        <v>46275.551759259259</v>
      </c>
      <c r="Q341">
        <v>69386956</v>
      </c>
      <c r="S341">
        <v>146137148014</v>
      </c>
      <c r="T341" t="s">
        <v>5747</v>
      </c>
      <c r="U341" t="s">
        <v>7025</v>
      </c>
      <c r="V341" t="s">
        <v>5748</v>
      </c>
      <c r="Z341">
        <v>110.3280573</v>
      </c>
      <c r="AA341">
        <v>-7.3762453999999904</v>
      </c>
      <c r="AB341" t="s">
        <v>5749</v>
      </c>
      <c r="AC341" t="s">
        <v>236</v>
      </c>
      <c r="AL341" t="s">
        <v>217</v>
      </c>
      <c r="AM341" t="s">
        <v>5750</v>
      </c>
      <c r="AN341" t="s">
        <v>6</v>
      </c>
      <c r="AO341" s="57">
        <v>46274.590694444443</v>
      </c>
      <c r="AP341" s="57">
        <v>46276.625</v>
      </c>
      <c r="AR341" t="s">
        <v>218</v>
      </c>
      <c r="AS341" t="s">
        <v>219</v>
      </c>
      <c r="AT341" t="s">
        <v>230</v>
      </c>
      <c r="AU341">
        <v>20260910</v>
      </c>
      <c r="AV341" t="s">
        <v>221</v>
      </c>
      <c r="AW341" t="s">
        <v>886</v>
      </c>
      <c r="AX341" t="s">
        <v>222</v>
      </c>
      <c r="BA341" s="57">
        <v>46276.625</v>
      </c>
      <c r="BB341" t="s">
        <v>5750</v>
      </c>
      <c r="BC341">
        <v>2026</v>
      </c>
      <c r="BD341">
        <v>9</v>
      </c>
      <c r="BE341">
        <v>10</v>
      </c>
      <c r="BF341" s="6">
        <f t="shared" si="15"/>
        <v>46275</v>
      </c>
      <c r="BG341">
        <f t="shared" si="16"/>
        <v>-1.625</v>
      </c>
      <c r="BH341" t="str">
        <f t="shared" si="17"/>
        <v>COMPLY</v>
      </c>
      <c r="BI341" t="e">
        <f>VLOOKUP(H341,Sheet2!$A$1:$B$270,2,FALSE)</f>
        <v>#N/A</v>
      </c>
    </row>
    <row r="342" spans="1:61">
      <c r="A342">
        <v>341</v>
      </c>
      <c r="B342">
        <v>1002581395</v>
      </c>
      <c r="C342">
        <v>3</v>
      </c>
      <c r="D342" t="s">
        <v>59</v>
      </c>
      <c r="E342">
        <v>4</v>
      </c>
      <c r="F342" t="s">
        <v>242</v>
      </c>
      <c r="G342" t="s">
        <v>242</v>
      </c>
      <c r="H342" t="s">
        <v>288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46275.681203703702</v>
      </c>
      <c r="P342" s="57">
        <v>46276.670995370368</v>
      </c>
      <c r="Q342">
        <v>69387925</v>
      </c>
      <c r="S342">
        <v>146137148023</v>
      </c>
      <c r="T342" t="s">
        <v>6671</v>
      </c>
      <c r="U342" t="s">
        <v>6672</v>
      </c>
      <c r="V342" t="s">
        <v>6673</v>
      </c>
      <c r="Z342">
        <v>110.267965570092</v>
      </c>
      <c r="AA342">
        <v>-7.3597675258570696</v>
      </c>
      <c r="AB342" t="s">
        <v>6674</v>
      </c>
      <c r="AC342" t="s">
        <v>216</v>
      </c>
      <c r="AL342" t="s">
        <v>217</v>
      </c>
      <c r="AM342" t="s">
        <v>6675</v>
      </c>
      <c r="AN342" t="s">
        <v>6</v>
      </c>
      <c r="AO342" s="57">
        <v>46304.684016203704</v>
      </c>
      <c r="AP342" s="57">
        <v>46278.625</v>
      </c>
      <c r="AR342" t="s">
        <v>218</v>
      </c>
      <c r="AS342" t="s">
        <v>219</v>
      </c>
      <c r="AT342" t="s">
        <v>230</v>
      </c>
      <c r="AU342">
        <v>20260911</v>
      </c>
      <c r="AV342" t="s">
        <v>221</v>
      </c>
      <c r="AW342" t="s">
        <v>883</v>
      </c>
      <c r="AX342" t="s">
        <v>222</v>
      </c>
      <c r="BA342" s="57">
        <v>46278.625</v>
      </c>
      <c r="BB342" t="s">
        <v>6675</v>
      </c>
      <c r="BC342">
        <v>2026</v>
      </c>
      <c r="BD342">
        <v>9</v>
      </c>
      <c r="BE342">
        <v>11</v>
      </c>
      <c r="BF342" s="6">
        <f t="shared" si="15"/>
        <v>46276</v>
      </c>
      <c r="BG342">
        <f t="shared" si="16"/>
        <v>-2.625</v>
      </c>
      <c r="BH342" t="str">
        <f t="shared" si="17"/>
        <v>COMPLY</v>
      </c>
      <c r="BI342" t="e">
        <f>VLOOKUP(H342,Sheet2!$A$1:$B$270,2,FALSE)</f>
        <v>#N/A</v>
      </c>
    </row>
    <row r="343" spans="1:61">
      <c r="A343">
        <v>342</v>
      </c>
      <c r="B343">
        <v>1002579705</v>
      </c>
      <c r="C343">
        <v>3</v>
      </c>
      <c r="D343" t="s">
        <v>59</v>
      </c>
      <c r="E343">
        <v>4</v>
      </c>
      <c r="F343" t="s">
        <v>242</v>
      </c>
      <c r="G343" t="s">
        <v>242</v>
      </c>
      <c r="H343" t="s">
        <v>288</v>
      </c>
      <c r="I343" t="s">
        <v>212</v>
      </c>
      <c r="J343" t="s">
        <v>213</v>
      </c>
      <c r="K343" t="s">
        <v>149</v>
      </c>
      <c r="L343" t="s">
        <v>214</v>
      </c>
      <c r="M343" t="s">
        <v>76</v>
      </c>
      <c r="N343" t="s">
        <v>215</v>
      </c>
      <c r="O343" s="57">
        <v>46275.320787037039</v>
      </c>
      <c r="P343" s="57">
        <v>46276.72928240741</v>
      </c>
      <c r="Q343">
        <v>69387224</v>
      </c>
      <c r="S343">
        <v>146137148005</v>
      </c>
      <c r="T343" t="s">
        <v>6556</v>
      </c>
      <c r="U343" t="s">
        <v>6557</v>
      </c>
      <c r="V343" t="s">
        <v>6558</v>
      </c>
      <c r="Z343">
        <v>110.27541560008299</v>
      </c>
      <c r="AA343">
        <v>-7.4335534079047196</v>
      </c>
      <c r="AB343" t="s">
        <v>6559</v>
      </c>
      <c r="AC343" t="s">
        <v>236</v>
      </c>
      <c r="AL343" t="s">
        <v>217</v>
      </c>
      <c r="AM343" t="s">
        <v>6560</v>
      </c>
      <c r="AN343" t="s">
        <v>6</v>
      </c>
      <c r="AO343" s="57">
        <v>46304.329965277779</v>
      </c>
      <c r="AP343" s="57">
        <v>46282.333333333336</v>
      </c>
      <c r="AR343" t="s">
        <v>218</v>
      </c>
      <c r="AS343" t="s">
        <v>219</v>
      </c>
      <c r="AT343" t="s">
        <v>230</v>
      </c>
      <c r="AU343">
        <v>20260911</v>
      </c>
      <c r="AV343" t="s">
        <v>221</v>
      </c>
      <c r="AW343" t="s">
        <v>889</v>
      </c>
      <c r="AX343" t="s">
        <v>222</v>
      </c>
      <c r="BA343" s="57">
        <v>46282.333333333336</v>
      </c>
      <c r="BB343" t="s">
        <v>6560</v>
      </c>
      <c r="BC343">
        <v>2026</v>
      </c>
      <c r="BD343">
        <v>9</v>
      </c>
      <c r="BE343">
        <v>11</v>
      </c>
      <c r="BF343" s="6">
        <f t="shared" si="15"/>
        <v>46276</v>
      </c>
      <c r="BG343">
        <f t="shared" si="16"/>
        <v>-6.3333333333357587</v>
      </c>
      <c r="BH343" t="str">
        <f t="shared" si="17"/>
        <v>COMPLY</v>
      </c>
      <c r="BI343" t="e">
        <f>VLOOKUP(H343,Sheet2!$A$1:$B$270,2,FALSE)</f>
        <v>#N/A</v>
      </c>
    </row>
    <row r="344" spans="1:61">
      <c r="A344">
        <v>343</v>
      </c>
      <c r="B344">
        <v>1002580083</v>
      </c>
      <c r="C344">
        <v>3</v>
      </c>
      <c r="D344" t="s">
        <v>59</v>
      </c>
      <c r="E344">
        <v>4</v>
      </c>
      <c r="F344" t="s">
        <v>242</v>
      </c>
      <c r="G344" t="s">
        <v>242</v>
      </c>
      <c r="H344" t="s">
        <v>288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46275.414537037039</v>
      </c>
      <c r="P344" s="57">
        <v>46276.628553240742</v>
      </c>
      <c r="Q344">
        <v>69387393</v>
      </c>
      <c r="S344">
        <v>146137148011</v>
      </c>
      <c r="T344" t="s">
        <v>6545</v>
      </c>
      <c r="U344" t="s">
        <v>6546</v>
      </c>
      <c r="V344" t="s">
        <v>6547</v>
      </c>
      <c r="Z344">
        <v>110.244502</v>
      </c>
      <c r="AA344">
        <v>-7.4676049999999998</v>
      </c>
      <c r="AB344" t="s">
        <v>6548</v>
      </c>
      <c r="AC344" t="s">
        <v>236</v>
      </c>
      <c r="AL344" t="s">
        <v>217</v>
      </c>
      <c r="AM344" t="s">
        <v>6549</v>
      </c>
      <c r="AN344" t="s">
        <v>6</v>
      </c>
      <c r="AO344" s="57">
        <v>46304.42355324074</v>
      </c>
      <c r="AP344" s="57">
        <v>46278.333333333336</v>
      </c>
      <c r="AR344" t="s">
        <v>218</v>
      </c>
      <c r="AS344" t="s">
        <v>219</v>
      </c>
      <c r="AT344" t="s">
        <v>230</v>
      </c>
      <c r="AU344">
        <v>20260911</v>
      </c>
      <c r="AV344" t="s">
        <v>221</v>
      </c>
      <c r="AW344" t="s">
        <v>919</v>
      </c>
      <c r="AX344" t="s">
        <v>222</v>
      </c>
      <c r="BA344" s="57">
        <v>46278.333333333336</v>
      </c>
      <c r="BB344" t="s">
        <v>6549</v>
      </c>
      <c r="BC344">
        <v>2026</v>
      </c>
      <c r="BD344">
        <v>9</v>
      </c>
      <c r="BE344">
        <v>11</v>
      </c>
      <c r="BF344" s="6">
        <f t="shared" si="15"/>
        <v>46276</v>
      </c>
      <c r="BG344">
        <f t="shared" si="16"/>
        <v>-2.3333333333357587</v>
      </c>
      <c r="BH344" t="str">
        <f t="shared" si="17"/>
        <v>COMPLY</v>
      </c>
      <c r="BI344" t="e">
        <f>VLOOKUP(H344,Sheet2!$A$1:$B$270,2,FALSE)</f>
        <v>#N/A</v>
      </c>
    </row>
    <row r="345" spans="1:61">
      <c r="A345">
        <v>344</v>
      </c>
      <c r="B345">
        <v>1002581476</v>
      </c>
      <c r="C345">
        <v>3</v>
      </c>
      <c r="D345" t="s">
        <v>59</v>
      </c>
      <c r="E345">
        <v>4</v>
      </c>
      <c r="F345" t="s">
        <v>242</v>
      </c>
      <c r="G345" t="s">
        <v>242</v>
      </c>
      <c r="H345" t="s">
        <v>288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46275.697881944441</v>
      </c>
      <c r="P345" s="57">
        <v>46276.630173611113</v>
      </c>
      <c r="Q345">
        <v>69387940</v>
      </c>
      <c r="S345">
        <v>146137148032</v>
      </c>
      <c r="T345" t="s">
        <v>6514</v>
      </c>
      <c r="U345" t="s">
        <v>7590</v>
      </c>
      <c r="V345" t="s">
        <v>6515</v>
      </c>
      <c r="Z345">
        <v>110.3246534</v>
      </c>
      <c r="AA345">
        <v>-7.3710206999999999</v>
      </c>
      <c r="AB345" t="s">
        <v>6516</v>
      </c>
      <c r="AC345" t="s">
        <v>236</v>
      </c>
      <c r="AL345" t="s">
        <v>217</v>
      </c>
      <c r="AM345" t="s">
        <v>6517</v>
      </c>
      <c r="AN345" t="s">
        <v>6</v>
      </c>
      <c r="AO345" s="57">
        <v>46304.704953703702</v>
      </c>
      <c r="AP345" s="57">
        <v>46278.625</v>
      </c>
      <c r="AR345" t="s">
        <v>218</v>
      </c>
      <c r="AS345" t="s">
        <v>219</v>
      </c>
      <c r="AT345" t="s">
        <v>230</v>
      </c>
      <c r="AU345">
        <v>20260911</v>
      </c>
      <c r="AV345" t="s">
        <v>221</v>
      </c>
      <c r="AW345" t="s">
        <v>890</v>
      </c>
      <c r="AX345" t="s">
        <v>222</v>
      </c>
      <c r="BA345" s="57">
        <v>46278.625</v>
      </c>
      <c r="BB345" t="s">
        <v>6517</v>
      </c>
      <c r="BC345">
        <v>2026</v>
      </c>
      <c r="BD345">
        <v>9</v>
      </c>
      <c r="BE345">
        <v>11</v>
      </c>
      <c r="BF345" s="6">
        <f t="shared" si="15"/>
        <v>46276</v>
      </c>
      <c r="BG345">
        <f t="shared" si="16"/>
        <v>-2.625</v>
      </c>
      <c r="BH345" t="str">
        <f t="shared" si="17"/>
        <v>COMPLY</v>
      </c>
      <c r="BI345" t="e">
        <f>VLOOKUP(H345,Sheet2!$A$1:$B$270,2,FALSE)</f>
        <v>#N/A</v>
      </c>
    </row>
    <row r="346" spans="1:61">
      <c r="A346">
        <v>345</v>
      </c>
      <c r="B346">
        <v>1002579980</v>
      </c>
      <c r="C346">
        <v>3</v>
      </c>
      <c r="D346" t="s">
        <v>59</v>
      </c>
      <c r="E346">
        <v>4</v>
      </c>
      <c r="F346" t="s">
        <v>242</v>
      </c>
      <c r="G346" t="s">
        <v>242</v>
      </c>
      <c r="H346" t="s">
        <v>288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46275.395798611113</v>
      </c>
      <c r="P346" s="57">
        <v>46276.665196759262</v>
      </c>
      <c r="Q346">
        <v>69387356</v>
      </c>
      <c r="S346">
        <v>146137148040</v>
      </c>
      <c r="T346" t="s">
        <v>6471</v>
      </c>
      <c r="U346" t="s">
        <v>7025</v>
      </c>
      <c r="V346" t="s">
        <v>6472</v>
      </c>
      <c r="Z346">
        <v>110.3280573</v>
      </c>
      <c r="AA346">
        <v>-7.3762453999999904</v>
      </c>
      <c r="AB346" t="s">
        <v>6473</v>
      </c>
      <c r="AC346" t="s">
        <v>236</v>
      </c>
      <c r="AL346" t="s">
        <v>217</v>
      </c>
      <c r="AM346" t="s">
        <v>6474</v>
      </c>
      <c r="AN346" t="s">
        <v>6</v>
      </c>
      <c r="AO346" s="57">
        <v>46304.402858796297</v>
      </c>
      <c r="AP346" s="57">
        <v>46278.333333333336</v>
      </c>
      <c r="AR346" t="s">
        <v>218</v>
      </c>
      <c r="AS346" t="s">
        <v>219</v>
      </c>
      <c r="AT346" t="s">
        <v>230</v>
      </c>
      <c r="AU346">
        <v>20260911</v>
      </c>
      <c r="AV346" t="s">
        <v>221</v>
      </c>
      <c r="AW346" t="s">
        <v>886</v>
      </c>
      <c r="AX346" t="s">
        <v>222</v>
      </c>
      <c r="BA346" s="57">
        <v>46278.333333333336</v>
      </c>
      <c r="BB346" t="s">
        <v>6474</v>
      </c>
      <c r="BC346">
        <v>2026</v>
      </c>
      <c r="BD346">
        <v>9</v>
      </c>
      <c r="BE346">
        <v>11</v>
      </c>
      <c r="BF346" s="6">
        <f t="shared" si="15"/>
        <v>46276</v>
      </c>
      <c r="BG346">
        <f t="shared" si="16"/>
        <v>-2.3333333333357587</v>
      </c>
      <c r="BH346" t="str">
        <f t="shared" si="17"/>
        <v>COMPLY</v>
      </c>
      <c r="BI346" t="e">
        <f>VLOOKUP(H346,Sheet2!$A$1:$B$270,2,FALSE)</f>
        <v>#N/A</v>
      </c>
    </row>
    <row r="347" spans="1:61">
      <c r="A347">
        <v>346</v>
      </c>
      <c r="B347">
        <v>1002580882</v>
      </c>
      <c r="C347">
        <v>3</v>
      </c>
      <c r="D347" t="s">
        <v>59</v>
      </c>
      <c r="E347">
        <v>4</v>
      </c>
      <c r="F347" t="s">
        <v>242</v>
      </c>
      <c r="G347" t="s">
        <v>242</v>
      </c>
      <c r="H347" t="s">
        <v>288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46275.57912037037</v>
      </c>
      <c r="P347" s="57">
        <v>46276.617407407408</v>
      </c>
      <c r="Q347">
        <v>69387756</v>
      </c>
      <c r="S347">
        <v>146137148020</v>
      </c>
      <c r="T347" t="s">
        <v>6456</v>
      </c>
      <c r="U347" t="s">
        <v>6457</v>
      </c>
      <c r="V347" t="s">
        <v>6458</v>
      </c>
      <c r="Z347">
        <v>110.324574835368</v>
      </c>
      <c r="AA347">
        <v>-7.3714556189474099</v>
      </c>
      <c r="AB347" t="s">
        <v>6459</v>
      </c>
      <c r="AC347" t="s">
        <v>236</v>
      </c>
      <c r="AL347" t="s">
        <v>217</v>
      </c>
      <c r="AM347" t="s">
        <v>6460</v>
      </c>
      <c r="AN347" t="s">
        <v>6</v>
      </c>
      <c r="AO347" s="57">
        <v>46304.579861111109</v>
      </c>
      <c r="AP347" s="57">
        <v>46278.333333333336</v>
      </c>
      <c r="AR347" t="s">
        <v>218</v>
      </c>
      <c r="AS347" t="s">
        <v>219</v>
      </c>
      <c r="AT347" t="s">
        <v>230</v>
      </c>
      <c r="AU347">
        <v>20260911</v>
      </c>
      <c r="AV347" t="s">
        <v>221</v>
      </c>
      <c r="AW347" t="s">
        <v>890</v>
      </c>
      <c r="AX347" t="s">
        <v>222</v>
      </c>
      <c r="BA347" s="57">
        <v>46278.333333333336</v>
      </c>
      <c r="BB347" t="s">
        <v>6460</v>
      </c>
      <c r="BC347">
        <v>2026</v>
      </c>
      <c r="BD347">
        <v>9</v>
      </c>
      <c r="BE347">
        <v>11</v>
      </c>
      <c r="BF347" s="6">
        <f t="shared" si="15"/>
        <v>46276</v>
      </c>
      <c r="BG347">
        <f t="shared" si="16"/>
        <v>-2.3333333333357587</v>
      </c>
      <c r="BH347" t="str">
        <f t="shared" si="17"/>
        <v>COMPLY</v>
      </c>
      <c r="BI347" t="e">
        <f>VLOOKUP(H347,Sheet2!$A$1:$B$270,2,FALSE)</f>
        <v>#N/A</v>
      </c>
    </row>
    <row r="348" spans="1:61">
      <c r="A348">
        <v>347</v>
      </c>
      <c r="B348">
        <v>1002589477</v>
      </c>
      <c r="C348">
        <v>3</v>
      </c>
      <c r="D348" t="s">
        <v>59</v>
      </c>
      <c r="E348">
        <v>4</v>
      </c>
      <c r="F348" t="s">
        <v>242</v>
      </c>
      <c r="G348" t="s">
        <v>242</v>
      </c>
      <c r="H348" t="s">
        <v>288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46280.620775462965</v>
      </c>
      <c r="P348" s="57">
        <v>46281.471886574072</v>
      </c>
      <c r="Q348">
        <v>69390856</v>
      </c>
      <c r="S348">
        <v>146137148086</v>
      </c>
      <c r="T348" t="s">
        <v>7591</v>
      </c>
      <c r="U348" t="s">
        <v>7592</v>
      </c>
      <c r="V348" t="s">
        <v>7593</v>
      </c>
      <c r="Z348">
        <v>110.220750013645</v>
      </c>
      <c r="AA348">
        <v>-7.4844692446272596</v>
      </c>
      <c r="AB348" t="s">
        <v>7594</v>
      </c>
      <c r="AC348" t="s">
        <v>236</v>
      </c>
      <c r="AL348" t="s">
        <v>217</v>
      </c>
      <c r="AM348" t="s">
        <v>7595</v>
      </c>
      <c r="AN348" t="s">
        <v>6</v>
      </c>
      <c r="AO348" t="s">
        <v>7596</v>
      </c>
      <c r="AP348" s="57">
        <v>46282.458333333336</v>
      </c>
      <c r="AR348" t="s">
        <v>218</v>
      </c>
      <c r="AS348" t="s">
        <v>219</v>
      </c>
      <c r="AT348" t="s">
        <v>230</v>
      </c>
      <c r="AU348">
        <v>20260916</v>
      </c>
      <c r="AV348" t="s">
        <v>221</v>
      </c>
      <c r="AW348" t="s">
        <v>7459</v>
      </c>
      <c r="AX348" t="s">
        <v>222</v>
      </c>
      <c r="BA348" s="57">
        <v>46282.458333333336</v>
      </c>
      <c r="BB348" t="s">
        <v>7595</v>
      </c>
      <c r="BC348">
        <v>2026</v>
      </c>
      <c r="BD348">
        <v>9</v>
      </c>
      <c r="BE348">
        <v>16</v>
      </c>
      <c r="BF348" s="6">
        <f t="shared" si="15"/>
        <v>46281</v>
      </c>
      <c r="BG348">
        <f t="shared" si="16"/>
        <v>-1.4583333333357587</v>
      </c>
      <c r="BH348" t="str">
        <f t="shared" si="17"/>
        <v>COMPLY</v>
      </c>
      <c r="BI348" t="e">
        <f>VLOOKUP(H348,Sheet2!$A$1:$B$270,2,FALSE)</f>
        <v>#N/A</v>
      </c>
    </row>
    <row r="349" spans="1:61">
      <c r="A349">
        <v>348</v>
      </c>
      <c r="B349">
        <v>1002589512</v>
      </c>
      <c r="C349">
        <v>3</v>
      </c>
      <c r="D349" t="s">
        <v>59</v>
      </c>
      <c r="E349">
        <v>4</v>
      </c>
      <c r="F349" t="s">
        <v>242</v>
      </c>
      <c r="G349" t="s">
        <v>242</v>
      </c>
      <c r="H349" t="s">
        <v>288</v>
      </c>
      <c r="I349" t="s">
        <v>212</v>
      </c>
      <c r="J349" t="s">
        <v>213</v>
      </c>
      <c r="K349" t="s">
        <v>149</v>
      </c>
      <c r="L349" t="s">
        <v>214</v>
      </c>
      <c r="M349" t="s">
        <v>256</v>
      </c>
      <c r="N349" t="s">
        <v>215</v>
      </c>
      <c r="O349" s="57">
        <v>46280.625</v>
      </c>
      <c r="P349" s="57">
        <v>46281.494247685187</v>
      </c>
      <c r="Q349">
        <v>69390873</v>
      </c>
      <c r="S349">
        <v>146137148077</v>
      </c>
      <c r="T349" t="s">
        <v>7597</v>
      </c>
      <c r="U349" t="s">
        <v>7598</v>
      </c>
      <c r="V349" t="s">
        <v>7599</v>
      </c>
      <c r="Z349">
        <v>110.24084383592501</v>
      </c>
      <c r="AA349">
        <v>-7.40232269679022</v>
      </c>
      <c r="AB349" t="s">
        <v>7600</v>
      </c>
      <c r="AC349" t="s">
        <v>236</v>
      </c>
      <c r="AL349" t="s">
        <v>217</v>
      </c>
      <c r="AM349" t="s">
        <v>7601</v>
      </c>
      <c r="AN349" t="s">
        <v>6</v>
      </c>
      <c r="AO349" t="s">
        <v>7382</v>
      </c>
      <c r="AP349" s="57">
        <v>46282.458333333336</v>
      </c>
      <c r="AR349" t="s">
        <v>257</v>
      </c>
      <c r="AS349" t="s">
        <v>219</v>
      </c>
      <c r="AT349" t="s">
        <v>230</v>
      </c>
      <c r="AV349" t="s">
        <v>258</v>
      </c>
      <c r="AW349" t="s">
        <v>7540</v>
      </c>
      <c r="AX349" t="s">
        <v>222</v>
      </c>
      <c r="BA349" s="57">
        <v>46282.458333333336</v>
      </c>
      <c r="BB349" t="s">
        <v>7601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e">
        <f>VLOOKUP(H349,Sheet2!$A$1:$B$270,2,FALSE)</f>
        <v>#N/A</v>
      </c>
    </row>
    <row r="350" spans="1:61">
      <c r="A350">
        <v>349</v>
      </c>
      <c r="B350">
        <v>1002574645</v>
      </c>
      <c r="C350">
        <v>3</v>
      </c>
      <c r="D350" t="s">
        <v>59</v>
      </c>
      <c r="E350">
        <v>4</v>
      </c>
      <c r="F350" t="s">
        <v>242</v>
      </c>
      <c r="G350" t="s">
        <v>242</v>
      </c>
      <c r="H350" t="s">
        <v>288</v>
      </c>
      <c r="I350" t="s">
        <v>212</v>
      </c>
      <c r="J350" t="s">
        <v>213</v>
      </c>
      <c r="K350" t="s">
        <v>149</v>
      </c>
      <c r="L350" t="s">
        <v>214</v>
      </c>
      <c r="M350" t="s">
        <v>2186</v>
      </c>
      <c r="N350" t="s">
        <v>215</v>
      </c>
      <c r="O350" s="57">
        <v>46272.48537037037</v>
      </c>
      <c r="P350" s="57">
        <v>46280.46261574074</v>
      </c>
      <c r="Q350">
        <v>69385161</v>
      </c>
      <c r="S350">
        <v>146137147866</v>
      </c>
      <c r="T350" t="s">
        <v>3474</v>
      </c>
      <c r="U350" t="s">
        <v>3475</v>
      </c>
      <c r="V350" t="s">
        <v>3476</v>
      </c>
      <c r="Z350">
        <v>110.24799350000001</v>
      </c>
      <c r="AA350">
        <v>-7.4611879999999999</v>
      </c>
      <c r="AB350" t="s">
        <v>3477</v>
      </c>
      <c r="AC350" t="s">
        <v>236</v>
      </c>
      <c r="AL350" t="s">
        <v>217</v>
      </c>
      <c r="AM350" t="s">
        <v>3478</v>
      </c>
      <c r="AN350" t="s">
        <v>6</v>
      </c>
      <c r="AO350" s="57">
        <v>46212.486145833333</v>
      </c>
      <c r="AP350" s="57">
        <v>46275.625</v>
      </c>
      <c r="AQ350" t="s">
        <v>2172</v>
      </c>
      <c r="AR350" t="s">
        <v>12</v>
      </c>
      <c r="AS350" t="s">
        <v>219</v>
      </c>
      <c r="AT350" t="s">
        <v>230</v>
      </c>
      <c r="AV350" t="s">
        <v>2187</v>
      </c>
      <c r="AW350" t="s">
        <v>889</v>
      </c>
      <c r="AX350" t="s">
        <v>222</v>
      </c>
      <c r="BA350" s="57">
        <v>46275.625</v>
      </c>
      <c r="BB350" t="s">
        <v>3478</v>
      </c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e">
        <f>VLOOKUP(H350,Sheet2!$A$1:$B$270,2,FALSE)</f>
        <v>#N/A</v>
      </c>
    </row>
    <row r="351" spans="1:61">
      <c r="A351">
        <v>350</v>
      </c>
      <c r="B351">
        <v>1002569900</v>
      </c>
      <c r="C351">
        <v>3</v>
      </c>
      <c r="D351" t="s">
        <v>59</v>
      </c>
      <c r="E351">
        <v>4</v>
      </c>
      <c r="F351" t="s">
        <v>242</v>
      </c>
      <c r="G351" t="s">
        <v>242</v>
      </c>
      <c r="H351" t="s">
        <v>2462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46268.587453703702</v>
      </c>
      <c r="P351" s="57">
        <v>46270.005416666667</v>
      </c>
      <c r="Q351">
        <v>69383207</v>
      </c>
      <c r="S351">
        <v>146175114932</v>
      </c>
      <c r="T351" t="s">
        <v>2463</v>
      </c>
      <c r="U351" t="s">
        <v>5149</v>
      </c>
      <c r="V351" t="s">
        <v>2464</v>
      </c>
      <c r="Z351">
        <v>110.255214787</v>
      </c>
      <c r="AA351">
        <v>-7.5097864972013504</v>
      </c>
      <c r="AB351" t="s">
        <v>2465</v>
      </c>
      <c r="AC351" t="s">
        <v>236</v>
      </c>
      <c r="AL351" t="s">
        <v>217</v>
      </c>
      <c r="AM351" t="s">
        <v>2391</v>
      </c>
      <c r="AN351" t="s">
        <v>6</v>
      </c>
      <c r="AO351" s="57">
        <v>46090.590648148151</v>
      </c>
      <c r="AP351" s="57">
        <v>46269.541666666664</v>
      </c>
      <c r="AR351" t="s">
        <v>218</v>
      </c>
      <c r="AS351" t="s">
        <v>2466</v>
      </c>
      <c r="AT351" t="s">
        <v>230</v>
      </c>
      <c r="AU351">
        <v>20260905</v>
      </c>
      <c r="AV351" t="s">
        <v>221</v>
      </c>
      <c r="AW351" t="s">
        <v>882</v>
      </c>
      <c r="AX351" t="s">
        <v>222</v>
      </c>
      <c r="BA351" s="57">
        <v>46269.541666666664</v>
      </c>
      <c r="BB351" t="s">
        <v>2391</v>
      </c>
      <c r="BC351">
        <v>2026</v>
      </c>
      <c r="BD351">
        <v>9</v>
      </c>
      <c r="BE351">
        <v>5</v>
      </c>
      <c r="BF351" s="6">
        <f t="shared" si="15"/>
        <v>46270</v>
      </c>
      <c r="BG351">
        <f t="shared" si="16"/>
        <v>0.45833333333575865</v>
      </c>
      <c r="BH351" t="str">
        <f t="shared" si="17"/>
        <v>COMPLY</v>
      </c>
      <c r="BI351" t="e">
        <f>VLOOKUP(H351,Sheet2!$A$1:$B$270,2,FALSE)</f>
        <v>#N/A</v>
      </c>
    </row>
    <row r="352" spans="1:61">
      <c r="A352">
        <v>351</v>
      </c>
      <c r="B352">
        <v>1002568925</v>
      </c>
      <c r="C352">
        <v>3</v>
      </c>
      <c r="D352" t="s">
        <v>59</v>
      </c>
      <c r="E352">
        <v>4</v>
      </c>
      <c r="F352" t="s">
        <v>242</v>
      </c>
      <c r="G352" t="s">
        <v>242</v>
      </c>
      <c r="H352" t="s">
        <v>2462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46268.39439814815</v>
      </c>
      <c r="P352" s="57">
        <v>46268.624085648145</v>
      </c>
      <c r="Q352">
        <v>69382826</v>
      </c>
      <c r="S352">
        <v>146175114862</v>
      </c>
      <c r="T352" t="s">
        <v>2688</v>
      </c>
      <c r="U352" t="s">
        <v>2689</v>
      </c>
      <c r="V352" t="s">
        <v>2690</v>
      </c>
      <c r="Z352">
        <v>110.25091500000001</v>
      </c>
      <c r="AA352">
        <v>-7.5185459999999997</v>
      </c>
      <c r="AB352" t="s">
        <v>2691</v>
      </c>
      <c r="AC352" t="s">
        <v>236</v>
      </c>
      <c r="AL352" t="s">
        <v>217</v>
      </c>
      <c r="AM352" t="s">
        <v>2692</v>
      </c>
      <c r="AN352" t="s">
        <v>6</v>
      </c>
      <c r="AO352" s="57">
        <v>46090.402800925927</v>
      </c>
      <c r="AP352" s="57">
        <v>46269.333333333336</v>
      </c>
      <c r="AR352" t="s">
        <v>218</v>
      </c>
      <c r="AS352" t="s">
        <v>2466</v>
      </c>
      <c r="AT352" t="s">
        <v>230</v>
      </c>
      <c r="AU352">
        <v>20260903</v>
      </c>
      <c r="AV352" t="s">
        <v>221</v>
      </c>
      <c r="AW352" t="s">
        <v>885</v>
      </c>
      <c r="AX352" t="s">
        <v>222</v>
      </c>
      <c r="BA352" s="57">
        <v>46269.333333333336</v>
      </c>
      <c r="BB352" t="s">
        <v>2692</v>
      </c>
      <c r="BC352">
        <v>2026</v>
      </c>
      <c r="BD352">
        <v>9</v>
      </c>
      <c r="BE352">
        <v>3</v>
      </c>
      <c r="BF352" s="6">
        <f t="shared" si="15"/>
        <v>46268</v>
      </c>
      <c r="BG352">
        <f t="shared" si="16"/>
        <v>-1.3333333333357587</v>
      </c>
      <c r="BH352" t="str">
        <f t="shared" si="17"/>
        <v>COMPLY</v>
      </c>
      <c r="BI352" t="e">
        <f>VLOOKUP(H352,Sheet2!$A$1:$B$270,2,FALSE)</f>
        <v>#N/A</v>
      </c>
    </row>
    <row r="353" spans="1:61">
      <c r="A353">
        <v>352</v>
      </c>
      <c r="B353">
        <v>1002588046</v>
      </c>
      <c r="C353">
        <v>3</v>
      </c>
      <c r="D353" t="s">
        <v>59</v>
      </c>
      <c r="E353">
        <v>4</v>
      </c>
      <c r="F353" t="s">
        <v>242</v>
      </c>
      <c r="G353" t="s">
        <v>242</v>
      </c>
      <c r="H353" t="s">
        <v>2462</v>
      </c>
      <c r="I353" t="s">
        <v>212</v>
      </c>
      <c r="J353" t="s">
        <v>213</v>
      </c>
      <c r="K353" t="s">
        <v>149</v>
      </c>
      <c r="M353" t="s">
        <v>76</v>
      </c>
      <c r="N353" t="s">
        <v>581</v>
      </c>
      <c r="O353" s="57">
        <v>46280.390706018516</v>
      </c>
      <c r="P353" s="57">
        <v>46280.464131944442</v>
      </c>
      <c r="Q353">
        <v>66525052</v>
      </c>
      <c r="S353">
        <v>146175114960</v>
      </c>
      <c r="T353" t="s">
        <v>3819</v>
      </c>
      <c r="U353" t="s">
        <v>5816</v>
      </c>
      <c r="V353" t="s">
        <v>7602</v>
      </c>
      <c r="Z353">
        <v>110.224729433736</v>
      </c>
      <c r="AA353">
        <v>-7.5040035805000596</v>
      </c>
      <c r="AB353" t="s">
        <v>5818</v>
      </c>
      <c r="AC353" t="s">
        <v>225</v>
      </c>
      <c r="AL353" t="s">
        <v>217</v>
      </c>
      <c r="AM353" t="s">
        <v>7603</v>
      </c>
      <c r="AN353" t="s">
        <v>6</v>
      </c>
      <c r="AO353" t="s">
        <v>7375</v>
      </c>
      <c r="AR353" t="s">
        <v>218</v>
      </c>
      <c r="AS353" t="s">
        <v>2466</v>
      </c>
      <c r="AT353" t="s">
        <v>230</v>
      </c>
      <c r="AU353">
        <v>20260915</v>
      </c>
      <c r="AV353" t="s">
        <v>221</v>
      </c>
      <c r="AW353" t="s">
        <v>3492</v>
      </c>
      <c r="AX353" t="s">
        <v>222</v>
      </c>
      <c r="BA353" s="57">
        <v>46280.291666666664</v>
      </c>
      <c r="BB353" t="s">
        <v>7603</v>
      </c>
      <c r="BC353">
        <v>2026</v>
      </c>
      <c r="BD353">
        <v>9</v>
      </c>
      <c r="BE353">
        <v>15</v>
      </c>
      <c r="BF353" s="6">
        <f t="shared" si="15"/>
        <v>46280</v>
      </c>
      <c r="BG353">
        <f t="shared" si="16"/>
        <v>-0.29166666666424135</v>
      </c>
      <c r="BH353" t="str">
        <f t="shared" si="17"/>
        <v>COMPLY</v>
      </c>
      <c r="BI353" t="e">
        <f>VLOOKUP(H353,Sheet2!$A$1:$B$270,2,FALSE)</f>
        <v>#N/A</v>
      </c>
    </row>
    <row r="354" spans="1:61">
      <c r="A354">
        <v>353</v>
      </c>
      <c r="B354">
        <v>1002579026</v>
      </c>
      <c r="C354">
        <v>3</v>
      </c>
      <c r="D354" t="s">
        <v>59</v>
      </c>
      <c r="E354">
        <v>4</v>
      </c>
      <c r="F354" t="s">
        <v>242</v>
      </c>
      <c r="G354" t="s">
        <v>242</v>
      </c>
      <c r="H354" t="s">
        <v>2462</v>
      </c>
      <c r="I354" t="s">
        <v>212</v>
      </c>
      <c r="J354" t="s">
        <v>213</v>
      </c>
      <c r="K354" t="s">
        <v>149</v>
      </c>
      <c r="M354" t="s">
        <v>2154</v>
      </c>
      <c r="N354" t="s">
        <v>581</v>
      </c>
      <c r="O354" s="57">
        <v>46274.607997685183</v>
      </c>
      <c r="P354" s="57">
        <v>46280.390694444446</v>
      </c>
      <c r="Q354">
        <v>66525052</v>
      </c>
      <c r="S354">
        <v>146175114808</v>
      </c>
      <c r="T354" t="s">
        <v>3819</v>
      </c>
      <c r="U354" t="s">
        <v>5816</v>
      </c>
      <c r="V354" t="s">
        <v>5817</v>
      </c>
      <c r="Z354">
        <v>110.2254478</v>
      </c>
      <c r="AA354">
        <v>-7.5039806000000002</v>
      </c>
      <c r="AB354" t="s">
        <v>5818</v>
      </c>
      <c r="AC354" t="s">
        <v>225</v>
      </c>
      <c r="AL354" t="s">
        <v>217</v>
      </c>
      <c r="AM354" t="s">
        <v>5819</v>
      </c>
      <c r="AN354" t="s">
        <v>6</v>
      </c>
      <c r="AO354" s="57">
        <v>46274.610983796294</v>
      </c>
      <c r="AP354" s="57">
        <v>46275.625</v>
      </c>
      <c r="AQ354" t="s">
        <v>2155</v>
      </c>
      <c r="AR354" t="s">
        <v>14</v>
      </c>
      <c r="AS354" t="s">
        <v>2466</v>
      </c>
      <c r="AT354" t="s">
        <v>230</v>
      </c>
      <c r="AV354" t="s">
        <v>7604</v>
      </c>
      <c r="AW354" t="s">
        <v>545</v>
      </c>
      <c r="AX354" t="s">
        <v>222</v>
      </c>
      <c r="BA354" s="57">
        <v>46275.625</v>
      </c>
      <c r="BB354" t="s">
        <v>5819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:61">
      <c r="A355">
        <v>354</v>
      </c>
      <c r="B355">
        <v>1002573759</v>
      </c>
      <c r="C355">
        <v>3</v>
      </c>
      <c r="D355" t="s">
        <v>59</v>
      </c>
      <c r="E355">
        <v>4</v>
      </c>
      <c r="F355" t="s">
        <v>242</v>
      </c>
      <c r="G355" t="s">
        <v>4909</v>
      </c>
      <c r="H355" t="s">
        <v>5380</v>
      </c>
      <c r="I355" t="s">
        <v>212</v>
      </c>
      <c r="J355" t="s">
        <v>213</v>
      </c>
      <c r="K355" t="s">
        <v>149</v>
      </c>
      <c r="L355" t="s">
        <v>214</v>
      </c>
      <c r="M355" t="s">
        <v>2186</v>
      </c>
      <c r="N355" t="s">
        <v>215</v>
      </c>
      <c r="O355" s="57">
        <v>46271.812465277777</v>
      </c>
      <c r="P355" s="57">
        <v>46279.705706018518</v>
      </c>
      <c r="Q355">
        <v>69384897</v>
      </c>
      <c r="S355">
        <v>141146114885</v>
      </c>
      <c r="T355" t="s">
        <v>5381</v>
      </c>
      <c r="U355" t="s">
        <v>5382</v>
      </c>
      <c r="V355" t="s">
        <v>5383</v>
      </c>
      <c r="Z355">
        <v>110.3075972</v>
      </c>
      <c r="AA355">
        <v>-7.6391137999999996</v>
      </c>
      <c r="AB355" t="s">
        <v>5384</v>
      </c>
      <c r="AC355" t="s">
        <v>236</v>
      </c>
      <c r="AL355" t="s">
        <v>217</v>
      </c>
      <c r="AM355" t="s">
        <v>5385</v>
      </c>
      <c r="AN355" t="s">
        <v>6</v>
      </c>
      <c r="AO355" s="57">
        <v>46182.819374999999</v>
      </c>
      <c r="AP355" s="57">
        <v>46273.333333333336</v>
      </c>
      <c r="AQ355" t="s">
        <v>2155</v>
      </c>
      <c r="AR355" t="s">
        <v>12</v>
      </c>
      <c r="AS355" t="s">
        <v>4909</v>
      </c>
      <c r="AT355" t="s">
        <v>230</v>
      </c>
      <c r="AV355" t="s">
        <v>2187</v>
      </c>
      <c r="AW355" t="s">
        <v>889</v>
      </c>
      <c r="AX355" t="s">
        <v>222</v>
      </c>
      <c r="BA355" s="57">
        <v>46273.333333333336</v>
      </c>
      <c r="BB355" t="s">
        <v>5385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:61">
      <c r="A356">
        <v>355</v>
      </c>
      <c r="B356">
        <v>1002570855</v>
      </c>
      <c r="C356">
        <v>3</v>
      </c>
      <c r="D356" t="s">
        <v>59</v>
      </c>
      <c r="E356">
        <v>4</v>
      </c>
      <c r="F356" t="s">
        <v>242</v>
      </c>
      <c r="G356" t="s">
        <v>4909</v>
      </c>
      <c r="H356" t="s">
        <v>4910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46269.369409722225</v>
      </c>
      <c r="P356" s="57">
        <v>46270.68550925926</v>
      </c>
      <c r="Q356">
        <v>69383580</v>
      </c>
      <c r="S356">
        <v>142164113594</v>
      </c>
      <c r="T356" t="s">
        <v>4911</v>
      </c>
      <c r="U356" t="s">
        <v>4912</v>
      </c>
      <c r="V356" t="s">
        <v>4913</v>
      </c>
      <c r="Z356">
        <v>110.2556697</v>
      </c>
      <c r="AA356">
        <v>-7.6029429999999998</v>
      </c>
      <c r="AB356" t="s">
        <v>4914</v>
      </c>
      <c r="AC356" t="s">
        <v>236</v>
      </c>
      <c r="AL356" t="s">
        <v>217</v>
      </c>
      <c r="AM356" t="s">
        <v>4915</v>
      </c>
      <c r="AN356" t="s">
        <v>6</v>
      </c>
      <c r="AO356" s="57">
        <v>46121.371851851851</v>
      </c>
      <c r="AP356" s="57">
        <v>46271.541666666664</v>
      </c>
      <c r="AR356" t="s">
        <v>218</v>
      </c>
      <c r="AS356" t="s">
        <v>219</v>
      </c>
      <c r="AT356" t="s">
        <v>230</v>
      </c>
      <c r="AU356">
        <v>20260905</v>
      </c>
      <c r="AV356" t="s">
        <v>221</v>
      </c>
      <c r="AW356" t="s">
        <v>889</v>
      </c>
      <c r="AX356" t="s">
        <v>222</v>
      </c>
      <c r="BA356" s="57">
        <v>46271.541666666664</v>
      </c>
      <c r="BB356" t="s">
        <v>4915</v>
      </c>
      <c r="BC356">
        <v>2026</v>
      </c>
      <c r="BD356">
        <v>9</v>
      </c>
      <c r="BE356">
        <v>5</v>
      </c>
      <c r="BF356" s="6">
        <f t="shared" si="15"/>
        <v>46270</v>
      </c>
      <c r="BG356">
        <f t="shared" si="16"/>
        <v>-1.5416666666642413</v>
      </c>
      <c r="BH356" t="str">
        <f t="shared" si="17"/>
        <v>COMPLY</v>
      </c>
      <c r="BI356" t="e">
        <f>VLOOKUP(H356,Sheet2!$A$1:$B$270,2,FALSE)</f>
        <v>#N/A</v>
      </c>
    </row>
    <row r="357" spans="1:61">
      <c r="A357">
        <v>356</v>
      </c>
      <c r="B357">
        <v>1002567273</v>
      </c>
      <c r="C357">
        <v>3</v>
      </c>
      <c r="D357" t="s">
        <v>59</v>
      </c>
      <c r="E357">
        <v>4</v>
      </c>
      <c r="F357" t="s">
        <v>242</v>
      </c>
      <c r="G357" t="s">
        <v>600</v>
      </c>
      <c r="H357" t="s">
        <v>601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46267.472870370373</v>
      </c>
      <c r="P357" s="57">
        <v>46268.647256944445</v>
      </c>
      <c r="Q357">
        <v>69382190</v>
      </c>
      <c r="S357">
        <v>141149112956</v>
      </c>
      <c r="T357" t="s">
        <v>2084</v>
      </c>
      <c r="U357" t="s">
        <v>2085</v>
      </c>
      <c r="V357" t="s">
        <v>2086</v>
      </c>
      <c r="Z357">
        <v>110.118285</v>
      </c>
      <c r="AA357">
        <v>-7.2858770000000002</v>
      </c>
      <c r="AB357" t="s">
        <v>2087</v>
      </c>
      <c r="AC357" t="s">
        <v>236</v>
      </c>
      <c r="AL357" t="s">
        <v>217</v>
      </c>
      <c r="AM357" t="s">
        <v>1122</v>
      </c>
      <c r="AN357" t="s">
        <v>6</v>
      </c>
      <c r="AO357" s="57">
        <v>46062.475937499999</v>
      </c>
      <c r="AP357" s="57">
        <v>46268.333333333336</v>
      </c>
      <c r="AR357" t="s">
        <v>218</v>
      </c>
      <c r="AS357" t="s">
        <v>918</v>
      </c>
      <c r="AT357" t="s">
        <v>230</v>
      </c>
      <c r="AU357">
        <v>20260903</v>
      </c>
      <c r="AV357" t="s">
        <v>221</v>
      </c>
      <c r="AW357" t="s">
        <v>2088</v>
      </c>
      <c r="AX357" t="s">
        <v>222</v>
      </c>
      <c r="BA357" s="57">
        <v>46268.333333333336</v>
      </c>
      <c r="BB357" t="s">
        <v>1122</v>
      </c>
      <c r="BC357">
        <v>2026</v>
      </c>
      <c r="BD357">
        <v>9</v>
      </c>
      <c r="BE357">
        <v>3</v>
      </c>
      <c r="BF357" s="6">
        <f t="shared" si="15"/>
        <v>46268</v>
      </c>
      <c r="BG357">
        <f t="shared" si="16"/>
        <v>-0.33333333333575865</v>
      </c>
      <c r="BH357" t="str">
        <f t="shared" si="17"/>
        <v>COMPLY</v>
      </c>
      <c r="BI357" t="e">
        <f>VLOOKUP(H357,Sheet2!$A$1:$B$270,2,FALSE)</f>
        <v>#N/A</v>
      </c>
    </row>
    <row r="358" spans="1:61">
      <c r="A358">
        <v>357</v>
      </c>
      <c r="B358">
        <v>1002569762</v>
      </c>
      <c r="C358">
        <v>3</v>
      </c>
      <c r="D358" t="s">
        <v>59</v>
      </c>
      <c r="E358">
        <v>4</v>
      </c>
      <c r="F358" t="s">
        <v>242</v>
      </c>
      <c r="G358" t="s">
        <v>600</v>
      </c>
      <c r="H358" t="s">
        <v>601</v>
      </c>
      <c r="I358" t="s">
        <v>212</v>
      </c>
      <c r="J358" t="s">
        <v>213</v>
      </c>
      <c r="K358" t="s">
        <v>149</v>
      </c>
      <c r="M358" t="s">
        <v>76</v>
      </c>
      <c r="N358" t="s">
        <v>215</v>
      </c>
      <c r="O358" s="57">
        <v>46268.56486111111</v>
      </c>
      <c r="P358" s="57">
        <v>46268.618715277778</v>
      </c>
      <c r="Q358">
        <v>69381389</v>
      </c>
      <c r="S358">
        <v>141149112957</v>
      </c>
      <c r="T358" t="s">
        <v>1293</v>
      </c>
      <c r="U358" t="s">
        <v>2819</v>
      </c>
      <c r="V358" t="s">
        <v>2820</v>
      </c>
      <c r="Z358">
        <v>110.088425</v>
      </c>
      <c r="AA358">
        <v>-7.2865549999999999</v>
      </c>
      <c r="AB358" t="s">
        <v>1296</v>
      </c>
      <c r="AC358" t="s">
        <v>284</v>
      </c>
      <c r="AL358" t="s">
        <v>217</v>
      </c>
      <c r="AM358" t="s">
        <v>2821</v>
      </c>
      <c r="AN358" t="s">
        <v>6</v>
      </c>
      <c r="AO358" s="57">
        <v>46090.569456018522</v>
      </c>
      <c r="AR358" t="s">
        <v>218</v>
      </c>
      <c r="AS358" t="s">
        <v>918</v>
      </c>
      <c r="AT358" t="s">
        <v>230</v>
      </c>
      <c r="AU358">
        <v>20260903</v>
      </c>
      <c r="AV358" t="s">
        <v>221</v>
      </c>
      <c r="AW358" t="s">
        <v>560</v>
      </c>
      <c r="AX358" t="s">
        <v>222</v>
      </c>
      <c r="BA358" s="57">
        <v>46268.291666666664</v>
      </c>
      <c r="BB358" t="s">
        <v>2821</v>
      </c>
      <c r="BC358">
        <v>2026</v>
      </c>
      <c r="BD358">
        <v>9</v>
      </c>
      <c r="BE358">
        <v>3</v>
      </c>
      <c r="BF358" s="6">
        <f t="shared" si="15"/>
        <v>46268</v>
      </c>
      <c r="BG358">
        <f t="shared" si="16"/>
        <v>-0.29166666666424135</v>
      </c>
      <c r="BH358" t="str">
        <f t="shared" si="17"/>
        <v>COMPLY</v>
      </c>
      <c r="BI358" t="e">
        <f>VLOOKUP(H358,Sheet2!$A$1:$B$270,2,FALSE)</f>
        <v>#N/A</v>
      </c>
    </row>
    <row r="359" spans="1:61">
      <c r="A359">
        <v>358</v>
      </c>
      <c r="B359">
        <v>1002572866</v>
      </c>
      <c r="C359">
        <v>3</v>
      </c>
      <c r="D359" t="s">
        <v>59</v>
      </c>
      <c r="E359">
        <v>4</v>
      </c>
      <c r="F359" t="s">
        <v>242</v>
      </c>
      <c r="G359" t="s">
        <v>600</v>
      </c>
      <c r="H359" t="s">
        <v>601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46270.429131944446</v>
      </c>
      <c r="P359" s="57">
        <v>46271.626504629632</v>
      </c>
      <c r="Q359">
        <v>69384367</v>
      </c>
      <c r="S359">
        <v>141149110801</v>
      </c>
      <c r="T359" t="s">
        <v>4645</v>
      </c>
      <c r="U359" t="s">
        <v>4646</v>
      </c>
      <c r="V359" t="s">
        <v>4647</v>
      </c>
      <c r="Z359">
        <v>110.0676716</v>
      </c>
      <c r="AA359">
        <v>-7.2675888999999998</v>
      </c>
      <c r="AB359" t="s">
        <v>4648</v>
      </c>
      <c r="AC359" t="s">
        <v>236</v>
      </c>
      <c r="AL359" t="s">
        <v>217</v>
      </c>
      <c r="AM359" t="s">
        <v>4649</v>
      </c>
      <c r="AN359" t="s">
        <v>6</v>
      </c>
      <c r="AO359" s="57">
        <v>46151.434502314813</v>
      </c>
      <c r="AP359" s="57">
        <v>46271.333333333336</v>
      </c>
      <c r="AR359" t="s">
        <v>218</v>
      </c>
      <c r="AS359" t="s">
        <v>918</v>
      </c>
      <c r="AT359" t="s">
        <v>230</v>
      </c>
      <c r="AU359">
        <v>20260906</v>
      </c>
      <c r="AV359" t="s">
        <v>221</v>
      </c>
      <c r="AW359" t="s">
        <v>883</v>
      </c>
      <c r="AX359" t="s">
        <v>222</v>
      </c>
      <c r="BA359" s="57">
        <v>46271.333333333336</v>
      </c>
      <c r="BB359" t="s">
        <v>4649</v>
      </c>
      <c r="BC359">
        <v>2026</v>
      </c>
      <c r="BD359">
        <v>9</v>
      </c>
      <c r="BE359">
        <v>6</v>
      </c>
      <c r="BF359" s="6">
        <f t="shared" si="15"/>
        <v>46271</v>
      </c>
      <c r="BG359">
        <f t="shared" si="16"/>
        <v>-0.33333333333575865</v>
      </c>
      <c r="BH359" t="str">
        <f t="shared" si="17"/>
        <v>COMPLY</v>
      </c>
      <c r="BI359" t="e">
        <f>VLOOKUP(H359,Sheet2!$A$1:$B$270,2,FALSE)</f>
        <v>#N/A</v>
      </c>
    </row>
    <row r="360" spans="1:61">
      <c r="A360">
        <v>359</v>
      </c>
      <c r="B360">
        <v>1002573181</v>
      </c>
      <c r="C360">
        <v>3</v>
      </c>
      <c r="D360" t="s">
        <v>59</v>
      </c>
      <c r="E360">
        <v>4</v>
      </c>
      <c r="F360" t="s">
        <v>242</v>
      </c>
      <c r="G360" t="s">
        <v>600</v>
      </c>
      <c r="H360" t="s">
        <v>601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46270.602037037039</v>
      </c>
      <c r="P360" s="57">
        <v>46271.539942129632</v>
      </c>
      <c r="Q360">
        <v>69384556</v>
      </c>
      <c r="S360">
        <v>141149110858</v>
      </c>
      <c r="T360" t="s">
        <v>4611</v>
      </c>
      <c r="U360" t="s">
        <v>4612</v>
      </c>
      <c r="V360" t="s">
        <v>4613</v>
      </c>
      <c r="Z360">
        <v>110.0471995</v>
      </c>
      <c r="AA360">
        <v>-7.3321527</v>
      </c>
      <c r="AB360" t="s">
        <v>4614</v>
      </c>
      <c r="AC360" t="s">
        <v>236</v>
      </c>
      <c r="AL360" t="s">
        <v>217</v>
      </c>
      <c r="AM360" t="s">
        <v>4615</v>
      </c>
      <c r="AN360" t="s">
        <v>6</v>
      </c>
      <c r="AO360" s="57">
        <v>46151.61109953704</v>
      </c>
      <c r="AP360" s="57">
        <v>46271.541666666664</v>
      </c>
      <c r="AR360" t="s">
        <v>218</v>
      </c>
      <c r="AS360" t="s">
        <v>918</v>
      </c>
      <c r="AT360" t="s">
        <v>230</v>
      </c>
      <c r="AU360">
        <v>20260906</v>
      </c>
      <c r="AV360" t="s">
        <v>221</v>
      </c>
      <c r="AW360" t="s">
        <v>883</v>
      </c>
      <c r="AX360" t="s">
        <v>222</v>
      </c>
      <c r="BA360" s="57">
        <v>46271.541666666664</v>
      </c>
      <c r="BB360" t="s">
        <v>4615</v>
      </c>
      <c r="BC360">
        <v>2026</v>
      </c>
      <c r="BD360">
        <v>9</v>
      </c>
      <c r="BE360">
        <v>6</v>
      </c>
      <c r="BF360" s="6">
        <f t="shared" si="15"/>
        <v>46271</v>
      </c>
      <c r="BG360">
        <f t="shared" si="16"/>
        <v>-0.54166666666424135</v>
      </c>
      <c r="BH360" t="str">
        <f t="shared" si="17"/>
        <v>COMPLY</v>
      </c>
      <c r="BI360" t="e">
        <f>VLOOKUP(H360,Sheet2!$A$1:$B$270,2,FALSE)</f>
        <v>#N/A</v>
      </c>
    </row>
    <row r="361" spans="1:61">
      <c r="A361">
        <v>360</v>
      </c>
      <c r="B361">
        <v>1002577639</v>
      </c>
      <c r="C361">
        <v>3</v>
      </c>
      <c r="D361" t="s">
        <v>59</v>
      </c>
      <c r="E361">
        <v>4</v>
      </c>
      <c r="F361" t="s">
        <v>242</v>
      </c>
      <c r="G361" t="s">
        <v>600</v>
      </c>
      <c r="H361" t="s">
        <v>601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46273.702037037037</v>
      </c>
      <c r="P361" s="57">
        <v>46274.634340277778</v>
      </c>
      <c r="Q361">
        <v>69386379</v>
      </c>
      <c r="S361">
        <v>141149112972</v>
      </c>
      <c r="T361" t="s">
        <v>3394</v>
      </c>
      <c r="U361" t="s">
        <v>3395</v>
      </c>
      <c r="V361" t="s">
        <v>3396</v>
      </c>
      <c r="Z361">
        <v>110.05742600000001</v>
      </c>
      <c r="AA361">
        <v>-7.2035910000000003</v>
      </c>
      <c r="AB361" t="s">
        <v>3397</v>
      </c>
      <c r="AC361" t="s">
        <v>236</v>
      </c>
      <c r="AL361" t="s">
        <v>217</v>
      </c>
      <c r="AM361" t="s">
        <v>3398</v>
      </c>
      <c r="AN361" t="s">
        <v>6</v>
      </c>
      <c r="AO361" s="57">
        <v>46243.704826388886</v>
      </c>
      <c r="AP361" s="57">
        <v>46274.625</v>
      </c>
      <c r="AR361" t="s">
        <v>218</v>
      </c>
      <c r="AS361" t="s">
        <v>918</v>
      </c>
      <c r="AT361" t="s">
        <v>230</v>
      </c>
      <c r="AU361">
        <v>20260909</v>
      </c>
      <c r="AV361" t="s">
        <v>221</v>
      </c>
      <c r="AW361" t="s">
        <v>885</v>
      </c>
      <c r="AX361" t="s">
        <v>222</v>
      </c>
      <c r="BA361" s="57">
        <v>46274.625</v>
      </c>
      <c r="BB361" t="s">
        <v>3398</v>
      </c>
      <c r="BC361">
        <v>2026</v>
      </c>
      <c r="BD361">
        <v>9</v>
      </c>
      <c r="BE361">
        <v>9</v>
      </c>
      <c r="BF361" s="6">
        <f t="shared" si="15"/>
        <v>46274</v>
      </c>
      <c r="BG361">
        <f t="shared" si="16"/>
        <v>-0.625</v>
      </c>
      <c r="BH361" t="str">
        <f t="shared" si="17"/>
        <v>COMPLY</v>
      </c>
      <c r="BI361" t="e">
        <f>VLOOKUP(H361,Sheet2!$A$1:$B$270,2,FALSE)</f>
        <v>#N/A</v>
      </c>
    </row>
    <row r="362" spans="1:61">
      <c r="A362">
        <v>361</v>
      </c>
      <c r="B362">
        <v>1002577745</v>
      </c>
      <c r="C362">
        <v>3</v>
      </c>
      <c r="D362" t="s">
        <v>59</v>
      </c>
      <c r="E362">
        <v>4</v>
      </c>
      <c r="F362" t="s">
        <v>242</v>
      </c>
      <c r="G362" t="s">
        <v>600</v>
      </c>
      <c r="H362" t="s">
        <v>601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46273.747881944444</v>
      </c>
      <c r="P362" s="57">
        <v>46274.699664351851</v>
      </c>
      <c r="Q362">
        <v>69386403</v>
      </c>
      <c r="S362">
        <v>141149112973</v>
      </c>
      <c r="T362" t="s">
        <v>3238</v>
      </c>
      <c r="U362" t="s">
        <v>3239</v>
      </c>
      <c r="V362" t="s">
        <v>3240</v>
      </c>
      <c r="Z362">
        <v>110.057298</v>
      </c>
      <c r="AA362">
        <v>-7.2116429999999996</v>
      </c>
      <c r="AB362" t="s">
        <v>3241</v>
      </c>
      <c r="AC362" t="s">
        <v>236</v>
      </c>
      <c r="AL362" t="s">
        <v>217</v>
      </c>
      <c r="AM362" t="s">
        <v>3242</v>
      </c>
      <c r="AN362" t="s">
        <v>6</v>
      </c>
      <c r="AO362" s="57">
        <v>46243.757187499999</v>
      </c>
      <c r="AP362" s="57">
        <v>46274.625</v>
      </c>
      <c r="AR362" t="s">
        <v>218</v>
      </c>
      <c r="AS362" t="s">
        <v>918</v>
      </c>
      <c r="AT362" t="s">
        <v>230</v>
      </c>
      <c r="AU362">
        <v>20260909</v>
      </c>
      <c r="AV362" t="s">
        <v>221</v>
      </c>
      <c r="AW362" t="s">
        <v>883</v>
      </c>
      <c r="AX362" t="s">
        <v>222</v>
      </c>
      <c r="BA362" s="57">
        <v>46274.625</v>
      </c>
      <c r="BB362" t="s">
        <v>3242</v>
      </c>
      <c r="BC362">
        <v>2026</v>
      </c>
      <c r="BD362">
        <v>9</v>
      </c>
      <c r="BE362">
        <v>9</v>
      </c>
      <c r="BF362" s="6">
        <f t="shared" si="15"/>
        <v>46274</v>
      </c>
      <c r="BG362">
        <f t="shared" si="16"/>
        <v>-0.625</v>
      </c>
      <c r="BH362" t="str">
        <f t="shared" si="17"/>
        <v>COMPLY</v>
      </c>
      <c r="BI362" t="e">
        <f>VLOOKUP(H362,Sheet2!$A$1:$B$270,2,FALSE)</f>
        <v>#N/A</v>
      </c>
    </row>
    <row r="363" spans="1:61">
      <c r="A363">
        <v>362</v>
      </c>
      <c r="B363">
        <v>1002576322</v>
      </c>
      <c r="C363">
        <v>3</v>
      </c>
      <c r="D363" t="s">
        <v>59</v>
      </c>
      <c r="E363">
        <v>4</v>
      </c>
      <c r="F363" t="s">
        <v>242</v>
      </c>
      <c r="G363" t="s">
        <v>600</v>
      </c>
      <c r="H363" t="s">
        <v>601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46273.404120370367</v>
      </c>
      <c r="P363" s="57">
        <v>46274.784074074072</v>
      </c>
      <c r="Q363">
        <v>69385799</v>
      </c>
      <c r="S363">
        <v>141149102490</v>
      </c>
      <c r="T363" t="s">
        <v>5257</v>
      </c>
      <c r="U363" t="s">
        <v>5258</v>
      </c>
      <c r="V363" t="s">
        <v>5259</v>
      </c>
      <c r="Z363">
        <v>110.06160800000001</v>
      </c>
      <c r="AA363">
        <v>-7.2319469999999999</v>
      </c>
      <c r="AB363" t="s">
        <v>5260</v>
      </c>
      <c r="AC363" t="s">
        <v>236</v>
      </c>
      <c r="AL363" t="s">
        <v>217</v>
      </c>
      <c r="AM363" t="s">
        <v>5261</v>
      </c>
      <c r="AN363" t="s">
        <v>6</v>
      </c>
      <c r="AO363" s="57">
        <v>46243.413136574076</v>
      </c>
      <c r="AP363" s="57">
        <v>46274.333333333336</v>
      </c>
      <c r="AR363" t="s">
        <v>218</v>
      </c>
      <c r="AS363" t="s">
        <v>918</v>
      </c>
      <c r="AT363" t="s">
        <v>230</v>
      </c>
      <c r="AU363">
        <v>20260909</v>
      </c>
      <c r="AV363" t="s">
        <v>221</v>
      </c>
      <c r="AW363" t="s">
        <v>885</v>
      </c>
      <c r="AX363" t="s">
        <v>222</v>
      </c>
      <c r="BA363" s="57">
        <v>46274.333333333336</v>
      </c>
      <c r="BB363" t="s">
        <v>5261</v>
      </c>
      <c r="BC363">
        <v>2026</v>
      </c>
      <c r="BD363">
        <v>9</v>
      </c>
      <c r="BE363">
        <v>9</v>
      </c>
      <c r="BF363" s="6">
        <f t="shared" si="15"/>
        <v>46274</v>
      </c>
      <c r="BG363">
        <f t="shared" si="16"/>
        <v>-0.33333333333575865</v>
      </c>
      <c r="BH363" t="str">
        <f t="shared" si="17"/>
        <v>COMPLY</v>
      </c>
      <c r="BI363" t="e">
        <f>VLOOKUP(H363,Sheet2!$A$1:$B$270,2,FALSE)</f>
        <v>#N/A</v>
      </c>
    </row>
    <row r="364" spans="1:61">
      <c r="A364">
        <v>363</v>
      </c>
      <c r="B364">
        <v>1002576335</v>
      </c>
      <c r="C364">
        <v>3</v>
      </c>
      <c r="D364" t="s">
        <v>59</v>
      </c>
      <c r="E364">
        <v>4</v>
      </c>
      <c r="F364" t="s">
        <v>242</v>
      </c>
      <c r="G364" t="s">
        <v>600</v>
      </c>
      <c r="H364" t="s">
        <v>601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46273.40829861111</v>
      </c>
      <c r="P364" s="57">
        <v>46274.525937500002</v>
      </c>
      <c r="Q364">
        <v>69385801</v>
      </c>
      <c r="S364">
        <v>141149112903</v>
      </c>
      <c r="T364" t="s">
        <v>5252</v>
      </c>
      <c r="U364" t="s">
        <v>5253</v>
      </c>
      <c r="V364" t="s">
        <v>5254</v>
      </c>
      <c r="Z364">
        <v>110.1310625</v>
      </c>
      <c r="AA364">
        <v>-7.2188125000000003</v>
      </c>
      <c r="AB364" t="s">
        <v>5255</v>
      </c>
      <c r="AC364" t="s">
        <v>236</v>
      </c>
      <c r="AL364" t="s">
        <v>217</v>
      </c>
      <c r="AM364" t="s">
        <v>5256</v>
      </c>
      <c r="AN364" t="s">
        <v>6</v>
      </c>
      <c r="AO364" s="57">
        <v>46243.413136574076</v>
      </c>
      <c r="AP364" s="57">
        <v>46274.333333333336</v>
      </c>
      <c r="AR364" t="s">
        <v>218</v>
      </c>
      <c r="AS364" t="s">
        <v>918</v>
      </c>
      <c r="AT364" t="s">
        <v>230</v>
      </c>
      <c r="AU364">
        <v>20260909</v>
      </c>
      <c r="AV364" t="s">
        <v>221</v>
      </c>
      <c r="AW364" t="s">
        <v>883</v>
      </c>
      <c r="AX364" t="s">
        <v>222</v>
      </c>
      <c r="BA364" s="57">
        <v>46274.333333333336</v>
      </c>
      <c r="BB364" t="s">
        <v>5256</v>
      </c>
      <c r="BC364">
        <v>2026</v>
      </c>
      <c r="BD364">
        <v>9</v>
      </c>
      <c r="BE364">
        <v>9</v>
      </c>
      <c r="BF364" s="6">
        <f t="shared" si="15"/>
        <v>46274</v>
      </c>
      <c r="BG364">
        <f t="shared" si="16"/>
        <v>-0.33333333333575865</v>
      </c>
      <c r="BH364" t="str">
        <f t="shared" si="17"/>
        <v>COMPLY</v>
      </c>
      <c r="BI364" t="e">
        <f>VLOOKUP(H364,Sheet2!$A$1:$B$270,2,FALSE)</f>
        <v>#N/A</v>
      </c>
    </row>
    <row r="365" spans="1:61">
      <c r="A365">
        <v>364</v>
      </c>
      <c r="B365">
        <v>1002577807</v>
      </c>
      <c r="C365">
        <v>3</v>
      </c>
      <c r="D365" t="s">
        <v>59</v>
      </c>
      <c r="E365">
        <v>4</v>
      </c>
      <c r="F365" t="s">
        <v>242</v>
      </c>
      <c r="G365" t="s">
        <v>600</v>
      </c>
      <c r="H365" t="s">
        <v>601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46273.822881944441</v>
      </c>
      <c r="P365" s="57">
        <v>46275.532175925924</v>
      </c>
      <c r="Q365">
        <v>69386457</v>
      </c>
      <c r="S365">
        <v>141149112974</v>
      </c>
      <c r="T365" t="s">
        <v>3196</v>
      </c>
      <c r="U365" t="s">
        <v>3197</v>
      </c>
      <c r="V365" t="s">
        <v>3198</v>
      </c>
      <c r="Z365">
        <v>110.05389940000001</v>
      </c>
      <c r="AA365">
        <v>-7.1727445999999997</v>
      </c>
      <c r="AB365" t="s">
        <v>3199</v>
      </c>
      <c r="AC365" t="s">
        <v>236</v>
      </c>
      <c r="AL365" t="s">
        <v>217</v>
      </c>
      <c r="AM365" t="s">
        <v>3200</v>
      </c>
      <c r="AN365" t="s">
        <v>6</v>
      </c>
      <c r="AO365" s="57">
        <v>46243.829722222225</v>
      </c>
      <c r="AP365" s="57">
        <v>46275.333333333336</v>
      </c>
      <c r="AR365" t="s">
        <v>218</v>
      </c>
      <c r="AS365" t="s">
        <v>918</v>
      </c>
      <c r="AT365" t="s">
        <v>230</v>
      </c>
      <c r="AU365">
        <v>20260910</v>
      </c>
      <c r="AV365" t="s">
        <v>221</v>
      </c>
      <c r="AW365" t="s">
        <v>883</v>
      </c>
      <c r="AX365" t="s">
        <v>222</v>
      </c>
      <c r="BA365" s="57">
        <v>46275.333333333336</v>
      </c>
      <c r="BB365" t="s">
        <v>3200</v>
      </c>
      <c r="BC365">
        <v>2026</v>
      </c>
      <c r="BD365">
        <v>9</v>
      </c>
      <c r="BE365">
        <v>10</v>
      </c>
      <c r="BF365" s="6">
        <f t="shared" si="15"/>
        <v>46275</v>
      </c>
      <c r="BG365">
        <f t="shared" si="16"/>
        <v>-0.33333333333575865</v>
      </c>
      <c r="BH365" t="str">
        <f t="shared" si="17"/>
        <v>COMPLY</v>
      </c>
      <c r="BI365" t="e">
        <f>VLOOKUP(H365,Sheet2!$A$1:$B$270,2,FALSE)</f>
        <v>#N/A</v>
      </c>
    </row>
    <row r="366" spans="1:61">
      <c r="A366">
        <v>365</v>
      </c>
      <c r="B366">
        <v>1002578420</v>
      </c>
      <c r="C366">
        <v>3</v>
      </c>
      <c r="D366" t="s">
        <v>59</v>
      </c>
      <c r="E366">
        <v>4</v>
      </c>
      <c r="F366" t="s">
        <v>242</v>
      </c>
      <c r="G366" t="s">
        <v>600</v>
      </c>
      <c r="H366" t="s">
        <v>601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46274.462465277778</v>
      </c>
      <c r="P366" s="57">
        <v>46275.738182870373</v>
      </c>
      <c r="Q366">
        <v>69386737</v>
      </c>
      <c r="S366">
        <v>141149112975</v>
      </c>
      <c r="T366" t="s">
        <v>5629</v>
      </c>
      <c r="U366" t="s">
        <v>5630</v>
      </c>
      <c r="V366" t="s">
        <v>5631</v>
      </c>
      <c r="Z366">
        <v>110.04271199999999</v>
      </c>
      <c r="AA366">
        <v>-7.3310519999999997</v>
      </c>
      <c r="AB366" t="s">
        <v>5632</v>
      </c>
      <c r="AC366" t="s">
        <v>236</v>
      </c>
      <c r="AL366" t="s">
        <v>217</v>
      </c>
      <c r="AM366" t="s">
        <v>5633</v>
      </c>
      <c r="AN366" t="s">
        <v>6</v>
      </c>
      <c r="AO366" s="57">
        <v>46274.465451388889</v>
      </c>
      <c r="AP366" s="57">
        <v>46275.333333333336</v>
      </c>
      <c r="AR366" t="s">
        <v>218</v>
      </c>
      <c r="AS366" t="s">
        <v>918</v>
      </c>
      <c r="AT366" t="s">
        <v>230</v>
      </c>
      <c r="AU366">
        <v>20260910</v>
      </c>
      <c r="AV366" t="s">
        <v>221</v>
      </c>
      <c r="AW366" t="s">
        <v>886</v>
      </c>
      <c r="AX366" t="s">
        <v>222</v>
      </c>
      <c r="BA366" s="57">
        <v>46275.333333333336</v>
      </c>
      <c r="BB366" t="s">
        <v>5633</v>
      </c>
      <c r="BC366">
        <v>2026</v>
      </c>
      <c r="BD366">
        <v>9</v>
      </c>
      <c r="BE366">
        <v>10</v>
      </c>
      <c r="BF366" s="6">
        <f t="shared" si="15"/>
        <v>46275</v>
      </c>
      <c r="BG366">
        <f t="shared" si="16"/>
        <v>-0.33333333333575865</v>
      </c>
      <c r="BH366" t="str">
        <f t="shared" si="17"/>
        <v>COMPLY</v>
      </c>
      <c r="BI366" t="e">
        <f>VLOOKUP(H366,Sheet2!$A$1:$B$270,2,FALSE)</f>
        <v>#N/A</v>
      </c>
    </row>
    <row r="367" spans="1:61">
      <c r="A367">
        <v>366</v>
      </c>
      <c r="B367">
        <v>1002584556</v>
      </c>
      <c r="C367">
        <v>3</v>
      </c>
      <c r="D367" t="s">
        <v>59</v>
      </c>
      <c r="E367">
        <v>4</v>
      </c>
      <c r="F367" t="s">
        <v>242</v>
      </c>
      <c r="G367" t="s">
        <v>600</v>
      </c>
      <c r="H367" t="s">
        <v>601</v>
      </c>
      <c r="I367" t="s">
        <v>212</v>
      </c>
      <c r="J367" t="s">
        <v>213</v>
      </c>
      <c r="K367" t="s">
        <v>149</v>
      </c>
      <c r="L367" t="s">
        <v>214</v>
      </c>
      <c r="M367" t="s">
        <v>76</v>
      </c>
      <c r="N367" t="s">
        <v>215</v>
      </c>
      <c r="O367" s="57">
        <v>46277.829097222224</v>
      </c>
      <c r="P367" s="57">
        <v>46279.767418981479</v>
      </c>
      <c r="Q367">
        <v>69389183</v>
      </c>
      <c r="S367">
        <v>141149112985</v>
      </c>
      <c r="T367" t="s">
        <v>7605</v>
      </c>
      <c r="U367" t="s">
        <v>7606</v>
      </c>
      <c r="V367" t="s">
        <v>7607</v>
      </c>
      <c r="Z367">
        <v>110.122753</v>
      </c>
      <c r="AA367">
        <v>-7.3047120000000003</v>
      </c>
      <c r="AB367" t="s">
        <v>7608</v>
      </c>
      <c r="AC367" t="s">
        <v>236</v>
      </c>
      <c r="AL367" t="s">
        <v>217</v>
      </c>
      <c r="AM367" t="s">
        <v>7609</v>
      </c>
      <c r="AN367" t="s">
        <v>6</v>
      </c>
      <c r="AO367" s="57">
        <v>46365.829733796294</v>
      </c>
      <c r="AP367" s="57">
        <v>46279.458333333336</v>
      </c>
      <c r="AR367" t="s">
        <v>218</v>
      </c>
      <c r="AS367" t="s">
        <v>918</v>
      </c>
      <c r="AT367" t="s">
        <v>230</v>
      </c>
      <c r="AU367">
        <v>20260914</v>
      </c>
      <c r="AV367" t="s">
        <v>221</v>
      </c>
      <c r="AW367" t="s">
        <v>7610</v>
      </c>
      <c r="AX367" t="s">
        <v>222</v>
      </c>
      <c r="BA367" s="57">
        <v>46279.458333333336</v>
      </c>
      <c r="BB367" t="s">
        <v>7609</v>
      </c>
      <c r="BC367">
        <v>2026</v>
      </c>
      <c r="BD367">
        <v>9</v>
      </c>
      <c r="BE367">
        <v>14</v>
      </c>
      <c r="BF367" s="6">
        <f t="shared" si="15"/>
        <v>46279</v>
      </c>
      <c r="BG367">
        <f t="shared" si="16"/>
        <v>-0.45833333333575865</v>
      </c>
      <c r="BH367" t="str">
        <f t="shared" si="17"/>
        <v>COMPLY</v>
      </c>
      <c r="BI367" t="e">
        <f>VLOOKUP(H367,Sheet2!$A$1:$B$270,2,FALSE)</f>
        <v>#N/A</v>
      </c>
    </row>
    <row r="368" spans="1:61">
      <c r="A368">
        <v>367</v>
      </c>
      <c r="B368">
        <v>1002583838</v>
      </c>
      <c r="C368">
        <v>3</v>
      </c>
      <c r="D368" t="s">
        <v>59</v>
      </c>
      <c r="E368">
        <v>4</v>
      </c>
      <c r="F368" t="s">
        <v>242</v>
      </c>
      <c r="G368" t="s">
        <v>600</v>
      </c>
      <c r="H368" t="s">
        <v>601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46277.454953703702</v>
      </c>
      <c r="P368" s="57">
        <v>46277.684166666666</v>
      </c>
      <c r="Q368">
        <v>69388840</v>
      </c>
      <c r="S368">
        <v>141149112983</v>
      </c>
      <c r="T368" t="s">
        <v>7611</v>
      </c>
      <c r="U368" t="s">
        <v>7612</v>
      </c>
      <c r="V368" t="s">
        <v>7613</v>
      </c>
      <c r="Z368">
        <v>110.0570125</v>
      </c>
      <c r="AA368">
        <v>-7.2193065000000001</v>
      </c>
      <c r="AB368" t="s">
        <v>7614</v>
      </c>
      <c r="AC368" t="s">
        <v>236</v>
      </c>
      <c r="AL368" t="s">
        <v>217</v>
      </c>
      <c r="AM368" t="s">
        <v>7615</v>
      </c>
      <c r="AN368" t="s">
        <v>6</v>
      </c>
      <c r="AO368" s="57">
        <v>46365.465405092589</v>
      </c>
      <c r="AP368" s="57">
        <v>46278.333333333336</v>
      </c>
      <c r="AR368" t="s">
        <v>218</v>
      </c>
      <c r="AS368" t="s">
        <v>918</v>
      </c>
      <c r="AT368" t="s">
        <v>230</v>
      </c>
      <c r="AU368">
        <v>20260912</v>
      </c>
      <c r="AV368" t="s">
        <v>221</v>
      </c>
      <c r="AW368" t="s">
        <v>7118</v>
      </c>
      <c r="AX368" t="s">
        <v>222</v>
      </c>
      <c r="BA368" s="57">
        <v>46278.333333333336</v>
      </c>
      <c r="BB368" t="s">
        <v>7615</v>
      </c>
      <c r="BC368">
        <v>2026</v>
      </c>
      <c r="BD368">
        <v>9</v>
      </c>
      <c r="BE368">
        <v>12</v>
      </c>
      <c r="BF368" s="6">
        <f t="shared" si="15"/>
        <v>46277</v>
      </c>
      <c r="BG368">
        <f t="shared" si="16"/>
        <v>-1.3333333333357587</v>
      </c>
      <c r="BH368" t="str">
        <f t="shared" si="17"/>
        <v>COMPLY</v>
      </c>
      <c r="BI368" t="e">
        <f>VLOOKUP(H368,Sheet2!$A$1:$B$270,2,FALSE)</f>
        <v>#N/A</v>
      </c>
    </row>
    <row r="369" spans="1:61">
      <c r="A369">
        <v>368</v>
      </c>
      <c r="B369">
        <v>1002584825</v>
      </c>
      <c r="C369">
        <v>3</v>
      </c>
      <c r="D369" t="s">
        <v>59</v>
      </c>
      <c r="E369">
        <v>4</v>
      </c>
      <c r="F369" t="s">
        <v>242</v>
      </c>
      <c r="G369" t="s">
        <v>600</v>
      </c>
      <c r="H369" t="s">
        <v>601</v>
      </c>
      <c r="I369" t="s">
        <v>212</v>
      </c>
      <c r="J369" t="s">
        <v>213</v>
      </c>
      <c r="K369" t="s">
        <v>149</v>
      </c>
      <c r="L369" t="s">
        <v>214</v>
      </c>
      <c r="M369" t="s">
        <v>76</v>
      </c>
      <c r="N369" t="s">
        <v>215</v>
      </c>
      <c r="O369" s="57">
        <v>46278.537488425929</v>
      </c>
      <c r="P369" s="57">
        <v>46279.599305555559</v>
      </c>
      <c r="Q369">
        <v>69389333</v>
      </c>
      <c r="S369">
        <v>141149112987</v>
      </c>
      <c r="T369" t="s">
        <v>7616</v>
      </c>
      <c r="U369" t="s">
        <v>7617</v>
      </c>
      <c r="V369" t="s">
        <v>7618</v>
      </c>
      <c r="Z369">
        <v>110.12460419999999</v>
      </c>
      <c r="AA369">
        <v>-7.2275723999999997</v>
      </c>
      <c r="AB369" t="s">
        <v>7619</v>
      </c>
      <c r="AC369" t="s">
        <v>236</v>
      </c>
      <c r="AL369" t="s">
        <v>217</v>
      </c>
      <c r="AM369" t="s">
        <v>7620</v>
      </c>
      <c r="AN369" t="s">
        <v>6</v>
      </c>
      <c r="AO369" t="s">
        <v>7509</v>
      </c>
      <c r="AP369" s="57">
        <v>46279.458333333336</v>
      </c>
      <c r="AR369" t="s">
        <v>218</v>
      </c>
      <c r="AS369" t="s">
        <v>918</v>
      </c>
      <c r="AT369" t="s">
        <v>230</v>
      </c>
      <c r="AU369">
        <v>20260914</v>
      </c>
      <c r="AV369" t="s">
        <v>221</v>
      </c>
      <c r="AW369" t="s">
        <v>7610</v>
      </c>
      <c r="AX369" t="s">
        <v>222</v>
      </c>
      <c r="BA369" s="57">
        <v>46279.458333333336</v>
      </c>
      <c r="BB369" t="s">
        <v>7620</v>
      </c>
      <c r="BC369">
        <v>2026</v>
      </c>
      <c r="BD369">
        <v>9</v>
      </c>
      <c r="BE369">
        <v>14</v>
      </c>
      <c r="BF369" s="6">
        <f t="shared" si="15"/>
        <v>46279</v>
      </c>
      <c r="BG369">
        <f t="shared" si="16"/>
        <v>-0.45833333333575865</v>
      </c>
      <c r="BH369" t="str">
        <f t="shared" si="17"/>
        <v>COMPLY</v>
      </c>
      <c r="BI369" t="e">
        <f>VLOOKUP(H369,Sheet2!$A$1:$B$270,2,FALSE)</f>
        <v>#N/A</v>
      </c>
    </row>
    <row r="370" spans="1:61">
      <c r="A370">
        <v>369</v>
      </c>
      <c r="B370">
        <v>1002588581</v>
      </c>
      <c r="C370">
        <v>3</v>
      </c>
      <c r="D370" t="s">
        <v>59</v>
      </c>
      <c r="E370">
        <v>4</v>
      </c>
      <c r="F370" t="s">
        <v>242</v>
      </c>
      <c r="G370" t="s">
        <v>600</v>
      </c>
      <c r="H370" t="s">
        <v>601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46280.474930555552</v>
      </c>
      <c r="P370" s="57">
        <v>46281.497407407405</v>
      </c>
      <c r="Q370">
        <v>69390558</v>
      </c>
      <c r="S370">
        <v>141149112996</v>
      </c>
      <c r="T370" t="s">
        <v>7621</v>
      </c>
      <c r="U370" t="s">
        <v>7622</v>
      </c>
      <c r="V370" t="s">
        <v>7623</v>
      </c>
      <c r="Z370">
        <v>110.111994</v>
      </c>
      <c r="AA370">
        <v>-7.2742050000000003</v>
      </c>
      <c r="AB370" t="s">
        <v>7624</v>
      </c>
      <c r="AC370" t="s">
        <v>236</v>
      </c>
      <c r="AL370" t="s">
        <v>217</v>
      </c>
      <c r="AM370" t="s">
        <v>7625</v>
      </c>
      <c r="AN370" t="s">
        <v>6</v>
      </c>
      <c r="AO370" t="s">
        <v>7101</v>
      </c>
      <c r="AP370" s="57">
        <v>46281.458333333336</v>
      </c>
      <c r="AR370" t="s">
        <v>218</v>
      </c>
      <c r="AS370" t="s">
        <v>918</v>
      </c>
      <c r="AT370" t="s">
        <v>230</v>
      </c>
      <c r="AU370">
        <v>20260916</v>
      </c>
      <c r="AV370" t="s">
        <v>221</v>
      </c>
      <c r="AW370" t="s">
        <v>7626</v>
      </c>
      <c r="AX370" t="s">
        <v>222</v>
      </c>
      <c r="BA370" s="57">
        <v>46281.458333333336</v>
      </c>
      <c r="BB370" t="s">
        <v>7625</v>
      </c>
      <c r="BC370">
        <v>2026</v>
      </c>
      <c r="BD370">
        <v>9</v>
      </c>
      <c r="BE370">
        <v>16</v>
      </c>
      <c r="BF370" s="6">
        <f t="shared" si="15"/>
        <v>46281</v>
      </c>
      <c r="BG370">
        <f t="shared" si="16"/>
        <v>-0.45833333333575865</v>
      </c>
      <c r="BH370" t="str">
        <f t="shared" si="17"/>
        <v>COMPLY</v>
      </c>
      <c r="BI370" t="e">
        <f>VLOOKUP(H370,Sheet2!$A$1:$B$270,2,FALSE)</f>
        <v>#N/A</v>
      </c>
    </row>
    <row r="371" spans="1:61">
      <c r="A371">
        <v>370</v>
      </c>
      <c r="B371">
        <v>1002564984</v>
      </c>
      <c r="C371">
        <v>3</v>
      </c>
      <c r="D371" t="s">
        <v>59</v>
      </c>
      <c r="E371">
        <v>4</v>
      </c>
      <c r="F371" t="s">
        <v>242</v>
      </c>
      <c r="G371" t="s">
        <v>600</v>
      </c>
      <c r="H371" t="s">
        <v>601</v>
      </c>
      <c r="I371" t="s">
        <v>212</v>
      </c>
      <c r="J371" t="s">
        <v>213</v>
      </c>
      <c r="K371" t="s">
        <v>149</v>
      </c>
      <c r="L371" t="s">
        <v>214</v>
      </c>
      <c r="M371" t="s">
        <v>2154</v>
      </c>
      <c r="N371" t="s">
        <v>215</v>
      </c>
      <c r="O371" s="57">
        <v>46266.468715277777</v>
      </c>
      <c r="P371" s="57">
        <v>46268.56486111111</v>
      </c>
      <c r="Q371">
        <v>69381389</v>
      </c>
      <c r="S371">
        <v>141149112951</v>
      </c>
      <c r="T371" t="s">
        <v>1293</v>
      </c>
      <c r="U371" t="s">
        <v>1294</v>
      </c>
      <c r="V371" t="s">
        <v>1295</v>
      </c>
      <c r="Z371">
        <v>110.088058</v>
      </c>
      <c r="AA371">
        <v>-7.2862179999999999</v>
      </c>
      <c r="AB371" t="s">
        <v>1296</v>
      </c>
      <c r="AC371" t="s">
        <v>236</v>
      </c>
      <c r="AL371" t="s">
        <v>217</v>
      </c>
      <c r="AM371" t="s">
        <v>989</v>
      </c>
      <c r="AN371" t="s">
        <v>6</v>
      </c>
      <c r="AO371" s="57">
        <v>46031.475810185184</v>
      </c>
      <c r="AP371" s="57">
        <v>46267.333333333336</v>
      </c>
      <c r="AQ371" t="s">
        <v>2172</v>
      </c>
      <c r="AR371" t="s">
        <v>14</v>
      </c>
      <c r="AS371" t="s">
        <v>918</v>
      </c>
      <c r="AT371" t="s">
        <v>230</v>
      </c>
      <c r="AV371" t="s">
        <v>2991</v>
      </c>
      <c r="AW371" t="s">
        <v>927</v>
      </c>
      <c r="AX371" t="s">
        <v>222</v>
      </c>
      <c r="BA371" s="57">
        <v>46267.333333333336</v>
      </c>
      <c r="BB371" t="s">
        <v>989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:61">
      <c r="A372">
        <v>371</v>
      </c>
      <c r="B372">
        <v>1002589050</v>
      </c>
      <c r="C372">
        <v>3</v>
      </c>
      <c r="D372" t="s">
        <v>59</v>
      </c>
      <c r="E372">
        <v>4</v>
      </c>
      <c r="F372" t="s">
        <v>242</v>
      </c>
      <c r="G372" t="s">
        <v>600</v>
      </c>
      <c r="H372" t="s">
        <v>601</v>
      </c>
      <c r="I372" t="s">
        <v>212</v>
      </c>
      <c r="J372" t="s">
        <v>213</v>
      </c>
      <c r="K372" t="s">
        <v>149</v>
      </c>
      <c r="L372" t="s">
        <v>214</v>
      </c>
      <c r="M372" t="s">
        <v>224</v>
      </c>
      <c r="N372" t="s">
        <v>215</v>
      </c>
      <c r="O372" s="57">
        <v>46280.568692129629</v>
      </c>
      <c r="P372" s="57">
        <v>46281.477395833332</v>
      </c>
      <c r="Q372">
        <v>69390739</v>
      </c>
      <c r="S372">
        <v>141149109565</v>
      </c>
      <c r="T372" t="s">
        <v>7627</v>
      </c>
      <c r="U372" t="s">
        <v>7628</v>
      </c>
      <c r="V372" t="s">
        <v>7629</v>
      </c>
      <c r="Z372">
        <v>110.124664</v>
      </c>
      <c r="AA372">
        <v>-7.2601630000000004</v>
      </c>
      <c r="AB372" t="s">
        <v>7630</v>
      </c>
      <c r="AC372" t="s">
        <v>236</v>
      </c>
      <c r="AL372" t="s">
        <v>217</v>
      </c>
      <c r="AM372" t="s">
        <v>7631</v>
      </c>
      <c r="AN372" t="s">
        <v>6</v>
      </c>
      <c r="AO372" t="s">
        <v>7124</v>
      </c>
      <c r="AP372" s="57">
        <v>46281.458333333336</v>
      </c>
      <c r="AR372" t="s">
        <v>18</v>
      </c>
      <c r="AS372" t="s">
        <v>918</v>
      </c>
      <c r="AT372" t="s">
        <v>230</v>
      </c>
      <c r="AV372" t="s">
        <v>226</v>
      </c>
      <c r="AW372" t="s">
        <v>7632</v>
      </c>
      <c r="AX372" t="s">
        <v>222</v>
      </c>
      <c r="BA372" s="57">
        <v>46281.458333333336</v>
      </c>
      <c r="BB372" t="s">
        <v>7631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e">
        <f>VLOOKUP(H372,Sheet2!$A$1:$B$270,2,FALSE)</f>
        <v>#N/A</v>
      </c>
    </row>
    <row r="373" spans="1:61">
      <c r="A373">
        <v>372</v>
      </c>
      <c r="B373">
        <v>1002564906</v>
      </c>
      <c r="C373">
        <v>3</v>
      </c>
      <c r="D373" t="s">
        <v>59</v>
      </c>
      <c r="E373">
        <v>4</v>
      </c>
      <c r="F373" t="s">
        <v>242</v>
      </c>
      <c r="G373" t="s">
        <v>600</v>
      </c>
      <c r="H373" t="s">
        <v>871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46266.458981481483</v>
      </c>
      <c r="P373" s="57">
        <v>46267.682222222225</v>
      </c>
      <c r="Q373">
        <v>69381352</v>
      </c>
      <c r="S373">
        <v>146149124469</v>
      </c>
      <c r="T373" t="s">
        <v>1183</v>
      </c>
      <c r="U373" t="s">
        <v>1184</v>
      </c>
      <c r="V373" t="s">
        <v>1185</v>
      </c>
      <c r="Z373">
        <v>110.1240986</v>
      </c>
      <c r="AA373">
        <v>-7.3415486999999997</v>
      </c>
      <c r="AB373" t="s">
        <v>1186</v>
      </c>
      <c r="AC373" t="s">
        <v>236</v>
      </c>
      <c r="AL373" t="s">
        <v>217</v>
      </c>
      <c r="AM373" t="s">
        <v>1187</v>
      </c>
      <c r="AN373" t="s">
        <v>6</v>
      </c>
      <c r="AO373" s="57">
        <v>46031.465405092589</v>
      </c>
      <c r="AP373" s="57">
        <v>46267.333333333336</v>
      </c>
      <c r="AR373" t="s">
        <v>218</v>
      </c>
      <c r="AS373" t="s">
        <v>219</v>
      </c>
      <c r="AT373" t="s">
        <v>230</v>
      </c>
      <c r="AU373">
        <v>20260902</v>
      </c>
      <c r="AV373" t="s">
        <v>221</v>
      </c>
      <c r="AW373" t="s">
        <v>882</v>
      </c>
      <c r="AX373" t="s">
        <v>222</v>
      </c>
      <c r="BA373" s="57">
        <v>46267.333333333336</v>
      </c>
      <c r="BB373" t="s">
        <v>1187</v>
      </c>
      <c r="BC373">
        <v>2026</v>
      </c>
      <c r="BD373">
        <v>9</v>
      </c>
      <c r="BE373">
        <v>2</v>
      </c>
      <c r="BF373" s="6">
        <f t="shared" si="15"/>
        <v>46267</v>
      </c>
      <c r="BG373">
        <f t="shared" si="16"/>
        <v>-0.33333333333575865</v>
      </c>
      <c r="BH373" t="str">
        <f t="shared" si="17"/>
        <v>COMPLY</v>
      </c>
      <c r="BI373" t="e">
        <f>VLOOKUP(H373,Sheet2!$A$1:$B$270,2,FALSE)</f>
        <v>#N/A</v>
      </c>
    </row>
    <row r="374" spans="1:61">
      <c r="A374">
        <v>373</v>
      </c>
      <c r="B374">
        <v>1002570994</v>
      </c>
      <c r="C374">
        <v>3</v>
      </c>
      <c r="D374" t="s">
        <v>59</v>
      </c>
      <c r="E374">
        <v>4</v>
      </c>
      <c r="F374" t="s">
        <v>242</v>
      </c>
      <c r="G374" t="s">
        <v>600</v>
      </c>
      <c r="H374" t="s">
        <v>871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46269.402731481481</v>
      </c>
      <c r="P374" s="57">
        <v>46269.710509259261</v>
      </c>
      <c r="Q374">
        <v>69383625</v>
      </c>
      <c r="S374">
        <v>146149124483</v>
      </c>
      <c r="T374" t="s">
        <v>5000</v>
      </c>
      <c r="U374" t="s">
        <v>5001</v>
      </c>
      <c r="V374" t="s">
        <v>5002</v>
      </c>
      <c r="Z374">
        <v>110.190898</v>
      </c>
      <c r="AA374">
        <v>-7.2485359999999996</v>
      </c>
      <c r="AB374" t="s">
        <v>5003</v>
      </c>
      <c r="AC374" t="s">
        <v>236</v>
      </c>
      <c r="AL374" t="s">
        <v>217</v>
      </c>
      <c r="AM374" t="s">
        <v>5004</v>
      </c>
      <c r="AN374" t="s">
        <v>6</v>
      </c>
      <c r="AO374" s="57">
        <v>46121.413206018522</v>
      </c>
      <c r="AP374" s="57">
        <v>46270.333333333336</v>
      </c>
      <c r="AR374" t="s">
        <v>218</v>
      </c>
      <c r="AS374" t="s">
        <v>219</v>
      </c>
      <c r="AT374" t="s">
        <v>230</v>
      </c>
      <c r="AU374">
        <v>20260904</v>
      </c>
      <c r="AV374" t="s">
        <v>221</v>
      </c>
      <c r="AW374" t="s">
        <v>882</v>
      </c>
      <c r="AX374" t="s">
        <v>222</v>
      </c>
      <c r="BA374" s="57">
        <v>46270.333333333336</v>
      </c>
      <c r="BB374" t="s">
        <v>5004</v>
      </c>
      <c r="BC374">
        <v>2026</v>
      </c>
      <c r="BD374">
        <v>9</v>
      </c>
      <c r="BE374">
        <v>4</v>
      </c>
      <c r="BF374" s="6">
        <f t="shared" si="15"/>
        <v>46269</v>
      </c>
      <c r="BG374">
        <f t="shared" si="16"/>
        <v>-1.3333333333357587</v>
      </c>
      <c r="BH374" t="str">
        <f t="shared" si="17"/>
        <v>COMPLY</v>
      </c>
      <c r="BI374" t="e">
        <f>VLOOKUP(H374,Sheet2!$A$1:$B$270,2,FALSE)</f>
        <v>#N/A</v>
      </c>
    </row>
    <row r="375" spans="1:61">
      <c r="A375">
        <v>374</v>
      </c>
      <c r="B375">
        <v>1002571328</v>
      </c>
      <c r="C375">
        <v>3</v>
      </c>
      <c r="D375" t="s">
        <v>59</v>
      </c>
      <c r="E375">
        <v>4</v>
      </c>
      <c r="F375" t="s">
        <v>242</v>
      </c>
      <c r="G375" t="s">
        <v>600</v>
      </c>
      <c r="H375" t="s">
        <v>871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46269.47079861111</v>
      </c>
      <c r="P375" s="57">
        <v>46273.66615740741</v>
      </c>
      <c r="Q375">
        <v>69383754</v>
      </c>
      <c r="S375">
        <v>146149124484</v>
      </c>
      <c r="T375" t="s">
        <v>4798</v>
      </c>
      <c r="U375" t="s">
        <v>4799</v>
      </c>
      <c r="V375" t="s">
        <v>4800</v>
      </c>
      <c r="Z375">
        <v>110.19716577744801</v>
      </c>
      <c r="AA375">
        <v>-7.3079119583227898</v>
      </c>
      <c r="AB375" t="s">
        <v>4801</v>
      </c>
      <c r="AC375" t="s">
        <v>236</v>
      </c>
      <c r="AL375" t="s">
        <v>217</v>
      </c>
      <c r="AM375" t="s">
        <v>4802</v>
      </c>
      <c r="AN375" t="s">
        <v>6</v>
      </c>
      <c r="AO375" s="57">
        <v>46121.475856481484</v>
      </c>
      <c r="AP375" s="57">
        <v>46273.333333333336</v>
      </c>
      <c r="AR375" t="s">
        <v>218</v>
      </c>
      <c r="AS375" t="s">
        <v>219</v>
      </c>
      <c r="AT375" t="s">
        <v>230</v>
      </c>
      <c r="AU375">
        <v>20260908</v>
      </c>
      <c r="AV375" t="s">
        <v>221</v>
      </c>
      <c r="AW375" t="s">
        <v>883</v>
      </c>
      <c r="AX375" t="s">
        <v>222</v>
      </c>
      <c r="BA375" s="57">
        <v>46273.333333333336</v>
      </c>
      <c r="BB375" t="s">
        <v>4802</v>
      </c>
      <c r="BC375">
        <v>2026</v>
      </c>
      <c r="BD375">
        <v>9</v>
      </c>
      <c r="BE375">
        <v>8</v>
      </c>
      <c r="BF375" s="6">
        <f t="shared" si="15"/>
        <v>46273</v>
      </c>
      <c r="BG375">
        <f t="shared" si="16"/>
        <v>-0.33333333333575865</v>
      </c>
      <c r="BH375" t="str">
        <f t="shared" si="17"/>
        <v>COMPLY</v>
      </c>
      <c r="BI375" t="e">
        <f>VLOOKUP(H375,Sheet2!$A$1:$B$270,2,FALSE)</f>
        <v>#N/A</v>
      </c>
    </row>
    <row r="376" spans="1:61">
      <c r="A376">
        <v>375</v>
      </c>
      <c r="B376">
        <v>1002578192</v>
      </c>
      <c r="C376">
        <v>3</v>
      </c>
      <c r="D376" t="s">
        <v>59</v>
      </c>
      <c r="E376">
        <v>4</v>
      </c>
      <c r="F376" t="s">
        <v>242</v>
      </c>
      <c r="G376" t="s">
        <v>600</v>
      </c>
      <c r="H376" t="s">
        <v>871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46274.418715277781</v>
      </c>
      <c r="P376" s="57">
        <v>46274.773912037039</v>
      </c>
      <c r="Q376">
        <v>69386636</v>
      </c>
      <c r="S376">
        <v>146149124496</v>
      </c>
      <c r="T376" t="s">
        <v>6353</v>
      </c>
      <c r="U376" t="s">
        <v>6354</v>
      </c>
      <c r="V376" t="s">
        <v>6355</v>
      </c>
      <c r="Z376">
        <v>110.1661275</v>
      </c>
      <c r="AA376">
        <v>-7.3547269000000002</v>
      </c>
      <c r="AB376" t="s">
        <v>6356</v>
      </c>
      <c r="AC376" t="s">
        <v>236</v>
      </c>
      <c r="AL376" t="s">
        <v>217</v>
      </c>
      <c r="AM376" t="s">
        <v>5638</v>
      </c>
      <c r="AN376" t="s">
        <v>6</v>
      </c>
      <c r="AO376" s="57">
        <v>46274.423622685186</v>
      </c>
      <c r="AP376" s="57">
        <v>46275.333333333336</v>
      </c>
      <c r="AR376" t="s">
        <v>218</v>
      </c>
      <c r="AS376" t="s">
        <v>219</v>
      </c>
      <c r="AT376" t="s">
        <v>230</v>
      </c>
      <c r="AU376">
        <v>20260909</v>
      </c>
      <c r="AV376" t="s">
        <v>221</v>
      </c>
      <c r="AW376" t="s">
        <v>883</v>
      </c>
      <c r="AX376" t="s">
        <v>222</v>
      </c>
      <c r="BA376" s="57">
        <v>46275.333333333336</v>
      </c>
      <c r="BB376" t="s">
        <v>5638</v>
      </c>
      <c r="BC376">
        <v>2026</v>
      </c>
      <c r="BD376">
        <v>9</v>
      </c>
      <c r="BE376">
        <v>9</v>
      </c>
      <c r="BF376" s="6">
        <f t="shared" si="15"/>
        <v>46274</v>
      </c>
      <c r="BG376">
        <f t="shared" si="16"/>
        <v>-1.3333333333357587</v>
      </c>
      <c r="BH376" t="str">
        <f t="shared" si="17"/>
        <v>COMPLY</v>
      </c>
      <c r="BI376" t="e">
        <f>VLOOKUP(H376,Sheet2!$A$1:$B$270,2,FALSE)</f>
        <v>#N/A</v>
      </c>
    </row>
    <row r="377" spans="1:61">
      <c r="A377">
        <v>376</v>
      </c>
      <c r="B377">
        <v>1002577980</v>
      </c>
      <c r="C377">
        <v>3</v>
      </c>
      <c r="D377" t="s">
        <v>59</v>
      </c>
      <c r="E377">
        <v>4</v>
      </c>
      <c r="F377" t="s">
        <v>242</v>
      </c>
      <c r="G377" t="s">
        <v>600</v>
      </c>
      <c r="H377" t="s">
        <v>871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46274.370787037034</v>
      </c>
      <c r="P377" s="57">
        <v>46276.329918981479</v>
      </c>
      <c r="Q377">
        <v>69386538</v>
      </c>
      <c r="S377">
        <v>146149124494</v>
      </c>
      <c r="T377" t="s">
        <v>5639</v>
      </c>
      <c r="U377" t="s">
        <v>5640</v>
      </c>
      <c r="V377" t="s">
        <v>5641</v>
      </c>
      <c r="Z377">
        <v>110.172799</v>
      </c>
      <c r="AA377">
        <v>-7.3682259999999999</v>
      </c>
      <c r="AB377" t="s">
        <v>5642</v>
      </c>
      <c r="AC377" t="s">
        <v>236</v>
      </c>
      <c r="AL377" t="s">
        <v>217</v>
      </c>
      <c r="AM377" t="s">
        <v>5643</v>
      </c>
      <c r="AN377" t="s">
        <v>6</v>
      </c>
      <c r="AO377" s="57">
        <v>46274.371921296297</v>
      </c>
      <c r="AP377" s="57">
        <v>46275.333333333336</v>
      </c>
      <c r="AR377" t="s">
        <v>218</v>
      </c>
      <c r="AS377" t="s">
        <v>219</v>
      </c>
      <c r="AT377" t="s">
        <v>230</v>
      </c>
      <c r="AU377">
        <v>20260911</v>
      </c>
      <c r="AV377" t="s">
        <v>221</v>
      </c>
      <c r="AW377" t="s">
        <v>887</v>
      </c>
      <c r="AX377" t="s">
        <v>222</v>
      </c>
      <c r="BA377" s="57">
        <v>46275.333333333336</v>
      </c>
      <c r="BB377" t="s">
        <v>5643</v>
      </c>
      <c r="BC377">
        <v>2026</v>
      </c>
      <c r="BD377">
        <v>9</v>
      </c>
      <c r="BE377">
        <v>11</v>
      </c>
      <c r="BF377" s="6">
        <f t="shared" si="15"/>
        <v>46276</v>
      </c>
      <c r="BG377">
        <f t="shared" si="16"/>
        <v>0.66666666666424135</v>
      </c>
      <c r="BH377" t="str">
        <f t="shared" si="17"/>
        <v>COMPLY</v>
      </c>
      <c r="BI377" t="e">
        <f>VLOOKUP(H377,Sheet2!$A$1:$B$270,2,FALSE)</f>
        <v>#N/A</v>
      </c>
    </row>
    <row r="378" spans="1:61">
      <c r="A378">
        <v>377</v>
      </c>
      <c r="B378">
        <v>1002580302</v>
      </c>
      <c r="C378">
        <v>3</v>
      </c>
      <c r="D378" t="s">
        <v>59</v>
      </c>
      <c r="E378">
        <v>4</v>
      </c>
      <c r="F378" t="s">
        <v>242</v>
      </c>
      <c r="G378" t="s">
        <v>600</v>
      </c>
      <c r="H378" t="s">
        <v>871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46275.454131944447</v>
      </c>
      <c r="P378" s="57">
        <v>46276.435173611113</v>
      </c>
      <c r="Q378">
        <v>69387481</v>
      </c>
      <c r="S378">
        <v>146149124500</v>
      </c>
      <c r="T378" t="s">
        <v>6858</v>
      </c>
      <c r="U378" t="s">
        <v>6859</v>
      </c>
      <c r="V378" t="s">
        <v>6860</v>
      </c>
      <c r="Z378">
        <v>110.1464199</v>
      </c>
      <c r="AA378">
        <v>-7.3196782000000002</v>
      </c>
      <c r="AB378" t="s">
        <v>6861</v>
      </c>
      <c r="AC378" t="s">
        <v>236</v>
      </c>
      <c r="AL378" t="s">
        <v>217</v>
      </c>
      <c r="AM378" t="s">
        <v>6862</v>
      </c>
      <c r="AN378" t="s">
        <v>6</v>
      </c>
      <c r="AO378" s="57">
        <v>46304.45484953704</v>
      </c>
      <c r="AP378" s="57">
        <v>46276.333333333336</v>
      </c>
      <c r="AR378" t="s">
        <v>218</v>
      </c>
      <c r="AS378" t="s">
        <v>219</v>
      </c>
      <c r="AT378" t="s">
        <v>230</v>
      </c>
      <c r="AU378">
        <v>20260911</v>
      </c>
      <c r="AV378" t="s">
        <v>221</v>
      </c>
      <c r="AW378" t="s">
        <v>883</v>
      </c>
      <c r="AX378" t="s">
        <v>222</v>
      </c>
      <c r="BA378" s="57">
        <v>46276.333333333336</v>
      </c>
      <c r="BB378" t="s">
        <v>6862</v>
      </c>
      <c r="BC378">
        <v>2026</v>
      </c>
      <c r="BD378">
        <v>9</v>
      </c>
      <c r="BE378">
        <v>11</v>
      </c>
      <c r="BF378" s="6">
        <f t="shared" si="15"/>
        <v>46276</v>
      </c>
      <c r="BG378">
        <f t="shared" si="16"/>
        <v>-0.33333333333575865</v>
      </c>
      <c r="BH378" t="str">
        <f t="shared" si="17"/>
        <v>COMPLY</v>
      </c>
      <c r="BI378" t="e">
        <f>VLOOKUP(H378,Sheet2!$A$1:$B$270,2,FALSE)</f>
        <v>#N/A</v>
      </c>
    </row>
    <row r="379" spans="1:61">
      <c r="A379">
        <v>378</v>
      </c>
      <c r="B379">
        <v>1002579913</v>
      </c>
      <c r="C379">
        <v>3</v>
      </c>
      <c r="D379" t="s">
        <v>59</v>
      </c>
      <c r="E379">
        <v>4</v>
      </c>
      <c r="F379" t="s">
        <v>242</v>
      </c>
      <c r="G379" t="s">
        <v>600</v>
      </c>
      <c r="H379" t="s">
        <v>871</v>
      </c>
      <c r="I379" t="s">
        <v>212</v>
      </c>
      <c r="J379" t="s">
        <v>213</v>
      </c>
      <c r="K379" t="s">
        <v>149</v>
      </c>
      <c r="M379" t="s">
        <v>76</v>
      </c>
      <c r="N379" t="s">
        <v>215</v>
      </c>
      <c r="O379" s="57">
        <v>46275.387141203704</v>
      </c>
      <c r="P379" s="57">
        <v>46275.497858796298</v>
      </c>
      <c r="Q379">
        <v>69385429</v>
      </c>
      <c r="S379">
        <v>146149124498</v>
      </c>
      <c r="T379" t="s">
        <v>5241</v>
      </c>
      <c r="U379" t="s">
        <v>6976</v>
      </c>
      <c r="V379" t="s">
        <v>6977</v>
      </c>
      <c r="Z379">
        <v>110.19041</v>
      </c>
      <c r="AA379">
        <v>-7.3294280000000001</v>
      </c>
      <c r="AB379" t="s">
        <v>5244</v>
      </c>
      <c r="AC379" t="s">
        <v>284</v>
      </c>
      <c r="AL379" t="s">
        <v>217</v>
      </c>
      <c r="AM379" t="s">
        <v>6978</v>
      </c>
      <c r="AN379" t="s">
        <v>6</v>
      </c>
      <c r="AO379" s="57">
        <v>46304.392812500002</v>
      </c>
      <c r="AR379" t="s">
        <v>218</v>
      </c>
      <c r="AS379" t="s">
        <v>219</v>
      </c>
      <c r="AT379" t="s">
        <v>230</v>
      </c>
      <c r="AU379">
        <v>20260910</v>
      </c>
      <c r="AV379" t="s">
        <v>221</v>
      </c>
      <c r="AW379" t="s">
        <v>571</v>
      </c>
      <c r="AX379" t="s">
        <v>222</v>
      </c>
      <c r="BA379" s="57">
        <v>46275.291666666664</v>
      </c>
      <c r="BB379" t="s">
        <v>6978</v>
      </c>
      <c r="BC379">
        <v>2026</v>
      </c>
      <c r="BD379">
        <v>9</v>
      </c>
      <c r="BE379">
        <v>10</v>
      </c>
      <c r="BF379" s="6">
        <f t="shared" si="15"/>
        <v>46275</v>
      </c>
      <c r="BG379">
        <f t="shared" si="16"/>
        <v>-0.29166666666424135</v>
      </c>
      <c r="BH379" t="str">
        <f t="shared" si="17"/>
        <v>COMPLY</v>
      </c>
      <c r="BI379" t="e">
        <f>VLOOKUP(H379,Sheet2!$A$1:$B$270,2,FALSE)</f>
        <v>#N/A</v>
      </c>
    </row>
    <row r="380" spans="1:61">
      <c r="A380">
        <v>379</v>
      </c>
      <c r="B380">
        <v>1002583885</v>
      </c>
      <c r="C380">
        <v>3</v>
      </c>
      <c r="D380" t="s">
        <v>59</v>
      </c>
      <c r="E380">
        <v>4</v>
      </c>
      <c r="F380" t="s">
        <v>242</v>
      </c>
      <c r="G380" t="s">
        <v>600</v>
      </c>
      <c r="H380" t="s">
        <v>871</v>
      </c>
      <c r="I380" t="s">
        <v>212</v>
      </c>
      <c r="J380" t="s">
        <v>213</v>
      </c>
      <c r="K380" t="s">
        <v>149</v>
      </c>
      <c r="M380" t="s">
        <v>76</v>
      </c>
      <c r="N380" t="s">
        <v>215</v>
      </c>
      <c r="O380" s="57">
        <v>46277.458425925928</v>
      </c>
      <c r="P380" s="57">
        <v>46277.513564814813</v>
      </c>
      <c r="Q380">
        <v>69387541</v>
      </c>
      <c r="S380">
        <v>146149124513</v>
      </c>
      <c r="T380" t="s">
        <v>6853</v>
      </c>
      <c r="U380" t="s">
        <v>7633</v>
      </c>
      <c r="V380" t="s">
        <v>7634</v>
      </c>
      <c r="Z380">
        <v>110.1725545</v>
      </c>
      <c r="AA380">
        <v>-7.3157680999999997</v>
      </c>
      <c r="AB380" t="s">
        <v>6856</v>
      </c>
      <c r="AC380" t="s">
        <v>284</v>
      </c>
      <c r="AL380" t="s">
        <v>217</v>
      </c>
      <c r="AM380" t="s">
        <v>7635</v>
      </c>
      <c r="AN380" t="s">
        <v>6</v>
      </c>
      <c r="AO380" s="57">
        <v>46365.465405092589</v>
      </c>
      <c r="AR380" t="s">
        <v>218</v>
      </c>
      <c r="AS380" t="s">
        <v>219</v>
      </c>
      <c r="AT380" t="s">
        <v>230</v>
      </c>
      <c r="AU380">
        <v>20260912</v>
      </c>
      <c r="AV380" t="s">
        <v>221</v>
      </c>
      <c r="AW380" t="s">
        <v>545</v>
      </c>
      <c r="AX380" t="s">
        <v>222</v>
      </c>
      <c r="BA380" s="57">
        <v>46277.291666666664</v>
      </c>
      <c r="BB380" t="s">
        <v>7635</v>
      </c>
      <c r="BC380">
        <v>2026</v>
      </c>
      <c r="BD380">
        <v>9</v>
      </c>
      <c r="BE380">
        <v>12</v>
      </c>
      <c r="BF380" s="6">
        <f t="shared" si="15"/>
        <v>46277</v>
      </c>
      <c r="BG380">
        <f t="shared" si="16"/>
        <v>-0.29166666666424135</v>
      </c>
      <c r="BH380" t="str">
        <f t="shared" si="17"/>
        <v>COMPLY</v>
      </c>
      <c r="BI380" t="e">
        <f>VLOOKUP(H380,Sheet2!$A$1:$B$270,2,FALSE)</f>
        <v>#N/A</v>
      </c>
    </row>
    <row r="381" spans="1:61">
      <c r="A381">
        <v>380</v>
      </c>
      <c r="B381">
        <v>1002575409</v>
      </c>
      <c r="C381">
        <v>3</v>
      </c>
      <c r="D381" t="s">
        <v>59</v>
      </c>
      <c r="E381">
        <v>4</v>
      </c>
      <c r="F381" t="s">
        <v>242</v>
      </c>
      <c r="G381" t="s">
        <v>600</v>
      </c>
      <c r="H381" t="s">
        <v>871</v>
      </c>
      <c r="I381" t="s">
        <v>212</v>
      </c>
      <c r="J381" t="s">
        <v>213</v>
      </c>
      <c r="K381" t="s">
        <v>149</v>
      </c>
      <c r="L381" t="s">
        <v>214</v>
      </c>
      <c r="M381" t="s">
        <v>2154</v>
      </c>
      <c r="N381" t="s">
        <v>215</v>
      </c>
      <c r="O381" s="57">
        <v>46272.631203703706</v>
      </c>
      <c r="P381" s="57">
        <v>46275.387118055558</v>
      </c>
      <c r="Q381">
        <v>69385429</v>
      </c>
      <c r="S381">
        <v>146149124489</v>
      </c>
      <c r="T381" t="s">
        <v>5241</v>
      </c>
      <c r="U381" t="s">
        <v>5242</v>
      </c>
      <c r="V381" t="s">
        <v>5243</v>
      </c>
      <c r="Z381">
        <v>110.18906250000001</v>
      </c>
      <c r="AA381">
        <v>-7.3279375</v>
      </c>
      <c r="AB381" t="s">
        <v>5244</v>
      </c>
      <c r="AC381" t="s">
        <v>236</v>
      </c>
      <c r="AL381" t="s">
        <v>217</v>
      </c>
      <c r="AM381" t="s">
        <v>5245</v>
      </c>
      <c r="AN381" t="s">
        <v>6</v>
      </c>
      <c r="AO381" s="57">
        <v>46212.632013888891</v>
      </c>
      <c r="AP381" s="57">
        <v>46273.541666666664</v>
      </c>
      <c r="AR381" t="s">
        <v>14</v>
      </c>
      <c r="AS381" t="s">
        <v>219</v>
      </c>
      <c r="AT381" t="s">
        <v>230</v>
      </c>
      <c r="AV381" t="s">
        <v>6171</v>
      </c>
      <c r="AW381" t="s">
        <v>889</v>
      </c>
      <c r="AX381" t="s">
        <v>222</v>
      </c>
      <c r="BA381" s="57">
        <v>46273.541666666664</v>
      </c>
      <c r="BB381" t="s">
        <v>5245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:61">
      <c r="A382">
        <v>381</v>
      </c>
      <c r="B382">
        <v>1002580455</v>
      </c>
      <c r="C382">
        <v>3</v>
      </c>
      <c r="D382" t="s">
        <v>59</v>
      </c>
      <c r="E382">
        <v>4</v>
      </c>
      <c r="F382" t="s">
        <v>242</v>
      </c>
      <c r="G382" t="s">
        <v>600</v>
      </c>
      <c r="H382" t="s">
        <v>871</v>
      </c>
      <c r="I382" t="s">
        <v>212</v>
      </c>
      <c r="J382" t="s">
        <v>213</v>
      </c>
      <c r="K382" t="s">
        <v>149</v>
      </c>
      <c r="L382" t="s">
        <v>214</v>
      </c>
      <c r="M382" t="s">
        <v>2154</v>
      </c>
      <c r="N382" t="s">
        <v>215</v>
      </c>
      <c r="O382" s="57">
        <v>46275.481203703705</v>
      </c>
      <c r="P382" s="57">
        <v>46277.458414351851</v>
      </c>
      <c r="Q382">
        <v>69387541</v>
      </c>
      <c r="S382">
        <v>146149124501</v>
      </c>
      <c r="T382" t="s">
        <v>6853</v>
      </c>
      <c r="U382" t="s">
        <v>6854</v>
      </c>
      <c r="V382" t="s">
        <v>6855</v>
      </c>
      <c r="Z382">
        <v>110.17176499999999</v>
      </c>
      <c r="AA382">
        <v>-7.3157300000000003</v>
      </c>
      <c r="AB382" t="s">
        <v>6856</v>
      </c>
      <c r="AC382" t="s">
        <v>236</v>
      </c>
      <c r="AL382" t="s">
        <v>217</v>
      </c>
      <c r="AM382" t="s">
        <v>6857</v>
      </c>
      <c r="AN382" t="s">
        <v>6</v>
      </c>
      <c r="AO382" s="57">
        <v>46304.486076388886</v>
      </c>
      <c r="AP382" s="57">
        <v>46276.333333333336</v>
      </c>
      <c r="AQ382" t="s">
        <v>2152</v>
      </c>
      <c r="AR382" t="s">
        <v>14</v>
      </c>
      <c r="AS382" t="s">
        <v>219</v>
      </c>
      <c r="AT382" t="s">
        <v>230</v>
      </c>
      <c r="AV382" t="s">
        <v>7636</v>
      </c>
      <c r="AW382" t="s">
        <v>537</v>
      </c>
      <c r="AX382" t="s">
        <v>222</v>
      </c>
      <c r="BA382" s="57">
        <v>46276.333333333336</v>
      </c>
      <c r="BB382" t="s">
        <v>6857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:61">
      <c r="A383">
        <v>382</v>
      </c>
      <c r="B383">
        <v>1002568705</v>
      </c>
      <c r="C383">
        <v>3</v>
      </c>
      <c r="D383" t="s">
        <v>38</v>
      </c>
      <c r="E383">
        <v>5</v>
      </c>
      <c r="F383" t="s">
        <v>90</v>
      </c>
      <c r="G383" t="s">
        <v>90</v>
      </c>
      <c r="H383" t="s">
        <v>470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46268.352048611108</v>
      </c>
      <c r="P383" s="57">
        <v>46268.520486111112</v>
      </c>
      <c r="Q383">
        <v>69382699</v>
      </c>
      <c r="S383">
        <v>152625207545</v>
      </c>
      <c r="T383" t="s">
        <v>2704</v>
      </c>
      <c r="U383" t="s">
        <v>2705</v>
      </c>
      <c r="V383" t="s">
        <v>2706</v>
      </c>
      <c r="Z383">
        <v>112.137177921831</v>
      </c>
      <c r="AA383">
        <v>-7.8247138493008697</v>
      </c>
      <c r="AB383" t="s">
        <v>2707</v>
      </c>
      <c r="AC383" t="s">
        <v>216</v>
      </c>
      <c r="AL383" t="s">
        <v>217</v>
      </c>
      <c r="AM383" t="s">
        <v>2708</v>
      </c>
      <c r="AN383" t="s">
        <v>6</v>
      </c>
      <c r="AO383" s="57">
        <v>46090.361134259256</v>
      </c>
      <c r="AP383" s="57">
        <v>46269.333333333336</v>
      </c>
      <c r="AR383" t="s">
        <v>218</v>
      </c>
      <c r="AS383" t="s">
        <v>556</v>
      </c>
      <c r="AT383" t="s">
        <v>230</v>
      </c>
      <c r="AU383">
        <v>20260903</v>
      </c>
      <c r="AV383" t="s">
        <v>221</v>
      </c>
      <c r="AW383" t="s">
        <v>882</v>
      </c>
      <c r="AX383" t="s">
        <v>222</v>
      </c>
      <c r="BA383" s="57">
        <v>46269.333333333336</v>
      </c>
      <c r="BB383" t="s">
        <v>2708</v>
      </c>
      <c r="BC383">
        <v>2026</v>
      </c>
      <c r="BD383">
        <v>9</v>
      </c>
      <c r="BE383">
        <v>3</v>
      </c>
      <c r="BF383" s="6">
        <f t="shared" si="15"/>
        <v>46268</v>
      </c>
      <c r="BG383">
        <f t="shared" si="16"/>
        <v>-1.3333333333357587</v>
      </c>
      <c r="BH383" t="str">
        <f t="shared" si="17"/>
        <v>COMPLY</v>
      </c>
      <c r="BI383" t="str">
        <f>VLOOKUP(H383,Sheet2!$A$1:$B$270,2,FALSE)</f>
        <v>KEDIRI</v>
      </c>
    </row>
    <row r="384" spans="1:61">
      <c r="A384">
        <v>383</v>
      </c>
      <c r="B384">
        <v>1002575921</v>
      </c>
      <c r="C384">
        <v>3</v>
      </c>
      <c r="D384" t="s">
        <v>38</v>
      </c>
      <c r="E384">
        <v>5</v>
      </c>
      <c r="F384" t="s">
        <v>90</v>
      </c>
      <c r="G384" t="s">
        <v>90</v>
      </c>
      <c r="H384" t="s">
        <v>506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46272.770798611113</v>
      </c>
      <c r="P384" s="57">
        <v>46273.654675925929</v>
      </c>
      <c r="Q384">
        <v>69385609</v>
      </c>
      <c r="S384">
        <v>152653205777</v>
      </c>
      <c r="T384" t="s">
        <v>4149</v>
      </c>
      <c r="U384" t="s">
        <v>4150</v>
      </c>
      <c r="V384" t="s">
        <v>4151</v>
      </c>
      <c r="Z384">
        <v>112.28158999999999</v>
      </c>
      <c r="AA384">
        <v>-7.7567550000000001</v>
      </c>
      <c r="AB384" t="s">
        <v>4152</v>
      </c>
      <c r="AC384" t="s">
        <v>236</v>
      </c>
      <c r="AL384" t="s">
        <v>217</v>
      </c>
      <c r="AM384" t="s">
        <v>4153</v>
      </c>
      <c r="AN384" t="s">
        <v>6</v>
      </c>
      <c r="AO384" s="57">
        <v>46212.777685185189</v>
      </c>
      <c r="AP384" s="57">
        <v>46273.625</v>
      </c>
      <c r="AR384" t="s">
        <v>218</v>
      </c>
      <c r="AS384" t="s">
        <v>304</v>
      </c>
      <c r="AT384" t="s">
        <v>230</v>
      </c>
      <c r="AU384">
        <v>20260908</v>
      </c>
      <c r="AV384" t="s">
        <v>221</v>
      </c>
      <c r="AW384" t="s">
        <v>574</v>
      </c>
      <c r="AX384" t="s">
        <v>222</v>
      </c>
      <c r="BA384" s="57">
        <v>46273.625</v>
      </c>
      <c r="BB384" t="s">
        <v>4153</v>
      </c>
      <c r="BC384">
        <v>2026</v>
      </c>
      <c r="BD384">
        <v>9</v>
      </c>
      <c r="BE384">
        <v>8</v>
      </c>
      <c r="BF384" s="6">
        <f t="shared" si="15"/>
        <v>46273</v>
      </c>
      <c r="BG384">
        <f t="shared" si="16"/>
        <v>-0.625</v>
      </c>
      <c r="BH384" t="str">
        <f t="shared" si="17"/>
        <v>COMPLY</v>
      </c>
      <c r="BI384" t="str">
        <f>VLOOKUP(H384,Sheet2!$A$1:$B$270,2,FALSE)</f>
        <v>KEDIRI</v>
      </c>
    </row>
    <row r="385" spans="1:61">
      <c r="A385">
        <v>384</v>
      </c>
      <c r="B385">
        <v>1002578471</v>
      </c>
      <c r="C385">
        <v>3</v>
      </c>
      <c r="D385" t="s">
        <v>38</v>
      </c>
      <c r="E385">
        <v>5</v>
      </c>
      <c r="F385" t="s">
        <v>90</v>
      </c>
      <c r="G385" t="s">
        <v>90</v>
      </c>
      <c r="H385" t="s">
        <v>506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46274.472870370373</v>
      </c>
      <c r="P385" s="57">
        <v>46275.329629629632</v>
      </c>
      <c r="Q385">
        <v>69386767</v>
      </c>
      <c r="S385">
        <v>152653205779</v>
      </c>
      <c r="T385" t="s">
        <v>4149</v>
      </c>
      <c r="U385" t="s">
        <v>6308</v>
      </c>
      <c r="V385" t="s">
        <v>6309</v>
      </c>
      <c r="Z385">
        <v>112.28162</v>
      </c>
      <c r="AA385">
        <v>-7.756748</v>
      </c>
      <c r="AB385" t="s">
        <v>6310</v>
      </c>
      <c r="AC385" t="s">
        <v>236</v>
      </c>
      <c r="AL385" t="s">
        <v>217</v>
      </c>
      <c r="AM385" t="s">
        <v>5628</v>
      </c>
      <c r="AN385" t="s">
        <v>6</v>
      </c>
      <c r="AO385" s="57">
        <v>46274.476064814815</v>
      </c>
      <c r="AP385" s="57">
        <v>46275.333333333336</v>
      </c>
      <c r="AR385" t="s">
        <v>218</v>
      </c>
      <c r="AS385" t="s">
        <v>304</v>
      </c>
      <c r="AT385" t="s">
        <v>230</v>
      </c>
      <c r="AU385">
        <v>20260910</v>
      </c>
      <c r="AV385" t="s">
        <v>221</v>
      </c>
      <c r="AW385" t="s">
        <v>237</v>
      </c>
      <c r="AX385" t="s">
        <v>222</v>
      </c>
      <c r="BA385" s="57">
        <v>46275.333333333336</v>
      </c>
      <c r="BB385" t="s">
        <v>5628</v>
      </c>
      <c r="BC385">
        <v>2026</v>
      </c>
      <c r="BD385">
        <v>9</v>
      </c>
      <c r="BE385">
        <v>10</v>
      </c>
      <c r="BF385" s="6">
        <f t="shared" si="15"/>
        <v>46275</v>
      </c>
      <c r="BG385">
        <f t="shared" si="16"/>
        <v>-0.33333333333575865</v>
      </c>
      <c r="BH385" t="str">
        <f t="shared" si="17"/>
        <v>COMPLY</v>
      </c>
      <c r="BI385" t="str">
        <f>VLOOKUP(H385,Sheet2!$A$1:$B$270,2,FALSE)</f>
        <v>KEDIRI</v>
      </c>
    </row>
    <row r="386" spans="1:61">
      <c r="A386">
        <v>385</v>
      </c>
      <c r="B386">
        <v>1002571514</v>
      </c>
      <c r="C386">
        <v>3</v>
      </c>
      <c r="D386" t="s">
        <v>38</v>
      </c>
      <c r="E386">
        <v>5</v>
      </c>
      <c r="F386" t="s">
        <v>90</v>
      </c>
      <c r="G386" t="s">
        <v>90</v>
      </c>
      <c r="H386" t="s">
        <v>430</v>
      </c>
      <c r="I386" t="s">
        <v>212</v>
      </c>
      <c r="J386" t="s">
        <v>213</v>
      </c>
      <c r="K386" t="s">
        <v>149</v>
      </c>
      <c r="M386" t="s">
        <v>76</v>
      </c>
      <c r="N386" t="s">
        <v>215</v>
      </c>
      <c r="O386" s="57">
        <v>46269.542893518519</v>
      </c>
      <c r="P386" s="57">
        <v>46272.50277777778</v>
      </c>
      <c r="Q386">
        <v>69383865</v>
      </c>
      <c r="S386">
        <v>152651207818</v>
      </c>
      <c r="T386" t="s">
        <v>4904</v>
      </c>
      <c r="U386" t="s">
        <v>4905</v>
      </c>
      <c r="V386" t="s">
        <v>4906</v>
      </c>
      <c r="Z386">
        <v>111.959813833236</v>
      </c>
      <c r="AA386">
        <v>-7.9202374530700599</v>
      </c>
      <c r="AB386" t="s">
        <v>4907</v>
      </c>
      <c r="AC386" t="s">
        <v>285</v>
      </c>
      <c r="AL386" t="s">
        <v>217</v>
      </c>
      <c r="AM386" t="s">
        <v>4908</v>
      </c>
      <c r="AN386" t="s">
        <v>6</v>
      </c>
      <c r="AO386" s="57">
        <v>46121.54859953704</v>
      </c>
      <c r="AP386" s="57">
        <v>46272.333333333336</v>
      </c>
      <c r="AR386" t="s">
        <v>218</v>
      </c>
      <c r="AS386" t="s">
        <v>556</v>
      </c>
      <c r="AT386" t="s">
        <v>230</v>
      </c>
      <c r="AU386">
        <v>20260907</v>
      </c>
      <c r="AV386" t="s">
        <v>221</v>
      </c>
      <c r="AW386" t="s">
        <v>544</v>
      </c>
      <c r="AX386" t="s">
        <v>222</v>
      </c>
      <c r="BA386" s="57">
        <v>46272.333333333336</v>
      </c>
      <c r="BB386" t="s">
        <v>4908</v>
      </c>
      <c r="BC386">
        <v>2026</v>
      </c>
      <c r="BD386">
        <v>9</v>
      </c>
      <c r="BE386">
        <v>7</v>
      </c>
      <c r="BF386" s="6">
        <f t="shared" ref="BF386:BF449" si="18">DATE(BC386,BD386,BE386)</f>
        <v>46272</v>
      </c>
      <c r="BG386">
        <f t="shared" ref="BG386:BG449" si="19">BF386-BA386</f>
        <v>-0.33333333333575865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KEDIRI</v>
      </c>
    </row>
    <row r="387" spans="1:61">
      <c r="A387">
        <v>386</v>
      </c>
      <c r="B387">
        <v>1002573352</v>
      </c>
      <c r="C387">
        <v>3</v>
      </c>
      <c r="D387" t="s">
        <v>38</v>
      </c>
      <c r="E387">
        <v>5</v>
      </c>
      <c r="F387" t="s">
        <v>90</v>
      </c>
      <c r="G387" t="s">
        <v>90</v>
      </c>
      <c r="H387" t="s">
        <v>430</v>
      </c>
      <c r="I387" t="s">
        <v>212</v>
      </c>
      <c r="J387" t="s">
        <v>213</v>
      </c>
      <c r="K387" t="s">
        <v>149</v>
      </c>
      <c r="M387" t="s">
        <v>76</v>
      </c>
      <c r="N387" t="s">
        <v>215</v>
      </c>
      <c r="O387" s="57">
        <v>46270.705150462964</v>
      </c>
      <c r="P387" s="57">
        <v>46271.315798611111</v>
      </c>
      <c r="Q387">
        <v>69368704</v>
      </c>
      <c r="S387">
        <v>152651207992</v>
      </c>
      <c r="T387" t="s">
        <v>4713</v>
      </c>
      <c r="U387" t="s">
        <v>4714</v>
      </c>
      <c r="V387" t="s">
        <v>4715</v>
      </c>
      <c r="Z387">
        <v>111.976825721818</v>
      </c>
      <c r="AA387">
        <v>-7.8807652915829998</v>
      </c>
      <c r="AB387" t="s">
        <v>4716</v>
      </c>
      <c r="AC387" t="s">
        <v>216</v>
      </c>
      <c r="AL387" t="s">
        <v>217</v>
      </c>
      <c r="AM387" t="s">
        <v>4717</v>
      </c>
      <c r="AN387" t="s">
        <v>6</v>
      </c>
      <c r="AO387" s="57">
        <v>46151.71539351852</v>
      </c>
      <c r="AR387" t="s">
        <v>218</v>
      </c>
      <c r="AS387" t="s">
        <v>556</v>
      </c>
      <c r="AT387" t="s">
        <v>230</v>
      </c>
      <c r="AU387">
        <v>20260906</v>
      </c>
      <c r="AV387" t="s">
        <v>221</v>
      </c>
      <c r="AW387" t="s">
        <v>545</v>
      </c>
      <c r="AX387" t="s">
        <v>222</v>
      </c>
      <c r="BA387" s="57">
        <v>46270.291666666664</v>
      </c>
      <c r="BB387" t="s">
        <v>4717</v>
      </c>
      <c r="BC387">
        <v>2026</v>
      </c>
      <c r="BD387">
        <v>9</v>
      </c>
      <c r="BE387">
        <v>6</v>
      </c>
      <c r="BF387" s="6">
        <f t="shared" si="18"/>
        <v>46271</v>
      </c>
      <c r="BG387">
        <f t="shared" si="19"/>
        <v>0.70833333333575865</v>
      </c>
      <c r="BH387" t="str">
        <f t="shared" si="20"/>
        <v>COMPLY</v>
      </c>
      <c r="BI387" t="str">
        <f>VLOOKUP(H387,Sheet2!$A$1:$B$270,2,FALSE)</f>
        <v>KEDIRI</v>
      </c>
    </row>
    <row r="388" spans="1:61">
      <c r="A388">
        <v>387</v>
      </c>
      <c r="B388">
        <v>1002577721</v>
      </c>
      <c r="C388">
        <v>3</v>
      </c>
      <c r="D388" t="s">
        <v>38</v>
      </c>
      <c r="E388">
        <v>5</v>
      </c>
      <c r="F388" t="s">
        <v>90</v>
      </c>
      <c r="G388" t="s">
        <v>90</v>
      </c>
      <c r="H388" t="s">
        <v>430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46273.735381944447</v>
      </c>
      <c r="P388" s="57">
        <v>46274.676458333335</v>
      </c>
      <c r="Q388">
        <v>69386397</v>
      </c>
      <c r="S388">
        <v>152651207998</v>
      </c>
      <c r="T388" t="s">
        <v>3324</v>
      </c>
      <c r="U388" t="s">
        <v>6375</v>
      </c>
      <c r="V388" t="s">
        <v>3325</v>
      </c>
      <c r="Z388">
        <v>112.032246887683</v>
      </c>
      <c r="AA388">
        <v>-7.8908415356057704</v>
      </c>
      <c r="AB388" t="s">
        <v>3326</v>
      </c>
      <c r="AC388" t="s">
        <v>216</v>
      </c>
      <c r="AL388" t="s">
        <v>217</v>
      </c>
      <c r="AM388" t="s">
        <v>3327</v>
      </c>
      <c r="AN388" t="s">
        <v>6</v>
      </c>
      <c r="AO388" s="57">
        <v>46243.735972222225</v>
      </c>
      <c r="AP388" s="57">
        <v>46274.625</v>
      </c>
      <c r="AR388" t="s">
        <v>218</v>
      </c>
      <c r="AS388" t="s">
        <v>556</v>
      </c>
      <c r="AT388" t="s">
        <v>230</v>
      </c>
      <c r="AU388">
        <v>20260909</v>
      </c>
      <c r="AV388" t="s">
        <v>221</v>
      </c>
      <c r="AW388" t="s">
        <v>881</v>
      </c>
      <c r="AX388" t="s">
        <v>222</v>
      </c>
      <c r="BA388" s="57">
        <v>46274.625</v>
      </c>
      <c r="BB388" t="s">
        <v>3327</v>
      </c>
      <c r="BC388">
        <v>2026</v>
      </c>
      <c r="BD388">
        <v>9</v>
      </c>
      <c r="BE388">
        <v>9</v>
      </c>
      <c r="BF388" s="6">
        <f t="shared" si="18"/>
        <v>46274</v>
      </c>
      <c r="BG388">
        <f t="shared" si="19"/>
        <v>-0.625</v>
      </c>
      <c r="BH388" t="str">
        <f t="shared" si="20"/>
        <v>COMPLY</v>
      </c>
      <c r="BI388" t="str">
        <f>VLOOKUP(H388,Sheet2!$A$1:$B$270,2,FALSE)</f>
        <v>KEDIRI</v>
      </c>
    </row>
    <row r="389" spans="1:61">
      <c r="A389">
        <v>388</v>
      </c>
      <c r="B389">
        <v>1002586354</v>
      </c>
      <c r="C389">
        <v>3</v>
      </c>
      <c r="D389" t="s">
        <v>38</v>
      </c>
      <c r="E389">
        <v>5</v>
      </c>
      <c r="F389" t="s">
        <v>90</v>
      </c>
      <c r="G389" t="s">
        <v>90</v>
      </c>
      <c r="H389" t="s">
        <v>430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46279.547847222224</v>
      </c>
      <c r="P389" s="57">
        <v>46280.324212962965</v>
      </c>
      <c r="Q389">
        <v>69389835</v>
      </c>
      <c r="S389">
        <v>152651208356</v>
      </c>
      <c r="T389" t="s">
        <v>7637</v>
      </c>
      <c r="U389" t="s">
        <v>7638</v>
      </c>
      <c r="V389" t="s">
        <v>7639</v>
      </c>
      <c r="Z389">
        <v>111.9660731</v>
      </c>
      <c r="AA389">
        <v>-7.8930919999999896</v>
      </c>
      <c r="AB389" t="s">
        <v>7640</v>
      </c>
      <c r="AC389" t="s">
        <v>236</v>
      </c>
      <c r="AL389" t="s">
        <v>217</v>
      </c>
      <c r="AM389" t="s">
        <v>7641</v>
      </c>
      <c r="AN389" t="s">
        <v>6</v>
      </c>
      <c r="AO389" t="s">
        <v>7140</v>
      </c>
      <c r="AP389" s="57">
        <v>46280.458333333336</v>
      </c>
      <c r="AR389" t="s">
        <v>218</v>
      </c>
      <c r="AS389" t="s">
        <v>556</v>
      </c>
      <c r="AT389" t="s">
        <v>230</v>
      </c>
      <c r="AU389">
        <v>20260915</v>
      </c>
      <c r="AV389" t="s">
        <v>221</v>
      </c>
      <c r="AW389" t="s">
        <v>7118</v>
      </c>
      <c r="AX389" t="s">
        <v>222</v>
      </c>
      <c r="BA389" s="57">
        <v>46280.458333333336</v>
      </c>
      <c r="BB389" t="s">
        <v>7641</v>
      </c>
      <c r="BC389">
        <v>2026</v>
      </c>
      <c r="BD389">
        <v>9</v>
      </c>
      <c r="BE389">
        <v>15</v>
      </c>
      <c r="BF389" s="6">
        <f t="shared" si="18"/>
        <v>46280</v>
      </c>
      <c r="BG389">
        <f t="shared" si="19"/>
        <v>-0.45833333333575865</v>
      </c>
      <c r="BH389" t="str">
        <f t="shared" si="20"/>
        <v>COMPLY</v>
      </c>
      <c r="BI389" t="str">
        <f>VLOOKUP(H389,Sheet2!$A$1:$B$270,2,FALSE)</f>
        <v>KEDIRI</v>
      </c>
    </row>
    <row r="390" spans="1:61">
      <c r="A390">
        <v>389</v>
      </c>
      <c r="B390">
        <v>1002566268</v>
      </c>
      <c r="C390">
        <v>3</v>
      </c>
      <c r="D390" t="s">
        <v>38</v>
      </c>
      <c r="E390">
        <v>5</v>
      </c>
      <c r="F390" t="s">
        <v>90</v>
      </c>
      <c r="G390" t="s">
        <v>90</v>
      </c>
      <c r="H390" t="s">
        <v>430</v>
      </c>
      <c r="I390" t="s">
        <v>212</v>
      </c>
      <c r="J390" t="s">
        <v>213</v>
      </c>
      <c r="K390" t="s">
        <v>149</v>
      </c>
      <c r="L390" t="s">
        <v>214</v>
      </c>
      <c r="M390" t="s">
        <v>2151</v>
      </c>
      <c r="N390" t="s">
        <v>215</v>
      </c>
      <c r="O390" s="57">
        <v>46266.692314814813</v>
      </c>
      <c r="P390" s="57">
        <v>46268.671736111108</v>
      </c>
      <c r="Q390">
        <v>69381748</v>
      </c>
      <c r="S390">
        <v>152651207810</v>
      </c>
      <c r="T390" t="s">
        <v>1203</v>
      </c>
      <c r="U390" t="s">
        <v>1204</v>
      </c>
      <c r="V390" t="s">
        <v>1205</v>
      </c>
      <c r="Z390">
        <v>111.99246805161199</v>
      </c>
      <c r="AA390">
        <v>-7.8936391494959697</v>
      </c>
      <c r="AB390" t="s">
        <v>1206</v>
      </c>
      <c r="AC390" t="s">
        <v>216</v>
      </c>
      <c r="AL390" t="s">
        <v>217</v>
      </c>
      <c r="AM390" t="s">
        <v>1207</v>
      </c>
      <c r="AN390" t="s">
        <v>6</v>
      </c>
      <c r="AO390" s="57">
        <v>46031.694467592592</v>
      </c>
      <c r="AP390" s="57">
        <v>46267.541666666664</v>
      </c>
      <c r="AR390" t="s">
        <v>14</v>
      </c>
      <c r="AS390" t="s">
        <v>556</v>
      </c>
      <c r="AT390" t="s">
        <v>230</v>
      </c>
      <c r="AV390" t="s">
        <v>2153</v>
      </c>
      <c r="AW390" t="s">
        <v>887</v>
      </c>
      <c r="AX390" t="s">
        <v>222</v>
      </c>
      <c r="BA390" s="57">
        <v>46267.541666666664</v>
      </c>
      <c r="BB390" t="s">
        <v>1207</v>
      </c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str">
        <f>VLOOKUP(H390,Sheet2!$A$1:$B$270,2,FALSE)</f>
        <v>KEDIRI</v>
      </c>
    </row>
    <row r="391" spans="1:61">
      <c r="A391">
        <v>390</v>
      </c>
      <c r="B391">
        <v>1002565865</v>
      </c>
      <c r="C391">
        <v>3</v>
      </c>
      <c r="D391" t="s">
        <v>38</v>
      </c>
      <c r="E391">
        <v>5</v>
      </c>
      <c r="F391" t="s">
        <v>90</v>
      </c>
      <c r="G391" t="s">
        <v>90</v>
      </c>
      <c r="H391" t="s">
        <v>458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46266.633310185185</v>
      </c>
      <c r="P391" s="57">
        <v>46267.482071759259</v>
      </c>
      <c r="Q391">
        <v>69381655</v>
      </c>
      <c r="S391">
        <v>152652205004</v>
      </c>
      <c r="T391" t="s">
        <v>1242</v>
      </c>
      <c r="U391" t="s">
        <v>1243</v>
      </c>
      <c r="V391" t="s">
        <v>1244</v>
      </c>
      <c r="Z391">
        <v>112.105591</v>
      </c>
      <c r="AA391">
        <v>-7.6803629999999998</v>
      </c>
      <c r="AB391" t="s">
        <v>1245</v>
      </c>
      <c r="AC391" t="s">
        <v>236</v>
      </c>
      <c r="AL391" t="s">
        <v>217</v>
      </c>
      <c r="AM391" t="s">
        <v>1246</v>
      </c>
      <c r="AN391" t="s">
        <v>6</v>
      </c>
      <c r="AO391" s="57">
        <v>46031.642361111109</v>
      </c>
      <c r="AP391" s="57">
        <v>46267.541666666664</v>
      </c>
      <c r="AR391" t="s">
        <v>218</v>
      </c>
      <c r="AS391" t="s">
        <v>304</v>
      </c>
      <c r="AT391" t="s">
        <v>230</v>
      </c>
      <c r="AU391">
        <v>20260902</v>
      </c>
      <c r="AV391" t="s">
        <v>221</v>
      </c>
      <c r="AW391" t="s">
        <v>881</v>
      </c>
      <c r="AX391" t="s">
        <v>222</v>
      </c>
      <c r="BA391" s="57">
        <v>46267.541666666664</v>
      </c>
      <c r="BB391" t="s">
        <v>1246</v>
      </c>
      <c r="BC391">
        <v>2026</v>
      </c>
      <c r="BD391">
        <v>9</v>
      </c>
      <c r="BE391">
        <v>2</v>
      </c>
      <c r="BF391" s="6">
        <f t="shared" si="18"/>
        <v>46267</v>
      </c>
      <c r="BG391">
        <f t="shared" si="19"/>
        <v>-0.54166666666424135</v>
      </c>
      <c r="BH391" t="str">
        <f t="shared" si="20"/>
        <v>COMPLY</v>
      </c>
      <c r="BI391" t="str">
        <f>VLOOKUP(H391,Sheet2!$A$1:$B$270,2,FALSE)</f>
        <v>KEDIRI</v>
      </c>
    </row>
    <row r="392" spans="1:61">
      <c r="A392">
        <v>391</v>
      </c>
      <c r="B392">
        <v>1002577973</v>
      </c>
      <c r="C392">
        <v>3</v>
      </c>
      <c r="D392" t="s">
        <v>38</v>
      </c>
      <c r="E392">
        <v>5</v>
      </c>
      <c r="F392" t="s">
        <v>90</v>
      </c>
      <c r="G392" t="s">
        <v>90</v>
      </c>
      <c r="H392" t="s">
        <v>458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46274.368715277778</v>
      </c>
      <c r="P392" s="57">
        <v>46275.329409722224</v>
      </c>
      <c r="Q392">
        <v>69386536</v>
      </c>
      <c r="S392">
        <v>152652205013</v>
      </c>
      <c r="T392" t="s">
        <v>6233</v>
      </c>
      <c r="U392" t="s">
        <v>6234</v>
      </c>
      <c r="V392" t="s">
        <v>6235</v>
      </c>
      <c r="Z392">
        <v>112.080747932195</v>
      </c>
      <c r="AA392">
        <v>-7.6960400618970803</v>
      </c>
      <c r="AB392" t="s">
        <v>6236</v>
      </c>
      <c r="AC392" t="s">
        <v>216</v>
      </c>
      <c r="AL392" t="s">
        <v>217</v>
      </c>
      <c r="AM392" t="s">
        <v>5628</v>
      </c>
      <c r="AN392" t="s">
        <v>6</v>
      </c>
      <c r="AO392" s="57">
        <v>46274.371921296297</v>
      </c>
      <c r="AP392" s="57">
        <v>46275.333333333336</v>
      </c>
      <c r="AR392" t="s">
        <v>218</v>
      </c>
      <c r="AS392" t="s">
        <v>304</v>
      </c>
      <c r="AT392" t="s">
        <v>230</v>
      </c>
      <c r="AU392">
        <v>20260910</v>
      </c>
      <c r="AV392" t="s">
        <v>221</v>
      </c>
      <c r="AW392" t="s">
        <v>882</v>
      </c>
      <c r="AX392" t="s">
        <v>222</v>
      </c>
      <c r="BA392" s="57">
        <v>46275.333333333336</v>
      </c>
      <c r="BB392" t="s">
        <v>5628</v>
      </c>
      <c r="BC392">
        <v>2026</v>
      </c>
      <c r="BD392">
        <v>9</v>
      </c>
      <c r="BE392">
        <v>10</v>
      </c>
      <c r="BF392" s="6">
        <f t="shared" si="18"/>
        <v>46275</v>
      </c>
      <c r="BG392">
        <f t="shared" si="19"/>
        <v>-0.33333333333575865</v>
      </c>
      <c r="BH392" t="str">
        <f t="shared" si="20"/>
        <v>COMPLY</v>
      </c>
      <c r="BI392" t="str">
        <f>VLOOKUP(H392,Sheet2!$A$1:$B$270,2,FALSE)</f>
        <v>KEDIRI</v>
      </c>
    </row>
    <row r="393" spans="1:61">
      <c r="A393">
        <v>392</v>
      </c>
      <c r="B393">
        <v>1002585472</v>
      </c>
      <c r="C393">
        <v>3</v>
      </c>
      <c r="D393" t="s">
        <v>38</v>
      </c>
      <c r="E393">
        <v>5</v>
      </c>
      <c r="F393" t="s">
        <v>90</v>
      </c>
      <c r="G393" t="s">
        <v>90</v>
      </c>
      <c r="H393" t="s">
        <v>458</v>
      </c>
      <c r="I393" t="s">
        <v>212</v>
      </c>
      <c r="J393" t="s">
        <v>213</v>
      </c>
      <c r="K393" t="s">
        <v>149</v>
      </c>
      <c r="L393" t="s">
        <v>214</v>
      </c>
      <c r="M393" t="s">
        <v>547</v>
      </c>
      <c r="N393" t="s">
        <v>215</v>
      </c>
      <c r="O393" s="57">
        <v>46279.38958333333</v>
      </c>
      <c r="P393" s="57">
        <v>46279.639548611114</v>
      </c>
      <c r="Q393">
        <v>69389540</v>
      </c>
      <c r="S393">
        <v>152652205188</v>
      </c>
      <c r="T393" t="s">
        <v>7642</v>
      </c>
      <c r="U393" t="s">
        <v>7643</v>
      </c>
      <c r="V393" t="s">
        <v>7644</v>
      </c>
      <c r="Z393">
        <v>112.136426903307</v>
      </c>
      <c r="AA393">
        <v>-7.6905288939422496</v>
      </c>
      <c r="AB393" t="s">
        <v>7645</v>
      </c>
      <c r="AC393" t="s">
        <v>216</v>
      </c>
      <c r="AL393" t="s">
        <v>217</v>
      </c>
      <c r="AM393" t="s">
        <v>7646</v>
      </c>
      <c r="AN393" t="s">
        <v>6</v>
      </c>
      <c r="AO393" t="s">
        <v>7409</v>
      </c>
      <c r="AP393" s="57">
        <v>46280.333333333336</v>
      </c>
      <c r="AR393" t="s">
        <v>548</v>
      </c>
      <c r="AS393" t="s">
        <v>304</v>
      </c>
      <c r="AT393" t="s">
        <v>230</v>
      </c>
      <c r="AV393" t="s">
        <v>6002</v>
      </c>
      <c r="AW393" t="s">
        <v>7647</v>
      </c>
      <c r="AX393" t="s">
        <v>222</v>
      </c>
      <c r="BA393" s="57">
        <v>46280.333333333336</v>
      </c>
      <c r="BB393" t="s">
        <v>7646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KEDIRI</v>
      </c>
    </row>
    <row r="394" spans="1:61">
      <c r="A394">
        <v>393</v>
      </c>
      <c r="B394">
        <v>1002564446</v>
      </c>
      <c r="C394">
        <v>3</v>
      </c>
      <c r="D394" t="s">
        <v>38</v>
      </c>
      <c r="E394">
        <v>5</v>
      </c>
      <c r="F394" t="s">
        <v>90</v>
      </c>
      <c r="G394" t="s">
        <v>90</v>
      </c>
      <c r="H394" t="s">
        <v>346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46266.399953703702</v>
      </c>
      <c r="P394" s="57">
        <v>46266.718854166669</v>
      </c>
      <c r="Q394">
        <v>69381219</v>
      </c>
      <c r="S394">
        <v>152639219540</v>
      </c>
      <c r="T394" t="s">
        <v>1420</v>
      </c>
      <c r="U394" t="s">
        <v>1421</v>
      </c>
      <c r="V394" t="s">
        <v>1422</v>
      </c>
      <c r="Z394">
        <v>112.1908955</v>
      </c>
      <c r="AA394">
        <v>-7.7567621000000004</v>
      </c>
      <c r="AB394" t="s">
        <v>1423</v>
      </c>
      <c r="AC394" t="s">
        <v>216</v>
      </c>
      <c r="AL394" t="s">
        <v>217</v>
      </c>
      <c r="AM394" t="s">
        <v>1424</v>
      </c>
      <c r="AN394" t="s">
        <v>6</v>
      </c>
      <c r="AO394" s="57">
        <v>46031.402905092589</v>
      </c>
      <c r="AP394" s="57">
        <v>46268.333333333336</v>
      </c>
      <c r="AR394" t="s">
        <v>218</v>
      </c>
      <c r="AS394" t="s">
        <v>304</v>
      </c>
      <c r="AT394" t="s">
        <v>230</v>
      </c>
      <c r="AU394">
        <v>20260901</v>
      </c>
      <c r="AV394" t="s">
        <v>221</v>
      </c>
      <c r="AW394" t="s">
        <v>886</v>
      </c>
      <c r="AX394" t="s">
        <v>222</v>
      </c>
      <c r="BA394" s="57">
        <v>46268.333333333336</v>
      </c>
      <c r="BB394" t="s">
        <v>1424</v>
      </c>
      <c r="BC394">
        <v>2026</v>
      </c>
      <c r="BD394">
        <v>9</v>
      </c>
      <c r="BE394">
        <v>1</v>
      </c>
      <c r="BF394" s="6">
        <f t="shared" si="18"/>
        <v>46266</v>
      </c>
      <c r="BG394">
        <f t="shared" si="19"/>
        <v>-2.3333333333357587</v>
      </c>
      <c r="BH394" t="str">
        <f t="shared" si="20"/>
        <v>COMPLY</v>
      </c>
      <c r="BI394" t="str">
        <f>VLOOKUP(H394,Sheet2!$A$1:$B$270,2,FALSE)</f>
        <v>KEDIRI</v>
      </c>
    </row>
    <row r="395" spans="1:61">
      <c r="A395">
        <v>394</v>
      </c>
      <c r="B395">
        <v>1002567152</v>
      </c>
      <c r="C395">
        <v>3</v>
      </c>
      <c r="D395" t="s">
        <v>38</v>
      </c>
      <c r="E395">
        <v>5</v>
      </c>
      <c r="F395" t="s">
        <v>90</v>
      </c>
      <c r="G395" t="s">
        <v>90</v>
      </c>
      <c r="H395" t="s">
        <v>346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46267.448564814818</v>
      </c>
      <c r="P395" s="57">
        <v>46267.72216435185</v>
      </c>
      <c r="Q395">
        <v>69382147</v>
      </c>
      <c r="S395">
        <v>152639219546</v>
      </c>
      <c r="T395" t="s">
        <v>2053</v>
      </c>
      <c r="U395" t="s">
        <v>2054</v>
      </c>
      <c r="V395" t="s">
        <v>2055</v>
      </c>
      <c r="Z395">
        <v>112.199972793459</v>
      </c>
      <c r="AA395">
        <v>-7.7396477588367603</v>
      </c>
      <c r="AB395" t="s">
        <v>2056</v>
      </c>
      <c r="AC395" t="s">
        <v>216</v>
      </c>
      <c r="AL395" t="s">
        <v>217</v>
      </c>
      <c r="AM395" t="s">
        <v>1911</v>
      </c>
      <c r="AN395" t="s">
        <v>6</v>
      </c>
      <c r="AO395" s="57">
        <v>46062.454895833333</v>
      </c>
      <c r="AP395" s="57">
        <v>46268.333333333336</v>
      </c>
      <c r="AR395" t="s">
        <v>218</v>
      </c>
      <c r="AS395" t="s">
        <v>304</v>
      </c>
      <c r="AT395" t="s">
        <v>230</v>
      </c>
      <c r="AU395">
        <v>20260902</v>
      </c>
      <c r="AV395" t="s">
        <v>221</v>
      </c>
      <c r="AW395" t="s">
        <v>882</v>
      </c>
      <c r="AX395" t="s">
        <v>222</v>
      </c>
      <c r="BA395" s="57">
        <v>46268.333333333336</v>
      </c>
      <c r="BB395" t="s">
        <v>1911</v>
      </c>
      <c r="BC395">
        <v>2026</v>
      </c>
      <c r="BD395">
        <v>9</v>
      </c>
      <c r="BE395">
        <v>2</v>
      </c>
      <c r="BF395" s="6">
        <f t="shared" si="18"/>
        <v>46267</v>
      </c>
      <c r="BG395">
        <f t="shared" si="19"/>
        <v>-1.3333333333357587</v>
      </c>
      <c r="BH395" t="str">
        <f t="shared" si="20"/>
        <v>COMPLY</v>
      </c>
      <c r="BI395" t="str">
        <f>VLOOKUP(H395,Sheet2!$A$1:$B$270,2,FALSE)</f>
        <v>KEDIRI</v>
      </c>
    </row>
    <row r="396" spans="1:61">
      <c r="A396">
        <v>395</v>
      </c>
      <c r="B396">
        <v>1002567225</v>
      </c>
      <c r="C396">
        <v>3</v>
      </c>
      <c r="D396" t="s">
        <v>38</v>
      </c>
      <c r="E396">
        <v>5</v>
      </c>
      <c r="F396" t="s">
        <v>90</v>
      </c>
      <c r="G396" t="s">
        <v>90</v>
      </c>
      <c r="H396" t="s">
        <v>346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46267.463148148148</v>
      </c>
      <c r="P396" s="57">
        <v>46267.528495370374</v>
      </c>
      <c r="Q396">
        <v>69382156</v>
      </c>
      <c r="S396">
        <v>152639219544</v>
      </c>
      <c r="T396" t="s">
        <v>2016</v>
      </c>
      <c r="U396" t="s">
        <v>2017</v>
      </c>
      <c r="V396" t="s">
        <v>2018</v>
      </c>
      <c r="Z396">
        <v>112.182354536719</v>
      </c>
      <c r="AA396">
        <v>-7.7745718265972004</v>
      </c>
      <c r="AB396" t="s">
        <v>2019</v>
      </c>
      <c r="AC396" t="s">
        <v>216</v>
      </c>
      <c r="AL396" t="s">
        <v>217</v>
      </c>
      <c r="AM396" t="s">
        <v>1067</v>
      </c>
      <c r="AN396" t="s">
        <v>6</v>
      </c>
      <c r="AO396" s="57">
        <v>46062.465277777781</v>
      </c>
      <c r="AP396" s="57">
        <v>46269.333333333336</v>
      </c>
      <c r="AR396" t="s">
        <v>218</v>
      </c>
      <c r="AS396" t="s">
        <v>304</v>
      </c>
      <c r="AT396" t="s">
        <v>230</v>
      </c>
      <c r="AU396">
        <v>20260902</v>
      </c>
      <c r="AV396" t="s">
        <v>221</v>
      </c>
      <c r="AW396" t="s">
        <v>885</v>
      </c>
      <c r="AX396" t="s">
        <v>222</v>
      </c>
      <c r="BA396" s="57">
        <v>46269.333333333336</v>
      </c>
      <c r="BB396" t="s">
        <v>1067</v>
      </c>
      <c r="BC396">
        <v>2026</v>
      </c>
      <c r="BD396">
        <v>9</v>
      </c>
      <c r="BE396">
        <v>2</v>
      </c>
      <c r="BF396" s="6">
        <f t="shared" si="18"/>
        <v>46267</v>
      </c>
      <c r="BG396">
        <f t="shared" si="19"/>
        <v>-2.3333333333357587</v>
      </c>
      <c r="BH396" t="str">
        <f t="shared" si="20"/>
        <v>COMPLY</v>
      </c>
      <c r="BI396" t="str">
        <f>VLOOKUP(H396,Sheet2!$A$1:$B$270,2,FALSE)</f>
        <v>KEDIRI</v>
      </c>
    </row>
    <row r="397" spans="1:61">
      <c r="A397">
        <v>396</v>
      </c>
      <c r="B397">
        <v>1002568697</v>
      </c>
      <c r="C397">
        <v>3</v>
      </c>
      <c r="D397" t="s">
        <v>38</v>
      </c>
      <c r="E397">
        <v>5</v>
      </c>
      <c r="F397" t="s">
        <v>90</v>
      </c>
      <c r="G397" t="s">
        <v>90</v>
      </c>
      <c r="H397" t="s">
        <v>346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46268.348564814813</v>
      </c>
      <c r="P397" s="57">
        <v>46268.732974537037</v>
      </c>
      <c r="Q397">
        <v>69382722</v>
      </c>
      <c r="S397">
        <v>152639219547</v>
      </c>
      <c r="T397" t="s">
        <v>2871</v>
      </c>
      <c r="U397" t="s">
        <v>2872</v>
      </c>
      <c r="V397" t="s">
        <v>2873</v>
      </c>
      <c r="Z397">
        <v>112.174905</v>
      </c>
      <c r="AA397">
        <v>-7.8463229999999999</v>
      </c>
      <c r="AB397" t="s">
        <v>2874</v>
      </c>
      <c r="AC397" t="s">
        <v>236</v>
      </c>
      <c r="AL397" t="s">
        <v>217</v>
      </c>
      <c r="AM397" t="s">
        <v>2875</v>
      </c>
      <c r="AN397" t="s">
        <v>6</v>
      </c>
      <c r="AO397" s="57">
        <v>46090.350740740738</v>
      </c>
      <c r="AP397" s="57">
        <v>46269.333333333336</v>
      </c>
      <c r="AR397" t="s">
        <v>218</v>
      </c>
      <c r="AS397" t="s">
        <v>304</v>
      </c>
      <c r="AT397" t="s">
        <v>230</v>
      </c>
      <c r="AU397">
        <v>20260903</v>
      </c>
      <c r="AV397" t="s">
        <v>221</v>
      </c>
      <c r="AW397" t="s">
        <v>885</v>
      </c>
      <c r="AX397" t="s">
        <v>222</v>
      </c>
      <c r="BA397" s="57">
        <v>46269.333333333336</v>
      </c>
      <c r="BB397" t="s">
        <v>2875</v>
      </c>
      <c r="BC397">
        <v>2026</v>
      </c>
      <c r="BD397">
        <v>9</v>
      </c>
      <c r="BE397">
        <v>3</v>
      </c>
      <c r="BF397" s="6">
        <f t="shared" si="18"/>
        <v>46268</v>
      </c>
      <c r="BG397">
        <f t="shared" si="19"/>
        <v>-1.3333333333357587</v>
      </c>
      <c r="BH397" t="str">
        <f t="shared" si="20"/>
        <v>COMPLY</v>
      </c>
      <c r="BI397" t="str">
        <f>VLOOKUP(H397,Sheet2!$A$1:$B$270,2,FALSE)</f>
        <v>KEDIRI</v>
      </c>
    </row>
    <row r="398" spans="1:61">
      <c r="A398">
        <v>397</v>
      </c>
      <c r="B398">
        <v>1002573446</v>
      </c>
      <c r="C398">
        <v>3</v>
      </c>
      <c r="D398" t="s">
        <v>38</v>
      </c>
      <c r="E398">
        <v>5</v>
      </c>
      <c r="F398" t="s">
        <v>90</v>
      </c>
      <c r="G398" t="s">
        <v>90</v>
      </c>
      <c r="H398" t="s">
        <v>346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46271.352060185185</v>
      </c>
      <c r="P398" s="57">
        <v>46272.591562499998</v>
      </c>
      <c r="Q398">
        <v>69384672</v>
      </c>
      <c r="S398">
        <v>152639219549</v>
      </c>
      <c r="T398" t="s">
        <v>4362</v>
      </c>
      <c r="U398" t="s">
        <v>4363</v>
      </c>
      <c r="V398" t="s">
        <v>4364</v>
      </c>
      <c r="Z398">
        <v>112.17811399999999</v>
      </c>
      <c r="AA398">
        <v>-7.7708760000000003</v>
      </c>
      <c r="AB398" t="s">
        <v>4365</v>
      </c>
      <c r="AC398" t="s">
        <v>236</v>
      </c>
      <c r="AL398" t="s">
        <v>217</v>
      </c>
      <c r="AM398" t="s">
        <v>4366</v>
      </c>
      <c r="AN398" t="s">
        <v>6</v>
      </c>
      <c r="AO398" s="57">
        <v>46182.36109953704</v>
      </c>
      <c r="AP398" s="57">
        <v>46273.541666666664</v>
      </c>
      <c r="AR398" t="s">
        <v>218</v>
      </c>
      <c r="AS398" t="s">
        <v>304</v>
      </c>
      <c r="AT398" t="s">
        <v>230</v>
      </c>
      <c r="AU398">
        <v>20260907</v>
      </c>
      <c r="AV398" t="s">
        <v>221</v>
      </c>
      <c r="AW398" t="s">
        <v>883</v>
      </c>
      <c r="AX398" t="s">
        <v>222</v>
      </c>
      <c r="BA398" s="57">
        <v>46273.541666666664</v>
      </c>
      <c r="BB398" t="s">
        <v>4366</v>
      </c>
      <c r="BC398">
        <v>2026</v>
      </c>
      <c r="BD398">
        <v>9</v>
      </c>
      <c r="BE398">
        <v>7</v>
      </c>
      <c r="BF398" s="6">
        <f t="shared" si="18"/>
        <v>46272</v>
      </c>
      <c r="BG398">
        <f t="shared" si="19"/>
        <v>-1.5416666666642413</v>
      </c>
      <c r="BH398" t="str">
        <f t="shared" si="20"/>
        <v>COMPLY</v>
      </c>
      <c r="BI398" t="str">
        <f>VLOOKUP(H398,Sheet2!$A$1:$B$270,2,FALSE)</f>
        <v>KEDIRI</v>
      </c>
    </row>
    <row r="399" spans="1:61">
      <c r="A399">
        <v>398</v>
      </c>
      <c r="B399">
        <v>1002573543</v>
      </c>
      <c r="C399">
        <v>3</v>
      </c>
      <c r="D399" t="s">
        <v>38</v>
      </c>
      <c r="E399">
        <v>5</v>
      </c>
      <c r="F399" t="s">
        <v>90</v>
      </c>
      <c r="G399" t="s">
        <v>90</v>
      </c>
      <c r="H399" t="s">
        <v>346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46271.483310185184</v>
      </c>
      <c r="P399" s="57">
        <v>46272.543263888889</v>
      </c>
      <c r="Q399">
        <v>69384752</v>
      </c>
      <c r="S399">
        <v>152639219554</v>
      </c>
      <c r="T399" t="s">
        <v>4331</v>
      </c>
      <c r="U399" t="s">
        <v>4332</v>
      </c>
      <c r="V399" t="s">
        <v>4333</v>
      </c>
      <c r="Z399">
        <v>112.296563163399</v>
      </c>
      <c r="AA399">
        <v>-7.8090541343010003</v>
      </c>
      <c r="AB399" t="s">
        <v>4334</v>
      </c>
      <c r="AC399" t="s">
        <v>216</v>
      </c>
      <c r="AL399" t="s">
        <v>217</v>
      </c>
      <c r="AM399" t="s">
        <v>4335</v>
      </c>
      <c r="AN399" t="s">
        <v>6</v>
      </c>
      <c r="AO399" s="57">
        <v>46182.486087962963</v>
      </c>
      <c r="AP399" s="57">
        <v>46273.333333333336</v>
      </c>
      <c r="AR399" t="s">
        <v>218</v>
      </c>
      <c r="AS399" t="s">
        <v>304</v>
      </c>
      <c r="AT399" t="s">
        <v>344</v>
      </c>
      <c r="AU399">
        <v>20260907</v>
      </c>
      <c r="AV399" t="s">
        <v>221</v>
      </c>
      <c r="AW399" t="s">
        <v>3019</v>
      </c>
      <c r="AX399" t="s">
        <v>222</v>
      </c>
      <c r="BA399" s="57">
        <v>46273.333333333336</v>
      </c>
      <c r="BB399" t="s">
        <v>4335</v>
      </c>
      <c r="BC399">
        <v>2026</v>
      </c>
      <c r="BD399">
        <v>9</v>
      </c>
      <c r="BE399">
        <v>7</v>
      </c>
      <c r="BF399" s="6">
        <f t="shared" si="18"/>
        <v>46272</v>
      </c>
      <c r="BG399">
        <f t="shared" si="19"/>
        <v>-1.3333333333357587</v>
      </c>
      <c r="BH399" t="str">
        <f t="shared" si="20"/>
        <v>COMPLY</v>
      </c>
      <c r="BI399" t="str">
        <f>VLOOKUP(H399,Sheet2!$A$1:$B$270,2,FALSE)</f>
        <v>KEDIRI</v>
      </c>
    </row>
    <row r="400" spans="1:61">
      <c r="A400">
        <v>399</v>
      </c>
      <c r="B400">
        <v>1002574438</v>
      </c>
      <c r="C400">
        <v>3</v>
      </c>
      <c r="D400" t="s">
        <v>38</v>
      </c>
      <c r="E400">
        <v>5</v>
      </c>
      <c r="F400" t="s">
        <v>90</v>
      </c>
      <c r="G400" t="s">
        <v>90</v>
      </c>
      <c r="H400" t="s">
        <v>346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46272.45412037037</v>
      </c>
      <c r="P400" s="57">
        <v>46273.657106481478</v>
      </c>
      <c r="Q400">
        <v>69385102</v>
      </c>
      <c r="S400">
        <v>152639219304</v>
      </c>
      <c r="T400" t="s">
        <v>3909</v>
      </c>
      <c r="U400" t="s">
        <v>3910</v>
      </c>
      <c r="V400" t="s">
        <v>3911</v>
      </c>
      <c r="Z400">
        <v>112.26701991854701</v>
      </c>
      <c r="AA400">
        <v>-7.8650736144265201</v>
      </c>
      <c r="AB400" t="s">
        <v>3912</v>
      </c>
      <c r="AC400" t="s">
        <v>236</v>
      </c>
      <c r="AL400" t="s">
        <v>217</v>
      </c>
      <c r="AM400" t="s">
        <v>3913</v>
      </c>
      <c r="AN400" t="s">
        <v>6</v>
      </c>
      <c r="AO400" s="57">
        <v>46212.454884259256</v>
      </c>
      <c r="AP400" s="57">
        <v>46273.541666666664</v>
      </c>
      <c r="AR400" t="s">
        <v>218</v>
      </c>
      <c r="AS400" t="s">
        <v>304</v>
      </c>
      <c r="AT400" t="s">
        <v>344</v>
      </c>
      <c r="AU400">
        <v>20260908</v>
      </c>
      <c r="AV400" t="s">
        <v>221</v>
      </c>
      <c r="AW400" t="s">
        <v>3719</v>
      </c>
      <c r="AX400" t="s">
        <v>222</v>
      </c>
      <c r="BA400" s="57">
        <v>46273.541666666664</v>
      </c>
      <c r="BB400" t="s">
        <v>3913</v>
      </c>
      <c r="BC400">
        <v>2026</v>
      </c>
      <c r="BD400">
        <v>9</v>
      </c>
      <c r="BE400">
        <v>8</v>
      </c>
      <c r="BF400" s="6">
        <f t="shared" si="18"/>
        <v>46273</v>
      </c>
      <c r="BG400">
        <f t="shared" si="19"/>
        <v>-0.54166666666424135</v>
      </c>
      <c r="BH400" t="str">
        <f t="shared" si="20"/>
        <v>COMPLY</v>
      </c>
      <c r="BI400" t="str">
        <f>VLOOKUP(H400,Sheet2!$A$1:$B$270,2,FALSE)</f>
        <v>KEDIRI</v>
      </c>
    </row>
    <row r="401" spans="1:61">
      <c r="A401">
        <v>400</v>
      </c>
      <c r="B401">
        <v>1002576880</v>
      </c>
      <c r="C401">
        <v>3</v>
      </c>
      <c r="D401" t="s">
        <v>38</v>
      </c>
      <c r="E401">
        <v>5</v>
      </c>
      <c r="F401" t="s">
        <v>90</v>
      </c>
      <c r="G401" t="s">
        <v>90</v>
      </c>
      <c r="H401" t="s">
        <v>346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46273.541631944441</v>
      </c>
      <c r="P401" s="57">
        <v>46273.815937500003</v>
      </c>
      <c r="Q401">
        <v>69386053</v>
      </c>
      <c r="S401">
        <v>152639219400</v>
      </c>
      <c r="T401" t="s">
        <v>3734</v>
      </c>
      <c r="U401" t="s">
        <v>3735</v>
      </c>
      <c r="V401" t="s">
        <v>3736</v>
      </c>
      <c r="Z401">
        <v>112.259496</v>
      </c>
      <c r="AA401">
        <v>-7.8094950000000001</v>
      </c>
      <c r="AB401" t="s">
        <v>3737</v>
      </c>
      <c r="AC401" t="s">
        <v>236</v>
      </c>
      <c r="AL401" t="s">
        <v>217</v>
      </c>
      <c r="AM401" t="s">
        <v>3738</v>
      </c>
      <c r="AN401" t="s">
        <v>6</v>
      </c>
      <c r="AO401" s="57">
        <v>46243.548738425925</v>
      </c>
      <c r="AP401" s="57">
        <v>46274.458333333336</v>
      </c>
      <c r="AR401" t="s">
        <v>218</v>
      </c>
      <c r="AS401" t="s">
        <v>304</v>
      </c>
      <c r="AT401" t="s">
        <v>3739</v>
      </c>
      <c r="AU401">
        <v>20260908</v>
      </c>
      <c r="AV401" t="s">
        <v>221</v>
      </c>
      <c r="AW401" t="s">
        <v>3740</v>
      </c>
      <c r="AX401" t="s">
        <v>222</v>
      </c>
      <c r="BA401" s="57">
        <v>46274.458333333336</v>
      </c>
      <c r="BB401" t="s">
        <v>3738</v>
      </c>
      <c r="BC401">
        <v>2026</v>
      </c>
      <c r="BD401">
        <v>9</v>
      </c>
      <c r="BE401">
        <v>8</v>
      </c>
      <c r="BF401" s="6">
        <f t="shared" si="18"/>
        <v>46273</v>
      </c>
      <c r="BG401">
        <f t="shared" si="19"/>
        <v>-1.4583333333357587</v>
      </c>
      <c r="BH401" t="str">
        <f t="shared" si="20"/>
        <v>COMPLY</v>
      </c>
      <c r="BI401" t="str">
        <f>VLOOKUP(H401,Sheet2!$A$1:$B$270,2,FALSE)</f>
        <v>KEDIRI</v>
      </c>
    </row>
    <row r="402" spans="1:61">
      <c r="A402">
        <v>401</v>
      </c>
      <c r="B402">
        <v>1002578816</v>
      </c>
      <c r="C402">
        <v>3</v>
      </c>
      <c r="D402" t="s">
        <v>38</v>
      </c>
      <c r="E402">
        <v>5</v>
      </c>
      <c r="F402" t="s">
        <v>90</v>
      </c>
      <c r="G402" t="s">
        <v>90</v>
      </c>
      <c r="H402" t="s">
        <v>346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46274.572881944441</v>
      </c>
      <c r="P402" s="57">
        <v>46275.790266203701</v>
      </c>
      <c r="Q402">
        <v>69386931</v>
      </c>
      <c r="S402">
        <v>152639219558</v>
      </c>
      <c r="T402" t="s">
        <v>6107</v>
      </c>
      <c r="U402" t="s">
        <v>6108</v>
      </c>
      <c r="V402" t="s">
        <v>6109</v>
      </c>
      <c r="Z402">
        <v>112.184808</v>
      </c>
      <c r="AA402">
        <v>-7.8527990000000001</v>
      </c>
      <c r="AB402" t="s">
        <v>6110</v>
      </c>
      <c r="AC402" t="s">
        <v>236</v>
      </c>
      <c r="AL402" t="s">
        <v>217</v>
      </c>
      <c r="AM402" t="s">
        <v>6111</v>
      </c>
      <c r="AN402" t="s">
        <v>6</v>
      </c>
      <c r="AO402" s="57">
        <v>46274.579722222225</v>
      </c>
      <c r="AP402" s="57">
        <v>46275.458333333336</v>
      </c>
      <c r="AR402" t="s">
        <v>218</v>
      </c>
      <c r="AS402" t="s">
        <v>304</v>
      </c>
      <c r="AT402" t="s">
        <v>230</v>
      </c>
      <c r="AU402">
        <v>20260910</v>
      </c>
      <c r="AV402" t="s">
        <v>221</v>
      </c>
      <c r="AW402" t="s">
        <v>886</v>
      </c>
      <c r="AX402" t="s">
        <v>222</v>
      </c>
      <c r="BA402" s="57">
        <v>46275.458333333336</v>
      </c>
      <c r="BB402" t="s">
        <v>6111</v>
      </c>
      <c r="BC402">
        <v>2026</v>
      </c>
      <c r="BD402">
        <v>9</v>
      </c>
      <c r="BE402">
        <v>10</v>
      </c>
      <c r="BF402" s="6">
        <f t="shared" si="18"/>
        <v>46275</v>
      </c>
      <c r="BG402">
        <f t="shared" si="19"/>
        <v>-0.45833333333575865</v>
      </c>
      <c r="BH402" t="str">
        <f t="shared" si="20"/>
        <v>COMPLY</v>
      </c>
      <c r="BI402" t="str">
        <f>VLOOKUP(H402,Sheet2!$A$1:$B$270,2,FALSE)</f>
        <v>KEDIRI</v>
      </c>
    </row>
    <row r="403" spans="1:61">
      <c r="A403">
        <v>402</v>
      </c>
      <c r="B403">
        <v>1002578956</v>
      </c>
      <c r="C403">
        <v>3</v>
      </c>
      <c r="D403" t="s">
        <v>38</v>
      </c>
      <c r="E403">
        <v>5</v>
      </c>
      <c r="F403" t="s">
        <v>90</v>
      </c>
      <c r="G403" t="s">
        <v>90</v>
      </c>
      <c r="H403" t="s">
        <v>346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46274.59579861111</v>
      </c>
      <c r="P403" s="57">
        <v>46275.332986111112</v>
      </c>
      <c r="Q403">
        <v>69386982</v>
      </c>
      <c r="S403">
        <v>152639219560</v>
      </c>
      <c r="T403" t="s">
        <v>6272</v>
      </c>
      <c r="U403" t="s">
        <v>6273</v>
      </c>
      <c r="V403" t="s">
        <v>6282</v>
      </c>
      <c r="Z403">
        <v>112.25981388241</v>
      </c>
      <c r="AA403">
        <v>-7.8275949469656503</v>
      </c>
      <c r="AB403" t="s">
        <v>6283</v>
      </c>
      <c r="AC403" t="s">
        <v>216</v>
      </c>
      <c r="AL403" t="s">
        <v>217</v>
      </c>
      <c r="AM403" t="s">
        <v>6276</v>
      </c>
      <c r="AN403" t="s">
        <v>6</v>
      </c>
      <c r="AO403" s="57">
        <v>46274.610983796294</v>
      </c>
      <c r="AP403" s="57">
        <v>46275.458333333336</v>
      </c>
      <c r="AR403" t="s">
        <v>218</v>
      </c>
      <c r="AS403" t="s">
        <v>304</v>
      </c>
      <c r="AT403" t="s">
        <v>344</v>
      </c>
      <c r="AU403">
        <v>20260910</v>
      </c>
      <c r="AV403" t="s">
        <v>221</v>
      </c>
      <c r="AW403" t="s">
        <v>3719</v>
      </c>
      <c r="AX403" t="s">
        <v>222</v>
      </c>
      <c r="BA403" s="57">
        <v>46275.458333333336</v>
      </c>
      <c r="BB403" t="s">
        <v>6276</v>
      </c>
      <c r="BC403">
        <v>2026</v>
      </c>
      <c r="BD403">
        <v>9</v>
      </c>
      <c r="BE403">
        <v>10</v>
      </c>
      <c r="BF403" s="6">
        <f t="shared" si="18"/>
        <v>46275</v>
      </c>
      <c r="BG403">
        <f t="shared" si="19"/>
        <v>-0.45833333333575865</v>
      </c>
      <c r="BH403" t="str">
        <f t="shared" si="20"/>
        <v>COMPLY</v>
      </c>
      <c r="BI403" t="str">
        <f>VLOOKUP(H403,Sheet2!$A$1:$B$270,2,FALSE)</f>
        <v>KEDIRI</v>
      </c>
    </row>
    <row r="404" spans="1:61">
      <c r="A404">
        <v>403</v>
      </c>
      <c r="B404">
        <v>1002578954</v>
      </c>
      <c r="C404">
        <v>3</v>
      </c>
      <c r="D404" t="s">
        <v>38</v>
      </c>
      <c r="E404">
        <v>5</v>
      </c>
      <c r="F404" t="s">
        <v>90</v>
      </c>
      <c r="G404" t="s">
        <v>90</v>
      </c>
      <c r="H404" t="s">
        <v>346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46274.59578703704</v>
      </c>
      <c r="P404" s="57">
        <v>46274.812708333331</v>
      </c>
      <c r="Q404">
        <v>69386980</v>
      </c>
      <c r="S404">
        <v>152639219559</v>
      </c>
      <c r="T404" t="s">
        <v>6272</v>
      </c>
      <c r="U404" t="s">
        <v>6273</v>
      </c>
      <c r="V404" t="s">
        <v>6274</v>
      </c>
      <c r="Z404">
        <v>112.25981388241</v>
      </c>
      <c r="AA404">
        <v>-7.8275949469656503</v>
      </c>
      <c r="AB404" t="s">
        <v>6275</v>
      </c>
      <c r="AC404" t="s">
        <v>216</v>
      </c>
      <c r="AL404" t="s">
        <v>217</v>
      </c>
      <c r="AM404" t="s">
        <v>6276</v>
      </c>
      <c r="AN404" t="s">
        <v>6</v>
      </c>
      <c r="AO404" s="57">
        <v>46274.610983796294</v>
      </c>
      <c r="AP404" s="57">
        <v>46275.458333333336</v>
      </c>
      <c r="AR404" t="s">
        <v>218</v>
      </c>
      <c r="AS404" t="s">
        <v>304</v>
      </c>
      <c r="AT404" t="s">
        <v>344</v>
      </c>
      <c r="AU404">
        <v>20260909</v>
      </c>
      <c r="AV404" t="s">
        <v>221</v>
      </c>
      <c r="AW404" t="s">
        <v>3719</v>
      </c>
      <c r="AX404" t="s">
        <v>222</v>
      </c>
      <c r="BA404" s="57">
        <v>46275.458333333336</v>
      </c>
      <c r="BB404" t="s">
        <v>6276</v>
      </c>
      <c r="BC404">
        <v>2026</v>
      </c>
      <c r="BD404">
        <v>9</v>
      </c>
      <c r="BE404">
        <v>9</v>
      </c>
      <c r="BF404" s="6">
        <f t="shared" si="18"/>
        <v>46274</v>
      </c>
      <c r="BG404">
        <f t="shared" si="19"/>
        <v>-1.4583333333357587</v>
      </c>
      <c r="BH404" t="str">
        <f t="shared" si="20"/>
        <v>COMPLY</v>
      </c>
      <c r="BI404" t="str">
        <f>VLOOKUP(H404,Sheet2!$A$1:$B$270,2,FALSE)</f>
        <v>KEDIRI</v>
      </c>
    </row>
    <row r="405" spans="1:61">
      <c r="A405">
        <v>404</v>
      </c>
      <c r="B405">
        <v>1002587821</v>
      </c>
      <c r="C405">
        <v>3</v>
      </c>
      <c r="D405" t="s">
        <v>38</v>
      </c>
      <c r="E405">
        <v>5</v>
      </c>
      <c r="F405" t="s">
        <v>90</v>
      </c>
      <c r="G405" t="s">
        <v>90</v>
      </c>
      <c r="H405" t="s">
        <v>346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46280.345833333333</v>
      </c>
      <c r="P405" s="57">
        <v>46280.624837962961</v>
      </c>
      <c r="Q405">
        <v>69390279</v>
      </c>
      <c r="S405">
        <v>152639219499</v>
      </c>
      <c r="T405" t="s">
        <v>7648</v>
      </c>
      <c r="U405" t="s">
        <v>7649</v>
      </c>
      <c r="V405" t="s">
        <v>7650</v>
      </c>
      <c r="Z405">
        <v>112.210798859596</v>
      </c>
      <c r="AA405">
        <v>-7.7945491504612701</v>
      </c>
      <c r="AB405" t="s">
        <v>7651</v>
      </c>
      <c r="AC405" t="s">
        <v>216</v>
      </c>
      <c r="AL405" t="s">
        <v>217</v>
      </c>
      <c r="AM405" t="s">
        <v>7652</v>
      </c>
      <c r="AN405" t="s">
        <v>6</v>
      </c>
      <c r="AO405" t="s">
        <v>7653</v>
      </c>
      <c r="AP405" s="57">
        <v>46281.333333333336</v>
      </c>
      <c r="AR405" t="s">
        <v>218</v>
      </c>
      <c r="AS405" t="s">
        <v>304</v>
      </c>
      <c r="AT405" t="s">
        <v>344</v>
      </c>
      <c r="AU405">
        <v>20260915</v>
      </c>
      <c r="AV405" t="s">
        <v>221</v>
      </c>
      <c r="AW405" t="s">
        <v>3719</v>
      </c>
      <c r="AX405" t="s">
        <v>222</v>
      </c>
      <c r="BA405" s="57">
        <v>46281.333333333336</v>
      </c>
      <c r="BB405" t="s">
        <v>7652</v>
      </c>
      <c r="BC405">
        <v>2026</v>
      </c>
      <c r="BD405">
        <v>9</v>
      </c>
      <c r="BE405">
        <v>15</v>
      </c>
      <c r="BF405" s="6">
        <f t="shared" si="18"/>
        <v>46280</v>
      </c>
      <c r="BG405">
        <f t="shared" si="19"/>
        <v>-1.3333333333357587</v>
      </c>
      <c r="BH405" t="str">
        <f t="shared" si="20"/>
        <v>COMPLY</v>
      </c>
      <c r="BI405" t="str">
        <f>VLOOKUP(H405,Sheet2!$A$1:$B$270,2,FALSE)</f>
        <v>KEDIRI</v>
      </c>
    </row>
    <row r="406" spans="1:61">
      <c r="A406">
        <v>405</v>
      </c>
      <c r="B406">
        <v>1002573673</v>
      </c>
      <c r="C406">
        <v>3</v>
      </c>
      <c r="D406" t="s">
        <v>38</v>
      </c>
      <c r="E406">
        <v>5</v>
      </c>
      <c r="F406" t="s">
        <v>90</v>
      </c>
      <c r="G406" t="s">
        <v>90</v>
      </c>
      <c r="H406" t="s">
        <v>382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46271.660393518519</v>
      </c>
      <c r="P406" s="57">
        <v>46272.673946759256</v>
      </c>
      <c r="Q406">
        <v>69384846</v>
      </c>
      <c r="S406">
        <v>152626202944</v>
      </c>
      <c r="T406" t="s">
        <v>4408</v>
      </c>
      <c r="U406" t="s">
        <v>4409</v>
      </c>
      <c r="V406" t="s">
        <v>4410</v>
      </c>
      <c r="Z406">
        <v>112.03542698174699</v>
      </c>
      <c r="AA406">
        <v>-7.9836298807822397</v>
      </c>
      <c r="AB406" t="s">
        <v>4411</v>
      </c>
      <c r="AC406" t="s">
        <v>216</v>
      </c>
      <c r="AL406" t="s">
        <v>217</v>
      </c>
      <c r="AM406" t="s">
        <v>4412</v>
      </c>
      <c r="AN406" t="s">
        <v>6</v>
      </c>
      <c r="AO406" s="57">
        <v>46182.663101851853</v>
      </c>
      <c r="AP406" s="57">
        <v>46272.541666666664</v>
      </c>
      <c r="AR406" t="s">
        <v>218</v>
      </c>
      <c r="AS406" t="s">
        <v>556</v>
      </c>
      <c r="AT406" t="s">
        <v>230</v>
      </c>
      <c r="AU406">
        <v>20260907</v>
      </c>
      <c r="AV406" t="s">
        <v>221</v>
      </c>
      <c r="AW406" t="s">
        <v>883</v>
      </c>
      <c r="AX406" t="s">
        <v>222</v>
      </c>
      <c r="BA406" s="57">
        <v>46272.541666666664</v>
      </c>
      <c r="BB406" t="s">
        <v>4412</v>
      </c>
      <c r="BC406">
        <v>2026</v>
      </c>
      <c r="BD406">
        <v>9</v>
      </c>
      <c r="BE406">
        <v>7</v>
      </c>
      <c r="BF406" s="6">
        <f t="shared" si="18"/>
        <v>46272</v>
      </c>
      <c r="BG406">
        <f t="shared" si="19"/>
        <v>-0.54166666666424135</v>
      </c>
      <c r="BH406" t="str">
        <f t="shared" si="20"/>
        <v>COMPLY</v>
      </c>
      <c r="BI406" t="str">
        <f>VLOOKUP(H406,Sheet2!$A$1:$B$270,2,FALSE)</f>
        <v>KEDIRI</v>
      </c>
    </row>
    <row r="407" spans="1:61">
      <c r="A407">
        <v>406</v>
      </c>
      <c r="B407">
        <v>1002575222</v>
      </c>
      <c r="C407">
        <v>3</v>
      </c>
      <c r="D407" t="s">
        <v>38</v>
      </c>
      <c r="E407">
        <v>5</v>
      </c>
      <c r="F407" t="s">
        <v>90</v>
      </c>
      <c r="G407" t="s">
        <v>90</v>
      </c>
      <c r="H407" t="s">
        <v>303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46272.604131944441</v>
      </c>
      <c r="P407" s="57">
        <v>46273.591168981482</v>
      </c>
      <c r="Q407">
        <v>69385358</v>
      </c>
      <c r="S407">
        <v>152650209200</v>
      </c>
      <c r="T407" t="s">
        <v>4230</v>
      </c>
      <c r="U407" t="s">
        <v>4231</v>
      </c>
      <c r="V407" t="s">
        <v>4232</v>
      </c>
      <c r="Z407">
        <v>112.1540145</v>
      </c>
      <c r="AA407">
        <v>-7.9017127</v>
      </c>
      <c r="AB407" t="s">
        <v>4233</v>
      </c>
      <c r="AC407" t="s">
        <v>216</v>
      </c>
      <c r="AL407" t="s">
        <v>217</v>
      </c>
      <c r="AM407" t="s">
        <v>4234</v>
      </c>
      <c r="AN407" t="s">
        <v>6</v>
      </c>
      <c r="AO407" s="57">
        <v>46212.611157407409</v>
      </c>
      <c r="AP407" s="57">
        <v>46273.541666666664</v>
      </c>
      <c r="AR407" t="s">
        <v>218</v>
      </c>
      <c r="AS407" t="s">
        <v>304</v>
      </c>
      <c r="AT407" t="s">
        <v>230</v>
      </c>
      <c r="AU407">
        <v>20260908</v>
      </c>
      <c r="AV407" t="s">
        <v>221</v>
      </c>
      <c r="AW407" t="s">
        <v>889</v>
      </c>
      <c r="AX407" t="s">
        <v>222</v>
      </c>
      <c r="BA407" s="57">
        <v>46273.541666666664</v>
      </c>
      <c r="BB407" t="s">
        <v>4234</v>
      </c>
      <c r="BC407">
        <v>2026</v>
      </c>
      <c r="BD407">
        <v>9</v>
      </c>
      <c r="BE407">
        <v>8</v>
      </c>
      <c r="BF407" s="6">
        <f t="shared" si="18"/>
        <v>46273</v>
      </c>
      <c r="BG407">
        <f t="shared" si="19"/>
        <v>-0.54166666666424135</v>
      </c>
      <c r="BH407" t="str">
        <f t="shared" si="20"/>
        <v>COMPLY</v>
      </c>
      <c r="BI407" t="str">
        <f>VLOOKUP(H407,Sheet2!$A$1:$B$270,2,FALSE)</f>
        <v>KEDIRI</v>
      </c>
    </row>
    <row r="408" spans="1:61">
      <c r="A408">
        <v>407</v>
      </c>
      <c r="B408">
        <v>1002574820</v>
      </c>
      <c r="C408">
        <v>3</v>
      </c>
      <c r="D408" t="s">
        <v>38</v>
      </c>
      <c r="E408">
        <v>5</v>
      </c>
      <c r="F408" t="s">
        <v>90</v>
      </c>
      <c r="G408" t="s">
        <v>90</v>
      </c>
      <c r="H408" t="s">
        <v>303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46272.527048611111</v>
      </c>
      <c r="P408" s="57">
        <v>46272.710682870369</v>
      </c>
      <c r="Q408">
        <v>69385220</v>
      </c>
      <c r="S408">
        <v>152650209199</v>
      </c>
      <c r="T408" t="s">
        <v>4178</v>
      </c>
      <c r="U408" t="s">
        <v>4179</v>
      </c>
      <c r="V408" t="s">
        <v>4180</v>
      </c>
      <c r="Z408">
        <v>112.1807506</v>
      </c>
      <c r="AA408">
        <v>-7.9323872</v>
      </c>
      <c r="AB408" t="s">
        <v>4181</v>
      </c>
      <c r="AC408" t="s">
        <v>236</v>
      </c>
      <c r="AL408" t="s">
        <v>217</v>
      </c>
      <c r="AM408" t="s">
        <v>4182</v>
      </c>
      <c r="AN408" t="s">
        <v>6</v>
      </c>
      <c r="AO408" s="57">
        <v>46212.527754629627</v>
      </c>
      <c r="AP408" s="57">
        <v>46273.541666666664</v>
      </c>
      <c r="AR408" t="s">
        <v>218</v>
      </c>
      <c r="AS408" t="s">
        <v>304</v>
      </c>
      <c r="AT408" t="s">
        <v>230</v>
      </c>
      <c r="AU408">
        <v>20260907</v>
      </c>
      <c r="AV408" t="s">
        <v>221</v>
      </c>
      <c r="AW408" t="s">
        <v>884</v>
      </c>
      <c r="AX408" t="s">
        <v>222</v>
      </c>
      <c r="BA408" s="57">
        <v>46273.541666666664</v>
      </c>
      <c r="BB408" t="s">
        <v>4182</v>
      </c>
      <c r="BC408">
        <v>2026</v>
      </c>
      <c r="BD408">
        <v>9</v>
      </c>
      <c r="BE408">
        <v>7</v>
      </c>
      <c r="BF408" s="6">
        <f t="shared" si="18"/>
        <v>46272</v>
      </c>
      <c r="BG408">
        <f t="shared" si="19"/>
        <v>-1.5416666666642413</v>
      </c>
      <c r="BH408" t="str">
        <f t="shared" si="20"/>
        <v>COMPLY</v>
      </c>
      <c r="BI408" t="str">
        <f>VLOOKUP(H408,Sheet2!$A$1:$B$270,2,FALSE)</f>
        <v>KEDIRI</v>
      </c>
    </row>
    <row r="409" spans="1:61">
      <c r="A409">
        <v>408</v>
      </c>
      <c r="B409">
        <v>1002586258</v>
      </c>
      <c r="C409">
        <v>3</v>
      </c>
      <c r="D409" t="s">
        <v>38</v>
      </c>
      <c r="E409">
        <v>5</v>
      </c>
      <c r="F409" t="s">
        <v>90</v>
      </c>
      <c r="G409" t="s">
        <v>90</v>
      </c>
      <c r="H409" t="s">
        <v>303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46279.518692129626</v>
      </c>
      <c r="P409" s="57">
        <v>46280.560856481483</v>
      </c>
      <c r="Q409">
        <v>69389810</v>
      </c>
      <c r="S409">
        <v>152650206484</v>
      </c>
      <c r="T409" t="s">
        <v>7654</v>
      </c>
      <c r="U409" t="s">
        <v>7655</v>
      </c>
      <c r="V409" t="s">
        <v>7656</v>
      </c>
      <c r="Z409">
        <v>112.144666984677</v>
      </c>
      <c r="AA409">
        <v>-7.9808438364113403</v>
      </c>
      <c r="AB409" t="s">
        <v>7657</v>
      </c>
      <c r="AC409" t="s">
        <v>216</v>
      </c>
      <c r="AL409" t="s">
        <v>217</v>
      </c>
      <c r="AM409" t="s">
        <v>7658</v>
      </c>
      <c r="AN409" t="s">
        <v>6</v>
      </c>
      <c r="AO409" t="s">
        <v>7659</v>
      </c>
      <c r="AP409" s="57">
        <v>46280.458333333336</v>
      </c>
      <c r="AR409" t="s">
        <v>218</v>
      </c>
      <c r="AS409" t="s">
        <v>304</v>
      </c>
      <c r="AT409" t="s">
        <v>230</v>
      </c>
      <c r="AU409">
        <v>20260915</v>
      </c>
      <c r="AV409" t="s">
        <v>221</v>
      </c>
      <c r="AW409" t="s">
        <v>7087</v>
      </c>
      <c r="AX409" t="s">
        <v>222</v>
      </c>
      <c r="BA409" s="57">
        <v>46280.458333333336</v>
      </c>
      <c r="BB409" t="s">
        <v>7658</v>
      </c>
      <c r="BC409">
        <v>2026</v>
      </c>
      <c r="BD409">
        <v>9</v>
      </c>
      <c r="BE409">
        <v>15</v>
      </c>
      <c r="BF409" s="6">
        <f t="shared" si="18"/>
        <v>46280</v>
      </c>
      <c r="BG409">
        <f t="shared" si="19"/>
        <v>-0.45833333333575865</v>
      </c>
      <c r="BH409" t="str">
        <f t="shared" si="20"/>
        <v>COMPLY</v>
      </c>
      <c r="BI409" t="str">
        <f>VLOOKUP(H409,Sheet2!$A$1:$B$270,2,FALSE)</f>
        <v>KEDIRI</v>
      </c>
    </row>
    <row r="410" spans="1:61">
      <c r="A410">
        <v>409</v>
      </c>
      <c r="B410">
        <v>1002569798</v>
      </c>
      <c r="C410">
        <v>3</v>
      </c>
      <c r="D410" t="s">
        <v>38</v>
      </c>
      <c r="E410">
        <v>5</v>
      </c>
      <c r="F410" t="s">
        <v>90</v>
      </c>
      <c r="G410" t="s">
        <v>93</v>
      </c>
      <c r="H410" t="s">
        <v>421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46268.568715277775</v>
      </c>
      <c r="P410" s="57">
        <v>46269.608611111114</v>
      </c>
      <c r="Q410">
        <v>69383188</v>
      </c>
      <c r="S410">
        <v>152628205054</v>
      </c>
      <c r="T410" t="s">
        <v>2668</v>
      </c>
      <c r="U410" t="s">
        <v>2669</v>
      </c>
      <c r="V410" t="s">
        <v>2670</v>
      </c>
      <c r="Z410">
        <v>111.95857700000001</v>
      </c>
      <c r="AA410">
        <v>-7.5283420000000003</v>
      </c>
      <c r="AB410" t="s">
        <v>2671</v>
      </c>
      <c r="AC410" t="s">
        <v>236</v>
      </c>
      <c r="AL410" t="s">
        <v>217</v>
      </c>
      <c r="AM410" t="s">
        <v>2556</v>
      </c>
      <c r="AN410" t="s">
        <v>6</v>
      </c>
      <c r="AO410" s="57">
        <v>46090.569456018522</v>
      </c>
      <c r="AP410" s="57">
        <v>46269.541666666664</v>
      </c>
      <c r="AR410" t="s">
        <v>218</v>
      </c>
      <c r="AS410" t="s">
        <v>589</v>
      </c>
      <c r="AT410" t="s">
        <v>230</v>
      </c>
      <c r="AU410">
        <v>20260904</v>
      </c>
      <c r="AV410" t="s">
        <v>221</v>
      </c>
      <c r="AW410" t="s">
        <v>881</v>
      </c>
      <c r="AX410" t="s">
        <v>222</v>
      </c>
      <c r="BA410" s="57">
        <v>46269.541666666664</v>
      </c>
      <c r="BB410" t="s">
        <v>2556</v>
      </c>
      <c r="BC410">
        <v>2026</v>
      </c>
      <c r="BD410">
        <v>9</v>
      </c>
      <c r="BE410">
        <v>4</v>
      </c>
      <c r="BF410" s="6">
        <f t="shared" si="18"/>
        <v>46269</v>
      </c>
      <c r="BG410">
        <f t="shared" si="19"/>
        <v>-0.54166666666424135</v>
      </c>
      <c r="BH410" t="str">
        <f t="shared" si="20"/>
        <v>COMPLY</v>
      </c>
      <c r="BI410" t="str">
        <f>VLOOKUP(H410,Sheet2!$A$1:$B$270,2,FALSE)</f>
        <v>NGANJUK</v>
      </c>
    </row>
    <row r="411" spans="1:61">
      <c r="A411">
        <v>410</v>
      </c>
      <c r="B411">
        <v>1002588522</v>
      </c>
      <c r="C411">
        <v>3</v>
      </c>
      <c r="D411" t="s">
        <v>38</v>
      </c>
      <c r="E411">
        <v>5</v>
      </c>
      <c r="F411" t="s">
        <v>90</v>
      </c>
      <c r="G411" t="s">
        <v>93</v>
      </c>
      <c r="H411" t="s">
        <v>421</v>
      </c>
      <c r="I411" t="s">
        <v>212</v>
      </c>
      <c r="J411" t="s">
        <v>213</v>
      </c>
      <c r="K411" t="s">
        <v>149</v>
      </c>
      <c r="L411" t="s">
        <v>214</v>
      </c>
      <c r="M411" t="s">
        <v>76</v>
      </c>
      <c r="N411" t="s">
        <v>215</v>
      </c>
      <c r="O411" s="57">
        <v>46280.462442129632</v>
      </c>
      <c r="P411" s="57">
        <v>46281.337430555555</v>
      </c>
      <c r="Q411">
        <v>69390538</v>
      </c>
      <c r="S411">
        <v>152628204188</v>
      </c>
      <c r="T411" t="s">
        <v>7660</v>
      </c>
      <c r="U411" t="s">
        <v>7661</v>
      </c>
      <c r="V411" t="s">
        <v>7662</v>
      </c>
      <c r="Z411">
        <v>111.9194589</v>
      </c>
      <c r="AA411">
        <v>-7.5503625000000003</v>
      </c>
      <c r="AB411" t="s">
        <v>7663</v>
      </c>
      <c r="AC411" t="s">
        <v>236</v>
      </c>
      <c r="AL411" t="s">
        <v>217</v>
      </c>
      <c r="AM411" t="s">
        <v>7664</v>
      </c>
      <c r="AN411" t="s">
        <v>6</v>
      </c>
      <c r="AO411" t="s">
        <v>7278</v>
      </c>
      <c r="AP411" s="57">
        <v>46281.333333333336</v>
      </c>
      <c r="AR411" t="s">
        <v>218</v>
      </c>
      <c r="AS411" t="s">
        <v>589</v>
      </c>
      <c r="AT411" t="s">
        <v>230</v>
      </c>
      <c r="AU411">
        <v>20260916</v>
      </c>
      <c r="AV411" t="s">
        <v>221</v>
      </c>
      <c r="AW411" t="s">
        <v>7437</v>
      </c>
      <c r="AX411" t="s">
        <v>222</v>
      </c>
      <c r="BA411" s="57">
        <v>46281.333333333336</v>
      </c>
      <c r="BB411" t="s">
        <v>7664</v>
      </c>
      <c r="BC411">
        <v>2026</v>
      </c>
      <c r="BD411">
        <v>9</v>
      </c>
      <c r="BE411">
        <v>16</v>
      </c>
      <c r="BF411" s="6">
        <f t="shared" si="18"/>
        <v>46281</v>
      </c>
      <c r="BG411">
        <f t="shared" si="19"/>
        <v>-0.33333333333575865</v>
      </c>
      <c r="BH411" t="str">
        <f t="shared" si="20"/>
        <v>COMPLY</v>
      </c>
      <c r="BI411" t="str">
        <f>VLOOKUP(H411,Sheet2!$A$1:$B$270,2,FALSE)</f>
        <v>NGANJUK</v>
      </c>
    </row>
    <row r="412" spans="1:61">
      <c r="A412">
        <v>411</v>
      </c>
      <c r="B412">
        <v>1002566886</v>
      </c>
      <c r="C412">
        <v>3</v>
      </c>
      <c r="D412" t="s">
        <v>38</v>
      </c>
      <c r="E412">
        <v>5</v>
      </c>
      <c r="F412" t="s">
        <v>90</v>
      </c>
      <c r="G412" t="s">
        <v>93</v>
      </c>
      <c r="H412" t="s">
        <v>381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46267.402743055558</v>
      </c>
      <c r="P412" s="57">
        <v>46267.712384259263</v>
      </c>
      <c r="Q412">
        <v>69382041</v>
      </c>
      <c r="S412">
        <v>152615203387</v>
      </c>
      <c r="T412" t="s">
        <v>1912</v>
      </c>
      <c r="U412" t="s">
        <v>1913</v>
      </c>
      <c r="V412" t="s">
        <v>1914</v>
      </c>
      <c r="Z412">
        <v>112.092991881072</v>
      </c>
      <c r="AA412">
        <v>-7.6391968756506801</v>
      </c>
      <c r="AB412" t="s">
        <v>1915</v>
      </c>
      <c r="AC412" t="s">
        <v>216</v>
      </c>
      <c r="AL412" t="s">
        <v>217</v>
      </c>
      <c r="AM412" t="s">
        <v>1916</v>
      </c>
      <c r="AN412" t="s">
        <v>6</v>
      </c>
      <c r="AO412" s="57">
        <v>46062.413263888891</v>
      </c>
      <c r="AP412" s="57">
        <v>46268.625</v>
      </c>
      <c r="AR412" t="s">
        <v>218</v>
      </c>
      <c r="AS412" t="s">
        <v>589</v>
      </c>
      <c r="AT412" t="s">
        <v>230</v>
      </c>
      <c r="AU412">
        <v>20260902</v>
      </c>
      <c r="AV412" t="s">
        <v>221</v>
      </c>
      <c r="AW412" t="s">
        <v>884</v>
      </c>
      <c r="AX412" t="s">
        <v>222</v>
      </c>
      <c r="BA412" s="57">
        <v>46268.625</v>
      </c>
      <c r="BB412" t="s">
        <v>1916</v>
      </c>
      <c r="BC412">
        <v>2026</v>
      </c>
      <c r="BD412">
        <v>9</v>
      </c>
      <c r="BE412">
        <v>2</v>
      </c>
      <c r="BF412" s="6">
        <f t="shared" si="18"/>
        <v>46267</v>
      </c>
      <c r="BG412">
        <f t="shared" si="19"/>
        <v>-1.625</v>
      </c>
      <c r="BH412" t="str">
        <f t="shared" si="20"/>
        <v>COMPLY</v>
      </c>
      <c r="BI412" t="str">
        <f>VLOOKUP(H412,Sheet2!$A$1:$B$270,2,FALSE)</f>
        <v>NGANJUK</v>
      </c>
    </row>
    <row r="413" spans="1:61">
      <c r="A413">
        <v>412</v>
      </c>
      <c r="B413">
        <v>1002570623</v>
      </c>
      <c r="C413">
        <v>3</v>
      </c>
      <c r="D413" t="s">
        <v>38</v>
      </c>
      <c r="E413">
        <v>5</v>
      </c>
      <c r="F413" t="s">
        <v>90</v>
      </c>
      <c r="G413" t="s">
        <v>93</v>
      </c>
      <c r="H413" t="s">
        <v>381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46268.733981481484</v>
      </c>
      <c r="P413" s="57">
        <v>46269.86922453704</v>
      </c>
      <c r="Q413">
        <v>69383481</v>
      </c>
      <c r="S413">
        <v>152615203391</v>
      </c>
      <c r="T413" t="s">
        <v>2372</v>
      </c>
      <c r="U413" t="s">
        <v>2373</v>
      </c>
      <c r="V413" t="s">
        <v>2460</v>
      </c>
      <c r="Z413">
        <v>112.107219</v>
      </c>
      <c r="AA413">
        <v>-7.5929159999999998</v>
      </c>
      <c r="AB413" t="s">
        <v>2461</v>
      </c>
      <c r="AC413" t="s">
        <v>236</v>
      </c>
      <c r="AL413" t="s">
        <v>217</v>
      </c>
      <c r="AM413" t="s">
        <v>2331</v>
      </c>
      <c r="AN413" t="s">
        <v>6</v>
      </c>
      <c r="AO413" s="57">
        <v>46090.73605324074</v>
      </c>
      <c r="AP413" s="57">
        <v>46269.625</v>
      </c>
      <c r="AR413" t="s">
        <v>218</v>
      </c>
      <c r="AS413" t="s">
        <v>589</v>
      </c>
      <c r="AT413" t="s">
        <v>230</v>
      </c>
      <c r="AU413">
        <v>20260904</v>
      </c>
      <c r="AV413" t="s">
        <v>221</v>
      </c>
      <c r="AW413" t="s">
        <v>237</v>
      </c>
      <c r="AX413" t="s">
        <v>222</v>
      </c>
      <c r="BA413" s="57">
        <v>46269.625</v>
      </c>
      <c r="BB413" t="s">
        <v>2331</v>
      </c>
      <c r="BC413">
        <v>2026</v>
      </c>
      <c r="BD413">
        <v>9</v>
      </c>
      <c r="BE413">
        <v>4</v>
      </c>
      <c r="BF413" s="6">
        <f t="shared" si="18"/>
        <v>46269</v>
      </c>
      <c r="BG413">
        <f t="shared" si="19"/>
        <v>-0.625</v>
      </c>
      <c r="BH413" t="str">
        <f t="shared" si="20"/>
        <v>COMPLY</v>
      </c>
      <c r="BI413" t="str">
        <f>VLOOKUP(H413,Sheet2!$A$1:$B$270,2,FALSE)</f>
        <v>NGANJUK</v>
      </c>
    </row>
    <row r="414" spans="1:61">
      <c r="A414">
        <v>413</v>
      </c>
      <c r="B414">
        <v>1002570580</v>
      </c>
      <c r="C414">
        <v>3</v>
      </c>
      <c r="D414" t="s">
        <v>38</v>
      </c>
      <c r="E414">
        <v>5</v>
      </c>
      <c r="F414" t="s">
        <v>90</v>
      </c>
      <c r="G414" t="s">
        <v>93</v>
      </c>
      <c r="H414" t="s">
        <v>381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46268.711064814815</v>
      </c>
      <c r="P414" s="57">
        <v>46270.070451388892</v>
      </c>
      <c r="Q414">
        <v>69383442</v>
      </c>
      <c r="S414">
        <v>152615203390</v>
      </c>
      <c r="T414" t="s">
        <v>2372</v>
      </c>
      <c r="U414" t="s">
        <v>2373</v>
      </c>
      <c r="V414" t="s">
        <v>2374</v>
      </c>
      <c r="Z414">
        <v>112.107219</v>
      </c>
      <c r="AA414">
        <v>-7.5929159999999998</v>
      </c>
      <c r="AB414" t="s">
        <v>2375</v>
      </c>
      <c r="AC414" t="s">
        <v>236</v>
      </c>
      <c r="AL414" t="s">
        <v>217</v>
      </c>
      <c r="AM414" t="s">
        <v>2376</v>
      </c>
      <c r="AN414" t="s">
        <v>6</v>
      </c>
      <c r="AO414" s="57">
        <v>46090.715532407405</v>
      </c>
      <c r="AP414" s="57">
        <v>46269.625</v>
      </c>
      <c r="AR414" t="s">
        <v>218</v>
      </c>
      <c r="AS414" t="s">
        <v>589</v>
      </c>
      <c r="AT414" t="s">
        <v>230</v>
      </c>
      <c r="AU414">
        <v>20260905</v>
      </c>
      <c r="AV414" t="s">
        <v>221</v>
      </c>
      <c r="AW414" t="s">
        <v>574</v>
      </c>
      <c r="AX414" t="s">
        <v>222</v>
      </c>
      <c r="BA414" s="57">
        <v>46269.625</v>
      </c>
      <c r="BB414" t="s">
        <v>2376</v>
      </c>
      <c r="BC414">
        <v>2026</v>
      </c>
      <c r="BD414">
        <v>9</v>
      </c>
      <c r="BE414">
        <v>5</v>
      </c>
      <c r="BF414" s="6">
        <f t="shared" si="18"/>
        <v>46270</v>
      </c>
      <c r="BG414">
        <f t="shared" si="19"/>
        <v>0.375</v>
      </c>
      <c r="BH414" t="str">
        <f t="shared" si="20"/>
        <v>COMPLY</v>
      </c>
      <c r="BI414" t="str">
        <f>VLOOKUP(H414,Sheet2!$A$1:$B$270,2,FALSE)</f>
        <v>NGANJUK</v>
      </c>
    </row>
    <row r="415" spans="1:61">
      <c r="A415">
        <v>414</v>
      </c>
      <c r="B415">
        <v>1002570194</v>
      </c>
      <c r="C415">
        <v>3</v>
      </c>
      <c r="D415" t="s">
        <v>38</v>
      </c>
      <c r="E415">
        <v>5</v>
      </c>
      <c r="F415" t="s">
        <v>90</v>
      </c>
      <c r="G415" t="s">
        <v>93</v>
      </c>
      <c r="H415" t="s">
        <v>381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46268.642314814817</v>
      </c>
      <c r="P415" s="57">
        <v>46269.441145833334</v>
      </c>
      <c r="Q415">
        <v>69383307</v>
      </c>
      <c r="S415">
        <v>152615203389</v>
      </c>
      <c r="T415" t="s">
        <v>2730</v>
      </c>
      <c r="U415" t="s">
        <v>2731</v>
      </c>
      <c r="V415" t="s">
        <v>2732</v>
      </c>
      <c r="Z415">
        <v>112.111769</v>
      </c>
      <c r="AA415">
        <v>-7.5733870000000003</v>
      </c>
      <c r="AB415" t="s">
        <v>2733</v>
      </c>
      <c r="AC415" t="s">
        <v>236</v>
      </c>
      <c r="AL415" t="s">
        <v>217</v>
      </c>
      <c r="AM415" t="s">
        <v>2734</v>
      </c>
      <c r="AN415" t="s">
        <v>6</v>
      </c>
      <c r="AO415" s="57">
        <v>46090.652951388889</v>
      </c>
      <c r="AP415" s="57">
        <v>46269.541666666664</v>
      </c>
      <c r="AR415" t="s">
        <v>218</v>
      </c>
      <c r="AS415" t="s">
        <v>589</v>
      </c>
      <c r="AT415" t="s">
        <v>230</v>
      </c>
      <c r="AU415">
        <v>20260904</v>
      </c>
      <c r="AV415" t="s">
        <v>221</v>
      </c>
      <c r="AW415" t="s">
        <v>887</v>
      </c>
      <c r="AX415" t="s">
        <v>222</v>
      </c>
      <c r="BA415" s="57">
        <v>46269.541666666664</v>
      </c>
      <c r="BB415" t="s">
        <v>2734</v>
      </c>
      <c r="BC415">
        <v>2026</v>
      </c>
      <c r="BD415">
        <v>9</v>
      </c>
      <c r="BE415">
        <v>4</v>
      </c>
      <c r="BF415" s="6">
        <f t="shared" si="18"/>
        <v>46269</v>
      </c>
      <c r="BG415">
        <f t="shared" si="19"/>
        <v>-0.54166666666424135</v>
      </c>
      <c r="BH415" t="str">
        <f t="shared" si="20"/>
        <v>COMPLY</v>
      </c>
      <c r="BI415" t="str">
        <f>VLOOKUP(H415,Sheet2!$A$1:$B$270,2,FALSE)</f>
        <v>NGANJUK</v>
      </c>
    </row>
    <row r="416" spans="1:61">
      <c r="A416">
        <v>415</v>
      </c>
      <c r="B416">
        <v>1002573018</v>
      </c>
      <c r="C416">
        <v>3</v>
      </c>
      <c r="D416" t="s">
        <v>38</v>
      </c>
      <c r="E416">
        <v>5</v>
      </c>
      <c r="F416" t="s">
        <v>90</v>
      </c>
      <c r="G416" t="s">
        <v>93</v>
      </c>
      <c r="H416" t="s">
        <v>381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46270.520810185182</v>
      </c>
      <c r="P416" s="57">
        <v>46270.692928240744</v>
      </c>
      <c r="Q416">
        <v>69384449</v>
      </c>
      <c r="S416">
        <v>152615203566</v>
      </c>
      <c r="T416" t="s">
        <v>4484</v>
      </c>
      <c r="U416" t="s">
        <v>4485</v>
      </c>
      <c r="V416" t="s">
        <v>4486</v>
      </c>
      <c r="Z416">
        <v>112.12034102529201</v>
      </c>
      <c r="AA416">
        <v>-7.6173139958733396</v>
      </c>
      <c r="AB416" t="s">
        <v>4487</v>
      </c>
      <c r="AC416" t="s">
        <v>216</v>
      </c>
      <c r="AL416" t="s">
        <v>217</v>
      </c>
      <c r="AM416" t="s">
        <v>4488</v>
      </c>
      <c r="AN416" t="s">
        <v>6</v>
      </c>
      <c r="AO416" s="57">
        <v>46151.527766203704</v>
      </c>
      <c r="AP416" s="57">
        <v>46271.541666666664</v>
      </c>
      <c r="AR416" t="s">
        <v>218</v>
      </c>
      <c r="AS416" t="s">
        <v>589</v>
      </c>
      <c r="AT416" t="s">
        <v>344</v>
      </c>
      <c r="AU416">
        <v>20260905</v>
      </c>
      <c r="AV416" t="s">
        <v>221</v>
      </c>
      <c r="AW416" t="s">
        <v>3719</v>
      </c>
      <c r="AX416" t="s">
        <v>222</v>
      </c>
      <c r="BA416" s="57">
        <v>46271.541666666664</v>
      </c>
      <c r="BB416" t="s">
        <v>4488</v>
      </c>
      <c r="BC416">
        <v>2026</v>
      </c>
      <c r="BD416">
        <v>9</v>
      </c>
      <c r="BE416">
        <v>5</v>
      </c>
      <c r="BF416" s="6">
        <f t="shared" si="18"/>
        <v>46270</v>
      </c>
      <c r="BG416">
        <f t="shared" si="19"/>
        <v>-1.5416666666642413</v>
      </c>
      <c r="BH416" t="str">
        <f t="shared" si="20"/>
        <v>COMPLY</v>
      </c>
      <c r="BI416" t="str">
        <f>VLOOKUP(H416,Sheet2!$A$1:$B$270,2,FALSE)</f>
        <v>NGANJUK</v>
      </c>
    </row>
    <row r="417" spans="1:61">
      <c r="A417">
        <v>416</v>
      </c>
      <c r="B417">
        <v>1002575152</v>
      </c>
      <c r="C417">
        <v>3</v>
      </c>
      <c r="D417" t="s">
        <v>38</v>
      </c>
      <c r="E417">
        <v>5</v>
      </c>
      <c r="F417" t="s">
        <v>90</v>
      </c>
      <c r="G417" t="s">
        <v>93</v>
      </c>
      <c r="H417" t="s">
        <v>381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46272.591631944444</v>
      </c>
      <c r="P417" s="57">
        <v>46273.614861111113</v>
      </c>
      <c r="Q417">
        <v>69385347</v>
      </c>
      <c r="S417">
        <v>152615203569</v>
      </c>
      <c r="T417" t="s">
        <v>3924</v>
      </c>
      <c r="U417" t="s">
        <v>3925</v>
      </c>
      <c r="V417" t="s">
        <v>3926</v>
      </c>
      <c r="Z417">
        <v>112.09845445701799</v>
      </c>
      <c r="AA417">
        <v>-7.5232218758991598</v>
      </c>
      <c r="AB417" t="s">
        <v>3927</v>
      </c>
      <c r="AC417" t="s">
        <v>236</v>
      </c>
      <c r="AL417" t="s">
        <v>217</v>
      </c>
      <c r="AM417" t="s">
        <v>3928</v>
      </c>
      <c r="AN417" t="s">
        <v>6</v>
      </c>
      <c r="AO417" s="57">
        <v>46212.600995370369</v>
      </c>
      <c r="AP417" s="57">
        <v>46273.541666666664</v>
      </c>
      <c r="AR417" t="s">
        <v>218</v>
      </c>
      <c r="AS417" t="s">
        <v>589</v>
      </c>
      <c r="AT417" t="s">
        <v>344</v>
      </c>
      <c r="AU417">
        <v>20260908</v>
      </c>
      <c r="AV417" t="s">
        <v>221</v>
      </c>
      <c r="AW417" t="s">
        <v>3719</v>
      </c>
      <c r="AX417" t="s">
        <v>222</v>
      </c>
      <c r="BA417" s="57">
        <v>46273.541666666664</v>
      </c>
      <c r="BB417" t="s">
        <v>3928</v>
      </c>
      <c r="BC417">
        <v>2026</v>
      </c>
      <c r="BD417">
        <v>9</v>
      </c>
      <c r="BE417">
        <v>8</v>
      </c>
      <c r="BF417" s="6">
        <f t="shared" si="18"/>
        <v>46273</v>
      </c>
      <c r="BG417">
        <f t="shared" si="19"/>
        <v>-0.54166666666424135</v>
      </c>
      <c r="BH417" t="str">
        <f t="shared" si="20"/>
        <v>COMPLY</v>
      </c>
      <c r="BI417" t="str">
        <f>VLOOKUP(H417,Sheet2!$A$1:$B$270,2,FALSE)</f>
        <v>NGANJUK</v>
      </c>
    </row>
    <row r="418" spans="1:61">
      <c r="A418">
        <v>417</v>
      </c>
      <c r="B418">
        <v>1002565896</v>
      </c>
      <c r="C418">
        <v>3</v>
      </c>
      <c r="D418" t="s">
        <v>38</v>
      </c>
      <c r="E418">
        <v>5</v>
      </c>
      <c r="F418" t="s">
        <v>90</v>
      </c>
      <c r="G418" t="s">
        <v>93</v>
      </c>
      <c r="H418" t="s">
        <v>296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46266.638148148151</v>
      </c>
      <c r="P418" s="57">
        <v>46268.633715277778</v>
      </c>
      <c r="Q418">
        <v>69381667</v>
      </c>
      <c r="S418">
        <v>152611229998</v>
      </c>
      <c r="T418" t="s">
        <v>1252</v>
      </c>
      <c r="U418" t="s">
        <v>1253</v>
      </c>
      <c r="V418" t="s">
        <v>1254</v>
      </c>
      <c r="Z418">
        <v>111.838794909417</v>
      </c>
      <c r="AA418">
        <v>-7.5491190295066302</v>
      </c>
      <c r="AB418" t="s">
        <v>1255</v>
      </c>
      <c r="AC418" t="s">
        <v>216</v>
      </c>
      <c r="AL418" t="s">
        <v>217</v>
      </c>
      <c r="AM418" t="s">
        <v>1256</v>
      </c>
      <c r="AN418" t="s">
        <v>6</v>
      </c>
      <c r="AO418" s="57">
        <v>46031.642361111109</v>
      </c>
      <c r="AP418" s="57">
        <v>46267.541666666664</v>
      </c>
      <c r="AR418" t="s">
        <v>218</v>
      </c>
      <c r="AS418" t="s">
        <v>219</v>
      </c>
      <c r="AT418" t="s">
        <v>230</v>
      </c>
      <c r="AU418">
        <v>20260903</v>
      </c>
      <c r="AV418" t="s">
        <v>221</v>
      </c>
      <c r="AW418" t="s">
        <v>882</v>
      </c>
      <c r="AX418" t="s">
        <v>222</v>
      </c>
      <c r="BA418" s="57">
        <v>46267.541666666664</v>
      </c>
      <c r="BB418" t="s">
        <v>1256</v>
      </c>
      <c r="BC418">
        <v>2026</v>
      </c>
      <c r="BD418">
        <v>9</v>
      </c>
      <c r="BE418">
        <v>3</v>
      </c>
      <c r="BF418" s="6">
        <f t="shared" si="18"/>
        <v>46268</v>
      </c>
      <c r="BG418">
        <f t="shared" si="19"/>
        <v>0.45833333333575865</v>
      </c>
      <c r="BH418" t="str">
        <f t="shared" si="20"/>
        <v>COMPLY</v>
      </c>
      <c r="BI418" t="str">
        <f>VLOOKUP(H418,Sheet2!$A$1:$B$270,2,FALSE)</f>
        <v>NGANJUK</v>
      </c>
    </row>
    <row r="419" spans="1:61">
      <c r="A419">
        <v>418</v>
      </c>
      <c r="B419">
        <v>1002566710</v>
      </c>
      <c r="C419">
        <v>3</v>
      </c>
      <c r="D419" t="s">
        <v>38</v>
      </c>
      <c r="E419">
        <v>5</v>
      </c>
      <c r="F419" t="s">
        <v>90</v>
      </c>
      <c r="G419" t="s">
        <v>93</v>
      </c>
      <c r="H419" t="s">
        <v>296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46267.366620370369</v>
      </c>
      <c r="P419" s="57">
        <v>46267.788252314815</v>
      </c>
      <c r="Q419">
        <v>69381983</v>
      </c>
      <c r="S419">
        <v>152611220791</v>
      </c>
      <c r="T419" t="s">
        <v>2048</v>
      </c>
      <c r="U419" t="s">
        <v>2049</v>
      </c>
      <c r="V419" t="s">
        <v>2050</v>
      </c>
      <c r="Z419">
        <v>111.92565087229001</v>
      </c>
      <c r="AA419">
        <v>-7.6678568306266603</v>
      </c>
      <c r="AB419" t="s">
        <v>2051</v>
      </c>
      <c r="AC419" t="s">
        <v>216</v>
      </c>
      <c r="AL419" t="s">
        <v>217</v>
      </c>
      <c r="AM419" t="s">
        <v>2052</v>
      </c>
      <c r="AN419" t="s">
        <v>6</v>
      </c>
      <c r="AO419" s="57">
        <v>46062.371550925927</v>
      </c>
      <c r="AP419" s="57">
        <v>46268.333333333336</v>
      </c>
      <c r="AR419" t="s">
        <v>218</v>
      </c>
      <c r="AS419" t="s">
        <v>219</v>
      </c>
      <c r="AT419" t="s">
        <v>230</v>
      </c>
      <c r="AU419">
        <v>20260902</v>
      </c>
      <c r="AV419" t="s">
        <v>221</v>
      </c>
      <c r="AW419" t="s">
        <v>884</v>
      </c>
      <c r="AX419" t="s">
        <v>222</v>
      </c>
      <c r="BA419" s="57">
        <v>46268.333333333336</v>
      </c>
      <c r="BB419" t="s">
        <v>2052</v>
      </c>
      <c r="BC419">
        <v>2026</v>
      </c>
      <c r="BD419">
        <v>9</v>
      </c>
      <c r="BE419">
        <v>2</v>
      </c>
      <c r="BF419" s="6">
        <f t="shared" si="18"/>
        <v>46267</v>
      </c>
      <c r="BG419">
        <f t="shared" si="19"/>
        <v>-1.3333333333357587</v>
      </c>
      <c r="BH419" t="str">
        <f t="shared" si="20"/>
        <v>COMPLY</v>
      </c>
      <c r="BI419" t="str">
        <f>VLOOKUP(H419,Sheet2!$A$1:$B$270,2,FALSE)</f>
        <v>NGANJUK</v>
      </c>
    </row>
    <row r="420" spans="1:61">
      <c r="A420">
        <v>419</v>
      </c>
      <c r="B420">
        <v>1002576872</v>
      </c>
      <c r="C420">
        <v>3</v>
      </c>
      <c r="D420" t="s">
        <v>38</v>
      </c>
      <c r="E420">
        <v>5</v>
      </c>
      <c r="F420" t="s">
        <v>90</v>
      </c>
      <c r="G420" t="s">
        <v>93</v>
      </c>
      <c r="H420" t="s">
        <v>296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46273.539537037039</v>
      </c>
      <c r="P420" s="57">
        <v>46273.687962962962</v>
      </c>
      <c r="Q420">
        <v>69386051</v>
      </c>
      <c r="S420">
        <v>152611230001</v>
      </c>
      <c r="T420" t="s">
        <v>3741</v>
      </c>
      <c r="U420" t="s">
        <v>3742</v>
      </c>
      <c r="V420" t="s">
        <v>3743</v>
      </c>
      <c r="Z420">
        <v>111.92258099999999</v>
      </c>
      <c r="AA420">
        <v>-7.5814940000000002</v>
      </c>
      <c r="AB420" t="s">
        <v>3744</v>
      </c>
      <c r="AC420" t="s">
        <v>236</v>
      </c>
      <c r="AL420" t="s">
        <v>217</v>
      </c>
      <c r="AM420" t="s">
        <v>3745</v>
      </c>
      <c r="AN420" t="s">
        <v>6</v>
      </c>
      <c r="AO420" s="57">
        <v>46243.548738425925</v>
      </c>
      <c r="AP420" s="57">
        <v>46274.458333333336</v>
      </c>
      <c r="AR420" t="s">
        <v>218</v>
      </c>
      <c r="AS420" t="s">
        <v>219</v>
      </c>
      <c r="AT420" t="s">
        <v>230</v>
      </c>
      <c r="AU420">
        <v>20260908</v>
      </c>
      <c r="AV420" t="s">
        <v>221</v>
      </c>
      <c r="AW420" t="s">
        <v>886</v>
      </c>
      <c r="AX420" t="s">
        <v>222</v>
      </c>
      <c r="BA420" s="57">
        <v>46274.458333333336</v>
      </c>
      <c r="BB420" t="s">
        <v>3745</v>
      </c>
      <c r="BC420">
        <v>2026</v>
      </c>
      <c r="BD420">
        <v>9</v>
      </c>
      <c r="BE420">
        <v>8</v>
      </c>
      <c r="BF420" s="6">
        <f t="shared" si="18"/>
        <v>46273</v>
      </c>
      <c r="BG420">
        <f t="shared" si="19"/>
        <v>-1.4583333333357587</v>
      </c>
      <c r="BH420" t="str">
        <f t="shared" si="20"/>
        <v>COMPLY</v>
      </c>
      <c r="BI420" t="str">
        <f>VLOOKUP(H420,Sheet2!$A$1:$B$270,2,FALSE)</f>
        <v>NGANJUK</v>
      </c>
    </row>
    <row r="421" spans="1:61">
      <c r="A421">
        <v>420</v>
      </c>
      <c r="B421">
        <v>1002581111</v>
      </c>
      <c r="C421">
        <v>3</v>
      </c>
      <c r="D421" t="s">
        <v>38</v>
      </c>
      <c r="E421">
        <v>5</v>
      </c>
      <c r="F421" t="s">
        <v>90</v>
      </c>
      <c r="G421" t="s">
        <v>93</v>
      </c>
      <c r="H421" t="s">
        <v>296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46275.618715277778</v>
      </c>
      <c r="P421" s="57">
        <v>46275.682627314818</v>
      </c>
      <c r="Q421">
        <v>69387814</v>
      </c>
      <c r="S421">
        <v>152611230007</v>
      </c>
      <c r="T421" t="s">
        <v>7017</v>
      </c>
      <c r="U421" t="s">
        <v>7018</v>
      </c>
      <c r="V421" t="s">
        <v>7019</v>
      </c>
      <c r="Z421">
        <v>111.849535</v>
      </c>
      <c r="AA421">
        <v>-7.5923999999999996</v>
      </c>
      <c r="AB421" t="s">
        <v>7020</v>
      </c>
      <c r="AC421" t="s">
        <v>236</v>
      </c>
      <c r="AL421" t="s">
        <v>217</v>
      </c>
      <c r="AM421" t="s">
        <v>7021</v>
      </c>
      <c r="AN421" t="s">
        <v>6</v>
      </c>
      <c r="AO421" s="57">
        <v>46304.621458333335</v>
      </c>
      <c r="AP421" s="57">
        <v>46276.458333333336</v>
      </c>
      <c r="AR421" t="s">
        <v>218</v>
      </c>
      <c r="AS421" t="s">
        <v>219</v>
      </c>
      <c r="AT421" t="s">
        <v>230</v>
      </c>
      <c r="AU421">
        <v>20260910</v>
      </c>
      <c r="AV421" t="s">
        <v>221</v>
      </c>
      <c r="AW421" t="s">
        <v>881</v>
      </c>
      <c r="AX421" t="s">
        <v>222</v>
      </c>
      <c r="BA421" s="57">
        <v>46276.458333333336</v>
      </c>
      <c r="BB421" t="s">
        <v>7021</v>
      </c>
      <c r="BC421">
        <v>2026</v>
      </c>
      <c r="BD421">
        <v>9</v>
      </c>
      <c r="BE421">
        <v>10</v>
      </c>
      <c r="BF421" s="6">
        <f t="shared" si="18"/>
        <v>46275</v>
      </c>
      <c r="BG421">
        <f t="shared" si="19"/>
        <v>-1.4583333333357587</v>
      </c>
      <c r="BH421" t="str">
        <f t="shared" si="20"/>
        <v>COMPLY</v>
      </c>
      <c r="BI421" t="str">
        <f>VLOOKUP(H421,Sheet2!$A$1:$B$270,2,FALSE)</f>
        <v>NGANJUK</v>
      </c>
    </row>
    <row r="422" spans="1:61">
      <c r="A422">
        <v>421</v>
      </c>
      <c r="B422">
        <v>1002581492</v>
      </c>
      <c r="C422">
        <v>3</v>
      </c>
      <c r="D422" t="s">
        <v>38</v>
      </c>
      <c r="E422">
        <v>5</v>
      </c>
      <c r="F422" t="s">
        <v>90</v>
      </c>
      <c r="G422" t="s">
        <v>93</v>
      </c>
      <c r="H422" t="s">
        <v>296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46275.702037037037</v>
      </c>
      <c r="P422" s="57">
        <v>46276.591643518521</v>
      </c>
      <c r="Q422">
        <v>69387942</v>
      </c>
      <c r="S422">
        <v>152611230008</v>
      </c>
      <c r="T422" t="s">
        <v>6504</v>
      </c>
      <c r="U422" t="s">
        <v>6505</v>
      </c>
      <c r="V422" t="s">
        <v>6506</v>
      </c>
      <c r="Z422">
        <v>111.814136</v>
      </c>
      <c r="AA422">
        <v>-7.7317039999999997</v>
      </c>
      <c r="AB422" t="s">
        <v>6507</v>
      </c>
      <c r="AC422" t="s">
        <v>236</v>
      </c>
      <c r="AL422" t="s">
        <v>217</v>
      </c>
      <c r="AM422" t="s">
        <v>6508</v>
      </c>
      <c r="AN422" t="s">
        <v>6</v>
      </c>
      <c r="AO422" s="57">
        <v>46304.704953703702</v>
      </c>
      <c r="AP422" s="57">
        <v>46276.625</v>
      </c>
      <c r="AR422" t="s">
        <v>218</v>
      </c>
      <c r="AS422" t="s">
        <v>219</v>
      </c>
      <c r="AT422" t="s">
        <v>230</v>
      </c>
      <c r="AU422">
        <v>20260911</v>
      </c>
      <c r="AV422" t="s">
        <v>221</v>
      </c>
      <c r="AW422" t="s">
        <v>886</v>
      </c>
      <c r="AX422" t="s">
        <v>222</v>
      </c>
      <c r="BA422" s="57">
        <v>46276.625</v>
      </c>
      <c r="BB422" t="s">
        <v>6508</v>
      </c>
      <c r="BC422">
        <v>2026</v>
      </c>
      <c r="BD422">
        <v>9</v>
      </c>
      <c r="BE422">
        <v>11</v>
      </c>
      <c r="BF422" s="6">
        <f t="shared" si="18"/>
        <v>46276</v>
      </c>
      <c r="BG422">
        <f t="shared" si="19"/>
        <v>-0.625</v>
      </c>
      <c r="BH422" t="str">
        <f t="shared" si="20"/>
        <v>COMPLY</v>
      </c>
      <c r="BI422" t="str">
        <f>VLOOKUP(H422,Sheet2!$A$1:$B$270,2,FALSE)</f>
        <v>NGANJUK</v>
      </c>
    </row>
    <row r="423" spans="1:61">
      <c r="A423">
        <v>422</v>
      </c>
      <c r="B423">
        <v>1002580152</v>
      </c>
      <c r="C423">
        <v>3</v>
      </c>
      <c r="D423" t="s">
        <v>38</v>
      </c>
      <c r="E423">
        <v>5</v>
      </c>
      <c r="F423" t="s">
        <v>90</v>
      </c>
      <c r="G423" t="s">
        <v>93</v>
      </c>
      <c r="H423" t="s">
        <v>296</v>
      </c>
      <c r="I423" t="s">
        <v>212</v>
      </c>
      <c r="J423" t="s">
        <v>213</v>
      </c>
      <c r="K423" t="s">
        <v>149</v>
      </c>
      <c r="M423" t="s">
        <v>76</v>
      </c>
      <c r="N423" t="s">
        <v>215</v>
      </c>
      <c r="O423" s="57">
        <v>46275.428993055553</v>
      </c>
      <c r="P423" s="57">
        <v>46277.562106481484</v>
      </c>
      <c r="Q423">
        <v>69387432</v>
      </c>
      <c r="S423">
        <v>152611230004</v>
      </c>
      <c r="T423" t="s">
        <v>6430</v>
      </c>
      <c r="U423" t="s">
        <v>6431</v>
      </c>
      <c r="V423" t="s">
        <v>6432</v>
      </c>
      <c r="Z423">
        <v>111.90750300000001</v>
      </c>
      <c r="AA423">
        <v>-7.5952286000000004</v>
      </c>
      <c r="AB423" t="s">
        <v>6433</v>
      </c>
      <c r="AC423" t="s">
        <v>229</v>
      </c>
      <c r="AL423" t="s">
        <v>217</v>
      </c>
      <c r="AM423" t="s">
        <v>6434</v>
      </c>
      <c r="AN423" t="s">
        <v>6</v>
      </c>
      <c r="AO423" s="57">
        <v>46304.433981481481</v>
      </c>
      <c r="AP423" s="57">
        <v>46276.625</v>
      </c>
      <c r="AR423" t="s">
        <v>218</v>
      </c>
      <c r="AS423" t="s">
        <v>219</v>
      </c>
      <c r="AT423" t="s">
        <v>230</v>
      </c>
      <c r="AU423">
        <v>20260912</v>
      </c>
      <c r="AV423" t="s">
        <v>221</v>
      </c>
      <c r="AW423" t="s">
        <v>546</v>
      </c>
      <c r="AX423" t="s">
        <v>222</v>
      </c>
      <c r="BA423" s="57">
        <v>46276.625</v>
      </c>
      <c r="BB423" t="s">
        <v>6434</v>
      </c>
      <c r="BC423">
        <v>2026</v>
      </c>
      <c r="BD423">
        <v>9</v>
      </c>
      <c r="BE423">
        <v>12</v>
      </c>
      <c r="BF423" s="6">
        <f t="shared" si="18"/>
        <v>46277</v>
      </c>
      <c r="BG423">
        <f t="shared" si="19"/>
        <v>0.375</v>
      </c>
      <c r="BH423" t="str">
        <f t="shared" si="20"/>
        <v>COMPLY</v>
      </c>
      <c r="BI423" t="str">
        <f>VLOOKUP(H423,Sheet2!$A$1:$B$270,2,FALSE)</f>
        <v>NGANJUK</v>
      </c>
    </row>
    <row r="424" spans="1:61">
      <c r="A424">
        <v>423</v>
      </c>
      <c r="B424">
        <v>1002582256</v>
      </c>
      <c r="C424">
        <v>3</v>
      </c>
      <c r="D424" t="s">
        <v>38</v>
      </c>
      <c r="E424">
        <v>5</v>
      </c>
      <c r="F424" t="s">
        <v>90</v>
      </c>
      <c r="G424" t="s">
        <v>93</v>
      </c>
      <c r="H424" t="s">
        <v>296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46276.45412037037</v>
      </c>
      <c r="P424" s="57">
        <v>46276.644907407404</v>
      </c>
      <c r="Q424">
        <v>69388224</v>
      </c>
      <c r="S424">
        <v>152611230010</v>
      </c>
      <c r="T424" t="s">
        <v>7665</v>
      </c>
      <c r="U424" t="s">
        <v>7666</v>
      </c>
      <c r="V424" t="s">
        <v>7667</v>
      </c>
      <c r="Z424">
        <v>111.859546490013</v>
      </c>
      <c r="AA424">
        <v>-7.6297900097325604</v>
      </c>
      <c r="AB424" t="s">
        <v>7668</v>
      </c>
      <c r="AC424" t="s">
        <v>216</v>
      </c>
      <c r="AL424" t="s">
        <v>217</v>
      </c>
      <c r="AM424" t="s">
        <v>7669</v>
      </c>
      <c r="AN424" t="s">
        <v>6</v>
      </c>
      <c r="AO424" s="57">
        <v>46335.454861111109</v>
      </c>
      <c r="AP424" s="57">
        <v>46277.333333333336</v>
      </c>
      <c r="AR424" t="s">
        <v>218</v>
      </c>
      <c r="AS424" t="s">
        <v>219</v>
      </c>
      <c r="AT424" t="s">
        <v>230</v>
      </c>
      <c r="AU424">
        <v>20260911</v>
      </c>
      <c r="AV424" t="s">
        <v>221</v>
      </c>
      <c r="AW424" t="s">
        <v>884</v>
      </c>
      <c r="AX424" t="s">
        <v>222</v>
      </c>
      <c r="BA424" s="57">
        <v>46277.333333333336</v>
      </c>
      <c r="BB424" t="s">
        <v>7669</v>
      </c>
      <c r="BC424">
        <v>2026</v>
      </c>
      <c r="BD424">
        <v>9</v>
      </c>
      <c r="BE424">
        <v>11</v>
      </c>
      <c r="BF424" s="6">
        <f t="shared" si="18"/>
        <v>46276</v>
      </c>
      <c r="BG424">
        <f t="shared" si="19"/>
        <v>-1.3333333333357587</v>
      </c>
      <c r="BH424" t="str">
        <f t="shared" si="20"/>
        <v>COMPLY</v>
      </c>
      <c r="BI424" t="str">
        <f>VLOOKUP(H424,Sheet2!$A$1:$B$270,2,FALSE)</f>
        <v>NGANJUK</v>
      </c>
    </row>
    <row r="425" spans="1:61">
      <c r="A425">
        <v>424</v>
      </c>
      <c r="B425">
        <v>1002583868</v>
      </c>
      <c r="C425">
        <v>3</v>
      </c>
      <c r="D425" t="s">
        <v>38</v>
      </c>
      <c r="E425">
        <v>5</v>
      </c>
      <c r="F425" t="s">
        <v>90</v>
      </c>
      <c r="G425" t="s">
        <v>93</v>
      </c>
      <c r="H425" t="s">
        <v>296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46277.455023148148</v>
      </c>
      <c r="P425" s="57">
        <v>46278.427627314813</v>
      </c>
      <c r="Q425">
        <v>69388839</v>
      </c>
      <c r="S425">
        <v>152611230014</v>
      </c>
      <c r="T425" t="s">
        <v>7670</v>
      </c>
      <c r="U425" t="s">
        <v>7671</v>
      </c>
      <c r="V425" t="s">
        <v>7672</v>
      </c>
      <c r="Z425">
        <v>111.875547</v>
      </c>
      <c r="AA425">
        <v>-7.6173840000000004</v>
      </c>
      <c r="AB425" t="s">
        <v>7673</v>
      </c>
      <c r="AC425" t="s">
        <v>236</v>
      </c>
      <c r="AL425" t="s">
        <v>217</v>
      </c>
      <c r="AM425" t="s">
        <v>7674</v>
      </c>
      <c r="AN425" t="s">
        <v>6</v>
      </c>
      <c r="AO425" s="57">
        <v>46365.465405092589</v>
      </c>
      <c r="AP425" s="57">
        <v>46278.333333333336</v>
      </c>
      <c r="AR425" t="s">
        <v>218</v>
      </c>
      <c r="AS425" t="s">
        <v>219</v>
      </c>
      <c r="AT425" t="s">
        <v>344</v>
      </c>
      <c r="AU425">
        <v>20260913</v>
      </c>
      <c r="AV425" t="s">
        <v>221</v>
      </c>
      <c r="AW425" t="s">
        <v>3719</v>
      </c>
      <c r="AX425" t="s">
        <v>222</v>
      </c>
      <c r="BA425" s="57">
        <v>46278.333333333336</v>
      </c>
      <c r="BB425" t="s">
        <v>7674</v>
      </c>
      <c r="BC425">
        <v>2026</v>
      </c>
      <c r="BD425">
        <v>9</v>
      </c>
      <c r="BE425">
        <v>13</v>
      </c>
      <c r="BF425" s="6">
        <f t="shared" si="18"/>
        <v>46278</v>
      </c>
      <c r="BG425">
        <f t="shared" si="19"/>
        <v>-0.33333333333575865</v>
      </c>
      <c r="BH425" t="str">
        <f t="shared" si="20"/>
        <v>COMPLY</v>
      </c>
      <c r="BI425" t="str">
        <f>VLOOKUP(H425,Sheet2!$A$1:$B$270,2,FALSE)</f>
        <v>NGANJUK</v>
      </c>
    </row>
    <row r="426" spans="1:61">
      <c r="A426">
        <v>425</v>
      </c>
      <c r="B426">
        <v>1002583866</v>
      </c>
      <c r="C426">
        <v>3</v>
      </c>
      <c r="D426" t="s">
        <v>38</v>
      </c>
      <c r="E426">
        <v>5</v>
      </c>
      <c r="F426" t="s">
        <v>90</v>
      </c>
      <c r="G426" t="s">
        <v>93</v>
      </c>
      <c r="H426" t="s">
        <v>296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46277.455011574071</v>
      </c>
      <c r="P426" s="57">
        <v>46278.428877314815</v>
      </c>
      <c r="Q426">
        <v>69388845</v>
      </c>
      <c r="S426">
        <v>152611230013</v>
      </c>
      <c r="T426" t="s">
        <v>7675</v>
      </c>
      <c r="U426" t="s">
        <v>7671</v>
      </c>
      <c r="V426" t="s">
        <v>7676</v>
      </c>
      <c r="Z426">
        <v>111.875547</v>
      </c>
      <c r="AA426">
        <v>-7.6173840000000004</v>
      </c>
      <c r="AB426" t="s">
        <v>7677</v>
      </c>
      <c r="AC426" t="s">
        <v>236</v>
      </c>
      <c r="AL426" t="s">
        <v>217</v>
      </c>
      <c r="AM426" t="s">
        <v>7674</v>
      </c>
      <c r="AN426" t="s">
        <v>6</v>
      </c>
      <c r="AO426" s="57">
        <v>46365.465405092589</v>
      </c>
      <c r="AP426" s="57">
        <v>46278.333333333336</v>
      </c>
      <c r="AR426" t="s">
        <v>218</v>
      </c>
      <c r="AS426" t="s">
        <v>219</v>
      </c>
      <c r="AT426" t="s">
        <v>344</v>
      </c>
      <c r="AU426">
        <v>20260913</v>
      </c>
      <c r="AV426" t="s">
        <v>221</v>
      </c>
      <c r="AW426" t="s">
        <v>3719</v>
      </c>
      <c r="AX426" t="s">
        <v>222</v>
      </c>
      <c r="BA426" s="57">
        <v>46278.333333333336</v>
      </c>
      <c r="BB426" t="s">
        <v>7674</v>
      </c>
      <c r="BC426">
        <v>2026</v>
      </c>
      <c r="BD426">
        <v>9</v>
      </c>
      <c r="BE426">
        <v>13</v>
      </c>
      <c r="BF426" s="6">
        <f t="shared" si="18"/>
        <v>46278</v>
      </c>
      <c r="BG426">
        <f t="shared" si="19"/>
        <v>-0.33333333333575865</v>
      </c>
      <c r="BH426" t="str">
        <f t="shared" si="20"/>
        <v>COMPLY</v>
      </c>
      <c r="BI426" t="str">
        <f>VLOOKUP(H426,Sheet2!$A$1:$B$270,2,FALSE)</f>
        <v>NGANJUK</v>
      </c>
    </row>
    <row r="427" spans="1:61">
      <c r="A427">
        <v>426</v>
      </c>
      <c r="B427">
        <v>1002589082</v>
      </c>
      <c r="C427">
        <v>3</v>
      </c>
      <c r="D427" t="s">
        <v>38</v>
      </c>
      <c r="E427">
        <v>5</v>
      </c>
      <c r="F427" t="s">
        <v>90</v>
      </c>
      <c r="G427" t="s">
        <v>93</v>
      </c>
      <c r="H427" t="s">
        <v>296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46280.572951388887</v>
      </c>
      <c r="P427" s="57">
        <v>46280.652083333334</v>
      </c>
      <c r="Q427">
        <v>69390786</v>
      </c>
      <c r="S427">
        <v>152611230028</v>
      </c>
      <c r="T427" t="s">
        <v>7678</v>
      </c>
      <c r="U427" t="s">
        <v>7679</v>
      </c>
      <c r="V427" t="s">
        <v>7680</v>
      </c>
      <c r="Z427">
        <v>111.894561052322</v>
      </c>
      <c r="AA427">
        <v>-7.6010417610627901</v>
      </c>
      <c r="AB427" t="s">
        <v>7681</v>
      </c>
      <c r="AC427" t="s">
        <v>216</v>
      </c>
      <c r="AL427" t="s">
        <v>217</v>
      </c>
      <c r="AM427" t="s">
        <v>7631</v>
      </c>
      <c r="AN427" t="s">
        <v>6</v>
      </c>
      <c r="AO427" t="s">
        <v>7682</v>
      </c>
      <c r="AP427" s="57">
        <v>46281.458333333336</v>
      </c>
      <c r="AR427" t="s">
        <v>218</v>
      </c>
      <c r="AS427" t="s">
        <v>219</v>
      </c>
      <c r="AT427" t="s">
        <v>230</v>
      </c>
      <c r="AU427">
        <v>20260915</v>
      </c>
      <c r="AV427" t="s">
        <v>221</v>
      </c>
      <c r="AW427" t="s">
        <v>7044</v>
      </c>
      <c r="AX427" t="s">
        <v>222</v>
      </c>
      <c r="BA427" s="57">
        <v>46281.458333333336</v>
      </c>
      <c r="BB427" t="s">
        <v>7631</v>
      </c>
      <c r="BC427">
        <v>2026</v>
      </c>
      <c r="BD427">
        <v>9</v>
      </c>
      <c r="BE427">
        <v>15</v>
      </c>
      <c r="BF427" s="6">
        <f t="shared" si="18"/>
        <v>46280</v>
      </c>
      <c r="BG427">
        <f t="shared" si="19"/>
        <v>-1.4583333333357587</v>
      </c>
      <c r="BH427" t="str">
        <f t="shared" si="20"/>
        <v>COMPLY</v>
      </c>
      <c r="BI427" t="str">
        <f>VLOOKUP(H427,Sheet2!$A$1:$B$270,2,FALSE)</f>
        <v>NGANJUK</v>
      </c>
    </row>
    <row r="428" spans="1:61">
      <c r="A428">
        <v>427</v>
      </c>
      <c r="B428">
        <v>1002580775</v>
      </c>
      <c r="C428">
        <v>3</v>
      </c>
      <c r="D428" t="s">
        <v>38</v>
      </c>
      <c r="E428">
        <v>5</v>
      </c>
      <c r="F428" t="s">
        <v>90</v>
      </c>
      <c r="G428" t="s">
        <v>93</v>
      </c>
      <c r="H428" t="s">
        <v>296</v>
      </c>
      <c r="I428" t="s">
        <v>212</v>
      </c>
      <c r="J428" t="s">
        <v>213</v>
      </c>
      <c r="K428" t="s">
        <v>149</v>
      </c>
      <c r="M428" t="s">
        <v>235</v>
      </c>
      <c r="N428" t="s">
        <v>215</v>
      </c>
      <c r="O428" s="57">
        <v>46275.563796296294</v>
      </c>
      <c r="P428" s="57">
        <v>46276.385659722226</v>
      </c>
      <c r="Q428">
        <v>69387706</v>
      </c>
      <c r="S428">
        <v>152611230006</v>
      </c>
      <c r="T428" t="s">
        <v>6740</v>
      </c>
      <c r="U428" t="s">
        <v>6431</v>
      </c>
      <c r="Z428">
        <v>111.90750300000001</v>
      </c>
      <c r="AA428">
        <v>-7.5952286000000004</v>
      </c>
      <c r="AB428" t="s">
        <v>6433</v>
      </c>
      <c r="AC428" t="s">
        <v>229</v>
      </c>
      <c r="AO428" s="57">
        <v>46304.569467592592</v>
      </c>
      <c r="AR428" t="s">
        <v>306</v>
      </c>
      <c r="AS428" t="s">
        <v>219</v>
      </c>
      <c r="AT428" t="s">
        <v>230</v>
      </c>
      <c r="AV428" t="s">
        <v>3055</v>
      </c>
      <c r="AW428" t="s">
        <v>545</v>
      </c>
      <c r="AX428" t="s">
        <v>222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str">
        <f>VLOOKUP(H428,Sheet2!$A$1:$B$270,2,FALSE)</f>
        <v>NGANJUK</v>
      </c>
    </row>
    <row r="429" spans="1:61">
      <c r="A429">
        <v>428</v>
      </c>
      <c r="B429">
        <v>1002572067</v>
      </c>
      <c r="C429">
        <v>3</v>
      </c>
      <c r="D429" t="s">
        <v>38</v>
      </c>
      <c r="E429">
        <v>5</v>
      </c>
      <c r="F429" t="s">
        <v>90</v>
      </c>
      <c r="G429" t="s">
        <v>93</v>
      </c>
      <c r="H429" t="s">
        <v>462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46269.629826388889</v>
      </c>
      <c r="P429" s="57">
        <v>46273.816481481481</v>
      </c>
      <c r="Q429">
        <v>69384024</v>
      </c>
      <c r="S429">
        <v>152627203798</v>
      </c>
      <c r="T429" t="s">
        <v>4825</v>
      </c>
      <c r="U429" t="s">
        <v>4826</v>
      </c>
      <c r="V429" t="s">
        <v>4827</v>
      </c>
      <c r="Z429">
        <v>112.0176594</v>
      </c>
      <c r="AA429">
        <v>-7.7499615000000004</v>
      </c>
      <c r="AB429" t="s">
        <v>4828</v>
      </c>
      <c r="AC429" t="s">
        <v>236</v>
      </c>
      <c r="AL429" t="s">
        <v>217</v>
      </c>
      <c r="AM429" t="s">
        <v>4829</v>
      </c>
      <c r="AN429" t="s">
        <v>6</v>
      </c>
      <c r="AO429" s="57">
        <v>46121.632037037038</v>
      </c>
      <c r="AP429" s="57">
        <v>46270.541666666664</v>
      </c>
      <c r="AQ429" t="s">
        <v>2155</v>
      </c>
      <c r="AR429" t="s">
        <v>218</v>
      </c>
      <c r="AS429" t="s">
        <v>589</v>
      </c>
      <c r="AT429" t="s">
        <v>230</v>
      </c>
      <c r="AU429">
        <v>20260908</v>
      </c>
      <c r="AV429" t="s">
        <v>221</v>
      </c>
      <c r="AW429" t="s">
        <v>881</v>
      </c>
      <c r="AX429" t="s">
        <v>222</v>
      </c>
      <c r="BA429" s="57">
        <v>46270.541666666664</v>
      </c>
      <c r="BB429" t="s">
        <v>4829</v>
      </c>
      <c r="BC429">
        <v>2026</v>
      </c>
      <c r="BD429">
        <v>9</v>
      </c>
      <c r="BE429">
        <v>8</v>
      </c>
      <c r="BF429" s="6">
        <f t="shared" si="18"/>
        <v>46273</v>
      </c>
      <c r="BG429">
        <f t="shared" si="19"/>
        <v>2.4583333333357587</v>
      </c>
      <c r="BH429" t="str">
        <f t="shared" si="20"/>
        <v>NOT COMPLY</v>
      </c>
      <c r="BI429" t="str">
        <f>VLOOKUP(H429,Sheet2!$A$1:$B$270,2,FALSE)</f>
        <v>NGANJUK</v>
      </c>
    </row>
    <row r="430" spans="1:61">
      <c r="A430">
        <v>429</v>
      </c>
      <c r="B430">
        <v>1002579012</v>
      </c>
      <c r="C430">
        <v>3</v>
      </c>
      <c r="D430" t="s">
        <v>38</v>
      </c>
      <c r="E430">
        <v>5</v>
      </c>
      <c r="F430" t="s">
        <v>90</v>
      </c>
      <c r="G430" t="s">
        <v>93</v>
      </c>
      <c r="H430" t="s">
        <v>462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46274.604131944441</v>
      </c>
      <c r="P430" s="57">
        <v>46275.899016203701</v>
      </c>
      <c r="Q430">
        <v>69387034</v>
      </c>
      <c r="S430">
        <v>152627204345</v>
      </c>
      <c r="T430" t="s">
        <v>6098</v>
      </c>
      <c r="U430" t="s">
        <v>6099</v>
      </c>
      <c r="V430" t="s">
        <v>6100</v>
      </c>
      <c r="Z430">
        <v>112.03869450000001</v>
      </c>
      <c r="AA430">
        <v>-7.6914934999999902</v>
      </c>
      <c r="AB430" t="s">
        <v>6101</v>
      </c>
      <c r="AC430" t="s">
        <v>216</v>
      </c>
      <c r="AL430" t="s">
        <v>217</v>
      </c>
      <c r="AM430" t="s">
        <v>6023</v>
      </c>
      <c r="AN430" t="s">
        <v>6</v>
      </c>
      <c r="AO430" s="57">
        <v>46274.610983796294</v>
      </c>
      <c r="AP430" s="57">
        <v>46275.458333333336</v>
      </c>
      <c r="AR430" t="s">
        <v>218</v>
      </c>
      <c r="AS430" t="s">
        <v>589</v>
      </c>
      <c r="AT430" t="s">
        <v>230</v>
      </c>
      <c r="AU430">
        <v>20260910</v>
      </c>
      <c r="AV430" t="s">
        <v>221</v>
      </c>
      <c r="AW430" t="s">
        <v>887</v>
      </c>
      <c r="AX430" t="s">
        <v>222</v>
      </c>
      <c r="BA430" s="57">
        <v>46275.458333333336</v>
      </c>
      <c r="BB430" t="s">
        <v>6023</v>
      </c>
      <c r="BC430">
        <v>2026</v>
      </c>
      <c r="BD430">
        <v>9</v>
      </c>
      <c r="BE430">
        <v>10</v>
      </c>
      <c r="BF430" s="6">
        <f t="shared" si="18"/>
        <v>46275</v>
      </c>
      <c r="BG430">
        <f t="shared" si="19"/>
        <v>-0.45833333333575865</v>
      </c>
      <c r="BH430" t="str">
        <f t="shared" si="20"/>
        <v>COMPLY</v>
      </c>
      <c r="BI430" t="str">
        <f>VLOOKUP(H430,Sheet2!$A$1:$B$270,2,FALSE)</f>
        <v>NGANJUK</v>
      </c>
    </row>
    <row r="431" spans="1:61">
      <c r="A431">
        <v>430</v>
      </c>
      <c r="B431">
        <v>1002583958</v>
      </c>
      <c r="C431">
        <v>3</v>
      </c>
      <c r="D431" t="s">
        <v>38</v>
      </c>
      <c r="E431">
        <v>5</v>
      </c>
      <c r="F431" t="s">
        <v>90</v>
      </c>
      <c r="G431" t="s">
        <v>93</v>
      </c>
      <c r="H431" t="s">
        <v>462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46277.489525462966</v>
      </c>
      <c r="P431" s="57">
        <v>46277.612326388888</v>
      </c>
      <c r="Q431">
        <v>69388914</v>
      </c>
      <c r="S431">
        <v>152627204346</v>
      </c>
      <c r="T431" t="s">
        <v>7683</v>
      </c>
      <c r="U431" t="s">
        <v>7684</v>
      </c>
      <c r="V431" t="s">
        <v>7685</v>
      </c>
      <c r="Z431">
        <v>112.019222</v>
      </c>
      <c r="AA431">
        <v>-7.68187</v>
      </c>
      <c r="AB431" t="s">
        <v>7686</v>
      </c>
      <c r="AC431" t="s">
        <v>236</v>
      </c>
      <c r="AL431" t="s">
        <v>217</v>
      </c>
      <c r="AM431" t="s">
        <v>7687</v>
      </c>
      <c r="AN431" t="s">
        <v>6</v>
      </c>
      <c r="AO431" s="57">
        <v>46365.496377314812</v>
      </c>
      <c r="AP431" s="57">
        <v>46278.333333333336</v>
      </c>
      <c r="AR431" t="s">
        <v>218</v>
      </c>
      <c r="AS431" t="s">
        <v>589</v>
      </c>
      <c r="AT431" t="s">
        <v>230</v>
      </c>
      <c r="AU431">
        <v>20260912</v>
      </c>
      <c r="AV431" t="s">
        <v>221</v>
      </c>
      <c r="AW431" t="s">
        <v>7437</v>
      </c>
      <c r="AX431" t="s">
        <v>222</v>
      </c>
      <c r="BA431" s="57">
        <v>46278.333333333336</v>
      </c>
      <c r="BB431" t="s">
        <v>7687</v>
      </c>
      <c r="BC431">
        <v>2026</v>
      </c>
      <c r="BD431">
        <v>9</v>
      </c>
      <c r="BE431">
        <v>12</v>
      </c>
      <c r="BF431" s="6">
        <f t="shared" si="18"/>
        <v>46277</v>
      </c>
      <c r="BG431">
        <f t="shared" si="19"/>
        <v>-1.3333333333357587</v>
      </c>
      <c r="BH431" t="str">
        <f t="shared" si="20"/>
        <v>COMPLY</v>
      </c>
      <c r="BI431" t="str">
        <f>VLOOKUP(H431,Sheet2!$A$1:$B$270,2,FALSE)</f>
        <v>NGANJUK</v>
      </c>
    </row>
    <row r="432" spans="1:61">
      <c r="A432">
        <v>431</v>
      </c>
      <c r="B432">
        <v>1002566882</v>
      </c>
      <c r="C432">
        <v>3</v>
      </c>
      <c r="D432" t="s">
        <v>38</v>
      </c>
      <c r="E432">
        <v>5</v>
      </c>
      <c r="F432" t="s">
        <v>90</v>
      </c>
      <c r="G432" t="s">
        <v>93</v>
      </c>
      <c r="H432" t="s">
        <v>311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46267.402048611111</v>
      </c>
      <c r="P432" s="57">
        <v>46267.603159722225</v>
      </c>
      <c r="Q432">
        <v>69382040</v>
      </c>
      <c r="S432">
        <v>152641205424</v>
      </c>
      <c r="T432" t="s">
        <v>1912</v>
      </c>
      <c r="U432" t="s">
        <v>2031</v>
      </c>
      <c r="V432" t="s">
        <v>2032</v>
      </c>
      <c r="Z432">
        <v>112.048062868416</v>
      </c>
      <c r="AA432">
        <v>-7.67264991606298</v>
      </c>
      <c r="AB432" t="s">
        <v>2033</v>
      </c>
      <c r="AC432" t="s">
        <v>216</v>
      </c>
      <c r="AL432" t="s">
        <v>217</v>
      </c>
      <c r="AM432" t="s">
        <v>1911</v>
      </c>
      <c r="AN432" t="s">
        <v>6</v>
      </c>
      <c r="AO432" s="57">
        <v>46062.402870370373</v>
      </c>
      <c r="AP432" s="57">
        <v>46268.333333333336</v>
      </c>
      <c r="AR432" t="s">
        <v>218</v>
      </c>
      <c r="AS432" t="s">
        <v>589</v>
      </c>
      <c r="AT432" t="s">
        <v>230</v>
      </c>
      <c r="AU432">
        <v>20260902</v>
      </c>
      <c r="AV432" t="s">
        <v>221</v>
      </c>
      <c r="AW432" t="s">
        <v>884</v>
      </c>
      <c r="AX432" t="s">
        <v>222</v>
      </c>
      <c r="BA432" s="57">
        <v>46268.333333333336</v>
      </c>
      <c r="BB432" t="s">
        <v>1911</v>
      </c>
      <c r="BC432">
        <v>2026</v>
      </c>
      <c r="BD432">
        <v>9</v>
      </c>
      <c r="BE432">
        <v>2</v>
      </c>
      <c r="BF432" s="6">
        <f t="shared" si="18"/>
        <v>46267</v>
      </c>
      <c r="BG432">
        <f t="shared" si="19"/>
        <v>-1.3333333333357587</v>
      </c>
      <c r="BH432" t="str">
        <f t="shared" si="20"/>
        <v>COMPLY</v>
      </c>
      <c r="BI432" t="str">
        <f>VLOOKUP(H432,Sheet2!$A$1:$B$270,2,FALSE)</f>
        <v>NGANJUK</v>
      </c>
    </row>
    <row r="433" spans="1:61">
      <c r="A433">
        <v>432</v>
      </c>
      <c r="B433">
        <v>1002579624</v>
      </c>
      <c r="C433">
        <v>3</v>
      </c>
      <c r="D433" t="s">
        <v>38</v>
      </c>
      <c r="E433">
        <v>5</v>
      </c>
      <c r="F433" t="s">
        <v>90</v>
      </c>
      <c r="G433" t="s">
        <v>93</v>
      </c>
      <c r="H433" t="s">
        <v>311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46274.787465277775</v>
      </c>
      <c r="P433" s="57">
        <v>46275.620324074072</v>
      </c>
      <c r="Q433">
        <v>69387228</v>
      </c>
      <c r="S433">
        <v>152641205966</v>
      </c>
      <c r="T433" t="s">
        <v>5895</v>
      </c>
      <c r="U433" t="s">
        <v>5896</v>
      </c>
      <c r="V433" t="s">
        <v>5897</v>
      </c>
      <c r="Z433">
        <v>112.0581091</v>
      </c>
      <c r="AA433">
        <v>-7.6770953999999998</v>
      </c>
      <c r="AB433" t="s">
        <v>5898</v>
      </c>
      <c r="AC433" t="s">
        <v>236</v>
      </c>
      <c r="AL433" t="s">
        <v>217</v>
      </c>
      <c r="AM433" t="s">
        <v>5899</v>
      </c>
      <c r="AN433" t="s">
        <v>6</v>
      </c>
      <c r="AO433" s="57">
        <v>46274.788148148145</v>
      </c>
      <c r="AP433" s="57">
        <v>46275.625</v>
      </c>
      <c r="AR433" t="s">
        <v>218</v>
      </c>
      <c r="AS433" t="s">
        <v>589</v>
      </c>
      <c r="AT433" t="s">
        <v>230</v>
      </c>
      <c r="AU433">
        <v>20260910</v>
      </c>
      <c r="AV433" t="s">
        <v>221</v>
      </c>
      <c r="AW433" t="s">
        <v>889</v>
      </c>
      <c r="AX433" t="s">
        <v>222</v>
      </c>
      <c r="BA433" s="57">
        <v>46275.625</v>
      </c>
      <c r="BB433" t="s">
        <v>5899</v>
      </c>
      <c r="BC433">
        <v>2026</v>
      </c>
      <c r="BD433">
        <v>9</v>
      </c>
      <c r="BE433">
        <v>10</v>
      </c>
      <c r="BF433" s="6">
        <f t="shared" si="18"/>
        <v>46275</v>
      </c>
      <c r="BG433">
        <f t="shared" si="19"/>
        <v>-0.625</v>
      </c>
      <c r="BH433" t="str">
        <f t="shared" si="20"/>
        <v>COMPLY</v>
      </c>
      <c r="BI433" t="str">
        <f>VLOOKUP(H433,Sheet2!$A$1:$B$270,2,FALSE)</f>
        <v>NGANJUK</v>
      </c>
    </row>
    <row r="434" spans="1:61">
      <c r="A434">
        <v>433</v>
      </c>
      <c r="B434">
        <v>1002578048</v>
      </c>
      <c r="C434">
        <v>3</v>
      </c>
      <c r="D434" t="s">
        <v>38</v>
      </c>
      <c r="E434">
        <v>5</v>
      </c>
      <c r="F434" t="s">
        <v>90</v>
      </c>
      <c r="G434" t="s">
        <v>93</v>
      </c>
      <c r="H434" t="s">
        <v>311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46274.387453703705</v>
      </c>
      <c r="P434" s="57">
        <v>46274.691550925927</v>
      </c>
      <c r="Q434">
        <v>69386560</v>
      </c>
      <c r="S434">
        <v>152641205603</v>
      </c>
      <c r="T434" t="s">
        <v>6299</v>
      </c>
      <c r="U434" t="s">
        <v>6300</v>
      </c>
      <c r="V434" t="s">
        <v>6301</v>
      </c>
      <c r="Z434">
        <v>112.072108872234</v>
      </c>
      <c r="AA434">
        <v>-7.63895296701833</v>
      </c>
      <c r="AB434" t="s">
        <v>6302</v>
      </c>
      <c r="AC434" t="s">
        <v>216</v>
      </c>
      <c r="AL434" t="s">
        <v>217</v>
      </c>
      <c r="AM434" t="s">
        <v>6303</v>
      </c>
      <c r="AN434" t="s">
        <v>6</v>
      </c>
      <c r="AO434" s="57">
        <v>46274.402858796297</v>
      </c>
      <c r="AP434" s="57">
        <v>46275.458333333336</v>
      </c>
      <c r="AR434" t="s">
        <v>218</v>
      </c>
      <c r="AS434" t="s">
        <v>589</v>
      </c>
      <c r="AT434" t="s">
        <v>230</v>
      </c>
      <c r="AU434">
        <v>20260909</v>
      </c>
      <c r="AV434" t="s">
        <v>221</v>
      </c>
      <c r="AW434" t="s">
        <v>884</v>
      </c>
      <c r="AX434" t="s">
        <v>222</v>
      </c>
      <c r="BA434" s="57">
        <v>46275.458333333336</v>
      </c>
      <c r="BB434" t="s">
        <v>6303</v>
      </c>
      <c r="BC434">
        <v>2026</v>
      </c>
      <c r="BD434">
        <v>9</v>
      </c>
      <c r="BE434">
        <v>9</v>
      </c>
      <c r="BF434" s="6">
        <f t="shared" si="18"/>
        <v>46274</v>
      </c>
      <c r="BG434">
        <f t="shared" si="19"/>
        <v>-1.4583333333357587</v>
      </c>
      <c r="BH434" t="str">
        <f t="shared" si="20"/>
        <v>COMPLY</v>
      </c>
      <c r="BI434" t="str">
        <f>VLOOKUP(H434,Sheet2!$A$1:$B$270,2,FALSE)</f>
        <v>NGANJUK</v>
      </c>
    </row>
    <row r="435" spans="1:61">
      <c r="A435">
        <v>434</v>
      </c>
      <c r="B435">
        <v>1002583639</v>
      </c>
      <c r="C435">
        <v>3</v>
      </c>
      <c r="D435" t="s">
        <v>38</v>
      </c>
      <c r="E435">
        <v>5</v>
      </c>
      <c r="F435" t="s">
        <v>90</v>
      </c>
      <c r="G435" t="s">
        <v>93</v>
      </c>
      <c r="H435" t="s">
        <v>311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46276.774953703702</v>
      </c>
      <c r="P435" s="57">
        <v>46277.561932870369</v>
      </c>
      <c r="Q435">
        <v>69388750</v>
      </c>
      <c r="S435">
        <v>152641205968</v>
      </c>
      <c r="T435" t="s">
        <v>7688</v>
      </c>
      <c r="U435" t="s">
        <v>7689</v>
      </c>
      <c r="V435" t="s">
        <v>7690</v>
      </c>
      <c r="Z435">
        <v>112.04236485064</v>
      </c>
      <c r="AA435">
        <v>-7.6387559126673299</v>
      </c>
      <c r="AB435" t="s">
        <v>7691</v>
      </c>
      <c r="AC435" t="s">
        <v>216</v>
      </c>
      <c r="AL435" t="s">
        <v>217</v>
      </c>
      <c r="AM435" t="s">
        <v>7692</v>
      </c>
      <c r="AN435" t="s">
        <v>6</v>
      </c>
      <c r="AO435" s="57">
        <v>46335.777673611112</v>
      </c>
      <c r="AP435" s="57">
        <v>46277.625</v>
      </c>
      <c r="AR435" t="s">
        <v>218</v>
      </c>
      <c r="AS435" t="s">
        <v>589</v>
      </c>
      <c r="AT435" t="s">
        <v>230</v>
      </c>
      <c r="AU435">
        <v>20260912</v>
      </c>
      <c r="AV435" t="s">
        <v>221</v>
      </c>
      <c r="AW435" t="s">
        <v>7118</v>
      </c>
      <c r="AX435" t="s">
        <v>222</v>
      </c>
      <c r="BA435" s="57">
        <v>46277.625</v>
      </c>
      <c r="BB435" t="s">
        <v>7692</v>
      </c>
      <c r="BC435">
        <v>2026</v>
      </c>
      <c r="BD435">
        <v>9</v>
      </c>
      <c r="BE435">
        <v>12</v>
      </c>
      <c r="BF435" s="6">
        <f t="shared" si="18"/>
        <v>46277</v>
      </c>
      <c r="BG435">
        <f t="shared" si="19"/>
        <v>-0.625</v>
      </c>
      <c r="BH435" t="str">
        <f t="shared" si="20"/>
        <v>COMPLY</v>
      </c>
      <c r="BI435" t="str">
        <f>VLOOKUP(H435,Sheet2!$A$1:$B$270,2,FALSE)</f>
        <v>NGANJUK</v>
      </c>
    </row>
    <row r="436" spans="1:61">
      <c r="A436">
        <v>435</v>
      </c>
      <c r="B436">
        <v>1002588181</v>
      </c>
      <c r="C436">
        <v>3</v>
      </c>
      <c r="D436" t="s">
        <v>38</v>
      </c>
      <c r="E436">
        <v>5</v>
      </c>
      <c r="F436" t="s">
        <v>90</v>
      </c>
      <c r="G436" t="s">
        <v>93</v>
      </c>
      <c r="H436" t="s">
        <v>311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46280.412511574075</v>
      </c>
      <c r="P436" s="57">
        <v>46280.686423611114</v>
      </c>
      <c r="Q436">
        <v>69390427</v>
      </c>
      <c r="S436">
        <v>152641205608</v>
      </c>
      <c r="T436" t="s">
        <v>7693</v>
      </c>
      <c r="U436" t="s">
        <v>7694</v>
      </c>
      <c r="V436" t="s">
        <v>7695</v>
      </c>
      <c r="Z436">
        <v>112.0129945</v>
      </c>
      <c r="AA436">
        <v>-7.6618128999999904</v>
      </c>
      <c r="AB436" t="s">
        <v>7696</v>
      </c>
      <c r="AC436" t="s">
        <v>236</v>
      </c>
      <c r="AL436" t="s">
        <v>217</v>
      </c>
      <c r="AM436" t="s">
        <v>7697</v>
      </c>
      <c r="AN436" t="s">
        <v>6</v>
      </c>
      <c r="AO436" t="s">
        <v>7698</v>
      </c>
      <c r="AP436" s="57">
        <v>46281.458333333336</v>
      </c>
      <c r="AR436" t="s">
        <v>218</v>
      </c>
      <c r="AS436" t="s">
        <v>589</v>
      </c>
      <c r="AT436" t="s">
        <v>344</v>
      </c>
      <c r="AU436">
        <v>20260915</v>
      </c>
      <c r="AV436" t="s">
        <v>221</v>
      </c>
      <c r="AW436" t="s">
        <v>2487</v>
      </c>
      <c r="AX436" t="s">
        <v>222</v>
      </c>
      <c r="BA436" s="57">
        <v>46281.458333333336</v>
      </c>
      <c r="BB436" t="s">
        <v>7697</v>
      </c>
      <c r="BC436">
        <v>2026</v>
      </c>
      <c r="BD436">
        <v>9</v>
      </c>
      <c r="BE436">
        <v>15</v>
      </c>
      <c r="BF436" s="6">
        <f t="shared" si="18"/>
        <v>46280</v>
      </c>
      <c r="BG436">
        <f t="shared" si="19"/>
        <v>-1.4583333333357587</v>
      </c>
      <c r="BH436" t="str">
        <f t="shared" si="20"/>
        <v>COMPLY</v>
      </c>
      <c r="BI436" t="str">
        <f>VLOOKUP(H436,Sheet2!$A$1:$B$270,2,FALSE)</f>
        <v>NGANJUK</v>
      </c>
    </row>
    <row r="437" spans="1:61">
      <c r="A437">
        <v>436</v>
      </c>
      <c r="B437">
        <v>1002567130</v>
      </c>
      <c r="C437">
        <v>3</v>
      </c>
      <c r="D437" t="s">
        <v>38</v>
      </c>
      <c r="E437">
        <v>5</v>
      </c>
      <c r="F437" t="s">
        <v>90</v>
      </c>
      <c r="G437" t="s">
        <v>90</v>
      </c>
      <c r="H437" t="s">
        <v>409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46267.444409722222</v>
      </c>
      <c r="P437" s="57">
        <v>46268.56759259259</v>
      </c>
      <c r="Q437">
        <v>69382124</v>
      </c>
      <c r="S437">
        <v>152610241443</v>
      </c>
      <c r="T437" t="s">
        <v>2121</v>
      </c>
      <c r="U437" t="s">
        <v>2122</v>
      </c>
      <c r="V437" t="s">
        <v>2123</v>
      </c>
      <c r="Z437">
        <v>112.010162584483</v>
      </c>
      <c r="AA437">
        <v>-7.7882147921386</v>
      </c>
      <c r="AB437" t="s">
        <v>2124</v>
      </c>
      <c r="AC437" t="s">
        <v>216</v>
      </c>
      <c r="AL437" t="s">
        <v>217</v>
      </c>
      <c r="AM437" t="s">
        <v>2125</v>
      </c>
      <c r="AN437" t="s">
        <v>6</v>
      </c>
      <c r="AO437" s="57">
        <v>46062.454895833333</v>
      </c>
      <c r="AP437" s="57">
        <v>46268.333333333336</v>
      </c>
      <c r="AR437" t="s">
        <v>218</v>
      </c>
      <c r="AS437" t="s">
        <v>219</v>
      </c>
      <c r="AT437" t="s">
        <v>230</v>
      </c>
      <c r="AU437">
        <v>20260903</v>
      </c>
      <c r="AV437" t="s">
        <v>221</v>
      </c>
      <c r="AW437" t="s">
        <v>883</v>
      </c>
      <c r="AX437" t="s">
        <v>222</v>
      </c>
      <c r="BA437" s="57">
        <v>46268.333333333336</v>
      </c>
      <c r="BB437" t="s">
        <v>2125</v>
      </c>
      <c r="BC437">
        <v>2026</v>
      </c>
      <c r="BD437">
        <v>9</v>
      </c>
      <c r="BE437">
        <v>3</v>
      </c>
      <c r="BF437" s="6">
        <f t="shared" si="18"/>
        <v>46268</v>
      </c>
      <c r="BG437">
        <f t="shared" si="19"/>
        <v>-0.33333333333575865</v>
      </c>
      <c r="BH437" t="str">
        <f t="shared" si="20"/>
        <v>COMPLY</v>
      </c>
      <c r="BI437" t="str">
        <f>VLOOKUP(H437,Sheet2!$A$1:$B$270,2,FALSE)</f>
        <v>KEDIRI</v>
      </c>
    </row>
    <row r="438" spans="1:61">
      <c r="A438">
        <v>437</v>
      </c>
      <c r="B438">
        <v>1002570108</v>
      </c>
      <c r="C438">
        <v>3</v>
      </c>
      <c r="D438" t="s">
        <v>38</v>
      </c>
      <c r="E438">
        <v>5</v>
      </c>
      <c r="F438" t="s">
        <v>90</v>
      </c>
      <c r="G438" t="s">
        <v>90</v>
      </c>
      <c r="H438" t="s">
        <v>409</v>
      </c>
      <c r="I438" t="s">
        <v>212</v>
      </c>
      <c r="J438" t="s">
        <v>213</v>
      </c>
      <c r="K438" t="s">
        <v>149</v>
      </c>
      <c r="M438" t="s">
        <v>76</v>
      </c>
      <c r="N438" t="s">
        <v>215</v>
      </c>
      <c r="O438" s="57">
        <v>46268.624583333331</v>
      </c>
      <c r="P438" s="57">
        <v>46268.732511574075</v>
      </c>
      <c r="Q438">
        <v>69379989</v>
      </c>
      <c r="S438">
        <v>152610241455</v>
      </c>
      <c r="T438" t="s">
        <v>2742</v>
      </c>
      <c r="U438" t="s">
        <v>2743</v>
      </c>
      <c r="V438" t="s">
        <v>2744</v>
      </c>
      <c r="Z438">
        <v>112.016766</v>
      </c>
      <c r="AA438">
        <v>-7.7785650000000004</v>
      </c>
      <c r="AB438" t="s">
        <v>2745</v>
      </c>
      <c r="AC438" t="s">
        <v>216</v>
      </c>
      <c r="AL438" t="s">
        <v>217</v>
      </c>
      <c r="AM438" t="s">
        <v>1471</v>
      </c>
      <c r="AN438" t="s">
        <v>6</v>
      </c>
      <c r="AO438" s="57">
        <v>46090.64261574074</v>
      </c>
      <c r="AR438" t="s">
        <v>218</v>
      </c>
      <c r="AS438" t="s">
        <v>219</v>
      </c>
      <c r="AT438" t="s">
        <v>230</v>
      </c>
      <c r="AU438">
        <v>20260903</v>
      </c>
      <c r="AV438" t="s">
        <v>221</v>
      </c>
      <c r="AW438" t="s">
        <v>578</v>
      </c>
      <c r="AX438" t="s">
        <v>222</v>
      </c>
      <c r="BA438" s="57">
        <v>46268.291666666664</v>
      </c>
      <c r="BB438" t="s">
        <v>1471</v>
      </c>
      <c r="BC438">
        <v>2026</v>
      </c>
      <c r="BD438">
        <v>9</v>
      </c>
      <c r="BE438">
        <v>3</v>
      </c>
      <c r="BF438" s="6">
        <f t="shared" si="18"/>
        <v>46268</v>
      </c>
      <c r="BG438">
        <f t="shared" si="19"/>
        <v>-0.29166666666424135</v>
      </c>
      <c r="BH438" t="str">
        <f t="shared" si="20"/>
        <v>COMPLY</v>
      </c>
      <c r="BI438" t="str">
        <f>VLOOKUP(H438,Sheet2!$A$1:$B$270,2,FALSE)</f>
        <v>KEDIRI</v>
      </c>
    </row>
    <row r="439" spans="1:61">
      <c r="A439">
        <v>438</v>
      </c>
      <c r="B439">
        <v>1002571489</v>
      </c>
      <c r="C439">
        <v>3</v>
      </c>
      <c r="D439" t="s">
        <v>38</v>
      </c>
      <c r="E439">
        <v>5</v>
      </c>
      <c r="F439" t="s">
        <v>90</v>
      </c>
      <c r="G439" t="s">
        <v>90</v>
      </c>
      <c r="H439" t="s">
        <v>409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46269.529814814814</v>
      </c>
      <c r="P439" s="57">
        <v>46269.76021990741</v>
      </c>
      <c r="Q439">
        <v>69383815</v>
      </c>
      <c r="S439">
        <v>152610241594</v>
      </c>
      <c r="T439" t="s">
        <v>5130</v>
      </c>
      <c r="U439" t="s">
        <v>5131</v>
      </c>
      <c r="V439" t="s">
        <v>5132</v>
      </c>
      <c r="Z439">
        <v>112.018977999687</v>
      </c>
      <c r="AA439">
        <v>-7.8194760730292998</v>
      </c>
      <c r="AB439" t="s">
        <v>5133</v>
      </c>
      <c r="AC439" t="s">
        <v>216</v>
      </c>
      <c r="AL439" t="s">
        <v>217</v>
      </c>
      <c r="AM439" t="s">
        <v>5134</v>
      </c>
      <c r="AN439" t="s">
        <v>6</v>
      </c>
      <c r="AO439" s="57">
        <v>46121.538124999999</v>
      </c>
      <c r="AP439" s="57">
        <v>46270.541666666664</v>
      </c>
      <c r="AR439" t="s">
        <v>218</v>
      </c>
      <c r="AS439" t="s">
        <v>219</v>
      </c>
      <c r="AT439" t="s">
        <v>230</v>
      </c>
      <c r="AU439">
        <v>20260904</v>
      </c>
      <c r="AV439" t="s">
        <v>221</v>
      </c>
      <c r="AW439" t="s">
        <v>881</v>
      </c>
      <c r="AX439" t="s">
        <v>222</v>
      </c>
      <c r="BA439" s="57">
        <v>46270.541666666664</v>
      </c>
      <c r="BB439" t="s">
        <v>5134</v>
      </c>
      <c r="BC439">
        <v>2026</v>
      </c>
      <c r="BD439">
        <v>9</v>
      </c>
      <c r="BE439">
        <v>4</v>
      </c>
      <c r="BF439" s="6">
        <f t="shared" si="18"/>
        <v>46269</v>
      </c>
      <c r="BG439">
        <f t="shared" si="19"/>
        <v>-1.5416666666642413</v>
      </c>
      <c r="BH439" t="str">
        <f t="shared" si="20"/>
        <v>COMPLY</v>
      </c>
      <c r="BI439" t="str">
        <f>VLOOKUP(H439,Sheet2!$A$1:$B$270,2,FALSE)</f>
        <v>KEDIRI</v>
      </c>
    </row>
    <row r="440" spans="1:61">
      <c r="A440">
        <v>439</v>
      </c>
      <c r="B440">
        <v>1002571064</v>
      </c>
      <c r="C440">
        <v>3</v>
      </c>
      <c r="D440" t="s">
        <v>38</v>
      </c>
      <c r="E440">
        <v>5</v>
      </c>
      <c r="F440" t="s">
        <v>90</v>
      </c>
      <c r="G440" t="s">
        <v>90</v>
      </c>
      <c r="H440" t="s">
        <v>409</v>
      </c>
      <c r="I440" t="s">
        <v>212</v>
      </c>
      <c r="J440" t="s">
        <v>213</v>
      </c>
      <c r="K440" t="s">
        <v>149</v>
      </c>
      <c r="M440" t="s">
        <v>76</v>
      </c>
      <c r="N440" t="s">
        <v>215</v>
      </c>
      <c r="O440" s="57">
        <v>46269.418981481482</v>
      </c>
      <c r="P440" s="57">
        <v>46269.624803240738</v>
      </c>
      <c r="Q440">
        <v>69379979</v>
      </c>
      <c r="S440">
        <v>152610241456</v>
      </c>
      <c r="T440" t="s">
        <v>2742</v>
      </c>
      <c r="U440" t="s">
        <v>4970</v>
      </c>
      <c r="V440" t="s">
        <v>4971</v>
      </c>
      <c r="Z440">
        <v>112.016766</v>
      </c>
      <c r="AA440">
        <v>-7.7785650000000004</v>
      </c>
      <c r="AB440" t="s">
        <v>4972</v>
      </c>
      <c r="AC440" t="s">
        <v>216</v>
      </c>
      <c r="AL440" t="s">
        <v>217</v>
      </c>
      <c r="AM440" t="s">
        <v>1471</v>
      </c>
      <c r="AN440" t="s">
        <v>6</v>
      </c>
      <c r="AO440" s="57">
        <v>46121.423680555556</v>
      </c>
      <c r="AR440" t="s">
        <v>218</v>
      </c>
      <c r="AS440" t="s">
        <v>219</v>
      </c>
      <c r="AT440" t="s">
        <v>230</v>
      </c>
      <c r="AU440">
        <v>20260904</v>
      </c>
      <c r="AV440" t="s">
        <v>221</v>
      </c>
      <c r="AW440" t="s">
        <v>545</v>
      </c>
      <c r="AX440" t="s">
        <v>222</v>
      </c>
      <c r="BA440" s="57">
        <v>46269.291666666664</v>
      </c>
      <c r="BB440" t="s">
        <v>1471</v>
      </c>
      <c r="BC440">
        <v>2026</v>
      </c>
      <c r="BD440">
        <v>9</v>
      </c>
      <c r="BE440">
        <v>4</v>
      </c>
      <c r="BF440" s="6">
        <f t="shared" si="18"/>
        <v>46269</v>
      </c>
      <c r="BG440">
        <f t="shared" si="19"/>
        <v>-0.29166666666424135</v>
      </c>
      <c r="BH440" t="str">
        <f t="shared" si="20"/>
        <v>COMPLY</v>
      </c>
      <c r="BI440" t="str">
        <f>VLOOKUP(H440,Sheet2!$A$1:$B$270,2,FALSE)</f>
        <v>KEDIRI</v>
      </c>
    </row>
    <row r="441" spans="1:61">
      <c r="A441">
        <v>440</v>
      </c>
      <c r="B441">
        <v>1002573364</v>
      </c>
      <c r="C441">
        <v>3</v>
      </c>
      <c r="D441" t="s">
        <v>38</v>
      </c>
      <c r="E441">
        <v>5</v>
      </c>
      <c r="F441" t="s">
        <v>90</v>
      </c>
      <c r="G441" t="s">
        <v>90</v>
      </c>
      <c r="H441" t="s">
        <v>409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46270.716620370367</v>
      </c>
      <c r="P441" s="57">
        <v>46272.599421296298</v>
      </c>
      <c r="Q441">
        <v>69384653</v>
      </c>
      <c r="S441">
        <v>152610241467</v>
      </c>
      <c r="T441" t="s">
        <v>4496</v>
      </c>
      <c r="U441" t="s">
        <v>4497</v>
      </c>
      <c r="V441" t="s">
        <v>4498</v>
      </c>
      <c r="Z441">
        <v>112.0109538</v>
      </c>
      <c r="AA441">
        <v>-7.8071612999999997</v>
      </c>
      <c r="AB441" t="s">
        <v>4499</v>
      </c>
      <c r="AC441" t="s">
        <v>216</v>
      </c>
      <c r="AL441" t="s">
        <v>217</v>
      </c>
      <c r="AM441" t="s">
        <v>4500</v>
      </c>
      <c r="AN441" t="s">
        <v>6</v>
      </c>
      <c r="AO441" s="57">
        <v>46151.725914351853</v>
      </c>
      <c r="AP441" s="57">
        <v>46272.333333333336</v>
      </c>
      <c r="AR441" t="s">
        <v>218</v>
      </c>
      <c r="AS441" t="s">
        <v>219</v>
      </c>
      <c r="AT441" t="s">
        <v>230</v>
      </c>
      <c r="AU441">
        <v>20260907</v>
      </c>
      <c r="AV441" t="s">
        <v>221</v>
      </c>
      <c r="AW441" t="s">
        <v>883</v>
      </c>
      <c r="AX441" t="s">
        <v>222</v>
      </c>
      <c r="BA441" s="57">
        <v>46272.333333333336</v>
      </c>
      <c r="BB441" t="s">
        <v>4500</v>
      </c>
      <c r="BC441">
        <v>2026</v>
      </c>
      <c r="BD441">
        <v>9</v>
      </c>
      <c r="BE441">
        <v>7</v>
      </c>
      <c r="BF441" s="6">
        <f t="shared" si="18"/>
        <v>46272</v>
      </c>
      <c r="BG441">
        <f t="shared" si="19"/>
        <v>-0.33333333333575865</v>
      </c>
      <c r="BH441" t="str">
        <f t="shared" si="20"/>
        <v>COMPLY</v>
      </c>
      <c r="BI441" t="str">
        <f>VLOOKUP(H441,Sheet2!$A$1:$B$270,2,FALSE)</f>
        <v>KEDIRI</v>
      </c>
    </row>
    <row r="442" spans="1:61">
      <c r="A442">
        <v>441</v>
      </c>
      <c r="B442">
        <v>1002574619</v>
      </c>
      <c r="C442">
        <v>3</v>
      </c>
      <c r="D442" t="s">
        <v>38</v>
      </c>
      <c r="E442">
        <v>5</v>
      </c>
      <c r="F442" t="s">
        <v>90</v>
      </c>
      <c r="G442" t="s">
        <v>90</v>
      </c>
      <c r="H442" t="s">
        <v>409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46272.481215277781</v>
      </c>
      <c r="P442" s="57">
        <v>46274.467905092592</v>
      </c>
      <c r="Q442">
        <v>69385154</v>
      </c>
      <c r="S442">
        <v>152610241606</v>
      </c>
      <c r="T442" t="s">
        <v>5376</v>
      </c>
      <c r="U442" t="s">
        <v>5377</v>
      </c>
      <c r="V442" t="s">
        <v>5378</v>
      </c>
      <c r="Z442">
        <v>112.042089253664</v>
      </c>
      <c r="AA442">
        <v>-7.8080396953444904</v>
      </c>
      <c r="AB442" t="s">
        <v>5379</v>
      </c>
      <c r="AC442" t="s">
        <v>216</v>
      </c>
      <c r="AL442" t="s">
        <v>217</v>
      </c>
      <c r="AM442" t="s">
        <v>4206</v>
      </c>
      <c r="AN442" t="s">
        <v>6</v>
      </c>
      <c r="AO442" s="57">
        <v>46212.486145833333</v>
      </c>
      <c r="AP442" s="57">
        <v>46273.333333333336</v>
      </c>
      <c r="AR442" t="s">
        <v>218</v>
      </c>
      <c r="AS442" t="s">
        <v>219</v>
      </c>
      <c r="AT442" t="s">
        <v>230</v>
      </c>
      <c r="AU442">
        <v>20260909</v>
      </c>
      <c r="AV442" t="s">
        <v>221</v>
      </c>
      <c r="AW442" t="s">
        <v>886</v>
      </c>
      <c r="AX442" t="s">
        <v>222</v>
      </c>
      <c r="BA442" s="57">
        <v>46273.333333333336</v>
      </c>
      <c r="BB442" t="s">
        <v>4206</v>
      </c>
      <c r="BC442">
        <v>2026</v>
      </c>
      <c r="BD442">
        <v>9</v>
      </c>
      <c r="BE442">
        <v>9</v>
      </c>
      <c r="BF442" s="6">
        <f t="shared" si="18"/>
        <v>46274</v>
      </c>
      <c r="BG442">
        <f t="shared" si="19"/>
        <v>0.66666666666424135</v>
      </c>
      <c r="BH442" t="str">
        <f t="shared" si="20"/>
        <v>COMPLY</v>
      </c>
      <c r="BI442" t="str">
        <f>VLOOKUP(H442,Sheet2!$A$1:$B$270,2,FALSE)</f>
        <v>KEDIRI</v>
      </c>
    </row>
    <row r="443" spans="1:61">
      <c r="A443">
        <v>442</v>
      </c>
      <c r="B443">
        <v>1002577909</v>
      </c>
      <c r="C443">
        <v>3</v>
      </c>
      <c r="D443" t="s">
        <v>38</v>
      </c>
      <c r="E443">
        <v>5</v>
      </c>
      <c r="F443" t="s">
        <v>90</v>
      </c>
      <c r="G443" t="s">
        <v>90</v>
      </c>
      <c r="H443" t="s">
        <v>409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46274.349953703706</v>
      </c>
      <c r="P443" s="57">
        <v>46276.626805555556</v>
      </c>
      <c r="Q443">
        <v>69386503</v>
      </c>
      <c r="S443">
        <v>152610241611</v>
      </c>
      <c r="T443" t="s">
        <v>5624</v>
      </c>
      <c r="U443" t="s">
        <v>5625</v>
      </c>
      <c r="V443" t="s">
        <v>5626</v>
      </c>
      <c r="Z443">
        <v>112.06008888781</v>
      </c>
      <c r="AA443">
        <v>-7.8639978940553501</v>
      </c>
      <c r="AB443" t="s">
        <v>5627</v>
      </c>
      <c r="AC443" t="s">
        <v>216</v>
      </c>
      <c r="AL443" t="s">
        <v>217</v>
      </c>
      <c r="AM443" t="s">
        <v>5628</v>
      </c>
      <c r="AN443" t="s">
        <v>6</v>
      </c>
      <c r="AO443" s="57">
        <v>46274.350868055553</v>
      </c>
      <c r="AP443" s="57">
        <v>46275.333333333336</v>
      </c>
      <c r="AR443" t="s">
        <v>218</v>
      </c>
      <c r="AS443" t="s">
        <v>219</v>
      </c>
      <c r="AT443" t="s">
        <v>344</v>
      </c>
      <c r="AU443">
        <v>20260911</v>
      </c>
      <c r="AV443" t="s">
        <v>221</v>
      </c>
      <c r="AW443" t="s">
        <v>1575</v>
      </c>
      <c r="AX443" t="s">
        <v>222</v>
      </c>
      <c r="BA443" s="57">
        <v>46275.333333333336</v>
      </c>
      <c r="BB443" t="s">
        <v>5628</v>
      </c>
      <c r="BC443">
        <v>2026</v>
      </c>
      <c r="BD443">
        <v>9</v>
      </c>
      <c r="BE443">
        <v>11</v>
      </c>
      <c r="BF443" s="6">
        <f t="shared" si="18"/>
        <v>46276</v>
      </c>
      <c r="BG443">
        <f t="shared" si="19"/>
        <v>0.66666666666424135</v>
      </c>
      <c r="BH443" t="str">
        <f t="shared" si="20"/>
        <v>COMPLY</v>
      </c>
      <c r="BI443" t="str">
        <f>VLOOKUP(H443,Sheet2!$A$1:$B$270,2,FALSE)</f>
        <v>KEDIRI</v>
      </c>
    </row>
    <row r="444" spans="1:61">
      <c r="A444">
        <v>443</v>
      </c>
      <c r="B444">
        <v>1002581175</v>
      </c>
      <c r="C444">
        <v>3</v>
      </c>
      <c r="D444" t="s">
        <v>38</v>
      </c>
      <c r="E444">
        <v>5</v>
      </c>
      <c r="F444" t="s">
        <v>90</v>
      </c>
      <c r="G444" t="s">
        <v>90</v>
      </c>
      <c r="H444" t="s">
        <v>409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46275.631203703706</v>
      </c>
      <c r="P444" s="57">
        <v>46276.755520833336</v>
      </c>
      <c r="Q444">
        <v>69387850</v>
      </c>
      <c r="S444">
        <v>152610241627</v>
      </c>
      <c r="T444" t="s">
        <v>6685</v>
      </c>
      <c r="U444" t="s">
        <v>6686</v>
      </c>
      <c r="V444" t="s">
        <v>6687</v>
      </c>
      <c r="Z444">
        <v>112.013453990221</v>
      </c>
      <c r="AA444">
        <v>-7.80841404818658</v>
      </c>
      <c r="AB444" t="s">
        <v>6688</v>
      </c>
      <c r="AC444" t="s">
        <v>216</v>
      </c>
      <c r="AL444" t="s">
        <v>217</v>
      </c>
      <c r="AM444" t="s">
        <v>6522</v>
      </c>
      <c r="AN444" t="s">
        <v>6</v>
      </c>
      <c r="AO444" s="57">
        <v>46304.632025462961</v>
      </c>
      <c r="AP444" s="57">
        <v>46276.625</v>
      </c>
      <c r="AR444" t="s">
        <v>218</v>
      </c>
      <c r="AS444" t="s">
        <v>219</v>
      </c>
      <c r="AT444" t="s">
        <v>230</v>
      </c>
      <c r="AU444">
        <v>20260911</v>
      </c>
      <c r="AV444" t="s">
        <v>221</v>
      </c>
      <c r="AW444" t="s">
        <v>882</v>
      </c>
      <c r="AX444" t="s">
        <v>222</v>
      </c>
      <c r="BA444" s="57">
        <v>46276.625</v>
      </c>
      <c r="BB444" t="s">
        <v>6522</v>
      </c>
      <c r="BC444">
        <v>2026</v>
      </c>
      <c r="BD444">
        <v>9</v>
      </c>
      <c r="BE444">
        <v>11</v>
      </c>
      <c r="BF444" s="6">
        <f t="shared" si="18"/>
        <v>46276</v>
      </c>
      <c r="BG444">
        <f t="shared" si="19"/>
        <v>-0.625</v>
      </c>
      <c r="BH444" t="str">
        <f t="shared" si="20"/>
        <v>COMPLY</v>
      </c>
      <c r="BI444" t="str">
        <f>VLOOKUP(H444,Sheet2!$A$1:$B$270,2,FALSE)</f>
        <v>KEDIRI</v>
      </c>
    </row>
    <row r="445" spans="1:61">
      <c r="A445">
        <v>444</v>
      </c>
      <c r="B445">
        <v>1002586815</v>
      </c>
      <c r="C445">
        <v>3</v>
      </c>
      <c r="D445" t="s">
        <v>38</v>
      </c>
      <c r="E445">
        <v>5</v>
      </c>
      <c r="F445" t="s">
        <v>90</v>
      </c>
      <c r="G445" t="s">
        <v>90</v>
      </c>
      <c r="H445" t="s">
        <v>409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46279.610358796293</v>
      </c>
      <c r="P445" s="57">
        <v>46280.602523148147</v>
      </c>
      <c r="Q445">
        <v>69389987</v>
      </c>
      <c r="S445">
        <v>152610241371</v>
      </c>
      <c r="T445" t="s">
        <v>6694</v>
      </c>
      <c r="U445" t="s">
        <v>7699</v>
      </c>
      <c r="V445" t="s">
        <v>7700</v>
      </c>
      <c r="Z445">
        <v>112.013239417431</v>
      </c>
      <c r="AA445">
        <v>-7.8116011930206897</v>
      </c>
      <c r="AB445" t="s">
        <v>7701</v>
      </c>
      <c r="AC445" t="s">
        <v>236</v>
      </c>
      <c r="AL445" t="s">
        <v>217</v>
      </c>
      <c r="AM445" t="s">
        <v>7457</v>
      </c>
      <c r="AN445" t="s">
        <v>6</v>
      </c>
      <c r="AO445" t="s">
        <v>7161</v>
      </c>
      <c r="AP445" s="57">
        <v>46280.458333333336</v>
      </c>
      <c r="AR445" t="s">
        <v>218</v>
      </c>
      <c r="AS445" t="s">
        <v>219</v>
      </c>
      <c r="AT445" t="s">
        <v>230</v>
      </c>
      <c r="AU445">
        <v>20260915</v>
      </c>
      <c r="AV445" t="s">
        <v>221</v>
      </c>
      <c r="AW445" t="s">
        <v>7437</v>
      </c>
      <c r="AX445" t="s">
        <v>222</v>
      </c>
      <c r="BA445" s="57">
        <v>46280.458333333336</v>
      </c>
      <c r="BB445" t="s">
        <v>7457</v>
      </c>
      <c r="BC445">
        <v>2026</v>
      </c>
      <c r="BD445">
        <v>9</v>
      </c>
      <c r="BE445">
        <v>15</v>
      </c>
      <c r="BF445" s="6">
        <f t="shared" si="18"/>
        <v>46280</v>
      </c>
      <c r="BG445">
        <f t="shared" si="19"/>
        <v>-0.45833333333575865</v>
      </c>
      <c r="BH445" t="str">
        <f t="shared" si="20"/>
        <v>COMPLY</v>
      </c>
      <c r="BI445" t="str">
        <f>VLOOKUP(H445,Sheet2!$A$1:$B$270,2,FALSE)</f>
        <v>KEDIRI</v>
      </c>
    </row>
    <row r="446" spans="1:61">
      <c r="A446">
        <v>445</v>
      </c>
      <c r="B446">
        <v>1002588303</v>
      </c>
      <c r="C446">
        <v>3</v>
      </c>
      <c r="D446" t="s">
        <v>38</v>
      </c>
      <c r="E446">
        <v>5</v>
      </c>
      <c r="F446" t="s">
        <v>90</v>
      </c>
      <c r="G446" t="s">
        <v>90</v>
      </c>
      <c r="H446" t="s">
        <v>409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46280.429108796299</v>
      </c>
      <c r="P446" s="57">
        <v>46280.892939814818</v>
      </c>
      <c r="Q446">
        <v>69390458</v>
      </c>
      <c r="S446">
        <v>152610241507</v>
      </c>
      <c r="T446" t="s">
        <v>7702</v>
      </c>
      <c r="U446" t="s">
        <v>7703</v>
      </c>
      <c r="V446" t="s">
        <v>7704</v>
      </c>
      <c r="Z446">
        <v>112.04015132062599</v>
      </c>
      <c r="AA446">
        <v>-7.8079038640306404</v>
      </c>
      <c r="AB446" t="s">
        <v>7705</v>
      </c>
      <c r="AC446" t="s">
        <v>216</v>
      </c>
      <c r="AL446" t="s">
        <v>217</v>
      </c>
      <c r="AM446" t="s">
        <v>7049</v>
      </c>
      <c r="AN446" t="s">
        <v>6</v>
      </c>
      <c r="AO446" t="s">
        <v>7107</v>
      </c>
      <c r="AP446" s="57">
        <v>46281.333333333336</v>
      </c>
      <c r="AR446" t="s">
        <v>218</v>
      </c>
      <c r="AS446" t="s">
        <v>219</v>
      </c>
      <c r="AT446" t="s">
        <v>230</v>
      </c>
      <c r="AU446">
        <v>20260915</v>
      </c>
      <c r="AV446" t="s">
        <v>221</v>
      </c>
      <c r="AW446" t="s">
        <v>7081</v>
      </c>
      <c r="AX446" t="s">
        <v>222</v>
      </c>
      <c r="BA446" s="57">
        <v>46281.333333333336</v>
      </c>
      <c r="BB446" t="s">
        <v>7049</v>
      </c>
      <c r="BC446">
        <v>2026</v>
      </c>
      <c r="BD446">
        <v>9</v>
      </c>
      <c r="BE446">
        <v>15</v>
      </c>
      <c r="BF446" s="6">
        <f t="shared" si="18"/>
        <v>46280</v>
      </c>
      <c r="BG446">
        <f t="shared" si="19"/>
        <v>-1.3333333333357587</v>
      </c>
      <c r="BH446" t="str">
        <f t="shared" si="20"/>
        <v>COMPLY</v>
      </c>
      <c r="BI446" t="str">
        <f>VLOOKUP(H446,Sheet2!$A$1:$B$270,2,FALSE)</f>
        <v>KEDIRI</v>
      </c>
    </row>
    <row r="447" spans="1:61">
      <c r="A447">
        <v>446</v>
      </c>
      <c r="B447">
        <v>1002588363</v>
      </c>
      <c r="C447">
        <v>3</v>
      </c>
      <c r="D447" t="s">
        <v>38</v>
      </c>
      <c r="E447">
        <v>5</v>
      </c>
      <c r="F447" t="s">
        <v>90</v>
      </c>
      <c r="G447" t="s">
        <v>90</v>
      </c>
      <c r="H447" t="s">
        <v>409</v>
      </c>
      <c r="I447" t="s">
        <v>212</v>
      </c>
      <c r="J447" t="s">
        <v>213</v>
      </c>
      <c r="K447" t="s">
        <v>149</v>
      </c>
      <c r="L447" t="s">
        <v>214</v>
      </c>
      <c r="M447" t="s">
        <v>7706</v>
      </c>
      <c r="N447" t="s">
        <v>215</v>
      </c>
      <c r="O447" s="57">
        <v>46280.435416666667</v>
      </c>
      <c r="P447" s="57">
        <v>46281.414826388886</v>
      </c>
      <c r="Q447">
        <v>69390477</v>
      </c>
      <c r="S447">
        <v>152610241626</v>
      </c>
      <c r="T447" t="s">
        <v>7707</v>
      </c>
      <c r="U447" t="s">
        <v>7708</v>
      </c>
      <c r="V447" t="s">
        <v>7709</v>
      </c>
      <c r="Z447">
        <v>112.06066193593099</v>
      </c>
      <c r="AA447">
        <v>-7.8245445303244603</v>
      </c>
      <c r="AB447" t="s">
        <v>7710</v>
      </c>
      <c r="AC447" t="s">
        <v>236</v>
      </c>
      <c r="AL447" t="s">
        <v>217</v>
      </c>
      <c r="AM447" t="s">
        <v>7571</v>
      </c>
      <c r="AN447" t="s">
        <v>6</v>
      </c>
      <c r="AO447" t="s">
        <v>7431</v>
      </c>
      <c r="AP447" s="57">
        <v>46281.333333333336</v>
      </c>
      <c r="AR447" t="s">
        <v>7711</v>
      </c>
      <c r="AS447" t="s">
        <v>219</v>
      </c>
      <c r="AT447" t="s">
        <v>344</v>
      </c>
      <c r="AV447" t="s">
        <v>7712</v>
      </c>
      <c r="AW447" t="s">
        <v>1575</v>
      </c>
      <c r="AX447" t="s">
        <v>222</v>
      </c>
      <c r="BA447" s="57">
        <v>46281.333333333336</v>
      </c>
      <c r="BB447" t="s">
        <v>7571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str">
        <f>VLOOKUP(H447,Sheet2!$A$1:$B$270,2,FALSE)</f>
        <v>KEDIRI</v>
      </c>
    </row>
    <row r="448" spans="1:61">
      <c r="A448">
        <v>447</v>
      </c>
      <c r="B448">
        <v>1002574849</v>
      </c>
      <c r="C448">
        <v>3</v>
      </c>
      <c r="D448" t="s">
        <v>38</v>
      </c>
      <c r="E448">
        <v>5</v>
      </c>
      <c r="F448" t="s">
        <v>90</v>
      </c>
      <c r="G448" t="s">
        <v>90</v>
      </c>
      <c r="H448" t="s">
        <v>449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46272.537453703706</v>
      </c>
      <c r="P448" s="57">
        <v>46273.801400462966</v>
      </c>
      <c r="Q448">
        <v>69385252</v>
      </c>
      <c r="S448">
        <v>152640225980</v>
      </c>
      <c r="T448" t="s">
        <v>4243</v>
      </c>
      <c r="U448" t="s">
        <v>4244</v>
      </c>
      <c r="V448" t="s">
        <v>4245</v>
      </c>
      <c r="Z448">
        <v>112.005775161087</v>
      </c>
      <c r="AA448">
        <v>-7.8160398780370697</v>
      </c>
      <c r="AB448" t="s">
        <v>4246</v>
      </c>
      <c r="AC448" t="s">
        <v>216</v>
      </c>
      <c r="AL448" t="s">
        <v>217</v>
      </c>
      <c r="AM448" t="s">
        <v>3928</v>
      </c>
      <c r="AN448" t="s">
        <v>6</v>
      </c>
      <c r="AO448" s="57">
        <v>46212.538206018522</v>
      </c>
      <c r="AP448" s="57">
        <v>46273.541666666664</v>
      </c>
      <c r="AR448" t="s">
        <v>218</v>
      </c>
      <c r="AS448" t="s">
        <v>556</v>
      </c>
      <c r="AT448" t="s">
        <v>344</v>
      </c>
      <c r="AU448">
        <v>20260908</v>
      </c>
      <c r="AV448" t="s">
        <v>221</v>
      </c>
      <c r="AW448" t="s">
        <v>1883</v>
      </c>
      <c r="AX448" t="s">
        <v>222</v>
      </c>
      <c r="BA448" s="57">
        <v>46273.541666666664</v>
      </c>
      <c r="BB448" t="s">
        <v>3928</v>
      </c>
      <c r="BC448">
        <v>2026</v>
      </c>
      <c r="BD448">
        <v>9</v>
      </c>
      <c r="BE448">
        <v>8</v>
      </c>
      <c r="BF448" s="6">
        <f t="shared" si="18"/>
        <v>46273</v>
      </c>
      <c r="BG448">
        <f t="shared" si="19"/>
        <v>-0.54166666666424135</v>
      </c>
      <c r="BH448" t="str">
        <f t="shared" si="20"/>
        <v>COMPLY</v>
      </c>
      <c r="BI448" t="str">
        <f>VLOOKUP(H448,Sheet2!$A$1:$B$270,2,FALSE)</f>
        <v>KEDIRI</v>
      </c>
    </row>
    <row r="449" spans="1:61">
      <c r="A449">
        <v>448</v>
      </c>
      <c r="B449">
        <v>1002575860</v>
      </c>
      <c r="C449">
        <v>3</v>
      </c>
      <c r="D449" t="s">
        <v>38</v>
      </c>
      <c r="E449">
        <v>5</v>
      </c>
      <c r="F449" t="s">
        <v>90</v>
      </c>
      <c r="G449" t="s">
        <v>90</v>
      </c>
      <c r="H449" t="s">
        <v>449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46272.716631944444</v>
      </c>
      <c r="P449" s="57">
        <v>46273.765555555554</v>
      </c>
      <c r="Q449">
        <v>69385577</v>
      </c>
      <c r="S449">
        <v>152640225665</v>
      </c>
      <c r="T449" t="s">
        <v>3390</v>
      </c>
      <c r="U449" t="s">
        <v>4187</v>
      </c>
      <c r="V449" t="s">
        <v>4188</v>
      </c>
      <c r="Z449">
        <v>111.911265850067</v>
      </c>
      <c r="AA449">
        <v>-7.7491558407412198</v>
      </c>
      <c r="AB449" t="s">
        <v>4189</v>
      </c>
      <c r="AC449" t="s">
        <v>216</v>
      </c>
      <c r="AL449" t="s">
        <v>217</v>
      </c>
      <c r="AM449" t="s">
        <v>4190</v>
      </c>
      <c r="AN449" t="s">
        <v>6</v>
      </c>
      <c r="AO449" s="57">
        <v>46212.726331018515</v>
      </c>
      <c r="AP449" s="57">
        <v>46273.625</v>
      </c>
      <c r="AR449" t="s">
        <v>218</v>
      </c>
      <c r="AS449" t="s">
        <v>556</v>
      </c>
      <c r="AT449" t="s">
        <v>230</v>
      </c>
      <c r="AU449">
        <v>20260908</v>
      </c>
      <c r="AV449" t="s">
        <v>221</v>
      </c>
      <c r="AW449" t="s">
        <v>887</v>
      </c>
      <c r="AX449" t="s">
        <v>222</v>
      </c>
      <c r="BA449" s="57">
        <v>46273.625</v>
      </c>
      <c r="BB449" t="s">
        <v>4190</v>
      </c>
      <c r="BC449">
        <v>2026</v>
      </c>
      <c r="BD449">
        <v>9</v>
      </c>
      <c r="BE449">
        <v>8</v>
      </c>
      <c r="BF449" s="6">
        <f t="shared" si="18"/>
        <v>46273</v>
      </c>
      <c r="BG449">
        <f t="shared" si="19"/>
        <v>-0.625</v>
      </c>
      <c r="BH449" t="str">
        <f t="shared" si="20"/>
        <v>COMPLY</v>
      </c>
      <c r="BI449" t="str">
        <f>VLOOKUP(H449,Sheet2!$A$1:$B$270,2,FALSE)</f>
        <v>KEDIRI</v>
      </c>
    </row>
    <row r="450" spans="1:61">
      <c r="A450">
        <v>449</v>
      </c>
      <c r="B450">
        <v>1002577793</v>
      </c>
      <c r="C450">
        <v>3</v>
      </c>
      <c r="D450" t="s">
        <v>38</v>
      </c>
      <c r="E450">
        <v>5</v>
      </c>
      <c r="F450" t="s">
        <v>90</v>
      </c>
      <c r="G450" t="s">
        <v>90</v>
      </c>
      <c r="H450" t="s">
        <v>449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46273.806203703702</v>
      </c>
      <c r="P450" s="57">
        <v>46274.504699074074</v>
      </c>
      <c r="Q450">
        <v>69386440</v>
      </c>
      <c r="S450">
        <v>152640225991</v>
      </c>
      <c r="T450" t="s">
        <v>3390</v>
      </c>
      <c r="U450" t="s">
        <v>6380</v>
      </c>
      <c r="V450" t="s">
        <v>3391</v>
      </c>
      <c r="Z450">
        <v>111.916149146854</v>
      </c>
      <c r="AA450">
        <v>-7.7482681630719297</v>
      </c>
      <c r="AB450" t="s">
        <v>3392</v>
      </c>
      <c r="AC450" t="s">
        <v>216</v>
      </c>
      <c r="AL450" t="s">
        <v>217</v>
      </c>
      <c r="AM450" t="s">
        <v>3393</v>
      </c>
      <c r="AN450" t="s">
        <v>6</v>
      </c>
      <c r="AO450" s="57">
        <v>46243.809421296297</v>
      </c>
      <c r="AP450" s="57">
        <v>46275.333333333336</v>
      </c>
      <c r="AR450" t="s">
        <v>218</v>
      </c>
      <c r="AS450" t="s">
        <v>556</v>
      </c>
      <c r="AT450" t="s">
        <v>230</v>
      </c>
      <c r="AU450">
        <v>20260909</v>
      </c>
      <c r="AV450" t="s">
        <v>221</v>
      </c>
      <c r="AW450" t="s">
        <v>887</v>
      </c>
      <c r="AX450" t="s">
        <v>222</v>
      </c>
      <c r="BA450" s="57">
        <v>46275.333333333336</v>
      </c>
      <c r="BB450" t="s">
        <v>3393</v>
      </c>
      <c r="BC450">
        <v>2026</v>
      </c>
      <c r="BD450">
        <v>9</v>
      </c>
      <c r="BE450">
        <v>9</v>
      </c>
      <c r="BF450" s="6">
        <f t="shared" ref="BF450:BF513" si="21">DATE(BC450,BD450,BE450)</f>
        <v>46274</v>
      </c>
      <c r="BG450">
        <f t="shared" ref="BG450:BG513" si="22">BF450-BA450</f>
        <v>-1.3333333333357587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KEDIRI</v>
      </c>
    </row>
    <row r="451" spans="1:61">
      <c r="A451">
        <v>450</v>
      </c>
      <c r="B451">
        <v>1002578892</v>
      </c>
      <c r="C451">
        <v>3</v>
      </c>
      <c r="D451" t="s">
        <v>38</v>
      </c>
      <c r="E451">
        <v>5</v>
      </c>
      <c r="F451" t="s">
        <v>90</v>
      </c>
      <c r="G451" t="s">
        <v>90</v>
      </c>
      <c r="H451" t="s">
        <v>449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46274.585381944446</v>
      </c>
      <c r="P451" s="57">
        <v>46275.558275462965</v>
      </c>
      <c r="Q451">
        <v>69386963</v>
      </c>
      <c r="S451">
        <v>152640225990</v>
      </c>
      <c r="T451" t="s">
        <v>5714</v>
      </c>
      <c r="U451" t="s">
        <v>5715</v>
      </c>
      <c r="V451" t="s">
        <v>5716</v>
      </c>
      <c r="Z451">
        <v>111.98830769999999</v>
      </c>
      <c r="AA451">
        <v>-7.8094543999999901</v>
      </c>
      <c r="AB451" t="s">
        <v>5717</v>
      </c>
      <c r="AC451" t="s">
        <v>236</v>
      </c>
      <c r="AL451" t="s">
        <v>217</v>
      </c>
      <c r="AM451" t="s">
        <v>5718</v>
      </c>
      <c r="AN451" t="s">
        <v>6</v>
      </c>
      <c r="AO451" s="57">
        <v>46274.590694444443</v>
      </c>
      <c r="AP451" s="57">
        <v>46275.458333333336</v>
      </c>
      <c r="AR451" t="s">
        <v>218</v>
      </c>
      <c r="AS451" t="s">
        <v>556</v>
      </c>
      <c r="AT451" t="s">
        <v>230</v>
      </c>
      <c r="AU451">
        <v>20260910</v>
      </c>
      <c r="AV451" t="s">
        <v>221</v>
      </c>
      <c r="AW451" t="s">
        <v>882</v>
      </c>
      <c r="AX451" t="s">
        <v>222</v>
      </c>
      <c r="BA451" s="57">
        <v>46275.458333333336</v>
      </c>
      <c r="BB451" t="s">
        <v>5718</v>
      </c>
      <c r="BC451">
        <v>2026</v>
      </c>
      <c r="BD451">
        <v>9</v>
      </c>
      <c r="BE451">
        <v>10</v>
      </c>
      <c r="BF451" s="6">
        <f t="shared" si="21"/>
        <v>46275</v>
      </c>
      <c r="BG451">
        <f t="shared" si="22"/>
        <v>-0.45833333333575865</v>
      </c>
      <c r="BH451" t="str">
        <f t="shared" si="23"/>
        <v>COMPLY</v>
      </c>
      <c r="BI451" t="str">
        <f>VLOOKUP(H451,Sheet2!$A$1:$B$270,2,FALSE)</f>
        <v>KEDIRI</v>
      </c>
    </row>
    <row r="452" spans="1:61">
      <c r="A452">
        <v>451</v>
      </c>
      <c r="B452">
        <v>1002581273</v>
      </c>
      <c r="C452">
        <v>3</v>
      </c>
      <c r="D452" t="s">
        <v>38</v>
      </c>
      <c r="E452">
        <v>5</v>
      </c>
      <c r="F452" t="s">
        <v>90</v>
      </c>
      <c r="G452" t="s">
        <v>90</v>
      </c>
      <c r="H452" t="s">
        <v>449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46275.652048611111</v>
      </c>
      <c r="P452" s="57">
        <v>46277.451331018521</v>
      </c>
      <c r="Q452">
        <v>69387868</v>
      </c>
      <c r="S452">
        <v>152640225879</v>
      </c>
      <c r="T452" t="s">
        <v>6485</v>
      </c>
      <c r="U452" t="s">
        <v>6486</v>
      </c>
      <c r="V452" t="s">
        <v>6487</v>
      </c>
      <c r="Z452">
        <v>111.983458</v>
      </c>
      <c r="AA452">
        <v>-7.7690919999999899</v>
      </c>
      <c r="AB452" t="s">
        <v>6488</v>
      </c>
      <c r="AC452" t="s">
        <v>236</v>
      </c>
      <c r="AL452" t="s">
        <v>217</v>
      </c>
      <c r="AM452" t="s">
        <v>6444</v>
      </c>
      <c r="AN452" t="s">
        <v>6</v>
      </c>
      <c r="AO452" s="57">
        <v>46304.652766203704</v>
      </c>
      <c r="AP452" s="57">
        <v>46276.625</v>
      </c>
      <c r="AR452" t="s">
        <v>218</v>
      </c>
      <c r="AS452" t="s">
        <v>556</v>
      </c>
      <c r="AT452" t="s">
        <v>230</v>
      </c>
      <c r="AU452">
        <v>20260912</v>
      </c>
      <c r="AV452" t="s">
        <v>221</v>
      </c>
      <c r="AW452" t="s">
        <v>881</v>
      </c>
      <c r="AX452" t="s">
        <v>222</v>
      </c>
      <c r="BA452" s="57">
        <v>46276.625</v>
      </c>
      <c r="BB452" t="s">
        <v>6444</v>
      </c>
      <c r="BC452">
        <v>2026</v>
      </c>
      <c r="BD452">
        <v>9</v>
      </c>
      <c r="BE452">
        <v>12</v>
      </c>
      <c r="BF452" s="6">
        <f t="shared" si="21"/>
        <v>46277</v>
      </c>
      <c r="BG452">
        <f t="shared" si="22"/>
        <v>0.375</v>
      </c>
      <c r="BH452" t="str">
        <f t="shared" si="23"/>
        <v>COMPLY</v>
      </c>
      <c r="BI452" t="str">
        <f>VLOOKUP(H452,Sheet2!$A$1:$B$270,2,FALSE)</f>
        <v>KEDIRI</v>
      </c>
    </row>
    <row r="453" spans="1:61">
      <c r="A453">
        <v>452</v>
      </c>
      <c r="B453">
        <v>1002586940</v>
      </c>
      <c r="C453">
        <v>3</v>
      </c>
      <c r="D453" t="s">
        <v>38</v>
      </c>
      <c r="E453">
        <v>5</v>
      </c>
      <c r="F453" t="s">
        <v>90</v>
      </c>
      <c r="G453" t="s">
        <v>90</v>
      </c>
      <c r="H453" t="s">
        <v>449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46279.624988425923</v>
      </c>
      <c r="P453" s="57">
        <v>46280.646620370368</v>
      </c>
      <c r="Q453">
        <v>69390029</v>
      </c>
      <c r="S453">
        <v>152640225997</v>
      </c>
      <c r="T453" t="s">
        <v>7713</v>
      </c>
      <c r="U453" t="s">
        <v>7714</v>
      </c>
      <c r="V453" t="s">
        <v>7715</v>
      </c>
      <c r="Z453">
        <v>111.995271</v>
      </c>
      <c r="AA453">
        <v>-7.7954270000000001</v>
      </c>
      <c r="AB453" t="s">
        <v>7716</v>
      </c>
      <c r="AC453" t="s">
        <v>236</v>
      </c>
      <c r="AL453" t="s">
        <v>217</v>
      </c>
      <c r="AM453" t="s">
        <v>7717</v>
      </c>
      <c r="AN453" t="s">
        <v>6</v>
      </c>
      <c r="AO453" t="s">
        <v>7157</v>
      </c>
      <c r="AP453" s="57">
        <v>46280.458333333336</v>
      </c>
      <c r="AR453" t="s">
        <v>218</v>
      </c>
      <c r="AS453" t="s">
        <v>556</v>
      </c>
      <c r="AT453" t="s">
        <v>230</v>
      </c>
      <c r="AU453">
        <v>20260915</v>
      </c>
      <c r="AV453" t="s">
        <v>221</v>
      </c>
      <c r="AW453" t="s">
        <v>7087</v>
      </c>
      <c r="AX453" t="s">
        <v>222</v>
      </c>
      <c r="BA453" s="57">
        <v>46280.458333333336</v>
      </c>
      <c r="BB453" t="s">
        <v>7717</v>
      </c>
      <c r="BC453">
        <v>2026</v>
      </c>
      <c r="BD453">
        <v>9</v>
      </c>
      <c r="BE453">
        <v>15</v>
      </c>
      <c r="BF453" s="6">
        <f t="shared" si="21"/>
        <v>46280</v>
      </c>
      <c r="BG453">
        <f t="shared" si="22"/>
        <v>-0.45833333333575865</v>
      </c>
      <c r="BH453" t="str">
        <f t="shared" si="23"/>
        <v>COMPLY</v>
      </c>
      <c r="BI453" t="str">
        <f>VLOOKUP(H453,Sheet2!$A$1:$B$270,2,FALSE)</f>
        <v>KEDIRI</v>
      </c>
    </row>
    <row r="454" spans="1:61">
      <c r="A454">
        <v>453</v>
      </c>
      <c r="B454">
        <v>1002586550</v>
      </c>
      <c r="C454">
        <v>3</v>
      </c>
      <c r="D454" t="s">
        <v>38</v>
      </c>
      <c r="E454">
        <v>5</v>
      </c>
      <c r="F454" t="s">
        <v>90</v>
      </c>
      <c r="G454" t="s">
        <v>90</v>
      </c>
      <c r="H454" t="s">
        <v>449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46279.57708333333</v>
      </c>
      <c r="P454" s="57">
        <v>46281.458912037036</v>
      </c>
      <c r="Q454">
        <v>69389908</v>
      </c>
      <c r="S454">
        <v>152640225884</v>
      </c>
      <c r="T454" t="s">
        <v>7718</v>
      </c>
      <c r="U454" t="s">
        <v>7719</v>
      </c>
      <c r="V454" t="s">
        <v>7720</v>
      </c>
      <c r="Z454">
        <v>111.99339500000001</v>
      </c>
      <c r="AA454">
        <v>-7.8190289999999996</v>
      </c>
      <c r="AB454" t="s">
        <v>7721</v>
      </c>
      <c r="AC454" t="s">
        <v>236</v>
      </c>
      <c r="AL454" t="s">
        <v>217</v>
      </c>
      <c r="AM454" t="s">
        <v>7722</v>
      </c>
      <c r="AN454" t="s">
        <v>6</v>
      </c>
      <c r="AO454" t="s">
        <v>7171</v>
      </c>
      <c r="AP454" s="57">
        <v>46280.458333333336</v>
      </c>
      <c r="AR454" t="s">
        <v>218</v>
      </c>
      <c r="AS454" t="s">
        <v>556</v>
      </c>
      <c r="AT454" t="s">
        <v>230</v>
      </c>
      <c r="AU454">
        <v>20260916</v>
      </c>
      <c r="AV454" t="s">
        <v>221</v>
      </c>
      <c r="AW454" t="s">
        <v>7118</v>
      </c>
      <c r="AX454" t="s">
        <v>222</v>
      </c>
      <c r="BA454" s="57">
        <v>46280.458333333336</v>
      </c>
      <c r="BB454" t="s">
        <v>7722</v>
      </c>
      <c r="BC454">
        <v>2026</v>
      </c>
      <c r="BD454">
        <v>9</v>
      </c>
      <c r="BE454">
        <v>16</v>
      </c>
      <c r="BF454" s="6">
        <f t="shared" si="21"/>
        <v>46281</v>
      </c>
      <c r="BG454">
        <f t="shared" si="22"/>
        <v>0.54166666666424135</v>
      </c>
      <c r="BH454" t="str">
        <f t="shared" si="23"/>
        <v>COMPLY</v>
      </c>
      <c r="BI454" t="str">
        <f>VLOOKUP(H454,Sheet2!$A$1:$B$270,2,FALSE)</f>
        <v>KEDIRI</v>
      </c>
    </row>
    <row r="455" spans="1:61">
      <c r="A455">
        <v>454</v>
      </c>
      <c r="B455">
        <v>1002569164</v>
      </c>
      <c r="C455">
        <v>3</v>
      </c>
      <c r="D455" t="s">
        <v>38</v>
      </c>
      <c r="E455">
        <v>5</v>
      </c>
      <c r="F455" t="s">
        <v>92</v>
      </c>
      <c r="G455" t="s">
        <v>92</v>
      </c>
      <c r="H455" t="s">
        <v>472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46268.436064814814</v>
      </c>
      <c r="P455" s="57">
        <v>46270.339097222219</v>
      </c>
      <c r="Q455">
        <v>69382904</v>
      </c>
      <c r="R455" t="s">
        <v>5152</v>
      </c>
      <c r="S455">
        <v>-152632207018</v>
      </c>
      <c r="T455" t="s">
        <v>2563</v>
      </c>
      <c r="U455" t="s">
        <v>2564</v>
      </c>
      <c r="V455" t="s">
        <v>2565</v>
      </c>
      <c r="Z455">
        <v>111.667725098342</v>
      </c>
      <c r="AA455">
        <v>-7.5458439174376402</v>
      </c>
      <c r="AB455" t="s">
        <v>2566</v>
      </c>
      <c r="AC455" t="s">
        <v>236</v>
      </c>
      <c r="AL455" t="s">
        <v>217</v>
      </c>
      <c r="AM455" t="s">
        <v>2567</v>
      </c>
      <c r="AN455" t="s">
        <v>6</v>
      </c>
      <c r="AO455" s="57">
        <v>46090.444398148145</v>
      </c>
      <c r="AP455" s="57">
        <v>46269.541666666664</v>
      </c>
      <c r="AR455" t="s">
        <v>218</v>
      </c>
      <c r="AS455" t="s">
        <v>570</v>
      </c>
      <c r="AT455" t="s">
        <v>230</v>
      </c>
      <c r="AU455">
        <v>20260905</v>
      </c>
      <c r="AV455" t="s">
        <v>221</v>
      </c>
      <c r="AW455" t="s">
        <v>889</v>
      </c>
      <c r="AX455" t="s">
        <v>222</v>
      </c>
      <c r="BA455" s="57">
        <v>46269.541666666664</v>
      </c>
      <c r="BB455" t="s">
        <v>2567</v>
      </c>
      <c r="BC455">
        <v>2026</v>
      </c>
      <c r="BD455">
        <v>9</v>
      </c>
      <c r="BE455">
        <v>5</v>
      </c>
      <c r="BF455" s="6">
        <f t="shared" si="21"/>
        <v>46270</v>
      </c>
      <c r="BG455">
        <f t="shared" si="22"/>
        <v>0.45833333333575865</v>
      </c>
      <c r="BH455" t="str">
        <f t="shared" si="23"/>
        <v>COMPLY</v>
      </c>
      <c r="BI455" t="str">
        <f>VLOOKUP(H455,Sheet2!$A$1:$B$270,2,FALSE)</f>
        <v>MADIUN</v>
      </c>
    </row>
    <row r="456" spans="1:61">
      <c r="A456">
        <v>455</v>
      </c>
      <c r="B456">
        <v>1002572917</v>
      </c>
      <c r="C456">
        <v>3</v>
      </c>
      <c r="D456" t="s">
        <v>38</v>
      </c>
      <c r="E456">
        <v>5</v>
      </c>
      <c r="F456" t="s">
        <v>92</v>
      </c>
      <c r="G456" t="s">
        <v>92</v>
      </c>
      <c r="H456" t="s">
        <v>472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46270.460381944446</v>
      </c>
      <c r="P456" s="57">
        <v>46272.591793981483</v>
      </c>
      <c r="Q456">
        <v>69384388</v>
      </c>
      <c r="S456">
        <v>152632207025</v>
      </c>
      <c r="T456" t="s">
        <v>4562</v>
      </c>
      <c r="U456" t="s">
        <v>4563</v>
      </c>
      <c r="V456" t="s">
        <v>4564</v>
      </c>
      <c r="Z456">
        <v>111.661289</v>
      </c>
      <c r="AA456">
        <v>-7.5487419999999998</v>
      </c>
      <c r="AB456" t="s">
        <v>4565</v>
      </c>
      <c r="AC456" t="s">
        <v>236</v>
      </c>
      <c r="AL456" t="s">
        <v>217</v>
      </c>
      <c r="AM456" t="s">
        <v>3610</v>
      </c>
      <c r="AN456" t="s">
        <v>6</v>
      </c>
      <c r="AO456" s="57">
        <v>46151.465289351851</v>
      </c>
      <c r="AP456" s="57">
        <v>46272.625</v>
      </c>
      <c r="AR456" t="s">
        <v>218</v>
      </c>
      <c r="AS456" t="s">
        <v>570</v>
      </c>
      <c r="AT456" t="s">
        <v>230</v>
      </c>
      <c r="AU456">
        <v>20260907</v>
      </c>
      <c r="AV456" t="s">
        <v>221</v>
      </c>
      <c r="AW456" t="s">
        <v>882</v>
      </c>
      <c r="AX456" t="s">
        <v>222</v>
      </c>
      <c r="BA456" s="57">
        <v>46272.625</v>
      </c>
      <c r="BB456" t="s">
        <v>3610</v>
      </c>
      <c r="BC456">
        <v>2026</v>
      </c>
      <c r="BD456">
        <v>9</v>
      </c>
      <c r="BE456">
        <v>7</v>
      </c>
      <c r="BF456" s="6">
        <f t="shared" si="21"/>
        <v>46272</v>
      </c>
      <c r="BG456">
        <f t="shared" si="22"/>
        <v>-0.625</v>
      </c>
      <c r="BH456" t="str">
        <f t="shared" si="23"/>
        <v>COMPLY</v>
      </c>
      <c r="BI456" t="str">
        <f>VLOOKUP(H456,Sheet2!$A$1:$B$270,2,FALSE)</f>
        <v>MADIUN</v>
      </c>
    </row>
    <row r="457" spans="1:61">
      <c r="A457">
        <v>456</v>
      </c>
      <c r="B457">
        <v>1002578893</v>
      </c>
      <c r="C457">
        <v>3</v>
      </c>
      <c r="D457" t="s">
        <v>38</v>
      </c>
      <c r="E457">
        <v>5</v>
      </c>
      <c r="F457" t="s">
        <v>92</v>
      </c>
      <c r="G457" t="s">
        <v>92</v>
      </c>
      <c r="H457" t="s">
        <v>302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46274.585381944446</v>
      </c>
      <c r="P457" s="57">
        <v>46276.636701388888</v>
      </c>
      <c r="Q457">
        <v>69386962</v>
      </c>
      <c r="S457">
        <v>152601214999</v>
      </c>
      <c r="T457" t="s">
        <v>5944</v>
      </c>
      <c r="U457" t="s">
        <v>5945</v>
      </c>
      <c r="V457" t="s">
        <v>5946</v>
      </c>
      <c r="Z457">
        <v>111.519218629275</v>
      </c>
      <c r="AA457">
        <v>-7.6317458822012396</v>
      </c>
      <c r="AB457" t="s">
        <v>5947</v>
      </c>
      <c r="AC457" t="s">
        <v>236</v>
      </c>
      <c r="AL457" t="s">
        <v>217</v>
      </c>
      <c r="AM457" t="s">
        <v>5948</v>
      </c>
      <c r="AN457" t="s">
        <v>6</v>
      </c>
      <c r="AO457" s="57">
        <v>46274.590694444443</v>
      </c>
      <c r="AP457" s="57">
        <v>46275.458333333336</v>
      </c>
      <c r="AR457" t="s">
        <v>218</v>
      </c>
      <c r="AS457" t="s">
        <v>219</v>
      </c>
      <c r="AT457" t="s">
        <v>230</v>
      </c>
      <c r="AU457">
        <v>20260911</v>
      </c>
      <c r="AV457" t="s">
        <v>221</v>
      </c>
      <c r="AW457" t="s">
        <v>885</v>
      </c>
      <c r="AX457" t="s">
        <v>222</v>
      </c>
      <c r="BA457" s="57">
        <v>46275.458333333336</v>
      </c>
      <c r="BB457" t="s">
        <v>5948</v>
      </c>
      <c r="BC457">
        <v>2026</v>
      </c>
      <c r="BD457">
        <v>9</v>
      </c>
      <c r="BE457">
        <v>11</v>
      </c>
      <c r="BF457" s="6">
        <f t="shared" si="21"/>
        <v>46276</v>
      </c>
      <c r="BG457">
        <f t="shared" si="22"/>
        <v>0.54166666666424135</v>
      </c>
      <c r="BH457" t="str">
        <f t="shared" si="23"/>
        <v>COMPLY</v>
      </c>
      <c r="BI457" t="str">
        <f>VLOOKUP(H457,Sheet2!$A$1:$B$270,2,FALSE)</f>
        <v>MADIUN</v>
      </c>
    </row>
    <row r="458" spans="1:61">
      <c r="A458">
        <v>457</v>
      </c>
      <c r="B458">
        <v>1002579847</v>
      </c>
      <c r="C458">
        <v>3</v>
      </c>
      <c r="D458" t="s">
        <v>38</v>
      </c>
      <c r="E458">
        <v>5</v>
      </c>
      <c r="F458" t="s">
        <v>92</v>
      </c>
      <c r="G458" t="s">
        <v>92</v>
      </c>
      <c r="H458" t="s">
        <v>302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46275.368703703702</v>
      </c>
      <c r="P458" s="57">
        <v>46275.611041666663</v>
      </c>
      <c r="Q458">
        <v>69387330</v>
      </c>
      <c r="S458">
        <v>152601215073</v>
      </c>
      <c r="T458" t="s">
        <v>6929</v>
      </c>
      <c r="U458" t="s">
        <v>6930</v>
      </c>
      <c r="V458" t="s">
        <v>6931</v>
      </c>
      <c r="Z458">
        <v>111.53561711311301</v>
      </c>
      <c r="AA458">
        <v>-7.6601064826852001</v>
      </c>
      <c r="AB458" t="s">
        <v>6932</v>
      </c>
      <c r="AC458" t="s">
        <v>236</v>
      </c>
      <c r="AL458" t="s">
        <v>217</v>
      </c>
      <c r="AM458" t="s">
        <v>6933</v>
      </c>
      <c r="AN458" t="s">
        <v>6</v>
      </c>
      <c r="AO458" s="57">
        <v>46304.37195601852</v>
      </c>
      <c r="AP458" s="57">
        <v>46276.333333333336</v>
      </c>
      <c r="AR458" t="s">
        <v>218</v>
      </c>
      <c r="AS458" t="s">
        <v>219</v>
      </c>
      <c r="AT458" t="s">
        <v>230</v>
      </c>
      <c r="AU458">
        <v>20260910</v>
      </c>
      <c r="AV458" t="s">
        <v>221</v>
      </c>
      <c r="AW458" t="s">
        <v>881</v>
      </c>
      <c r="AX458" t="s">
        <v>222</v>
      </c>
      <c r="BA458" s="57">
        <v>46276.333333333336</v>
      </c>
      <c r="BB458" t="s">
        <v>6933</v>
      </c>
      <c r="BC458">
        <v>2026</v>
      </c>
      <c r="BD458">
        <v>9</v>
      </c>
      <c r="BE458">
        <v>10</v>
      </c>
      <c r="BF458" s="6">
        <f t="shared" si="21"/>
        <v>46275</v>
      </c>
      <c r="BG458">
        <f t="shared" si="22"/>
        <v>-1.3333333333357587</v>
      </c>
      <c r="BH458" t="str">
        <f t="shared" si="23"/>
        <v>COMPLY</v>
      </c>
      <c r="BI458" t="str">
        <f>VLOOKUP(H458,Sheet2!$A$1:$B$270,2,FALSE)</f>
        <v>MADIUN</v>
      </c>
    </row>
    <row r="459" spans="1:61">
      <c r="A459">
        <v>458</v>
      </c>
      <c r="B459">
        <v>1002584383</v>
      </c>
      <c r="C459">
        <v>3</v>
      </c>
      <c r="D459" t="s">
        <v>38</v>
      </c>
      <c r="E459">
        <v>5</v>
      </c>
      <c r="F459" t="s">
        <v>92</v>
      </c>
      <c r="G459" t="s">
        <v>92</v>
      </c>
      <c r="H459" t="s">
        <v>302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46277.695821759262</v>
      </c>
      <c r="P459" s="57">
        <v>46278.648680555554</v>
      </c>
      <c r="Q459">
        <v>69389128</v>
      </c>
      <c r="S459">
        <v>152601215008</v>
      </c>
      <c r="T459" t="s">
        <v>7723</v>
      </c>
      <c r="U459" t="s">
        <v>7724</v>
      </c>
      <c r="V459" t="s">
        <v>7725</v>
      </c>
      <c r="Z459">
        <v>111.5267623</v>
      </c>
      <c r="AA459">
        <v>-7.6317880999999996</v>
      </c>
      <c r="AB459" t="s">
        <v>7726</v>
      </c>
      <c r="AC459" t="s">
        <v>236</v>
      </c>
      <c r="AL459" t="s">
        <v>217</v>
      </c>
      <c r="AM459" t="s">
        <v>7727</v>
      </c>
      <c r="AN459" t="s">
        <v>6</v>
      </c>
      <c r="AO459" s="57">
        <v>46365.704733796294</v>
      </c>
      <c r="AP459" s="57">
        <v>46278.625</v>
      </c>
      <c r="AR459" t="s">
        <v>218</v>
      </c>
      <c r="AS459" t="s">
        <v>219</v>
      </c>
      <c r="AT459" t="s">
        <v>220</v>
      </c>
      <c r="AU459">
        <v>20260913</v>
      </c>
      <c r="AV459" t="s">
        <v>221</v>
      </c>
      <c r="AW459" t="s">
        <v>4955</v>
      </c>
      <c r="AX459" t="s">
        <v>222</v>
      </c>
      <c r="BA459" s="57">
        <v>46278.625</v>
      </c>
      <c r="BB459" t="s">
        <v>7727</v>
      </c>
      <c r="BC459">
        <v>2026</v>
      </c>
      <c r="BD459">
        <v>9</v>
      </c>
      <c r="BE459">
        <v>13</v>
      </c>
      <c r="BF459" s="6">
        <f t="shared" si="21"/>
        <v>46278</v>
      </c>
      <c r="BG459">
        <f t="shared" si="22"/>
        <v>-0.625</v>
      </c>
      <c r="BH459" t="str">
        <f t="shared" si="23"/>
        <v>COMPLY</v>
      </c>
      <c r="BI459" t="str">
        <f>VLOOKUP(H459,Sheet2!$A$1:$B$270,2,FALSE)</f>
        <v>MADIUN</v>
      </c>
    </row>
    <row r="460" spans="1:61">
      <c r="A460">
        <v>459</v>
      </c>
      <c r="B460">
        <v>1002584388</v>
      </c>
      <c r="C460">
        <v>3</v>
      </c>
      <c r="D460" t="s">
        <v>38</v>
      </c>
      <c r="E460">
        <v>5</v>
      </c>
      <c r="F460" t="s">
        <v>92</v>
      </c>
      <c r="G460" t="s">
        <v>92</v>
      </c>
      <c r="H460" t="s">
        <v>302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46277.697905092595</v>
      </c>
      <c r="P460" s="57">
        <v>46278.649456018517</v>
      </c>
      <c r="Q460">
        <v>69389130</v>
      </c>
      <c r="S460">
        <v>152601215009</v>
      </c>
      <c r="T460" t="s">
        <v>7728</v>
      </c>
      <c r="U460" t="s">
        <v>7729</v>
      </c>
      <c r="V460" t="s">
        <v>7730</v>
      </c>
      <c r="Z460">
        <v>111.5267623</v>
      </c>
      <c r="AA460">
        <v>-7.6317880999999996</v>
      </c>
      <c r="AB460" t="s">
        <v>7731</v>
      </c>
      <c r="AC460" t="s">
        <v>236</v>
      </c>
      <c r="AL460" t="s">
        <v>217</v>
      </c>
      <c r="AM460" t="s">
        <v>7732</v>
      </c>
      <c r="AN460" t="s">
        <v>6</v>
      </c>
      <c r="AO460" s="57">
        <v>46365.704733796294</v>
      </c>
      <c r="AP460" s="57">
        <v>46278.625</v>
      </c>
      <c r="AR460" t="s">
        <v>218</v>
      </c>
      <c r="AS460" t="s">
        <v>219</v>
      </c>
      <c r="AT460" t="s">
        <v>220</v>
      </c>
      <c r="AU460">
        <v>20260913</v>
      </c>
      <c r="AV460" t="s">
        <v>221</v>
      </c>
      <c r="AW460" t="s">
        <v>4955</v>
      </c>
      <c r="AX460" t="s">
        <v>222</v>
      </c>
      <c r="BA460" s="57">
        <v>46278.625</v>
      </c>
      <c r="BB460" t="s">
        <v>7732</v>
      </c>
      <c r="BC460">
        <v>2026</v>
      </c>
      <c r="BD460">
        <v>9</v>
      </c>
      <c r="BE460">
        <v>13</v>
      </c>
      <c r="BF460" s="6">
        <f t="shared" si="21"/>
        <v>46278</v>
      </c>
      <c r="BG460">
        <f t="shared" si="22"/>
        <v>-0.625</v>
      </c>
      <c r="BH460" t="str">
        <f t="shared" si="23"/>
        <v>COMPLY</v>
      </c>
      <c r="BI460" t="str">
        <f>VLOOKUP(H460,Sheet2!$A$1:$B$270,2,FALSE)</f>
        <v>MADIUN</v>
      </c>
    </row>
    <row r="461" spans="1:61">
      <c r="A461">
        <v>460</v>
      </c>
      <c r="B461">
        <v>1002585714</v>
      </c>
      <c r="C461">
        <v>3</v>
      </c>
      <c r="D461" t="s">
        <v>38</v>
      </c>
      <c r="E461">
        <v>5</v>
      </c>
      <c r="F461" t="s">
        <v>92</v>
      </c>
      <c r="G461" t="s">
        <v>92</v>
      </c>
      <c r="H461" t="s">
        <v>302</v>
      </c>
      <c r="I461" t="s">
        <v>212</v>
      </c>
      <c r="J461" t="s">
        <v>213</v>
      </c>
      <c r="K461" t="s">
        <v>149</v>
      </c>
      <c r="M461" t="s">
        <v>76</v>
      </c>
      <c r="N461" t="s">
        <v>581</v>
      </c>
      <c r="O461" s="57">
        <v>46279.423483796294</v>
      </c>
      <c r="P461" s="57">
        <v>46280.456597222219</v>
      </c>
      <c r="Q461">
        <v>69389623</v>
      </c>
      <c r="R461">
        <v>3514108200</v>
      </c>
      <c r="S461">
        <v>152601215078</v>
      </c>
      <c r="T461" t="s">
        <v>7733</v>
      </c>
      <c r="U461" t="s">
        <v>7734</v>
      </c>
      <c r="V461" t="s">
        <v>7735</v>
      </c>
      <c r="Z461">
        <v>111.48695600000001</v>
      </c>
      <c r="AA461">
        <v>-7.6229518000000001</v>
      </c>
      <c r="AB461" t="s">
        <v>7736</v>
      </c>
      <c r="AC461" t="s">
        <v>285</v>
      </c>
      <c r="AL461" t="s">
        <v>217</v>
      </c>
      <c r="AM461" t="s">
        <v>7737</v>
      </c>
      <c r="AN461" t="s">
        <v>6</v>
      </c>
      <c r="AO461" t="s">
        <v>7738</v>
      </c>
      <c r="AP461" s="57">
        <v>46280.333333333336</v>
      </c>
      <c r="AR461" t="s">
        <v>218</v>
      </c>
      <c r="AS461" t="s">
        <v>219</v>
      </c>
      <c r="AT461" t="s">
        <v>230</v>
      </c>
      <c r="AU461">
        <v>20260915</v>
      </c>
      <c r="AV461" t="s">
        <v>221</v>
      </c>
      <c r="AW461" t="s">
        <v>545</v>
      </c>
      <c r="AX461" t="s">
        <v>222</v>
      </c>
      <c r="BA461" s="57">
        <v>46280.333333333336</v>
      </c>
      <c r="BB461" t="s">
        <v>7737</v>
      </c>
      <c r="BC461">
        <v>2026</v>
      </c>
      <c r="BD461">
        <v>9</v>
      </c>
      <c r="BE461">
        <v>15</v>
      </c>
      <c r="BF461" s="6">
        <f t="shared" si="21"/>
        <v>46280</v>
      </c>
      <c r="BG461">
        <f t="shared" si="22"/>
        <v>-0.33333333333575865</v>
      </c>
      <c r="BH461" t="str">
        <f t="shared" si="23"/>
        <v>COMPLY</v>
      </c>
      <c r="BI461" t="str">
        <f>VLOOKUP(H461,Sheet2!$A$1:$B$270,2,FALSE)</f>
        <v>MADIUN</v>
      </c>
    </row>
    <row r="462" spans="1:61">
      <c r="A462">
        <v>461</v>
      </c>
      <c r="B462">
        <v>1002588619</v>
      </c>
      <c r="C462">
        <v>3</v>
      </c>
      <c r="D462" t="s">
        <v>38</v>
      </c>
      <c r="E462">
        <v>5</v>
      </c>
      <c r="F462" t="s">
        <v>92</v>
      </c>
      <c r="G462" t="s">
        <v>92</v>
      </c>
      <c r="H462" t="s">
        <v>302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46280.481249999997</v>
      </c>
      <c r="P462" s="57">
        <v>46281.337291666663</v>
      </c>
      <c r="Q462">
        <v>69390594</v>
      </c>
      <c r="S462">
        <v>152601215087</v>
      </c>
      <c r="T462" t="s">
        <v>7739</v>
      </c>
      <c r="U462" t="s">
        <v>7740</v>
      </c>
      <c r="V462" t="s">
        <v>7741</v>
      </c>
      <c r="Z462">
        <v>111.546145454049</v>
      </c>
      <c r="AA462">
        <v>-7.6200944873081999</v>
      </c>
      <c r="AB462" t="s">
        <v>7742</v>
      </c>
      <c r="AC462" t="s">
        <v>216</v>
      </c>
      <c r="AL462" t="s">
        <v>217</v>
      </c>
      <c r="AM462" t="s">
        <v>7743</v>
      </c>
      <c r="AN462" t="s">
        <v>6</v>
      </c>
      <c r="AO462" t="s">
        <v>7039</v>
      </c>
      <c r="AP462" s="57">
        <v>46281.333333333336</v>
      </c>
      <c r="AR462" t="s">
        <v>218</v>
      </c>
      <c r="AS462" t="s">
        <v>219</v>
      </c>
      <c r="AT462" t="s">
        <v>230</v>
      </c>
      <c r="AU462">
        <v>20260916</v>
      </c>
      <c r="AV462" t="s">
        <v>221</v>
      </c>
      <c r="AW462" t="s">
        <v>7744</v>
      </c>
      <c r="AX462" t="s">
        <v>222</v>
      </c>
      <c r="BA462" s="57">
        <v>46281.333333333336</v>
      </c>
      <c r="BB462" t="s">
        <v>7743</v>
      </c>
      <c r="BC462">
        <v>2026</v>
      </c>
      <c r="BD462">
        <v>9</v>
      </c>
      <c r="BE462">
        <v>16</v>
      </c>
      <c r="BF462" s="6">
        <f t="shared" si="21"/>
        <v>46281</v>
      </c>
      <c r="BG462">
        <f t="shared" si="22"/>
        <v>-0.33333333333575865</v>
      </c>
      <c r="BH462" t="str">
        <f t="shared" si="23"/>
        <v>COMPLY</v>
      </c>
      <c r="BI462" t="str">
        <f>VLOOKUP(H462,Sheet2!$A$1:$B$270,2,FALSE)</f>
        <v>MADIUN</v>
      </c>
    </row>
    <row r="463" spans="1:61">
      <c r="A463">
        <v>462</v>
      </c>
      <c r="B463">
        <v>1002588752</v>
      </c>
      <c r="C463">
        <v>3</v>
      </c>
      <c r="D463" t="s">
        <v>38</v>
      </c>
      <c r="E463">
        <v>5</v>
      </c>
      <c r="F463" t="s">
        <v>92</v>
      </c>
      <c r="G463" t="s">
        <v>92</v>
      </c>
      <c r="H463" t="s">
        <v>302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46280.502118055556</v>
      </c>
      <c r="P463" s="57">
        <v>46281.338472222225</v>
      </c>
      <c r="Q463">
        <v>69390621</v>
      </c>
      <c r="S463">
        <v>152601215088</v>
      </c>
      <c r="T463" t="s">
        <v>7739</v>
      </c>
      <c r="U463" t="s">
        <v>7740</v>
      </c>
      <c r="V463" t="s">
        <v>7745</v>
      </c>
      <c r="Z463">
        <v>111.5458148</v>
      </c>
      <c r="AA463">
        <v>-7.6201837000000001</v>
      </c>
      <c r="AB463" t="s">
        <v>7746</v>
      </c>
      <c r="AC463" t="s">
        <v>216</v>
      </c>
      <c r="AL463" t="s">
        <v>217</v>
      </c>
      <c r="AM463" t="s">
        <v>7571</v>
      </c>
      <c r="AN463" t="s">
        <v>6</v>
      </c>
      <c r="AO463" t="s">
        <v>7075</v>
      </c>
      <c r="AP463" s="57">
        <v>46281.333333333336</v>
      </c>
      <c r="AR463" t="s">
        <v>218</v>
      </c>
      <c r="AS463" t="s">
        <v>219</v>
      </c>
      <c r="AT463" t="s">
        <v>230</v>
      </c>
      <c r="AU463">
        <v>20260916</v>
      </c>
      <c r="AV463" t="s">
        <v>221</v>
      </c>
      <c r="AW463" t="s">
        <v>7744</v>
      </c>
      <c r="AX463" t="s">
        <v>222</v>
      </c>
      <c r="BA463" s="57">
        <v>46281.333333333336</v>
      </c>
      <c r="BB463" t="s">
        <v>7571</v>
      </c>
      <c r="BC463">
        <v>2026</v>
      </c>
      <c r="BD463">
        <v>9</v>
      </c>
      <c r="BE463">
        <v>16</v>
      </c>
      <c r="BF463" s="6">
        <f t="shared" si="21"/>
        <v>46281</v>
      </c>
      <c r="BG463">
        <f t="shared" si="22"/>
        <v>-0.33333333333575865</v>
      </c>
      <c r="BH463" t="str">
        <f t="shared" si="23"/>
        <v>COMPLY</v>
      </c>
      <c r="BI463" t="str">
        <f>VLOOKUP(H463,Sheet2!$A$1:$B$270,2,FALSE)</f>
        <v>MADIUN</v>
      </c>
    </row>
    <row r="464" spans="1:61">
      <c r="A464">
        <v>463</v>
      </c>
      <c r="B464">
        <v>1002585285</v>
      </c>
      <c r="C464">
        <v>3</v>
      </c>
      <c r="D464" t="s">
        <v>38</v>
      </c>
      <c r="E464">
        <v>5</v>
      </c>
      <c r="F464" t="s">
        <v>92</v>
      </c>
      <c r="G464" t="s">
        <v>92</v>
      </c>
      <c r="H464" t="s">
        <v>302</v>
      </c>
      <c r="I464" t="s">
        <v>212</v>
      </c>
      <c r="J464" t="s">
        <v>213</v>
      </c>
      <c r="K464" t="s">
        <v>149</v>
      </c>
      <c r="L464" t="s">
        <v>214</v>
      </c>
      <c r="M464" t="s">
        <v>235</v>
      </c>
      <c r="N464" t="s">
        <v>215</v>
      </c>
      <c r="O464" s="57">
        <v>46279.352372685185</v>
      </c>
      <c r="P464" s="57">
        <v>46280.523206018515</v>
      </c>
      <c r="Q464">
        <v>69388388</v>
      </c>
      <c r="T464" t="s">
        <v>7747</v>
      </c>
      <c r="V464" t="s">
        <v>7748</v>
      </c>
      <c r="Z464">
        <v>111.523826</v>
      </c>
      <c r="AA464">
        <v>-7.6021239999999999</v>
      </c>
      <c r="AB464" t="s">
        <v>7749</v>
      </c>
      <c r="AC464" t="s">
        <v>2639</v>
      </c>
      <c r="AL464" t="s">
        <v>217</v>
      </c>
      <c r="AM464" t="s">
        <v>7750</v>
      </c>
      <c r="AN464" t="s">
        <v>6</v>
      </c>
      <c r="AO464" t="s">
        <v>7751</v>
      </c>
      <c r="AP464" s="57">
        <v>46277</v>
      </c>
      <c r="AR464" t="s">
        <v>306</v>
      </c>
      <c r="AS464" t="s">
        <v>219</v>
      </c>
      <c r="AT464" t="s">
        <v>230</v>
      </c>
      <c r="AV464" t="s">
        <v>7752</v>
      </c>
      <c r="AW464" t="s">
        <v>887</v>
      </c>
      <c r="AX464" t="s">
        <v>222</v>
      </c>
      <c r="BA464" s="57">
        <v>46277.458333333336</v>
      </c>
      <c r="BB464" t="s">
        <v>7750</v>
      </c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str">
        <f>VLOOKUP(H464,Sheet2!$A$1:$B$270,2,FALSE)</f>
        <v>MADIUN</v>
      </c>
    </row>
    <row r="465" spans="1:61">
      <c r="A465">
        <v>464</v>
      </c>
      <c r="B465">
        <v>1002582581</v>
      </c>
      <c r="C465">
        <v>3</v>
      </c>
      <c r="D465" t="s">
        <v>38</v>
      </c>
      <c r="E465">
        <v>5</v>
      </c>
      <c r="F465" t="s">
        <v>92</v>
      </c>
      <c r="G465" t="s">
        <v>92</v>
      </c>
      <c r="H465" t="s">
        <v>302</v>
      </c>
      <c r="I465" t="s">
        <v>212</v>
      </c>
      <c r="J465" t="s">
        <v>213</v>
      </c>
      <c r="K465" t="s">
        <v>149</v>
      </c>
      <c r="L465" t="s">
        <v>214</v>
      </c>
      <c r="M465" t="s">
        <v>2186</v>
      </c>
      <c r="N465" t="s">
        <v>215</v>
      </c>
      <c r="O465" s="57">
        <v>46276.560370370367</v>
      </c>
      <c r="P465" s="57">
        <v>46279.35324074074</v>
      </c>
      <c r="Q465">
        <v>69388388</v>
      </c>
      <c r="S465">
        <v>152601215076</v>
      </c>
      <c r="T465" t="s">
        <v>7747</v>
      </c>
      <c r="U465" t="s">
        <v>7753</v>
      </c>
      <c r="V465" t="s">
        <v>7748</v>
      </c>
      <c r="Z465">
        <v>111.523653667459</v>
      </c>
      <c r="AA465">
        <v>-7.60178654007857</v>
      </c>
      <c r="AB465" t="s">
        <v>7749</v>
      </c>
      <c r="AC465" t="s">
        <v>2639</v>
      </c>
      <c r="AL465" t="s">
        <v>217</v>
      </c>
      <c r="AM465" t="s">
        <v>7750</v>
      </c>
      <c r="AN465" t="s">
        <v>6</v>
      </c>
      <c r="AO465" s="57">
        <v>46335.569374999999</v>
      </c>
      <c r="AP465" s="57">
        <v>46277.458333333336</v>
      </c>
      <c r="AQ465" t="s">
        <v>2155</v>
      </c>
      <c r="AR465" t="s">
        <v>12</v>
      </c>
      <c r="AS465" t="s">
        <v>219</v>
      </c>
      <c r="AT465" t="s">
        <v>230</v>
      </c>
      <c r="AV465" t="s">
        <v>2187</v>
      </c>
      <c r="AW465" t="s">
        <v>887</v>
      </c>
      <c r="AX465" t="s">
        <v>222</v>
      </c>
      <c r="BA465" s="57">
        <v>46277.458333333336</v>
      </c>
      <c r="BB465" t="s">
        <v>7750</v>
      </c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str">
        <f>VLOOKUP(H465,Sheet2!$A$1:$B$270,2,FALSE)</f>
        <v>MADIUN</v>
      </c>
    </row>
    <row r="466" spans="1:61">
      <c r="A466">
        <v>465</v>
      </c>
      <c r="B466">
        <v>1002583494</v>
      </c>
      <c r="C466">
        <v>3</v>
      </c>
      <c r="D466" t="s">
        <v>38</v>
      </c>
      <c r="E466">
        <v>5</v>
      </c>
      <c r="F466" t="s">
        <v>92</v>
      </c>
      <c r="G466" t="s">
        <v>92</v>
      </c>
      <c r="H466" t="s">
        <v>302</v>
      </c>
      <c r="I466" t="s">
        <v>212</v>
      </c>
      <c r="J466" t="s">
        <v>213</v>
      </c>
      <c r="K466" t="s">
        <v>149</v>
      </c>
      <c r="L466" t="s">
        <v>214</v>
      </c>
      <c r="M466" t="s">
        <v>2186</v>
      </c>
      <c r="N466" t="s">
        <v>215</v>
      </c>
      <c r="O466" s="57">
        <v>46276.70412037037</v>
      </c>
      <c r="P466" s="57">
        <v>46280.384733796294</v>
      </c>
      <c r="Q466">
        <v>69388693</v>
      </c>
      <c r="S466">
        <v>152601215007</v>
      </c>
      <c r="T466" t="s">
        <v>7754</v>
      </c>
      <c r="U466" t="s">
        <v>7755</v>
      </c>
      <c r="V466" t="s">
        <v>7756</v>
      </c>
      <c r="Z466">
        <v>111.520756881723</v>
      </c>
      <c r="AA466">
        <v>-7.6015578973048896</v>
      </c>
      <c r="AB466" t="s">
        <v>7757</v>
      </c>
      <c r="AC466" t="s">
        <v>2639</v>
      </c>
      <c r="AL466" t="s">
        <v>217</v>
      </c>
      <c r="AM466" t="s">
        <v>7758</v>
      </c>
      <c r="AN466" t="s">
        <v>6</v>
      </c>
      <c r="AO466" s="57">
        <v>46335.704861111109</v>
      </c>
      <c r="AP466" s="57">
        <v>46277.625</v>
      </c>
      <c r="AQ466" t="s">
        <v>2172</v>
      </c>
      <c r="AR466" t="s">
        <v>12</v>
      </c>
      <c r="AS466" t="s">
        <v>219</v>
      </c>
      <c r="AT466" t="s">
        <v>230</v>
      </c>
      <c r="AV466" t="s">
        <v>2187</v>
      </c>
      <c r="AW466" t="s">
        <v>7285</v>
      </c>
      <c r="AX466" t="s">
        <v>222</v>
      </c>
      <c r="BA466" s="57">
        <v>46277.625</v>
      </c>
      <c r="BB466" t="s">
        <v>7758</v>
      </c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str">
        <f>VLOOKUP(H466,Sheet2!$A$1:$B$270,2,FALSE)</f>
        <v>MADIUN</v>
      </c>
    </row>
    <row r="467" spans="1:61">
      <c r="A467">
        <v>466</v>
      </c>
      <c r="B467">
        <v>1002583007</v>
      </c>
      <c r="C467">
        <v>3</v>
      </c>
      <c r="D467" t="s">
        <v>38</v>
      </c>
      <c r="E467">
        <v>5</v>
      </c>
      <c r="F467" t="s">
        <v>92</v>
      </c>
      <c r="G467" t="s">
        <v>92</v>
      </c>
      <c r="H467" t="s">
        <v>509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46276.620810185188</v>
      </c>
      <c r="P467" s="57">
        <v>46279.617210648146</v>
      </c>
      <c r="Q467">
        <v>69388539</v>
      </c>
      <c r="S467">
        <v>152630205598</v>
      </c>
      <c r="T467" t="s">
        <v>7759</v>
      </c>
      <c r="U467" t="s">
        <v>7760</v>
      </c>
      <c r="V467" t="s">
        <v>7761</v>
      </c>
      <c r="Z467">
        <v>111.540440304071</v>
      </c>
      <c r="AA467">
        <v>-7.7765617026139298</v>
      </c>
      <c r="AB467" t="s">
        <v>7762</v>
      </c>
      <c r="AC467" t="s">
        <v>236</v>
      </c>
      <c r="AL467" t="s">
        <v>217</v>
      </c>
      <c r="AM467" t="s">
        <v>7763</v>
      </c>
      <c r="AN467" t="s">
        <v>6</v>
      </c>
      <c r="AO467" s="57">
        <v>46335.621689814812</v>
      </c>
      <c r="AP467" s="57">
        <v>46279.333333333336</v>
      </c>
      <c r="AR467" t="s">
        <v>218</v>
      </c>
      <c r="AS467" t="s">
        <v>570</v>
      </c>
      <c r="AT467" t="s">
        <v>230</v>
      </c>
      <c r="AU467">
        <v>20260914</v>
      </c>
      <c r="AV467" t="s">
        <v>221</v>
      </c>
      <c r="AW467" t="s">
        <v>537</v>
      </c>
      <c r="AX467" t="s">
        <v>222</v>
      </c>
      <c r="BA467" s="57">
        <v>46279.333333333336</v>
      </c>
      <c r="BB467" t="s">
        <v>7763</v>
      </c>
      <c r="BC467">
        <v>2026</v>
      </c>
      <c r="BD467">
        <v>9</v>
      </c>
      <c r="BE467">
        <v>14</v>
      </c>
      <c r="BF467" s="6">
        <f t="shared" si="21"/>
        <v>46279</v>
      </c>
      <c r="BG467">
        <f t="shared" si="22"/>
        <v>-0.33333333333575865</v>
      </c>
      <c r="BH467" t="str">
        <f t="shared" si="23"/>
        <v>COMPLY</v>
      </c>
      <c r="BI467" t="str">
        <f>VLOOKUP(H467,Sheet2!$A$1:$B$270,2,FALSE)</f>
        <v>MADIUN</v>
      </c>
    </row>
    <row r="468" spans="1:61">
      <c r="A468">
        <v>467</v>
      </c>
      <c r="B468">
        <v>1002578183</v>
      </c>
      <c r="C468">
        <v>3</v>
      </c>
      <c r="D468" t="s">
        <v>38</v>
      </c>
      <c r="E468">
        <v>5</v>
      </c>
      <c r="F468" t="s">
        <v>92</v>
      </c>
      <c r="G468" t="s">
        <v>94</v>
      </c>
      <c r="H468" t="s">
        <v>330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46274.416631944441</v>
      </c>
      <c r="P468" s="57">
        <v>46274.676689814813</v>
      </c>
      <c r="Q468">
        <v>69386645</v>
      </c>
      <c r="S468">
        <v>152603215891</v>
      </c>
      <c r="T468" t="s">
        <v>6329</v>
      </c>
      <c r="U468" t="s">
        <v>6357</v>
      </c>
      <c r="V468" t="s">
        <v>6358</v>
      </c>
      <c r="Z468">
        <v>111.26798700000001</v>
      </c>
      <c r="AA468">
        <v>-7.5968970000000002</v>
      </c>
      <c r="AB468" t="s">
        <v>6359</v>
      </c>
      <c r="AC468" t="s">
        <v>236</v>
      </c>
      <c r="AL468" t="s">
        <v>217</v>
      </c>
      <c r="AM468" t="s">
        <v>6333</v>
      </c>
      <c r="AN468" t="s">
        <v>6</v>
      </c>
      <c r="AO468" s="57">
        <v>46274.423622685186</v>
      </c>
      <c r="AP468" s="57">
        <v>46275.333333333336</v>
      </c>
      <c r="AR468" t="s">
        <v>218</v>
      </c>
      <c r="AS468" t="s">
        <v>561</v>
      </c>
      <c r="AT468" t="s">
        <v>230</v>
      </c>
      <c r="AU468">
        <v>20260909</v>
      </c>
      <c r="AV468" t="s">
        <v>221</v>
      </c>
      <c r="AW468" t="s">
        <v>884</v>
      </c>
      <c r="AX468" t="s">
        <v>222</v>
      </c>
      <c r="BA468" s="57">
        <v>46275.333333333336</v>
      </c>
      <c r="BB468" t="s">
        <v>6333</v>
      </c>
      <c r="BC468">
        <v>2026</v>
      </c>
      <c r="BD468">
        <v>9</v>
      </c>
      <c r="BE468">
        <v>9</v>
      </c>
      <c r="BF468" s="6">
        <f t="shared" si="21"/>
        <v>46274</v>
      </c>
      <c r="BG468">
        <f t="shared" si="22"/>
        <v>-1.3333333333357587</v>
      </c>
      <c r="BH468" t="str">
        <f t="shared" si="23"/>
        <v>COMPLY</v>
      </c>
      <c r="BI468" t="str">
        <f>VLOOKUP(H468,Sheet2!$A$1:$B$270,2,FALSE)</f>
        <v>MADIUN</v>
      </c>
    </row>
    <row r="469" spans="1:61">
      <c r="A469">
        <v>468</v>
      </c>
      <c r="B469">
        <v>1002578113</v>
      </c>
      <c r="C469">
        <v>3</v>
      </c>
      <c r="D469" t="s">
        <v>38</v>
      </c>
      <c r="E469">
        <v>5</v>
      </c>
      <c r="F469" t="s">
        <v>92</v>
      </c>
      <c r="G469" t="s">
        <v>94</v>
      </c>
      <c r="H469" t="s">
        <v>330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46274.402037037034</v>
      </c>
      <c r="P469" s="57">
        <v>46274.693518518521</v>
      </c>
      <c r="Q469">
        <v>69386604</v>
      </c>
      <c r="S469">
        <v>152603215980</v>
      </c>
      <c r="T469" t="s">
        <v>6329</v>
      </c>
      <c r="U469" t="s">
        <v>6330</v>
      </c>
      <c r="V469" t="s">
        <v>6331</v>
      </c>
      <c r="Z469">
        <v>111.26798700000001</v>
      </c>
      <c r="AA469">
        <v>-7.5968970000000002</v>
      </c>
      <c r="AB469" t="s">
        <v>6332</v>
      </c>
      <c r="AC469" t="s">
        <v>236</v>
      </c>
      <c r="AL469" t="s">
        <v>217</v>
      </c>
      <c r="AM469" t="s">
        <v>6333</v>
      </c>
      <c r="AN469" t="s">
        <v>6</v>
      </c>
      <c r="AO469" s="57">
        <v>46274.402858796297</v>
      </c>
      <c r="AP469" s="57">
        <v>46275.333333333336</v>
      </c>
      <c r="AR469" t="s">
        <v>218</v>
      </c>
      <c r="AS469" t="s">
        <v>561</v>
      </c>
      <c r="AT469" t="s">
        <v>230</v>
      </c>
      <c r="AU469">
        <v>20260909</v>
      </c>
      <c r="AV469" t="s">
        <v>221</v>
      </c>
      <c r="AW469" t="s">
        <v>884</v>
      </c>
      <c r="AX469" t="s">
        <v>222</v>
      </c>
      <c r="BA469" s="57">
        <v>46275.333333333336</v>
      </c>
      <c r="BB469" t="s">
        <v>6333</v>
      </c>
      <c r="BC469">
        <v>2026</v>
      </c>
      <c r="BD469">
        <v>9</v>
      </c>
      <c r="BE469">
        <v>9</v>
      </c>
      <c r="BF469" s="6">
        <f t="shared" si="21"/>
        <v>46274</v>
      </c>
      <c r="BG469">
        <f t="shared" si="22"/>
        <v>-1.3333333333357587</v>
      </c>
      <c r="BH469" t="str">
        <f t="shared" si="23"/>
        <v>COMPLY</v>
      </c>
      <c r="BI469" t="str">
        <f>VLOOKUP(H469,Sheet2!$A$1:$B$270,2,FALSE)</f>
        <v>MADIUN</v>
      </c>
    </row>
    <row r="470" spans="1:61">
      <c r="A470">
        <v>469</v>
      </c>
      <c r="B470">
        <v>1002590089</v>
      </c>
      <c r="C470">
        <v>3</v>
      </c>
      <c r="D470" t="s">
        <v>38</v>
      </c>
      <c r="E470">
        <v>5</v>
      </c>
      <c r="F470" t="s">
        <v>92</v>
      </c>
      <c r="G470" t="s">
        <v>94</v>
      </c>
      <c r="H470" t="s">
        <v>330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46280.735358796293</v>
      </c>
      <c r="P470" s="57">
        <v>46281.487500000003</v>
      </c>
      <c r="Q470">
        <v>69391056</v>
      </c>
      <c r="S470">
        <v>152603217006</v>
      </c>
      <c r="T470" t="s">
        <v>7764</v>
      </c>
      <c r="U470" t="s">
        <v>7765</v>
      </c>
      <c r="V470" t="s">
        <v>7766</v>
      </c>
      <c r="Z470">
        <v>111.3281664</v>
      </c>
      <c r="AA470">
        <v>-7.6571479999999896</v>
      </c>
      <c r="AB470" t="s">
        <v>7767</v>
      </c>
      <c r="AC470" t="s">
        <v>2639</v>
      </c>
      <c r="AL470" t="s">
        <v>217</v>
      </c>
      <c r="AM470" t="s">
        <v>7768</v>
      </c>
      <c r="AN470" t="s">
        <v>6</v>
      </c>
      <c r="AO470" t="s">
        <v>7063</v>
      </c>
      <c r="AP470" s="57">
        <v>46281.625</v>
      </c>
      <c r="AR470" t="s">
        <v>218</v>
      </c>
      <c r="AS470" t="s">
        <v>561</v>
      </c>
      <c r="AT470" t="s">
        <v>344</v>
      </c>
      <c r="AU470">
        <v>20260916</v>
      </c>
      <c r="AV470" t="s">
        <v>221</v>
      </c>
      <c r="AW470" t="s">
        <v>1182</v>
      </c>
      <c r="AX470" t="s">
        <v>222</v>
      </c>
      <c r="BA470" s="57">
        <v>46281.625</v>
      </c>
      <c r="BB470" t="s">
        <v>7768</v>
      </c>
      <c r="BC470">
        <v>2026</v>
      </c>
      <c r="BD470">
        <v>9</v>
      </c>
      <c r="BE470">
        <v>16</v>
      </c>
      <c r="BF470" s="6">
        <f t="shared" si="21"/>
        <v>46281</v>
      </c>
      <c r="BG470">
        <f t="shared" si="22"/>
        <v>-0.625</v>
      </c>
      <c r="BH470" t="str">
        <f t="shared" si="23"/>
        <v>COMPLY</v>
      </c>
      <c r="BI470" t="str">
        <f>VLOOKUP(H470,Sheet2!$A$1:$B$270,2,FALSE)</f>
        <v>MADIUN</v>
      </c>
    </row>
    <row r="471" spans="1:61">
      <c r="A471">
        <v>470</v>
      </c>
      <c r="B471">
        <v>1002568885</v>
      </c>
      <c r="C471">
        <v>3</v>
      </c>
      <c r="D471" t="s">
        <v>38</v>
      </c>
      <c r="E471">
        <v>5</v>
      </c>
      <c r="F471" t="s">
        <v>92</v>
      </c>
      <c r="G471" t="s">
        <v>92</v>
      </c>
      <c r="H471" t="s">
        <v>254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46268.387453703705</v>
      </c>
      <c r="P471" s="57">
        <v>46269.56349537037</v>
      </c>
      <c r="Q471">
        <v>69382792</v>
      </c>
      <c r="S471">
        <v>152631206404</v>
      </c>
      <c r="T471" t="s">
        <v>2944</v>
      </c>
      <c r="U471" t="s">
        <v>2945</v>
      </c>
      <c r="V471" t="s">
        <v>2946</v>
      </c>
      <c r="Z471">
        <v>111.43889299999999</v>
      </c>
      <c r="AA471">
        <v>-7.589385</v>
      </c>
      <c r="AB471" t="s">
        <v>2947</v>
      </c>
      <c r="AC471" t="s">
        <v>236</v>
      </c>
      <c r="AL471" t="s">
        <v>217</v>
      </c>
      <c r="AM471" t="s">
        <v>2948</v>
      </c>
      <c r="AN471" t="s">
        <v>6</v>
      </c>
      <c r="AO471" s="57">
        <v>46090.392812500002</v>
      </c>
      <c r="AP471" s="57">
        <v>46269.333333333336</v>
      </c>
      <c r="AR471" t="s">
        <v>218</v>
      </c>
      <c r="AS471" t="s">
        <v>570</v>
      </c>
      <c r="AT471" t="s">
        <v>230</v>
      </c>
      <c r="AU471">
        <v>20260904</v>
      </c>
      <c r="AV471" t="s">
        <v>221</v>
      </c>
      <c r="AW471" t="s">
        <v>887</v>
      </c>
      <c r="AX471" t="s">
        <v>222</v>
      </c>
      <c r="BA471" s="57">
        <v>46269.333333333336</v>
      </c>
      <c r="BB471" t="s">
        <v>2948</v>
      </c>
      <c r="BC471">
        <v>2026</v>
      </c>
      <c r="BD471">
        <v>9</v>
      </c>
      <c r="BE471">
        <v>4</v>
      </c>
      <c r="BF471" s="6">
        <f t="shared" si="21"/>
        <v>46269</v>
      </c>
      <c r="BG471">
        <f t="shared" si="22"/>
        <v>-0.33333333333575865</v>
      </c>
      <c r="BH471" t="str">
        <f t="shared" si="23"/>
        <v>COMPLY</v>
      </c>
      <c r="BI471" t="str">
        <f>VLOOKUP(H471,Sheet2!$A$1:$B$270,2,FALSE)</f>
        <v>MADIUN</v>
      </c>
    </row>
    <row r="472" spans="1:61">
      <c r="A472">
        <v>471</v>
      </c>
      <c r="B472">
        <v>1002580572</v>
      </c>
      <c r="C472">
        <v>3</v>
      </c>
      <c r="D472" t="s">
        <v>38</v>
      </c>
      <c r="E472">
        <v>5</v>
      </c>
      <c r="F472" t="s">
        <v>92</v>
      </c>
      <c r="G472" t="s">
        <v>92</v>
      </c>
      <c r="H472" t="s">
        <v>254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46275.50203703704</v>
      </c>
      <c r="P472" s="57">
        <v>46276.587905092594</v>
      </c>
      <c r="Q472">
        <v>69387614</v>
      </c>
      <c r="S472">
        <v>152631207490</v>
      </c>
      <c r="T472" t="s">
        <v>6636</v>
      </c>
      <c r="U472" t="s">
        <v>6637</v>
      </c>
      <c r="V472" t="s">
        <v>6822</v>
      </c>
      <c r="Z472">
        <v>111.43903899999999</v>
      </c>
      <c r="AA472">
        <v>-7.5923309999999997</v>
      </c>
      <c r="AB472" t="s">
        <v>6823</v>
      </c>
      <c r="AC472" t="s">
        <v>236</v>
      </c>
      <c r="AL472" t="s">
        <v>217</v>
      </c>
      <c r="AM472" t="s">
        <v>6759</v>
      </c>
      <c r="AN472" t="s">
        <v>6</v>
      </c>
      <c r="AO472" s="57">
        <v>46304.506828703707</v>
      </c>
      <c r="AP472" s="57">
        <v>46276.333333333336</v>
      </c>
      <c r="AR472" t="s">
        <v>218</v>
      </c>
      <c r="AS472" t="s">
        <v>570</v>
      </c>
      <c r="AT472" t="s">
        <v>230</v>
      </c>
      <c r="AU472">
        <v>20260911</v>
      </c>
      <c r="AV472" t="s">
        <v>221</v>
      </c>
      <c r="AW472" t="s">
        <v>885</v>
      </c>
      <c r="AX472" t="s">
        <v>222</v>
      </c>
      <c r="BA472" s="57">
        <v>46276.333333333336</v>
      </c>
      <c r="BB472" t="s">
        <v>6759</v>
      </c>
      <c r="BC472">
        <v>2026</v>
      </c>
      <c r="BD472">
        <v>9</v>
      </c>
      <c r="BE472">
        <v>11</v>
      </c>
      <c r="BF472" s="6">
        <f t="shared" si="21"/>
        <v>46276</v>
      </c>
      <c r="BG472">
        <f t="shared" si="22"/>
        <v>-0.33333333333575865</v>
      </c>
      <c r="BH472" t="str">
        <f t="shared" si="23"/>
        <v>COMPLY</v>
      </c>
      <c r="BI472" t="str">
        <f>VLOOKUP(H472,Sheet2!$A$1:$B$270,2,FALSE)</f>
        <v>MADIUN</v>
      </c>
    </row>
    <row r="473" spans="1:61">
      <c r="A473">
        <v>472</v>
      </c>
      <c r="B473">
        <v>1002581015</v>
      </c>
      <c r="C473">
        <v>3</v>
      </c>
      <c r="D473" t="s">
        <v>38</v>
      </c>
      <c r="E473">
        <v>5</v>
      </c>
      <c r="F473" t="s">
        <v>92</v>
      </c>
      <c r="G473" t="s">
        <v>92</v>
      </c>
      <c r="H473" t="s">
        <v>254</v>
      </c>
      <c r="I473" t="s">
        <v>212</v>
      </c>
      <c r="J473" t="s">
        <v>213</v>
      </c>
      <c r="K473" t="s">
        <v>149</v>
      </c>
      <c r="L473" t="s">
        <v>214</v>
      </c>
      <c r="M473" t="s">
        <v>2162</v>
      </c>
      <c r="N473" t="s">
        <v>215</v>
      </c>
      <c r="O473" s="57">
        <v>46275.602037037039</v>
      </c>
      <c r="P473" s="57">
        <v>46276.578217592592</v>
      </c>
      <c r="Q473">
        <v>69387805</v>
      </c>
      <c r="S473">
        <v>152631207492</v>
      </c>
      <c r="T473" t="s">
        <v>6636</v>
      </c>
      <c r="U473" t="s">
        <v>6637</v>
      </c>
      <c r="V473" t="s">
        <v>6638</v>
      </c>
      <c r="Z473">
        <v>111.439114</v>
      </c>
      <c r="AA473">
        <v>-7.5922929999999997</v>
      </c>
      <c r="AB473" t="s">
        <v>6639</v>
      </c>
      <c r="AC473" t="s">
        <v>236</v>
      </c>
      <c r="AL473" t="s">
        <v>217</v>
      </c>
      <c r="AM473" t="s">
        <v>6640</v>
      </c>
      <c r="AN473" t="s">
        <v>6</v>
      </c>
      <c r="AO473" s="57">
        <v>46304.611041666663</v>
      </c>
      <c r="AP473" s="57">
        <v>46276.458333333336</v>
      </c>
      <c r="AQ473" t="s">
        <v>2172</v>
      </c>
      <c r="AR473" t="s">
        <v>2171</v>
      </c>
      <c r="AS473" t="s">
        <v>570</v>
      </c>
      <c r="AT473" t="s">
        <v>230</v>
      </c>
      <c r="AV473" t="s">
        <v>7769</v>
      </c>
      <c r="AW473" t="s">
        <v>885</v>
      </c>
      <c r="AX473" t="s">
        <v>222</v>
      </c>
      <c r="BA473" s="57">
        <v>46276.458333333336</v>
      </c>
      <c r="BB473" t="s">
        <v>6640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str">
        <f>VLOOKUP(H473,Sheet2!$A$1:$B$270,2,FALSE)</f>
        <v>MADIUN</v>
      </c>
    </row>
    <row r="474" spans="1:61">
      <c r="A474">
        <v>473</v>
      </c>
      <c r="B474">
        <v>1002570394</v>
      </c>
      <c r="C474">
        <v>3</v>
      </c>
      <c r="D474" t="s">
        <v>38</v>
      </c>
      <c r="E474">
        <v>5</v>
      </c>
      <c r="F474" t="s">
        <v>92</v>
      </c>
      <c r="G474" t="s">
        <v>94</v>
      </c>
      <c r="H474" t="s">
        <v>442</v>
      </c>
      <c r="I474" t="s">
        <v>212</v>
      </c>
      <c r="J474" t="s">
        <v>213</v>
      </c>
      <c r="K474" t="s">
        <v>149</v>
      </c>
      <c r="M474" t="s">
        <v>76</v>
      </c>
      <c r="N474" t="s">
        <v>215</v>
      </c>
      <c r="O474" s="57">
        <v>46268.675555555557</v>
      </c>
      <c r="P474" s="57">
        <v>46268.961134259262</v>
      </c>
      <c r="Q474">
        <v>69374507</v>
      </c>
      <c r="S474">
        <v>152635205092</v>
      </c>
      <c r="T474" t="s">
        <v>2842</v>
      </c>
      <c r="U474" t="s">
        <v>2843</v>
      </c>
      <c r="V474" t="s">
        <v>2844</v>
      </c>
      <c r="Z474">
        <v>111.29630706816501</v>
      </c>
      <c r="AA474">
        <v>-7.5671988500294898</v>
      </c>
      <c r="AB474" t="s">
        <v>2845</v>
      </c>
      <c r="AC474" t="s">
        <v>216</v>
      </c>
      <c r="AL474" t="s">
        <v>217</v>
      </c>
      <c r="AM474" t="s">
        <v>2846</v>
      </c>
      <c r="AN474" t="s">
        <v>6</v>
      </c>
      <c r="AO474" s="57">
        <v>46090.684282407405</v>
      </c>
      <c r="AR474" t="s">
        <v>218</v>
      </c>
      <c r="AS474" t="s">
        <v>219</v>
      </c>
      <c r="AT474" t="s">
        <v>230</v>
      </c>
      <c r="AU474">
        <v>20260903</v>
      </c>
      <c r="AV474" t="s">
        <v>221</v>
      </c>
      <c r="AW474" t="s">
        <v>2847</v>
      </c>
      <c r="AX474" t="s">
        <v>222</v>
      </c>
      <c r="BA474" s="57">
        <v>46268.291666666664</v>
      </c>
      <c r="BB474" t="s">
        <v>2846</v>
      </c>
      <c r="BC474">
        <v>2026</v>
      </c>
      <c r="BD474">
        <v>9</v>
      </c>
      <c r="BE474">
        <v>3</v>
      </c>
      <c r="BF474" s="6">
        <f t="shared" si="21"/>
        <v>46268</v>
      </c>
      <c r="BG474">
        <f t="shared" si="22"/>
        <v>-0.29166666666424135</v>
      </c>
      <c r="BH474" t="str">
        <f t="shared" si="23"/>
        <v>COMPLY</v>
      </c>
      <c r="BI474" t="str">
        <f>VLOOKUP(H474,Sheet2!$A$1:$B$270,2,FALSE)</f>
        <v>MADIUN</v>
      </c>
    </row>
    <row r="475" spans="1:61">
      <c r="A475">
        <v>474</v>
      </c>
      <c r="B475">
        <v>1002569436</v>
      </c>
      <c r="C475">
        <v>3</v>
      </c>
      <c r="D475" t="s">
        <v>38</v>
      </c>
      <c r="E475">
        <v>5</v>
      </c>
      <c r="F475" t="s">
        <v>92</v>
      </c>
      <c r="G475" t="s">
        <v>94</v>
      </c>
      <c r="H475" t="s">
        <v>442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46268.485381944447</v>
      </c>
      <c r="P475" s="57">
        <v>46271.42082175926</v>
      </c>
      <c r="Q475">
        <v>69383006</v>
      </c>
      <c r="S475">
        <v>152635205090</v>
      </c>
      <c r="T475" t="s">
        <v>2954</v>
      </c>
      <c r="U475" t="s">
        <v>2955</v>
      </c>
      <c r="V475" t="s">
        <v>2956</v>
      </c>
      <c r="Z475">
        <v>111.145296811381</v>
      </c>
      <c r="AA475">
        <v>-7.4797860402677401</v>
      </c>
      <c r="AB475" t="s">
        <v>2957</v>
      </c>
      <c r="AC475" t="s">
        <v>236</v>
      </c>
      <c r="AL475" t="s">
        <v>217</v>
      </c>
      <c r="AM475" t="s">
        <v>2651</v>
      </c>
      <c r="AN475" t="s">
        <v>6</v>
      </c>
      <c r="AO475" s="57">
        <v>46090.486041666663</v>
      </c>
      <c r="AP475" s="57">
        <v>46269.333333333336</v>
      </c>
      <c r="AR475" t="s">
        <v>218</v>
      </c>
      <c r="AS475" t="s">
        <v>219</v>
      </c>
      <c r="AT475" t="s">
        <v>344</v>
      </c>
      <c r="AU475">
        <v>20260906</v>
      </c>
      <c r="AV475" t="s">
        <v>221</v>
      </c>
      <c r="AW475" t="s">
        <v>2958</v>
      </c>
      <c r="AX475" t="s">
        <v>222</v>
      </c>
      <c r="BA475" s="57">
        <v>46269.333333333336</v>
      </c>
      <c r="BB475" t="s">
        <v>2651</v>
      </c>
      <c r="BC475">
        <v>2026</v>
      </c>
      <c r="BD475">
        <v>9</v>
      </c>
      <c r="BE475">
        <v>6</v>
      </c>
      <c r="BF475" s="6">
        <f t="shared" si="21"/>
        <v>46271</v>
      </c>
      <c r="BG475">
        <f t="shared" si="22"/>
        <v>1.6666666666642413</v>
      </c>
      <c r="BH475" t="str">
        <f t="shared" si="23"/>
        <v>NOT COMPLY</v>
      </c>
      <c r="BI475" t="str">
        <f>VLOOKUP(H475,Sheet2!$A$1:$B$270,2,FALSE)</f>
        <v>MADIUN</v>
      </c>
    </row>
    <row r="476" spans="1:61">
      <c r="A476">
        <v>475</v>
      </c>
      <c r="B476">
        <v>1002569329</v>
      </c>
      <c r="C476">
        <v>3</v>
      </c>
      <c r="D476" t="s">
        <v>38</v>
      </c>
      <c r="E476">
        <v>5</v>
      </c>
      <c r="F476" t="s">
        <v>92</v>
      </c>
      <c r="G476" t="s">
        <v>94</v>
      </c>
      <c r="H476" t="s">
        <v>442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46268.466620370367</v>
      </c>
      <c r="P476" s="57">
        <v>46269.540937500002</v>
      </c>
      <c r="Q476">
        <v>69382967</v>
      </c>
      <c r="S476">
        <v>152635205089</v>
      </c>
      <c r="T476" t="s">
        <v>2934</v>
      </c>
      <c r="U476" t="s">
        <v>2935</v>
      </c>
      <c r="V476" t="s">
        <v>2936</v>
      </c>
      <c r="Z476">
        <v>111.171077</v>
      </c>
      <c r="AA476">
        <v>-7.488645</v>
      </c>
      <c r="AB476" t="s">
        <v>2937</v>
      </c>
      <c r="AC476" t="s">
        <v>236</v>
      </c>
      <c r="AL476" t="s">
        <v>217</v>
      </c>
      <c r="AM476" t="s">
        <v>2938</v>
      </c>
      <c r="AN476" t="s">
        <v>6</v>
      </c>
      <c r="AO476" s="57">
        <v>46090.475925925923</v>
      </c>
      <c r="AP476" s="57">
        <v>46269.333333333336</v>
      </c>
      <c r="AR476" t="s">
        <v>218</v>
      </c>
      <c r="AS476" t="s">
        <v>219</v>
      </c>
      <c r="AT476" t="s">
        <v>344</v>
      </c>
      <c r="AU476">
        <v>20260904</v>
      </c>
      <c r="AV476" t="s">
        <v>221</v>
      </c>
      <c r="AW476" t="s">
        <v>888</v>
      </c>
      <c r="AX476" t="s">
        <v>222</v>
      </c>
      <c r="BA476" s="57">
        <v>46269.333333333336</v>
      </c>
      <c r="BB476" t="s">
        <v>2938</v>
      </c>
      <c r="BC476">
        <v>2026</v>
      </c>
      <c r="BD476">
        <v>9</v>
      </c>
      <c r="BE476">
        <v>4</v>
      </c>
      <c r="BF476" s="6">
        <f t="shared" si="21"/>
        <v>46269</v>
      </c>
      <c r="BG476">
        <f t="shared" si="22"/>
        <v>-0.33333333333575865</v>
      </c>
      <c r="BH476" t="str">
        <f t="shared" si="23"/>
        <v>COMPLY</v>
      </c>
      <c r="BI476" t="str">
        <f>VLOOKUP(H476,Sheet2!$A$1:$B$270,2,FALSE)</f>
        <v>MADIUN</v>
      </c>
    </row>
    <row r="477" spans="1:61">
      <c r="A477">
        <v>476</v>
      </c>
      <c r="B477">
        <v>1002576476</v>
      </c>
      <c r="C477">
        <v>3</v>
      </c>
      <c r="D477" t="s">
        <v>38</v>
      </c>
      <c r="E477">
        <v>5</v>
      </c>
      <c r="F477" t="s">
        <v>92</v>
      </c>
      <c r="G477" t="s">
        <v>94</v>
      </c>
      <c r="H477" t="s">
        <v>442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46273.435381944444</v>
      </c>
      <c r="P477" s="57">
        <v>46276.624259259261</v>
      </c>
      <c r="Q477">
        <v>69385885</v>
      </c>
      <c r="S477">
        <v>152635205095</v>
      </c>
      <c r="T477" t="s">
        <v>3105</v>
      </c>
      <c r="U477" t="s">
        <v>3106</v>
      </c>
      <c r="V477" t="s">
        <v>3107</v>
      </c>
      <c r="Z477">
        <v>111.30850599999999</v>
      </c>
      <c r="AA477">
        <v>-7.5678599999999996</v>
      </c>
      <c r="AB477" t="s">
        <v>3108</v>
      </c>
      <c r="AC477" t="s">
        <v>236</v>
      </c>
      <c r="AL477" t="s">
        <v>217</v>
      </c>
      <c r="AM477" t="s">
        <v>3109</v>
      </c>
      <c r="AN477" t="s">
        <v>6</v>
      </c>
      <c r="AO477" s="57">
        <v>46243.444363425922</v>
      </c>
      <c r="AP477" s="57">
        <v>46274.333333333336</v>
      </c>
      <c r="AR477" t="s">
        <v>218</v>
      </c>
      <c r="AS477" t="s">
        <v>219</v>
      </c>
      <c r="AT477" t="s">
        <v>230</v>
      </c>
      <c r="AU477">
        <v>20260911</v>
      </c>
      <c r="AV477" t="s">
        <v>221</v>
      </c>
      <c r="AW477" t="s">
        <v>885</v>
      </c>
      <c r="AX477" t="s">
        <v>222</v>
      </c>
      <c r="BA477" s="57">
        <v>46274.333333333336</v>
      </c>
      <c r="BB477" t="s">
        <v>3109</v>
      </c>
      <c r="BC477">
        <v>2026</v>
      </c>
      <c r="BD477">
        <v>9</v>
      </c>
      <c r="BE477">
        <v>11</v>
      </c>
      <c r="BF477" s="6">
        <f t="shared" si="21"/>
        <v>46276</v>
      </c>
      <c r="BG477">
        <f t="shared" si="22"/>
        <v>1.6666666666642413</v>
      </c>
      <c r="BH477" t="str">
        <f t="shared" si="23"/>
        <v>NOT COMPLY</v>
      </c>
      <c r="BI477" t="str">
        <f>VLOOKUP(H477,Sheet2!$A$1:$B$270,2,FALSE)</f>
        <v>MADIUN</v>
      </c>
    </row>
    <row r="478" spans="1:61">
      <c r="A478">
        <v>477</v>
      </c>
      <c r="B478">
        <v>1002573454</v>
      </c>
      <c r="C478">
        <v>3</v>
      </c>
      <c r="D478" t="s">
        <v>38</v>
      </c>
      <c r="E478">
        <v>5</v>
      </c>
      <c r="F478" t="s">
        <v>92</v>
      </c>
      <c r="G478" t="s">
        <v>94</v>
      </c>
      <c r="H478" t="s">
        <v>442</v>
      </c>
      <c r="I478" t="s">
        <v>212</v>
      </c>
      <c r="J478" t="s">
        <v>213</v>
      </c>
      <c r="K478" t="s">
        <v>149</v>
      </c>
      <c r="L478" t="s">
        <v>214</v>
      </c>
      <c r="M478" t="s">
        <v>2186</v>
      </c>
      <c r="N478" t="s">
        <v>215</v>
      </c>
      <c r="O478" s="57">
        <v>46271.366620370369</v>
      </c>
      <c r="P478" s="57">
        <v>46275.480810185189</v>
      </c>
      <c r="Q478">
        <v>69384676</v>
      </c>
      <c r="S478">
        <v>152635205093</v>
      </c>
      <c r="T478" t="s">
        <v>2954</v>
      </c>
      <c r="U478" t="s">
        <v>5190</v>
      </c>
      <c r="V478" t="s">
        <v>5191</v>
      </c>
      <c r="Z478">
        <v>111.14527647377599</v>
      </c>
      <c r="AA478">
        <v>-7.4798694940628296</v>
      </c>
      <c r="AB478" t="s">
        <v>5192</v>
      </c>
      <c r="AC478" t="s">
        <v>236</v>
      </c>
      <c r="AL478" t="s">
        <v>217</v>
      </c>
      <c r="AM478" t="s">
        <v>5193</v>
      </c>
      <c r="AN478" t="s">
        <v>6</v>
      </c>
      <c r="AO478" s="57">
        <v>46182.371516203704</v>
      </c>
      <c r="AP478" s="57">
        <v>46272.333333333336</v>
      </c>
      <c r="AQ478" t="s">
        <v>2172</v>
      </c>
      <c r="AR478" t="s">
        <v>12</v>
      </c>
      <c r="AS478" t="s">
        <v>219</v>
      </c>
      <c r="AT478" t="s">
        <v>230</v>
      </c>
      <c r="AV478" t="s">
        <v>2187</v>
      </c>
      <c r="AW478" t="s">
        <v>886</v>
      </c>
      <c r="AX478" t="s">
        <v>222</v>
      </c>
      <c r="BA478" s="57">
        <v>46272.333333333336</v>
      </c>
      <c r="BB478" t="s">
        <v>5193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str">
        <f>VLOOKUP(H478,Sheet2!$A$1:$B$270,2,FALSE)</f>
        <v>MADIUN</v>
      </c>
    </row>
    <row r="479" spans="1:61">
      <c r="A479">
        <v>478</v>
      </c>
      <c r="B479">
        <v>1002567606</v>
      </c>
      <c r="C479">
        <v>3</v>
      </c>
      <c r="D479" t="s">
        <v>38</v>
      </c>
      <c r="E479">
        <v>5</v>
      </c>
      <c r="F479" t="s">
        <v>92</v>
      </c>
      <c r="G479" t="s">
        <v>94</v>
      </c>
      <c r="H479" t="s">
        <v>452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46267.560370370367</v>
      </c>
      <c r="P479" s="57">
        <v>46268.644120370373</v>
      </c>
      <c r="Q479">
        <v>69382335</v>
      </c>
      <c r="S479">
        <v>152605224196</v>
      </c>
      <c r="T479" t="s">
        <v>1669</v>
      </c>
      <c r="U479" t="s">
        <v>1653</v>
      </c>
      <c r="V479" t="s">
        <v>1670</v>
      </c>
      <c r="Z479">
        <v>111.354450924052</v>
      </c>
      <c r="AA479">
        <v>-7.4457019480741398</v>
      </c>
      <c r="AB479" t="s">
        <v>1671</v>
      </c>
      <c r="AC479" t="s">
        <v>236</v>
      </c>
      <c r="AL479" t="s">
        <v>217</v>
      </c>
      <c r="AM479" t="s">
        <v>1656</v>
      </c>
      <c r="AN479" t="s">
        <v>6</v>
      </c>
      <c r="AO479" s="57">
        <v>46062.569467592592</v>
      </c>
      <c r="AP479" s="57">
        <v>46268.541666666664</v>
      </c>
      <c r="AR479" t="s">
        <v>218</v>
      </c>
      <c r="AS479" t="s">
        <v>219</v>
      </c>
      <c r="AT479" t="s">
        <v>344</v>
      </c>
      <c r="AU479">
        <v>20260903</v>
      </c>
      <c r="AV479" t="s">
        <v>221</v>
      </c>
      <c r="AW479" t="s">
        <v>1657</v>
      </c>
      <c r="AX479" t="s">
        <v>222</v>
      </c>
      <c r="BA479" s="57">
        <v>46268.541666666664</v>
      </c>
      <c r="BB479" t="s">
        <v>1656</v>
      </c>
      <c r="BC479">
        <v>2026</v>
      </c>
      <c r="BD479">
        <v>9</v>
      </c>
      <c r="BE479">
        <v>3</v>
      </c>
      <c r="BF479" s="6">
        <f t="shared" si="21"/>
        <v>46268</v>
      </c>
      <c r="BG479">
        <f t="shared" si="22"/>
        <v>-0.54166666666424135</v>
      </c>
      <c r="BH479" t="str">
        <f t="shared" si="23"/>
        <v>COMPLY</v>
      </c>
      <c r="BI479" t="str">
        <f>VLOOKUP(H479,Sheet2!$A$1:$B$270,2,FALSE)</f>
        <v>MADIUN</v>
      </c>
    </row>
    <row r="480" spans="1:61">
      <c r="A480">
        <v>479</v>
      </c>
      <c r="B480">
        <v>1002567595</v>
      </c>
      <c r="C480">
        <v>3</v>
      </c>
      <c r="D480" t="s">
        <v>38</v>
      </c>
      <c r="E480">
        <v>5</v>
      </c>
      <c r="F480" t="s">
        <v>92</v>
      </c>
      <c r="G480" t="s">
        <v>94</v>
      </c>
      <c r="H480" t="s">
        <v>452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46267.558287037034</v>
      </c>
      <c r="P480" s="57">
        <v>46268.621539351851</v>
      </c>
      <c r="Q480">
        <v>69382331</v>
      </c>
      <c r="S480">
        <v>152605224195</v>
      </c>
      <c r="T480" t="s">
        <v>1652</v>
      </c>
      <c r="U480" t="s">
        <v>1653</v>
      </c>
      <c r="V480" t="s">
        <v>1654</v>
      </c>
      <c r="Z480">
        <v>111.35494136219199</v>
      </c>
      <c r="AA480">
        <v>-7.4455752915795799</v>
      </c>
      <c r="AB480" t="s">
        <v>1655</v>
      </c>
      <c r="AC480" t="s">
        <v>236</v>
      </c>
      <c r="AL480" t="s">
        <v>217</v>
      </c>
      <c r="AM480" t="s">
        <v>1656</v>
      </c>
      <c r="AN480" t="s">
        <v>6</v>
      </c>
      <c r="AO480" s="57">
        <v>46062.559687499997</v>
      </c>
      <c r="AP480" s="57">
        <v>46268.541666666664</v>
      </c>
      <c r="AR480" t="s">
        <v>218</v>
      </c>
      <c r="AS480" t="s">
        <v>219</v>
      </c>
      <c r="AT480" t="s">
        <v>344</v>
      </c>
      <c r="AU480">
        <v>20260903</v>
      </c>
      <c r="AV480" t="s">
        <v>221</v>
      </c>
      <c r="AW480" t="s">
        <v>1657</v>
      </c>
      <c r="AX480" t="s">
        <v>222</v>
      </c>
      <c r="BA480" s="57">
        <v>46268.541666666664</v>
      </c>
      <c r="BB480" t="s">
        <v>1656</v>
      </c>
      <c r="BC480">
        <v>2026</v>
      </c>
      <c r="BD480">
        <v>9</v>
      </c>
      <c r="BE480">
        <v>3</v>
      </c>
      <c r="BF480" s="6">
        <f t="shared" si="21"/>
        <v>46268</v>
      </c>
      <c r="BG480">
        <f t="shared" si="22"/>
        <v>-0.54166666666424135</v>
      </c>
      <c r="BH480" t="str">
        <f t="shared" si="23"/>
        <v>COMPLY</v>
      </c>
      <c r="BI480" t="str">
        <f>VLOOKUP(H480,Sheet2!$A$1:$B$270,2,FALSE)</f>
        <v>MADIUN</v>
      </c>
    </row>
    <row r="481" spans="1:61">
      <c r="A481">
        <v>480</v>
      </c>
      <c r="B481">
        <v>1002569871</v>
      </c>
      <c r="C481">
        <v>3</v>
      </c>
      <c r="D481" t="s">
        <v>38</v>
      </c>
      <c r="E481">
        <v>5</v>
      </c>
      <c r="F481" t="s">
        <v>92</v>
      </c>
      <c r="G481" t="s">
        <v>94</v>
      </c>
      <c r="H481" t="s">
        <v>452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46268.581203703703</v>
      </c>
      <c r="P481" s="57">
        <v>46269.489722222221</v>
      </c>
      <c r="Q481">
        <v>69383184</v>
      </c>
      <c r="S481">
        <v>152605224199</v>
      </c>
      <c r="T481" t="s">
        <v>2973</v>
      </c>
      <c r="U481" t="s">
        <v>2974</v>
      </c>
      <c r="V481" t="s">
        <v>2975</v>
      </c>
      <c r="Z481">
        <v>111.50867703030499</v>
      </c>
      <c r="AA481">
        <v>-7.3290882892401896</v>
      </c>
      <c r="AB481" t="s">
        <v>2976</v>
      </c>
      <c r="AC481" t="s">
        <v>236</v>
      </c>
      <c r="AL481" t="s">
        <v>217</v>
      </c>
      <c r="AM481" t="s">
        <v>2492</v>
      </c>
      <c r="AN481" t="s">
        <v>6</v>
      </c>
      <c r="AO481" s="57">
        <v>46090.590648148151</v>
      </c>
      <c r="AP481" s="57">
        <v>46269.541666666664</v>
      </c>
      <c r="AR481" t="s">
        <v>218</v>
      </c>
      <c r="AS481" t="s">
        <v>219</v>
      </c>
      <c r="AT481" t="s">
        <v>344</v>
      </c>
      <c r="AU481">
        <v>20260904</v>
      </c>
      <c r="AV481" t="s">
        <v>221</v>
      </c>
      <c r="AW481" t="s">
        <v>2977</v>
      </c>
      <c r="AX481" t="s">
        <v>222</v>
      </c>
      <c r="BA481" s="57">
        <v>46269.541666666664</v>
      </c>
      <c r="BB481" t="s">
        <v>2492</v>
      </c>
      <c r="BC481">
        <v>2026</v>
      </c>
      <c r="BD481">
        <v>9</v>
      </c>
      <c r="BE481">
        <v>4</v>
      </c>
      <c r="BF481" s="6">
        <f t="shared" si="21"/>
        <v>46269</v>
      </c>
      <c r="BG481">
        <f t="shared" si="22"/>
        <v>-0.54166666666424135</v>
      </c>
      <c r="BH481" t="str">
        <f t="shared" si="23"/>
        <v>COMPLY</v>
      </c>
      <c r="BI481" t="str">
        <f>VLOOKUP(H481,Sheet2!$A$1:$B$270,2,FALSE)</f>
        <v>MADIUN</v>
      </c>
    </row>
    <row r="482" spans="1:61">
      <c r="A482">
        <v>481</v>
      </c>
      <c r="B482">
        <v>1002576193</v>
      </c>
      <c r="C482">
        <v>3</v>
      </c>
      <c r="D482" t="s">
        <v>38</v>
      </c>
      <c r="E482">
        <v>5</v>
      </c>
      <c r="F482" t="s">
        <v>92</v>
      </c>
      <c r="G482" t="s">
        <v>94</v>
      </c>
      <c r="H482" t="s">
        <v>452</v>
      </c>
      <c r="I482" t="s">
        <v>212</v>
      </c>
      <c r="J482" t="s">
        <v>213</v>
      </c>
      <c r="K482" t="s">
        <v>149</v>
      </c>
      <c r="M482" t="s">
        <v>76</v>
      </c>
      <c r="N482" t="s">
        <v>215</v>
      </c>
      <c r="O482" s="57">
        <v>46273.379803240743</v>
      </c>
      <c r="P482" s="57">
        <v>46273.635393518518</v>
      </c>
      <c r="Q482">
        <v>69383398</v>
      </c>
      <c r="S482">
        <v>152605224374</v>
      </c>
      <c r="T482" t="s">
        <v>2235</v>
      </c>
      <c r="U482" t="s">
        <v>3781</v>
      </c>
      <c r="V482" t="s">
        <v>3782</v>
      </c>
      <c r="Z482">
        <v>111.51661799999999</v>
      </c>
      <c r="AA482">
        <v>-7.4835659999999997</v>
      </c>
      <c r="AB482" t="s">
        <v>2238</v>
      </c>
      <c r="AC482" t="s">
        <v>229</v>
      </c>
      <c r="AL482" t="s">
        <v>217</v>
      </c>
      <c r="AM482" t="s">
        <v>3783</v>
      </c>
      <c r="AN482" t="s">
        <v>6</v>
      </c>
      <c r="AO482" s="57">
        <v>46243.382407407407</v>
      </c>
      <c r="AR482" t="s">
        <v>218</v>
      </c>
      <c r="AS482" t="s">
        <v>219</v>
      </c>
      <c r="AT482" t="s">
        <v>344</v>
      </c>
      <c r="AU482">
        <v>20260908</v>
      </c>
      <c r="AV482" t="s">
        <v>221</v>
      </c>
      <c r="AW482" t="s">
        <v>3082</v>
      </c>
      <c r="AX482" t="s">
        <v>222</v>
      </c>
      <c r="BA482" s="57">
        <v>46273.291666666664</v>
      </c>
      <c r="BB482" t="s">
        <v>3783</v>
      </c>
      <c r="BC482">
        <v>2026</v>
      </c>
      <c r="BD482">
        <v>9</v>
      </c>
      <c r="BE482">
        <v>8</v>
      </c>
      <c r="BF482" s="6">
        <f t="shared" si="21"/>
        <v>46273</v>
      </c>
      <c r="BG482">
        <f t="shared" si="22"/>
        <v>-0.29166666666424135</v>
      </c>
      <c r="BH482" t="str">
        <f t="shared" si="23"/>
        <v>COMPLY</v>
      </c>
      <c r="BI482" t="str">
        <f>VLOOKUP(H482,Sheet2!$A$1:$B$270,2,FALSE)</f>
        <v>MADIUN</v>
      </c>
    </row>
    <row r="483" spans="1:61">
      <c r="A483">
        <v>482</v>
      </c>
      <c r="B483">
        <v>1002578079</v>
      </c>
      <c r="C483">
        <v>3</v>
      </c>
      <c r="D483" t="s">
        <v>38</v>
      </c>
      <c r="E483">
        <v>5</v>
      </c>
      <c r="F483" t="s">
        <v>92</v>
      </c>
      <c r="G483" t="s">
        <v>94</v>
      </c>
      <c r="H483" t="s">
        <v>452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46274.39371527778</v>
      </c>
      <c r="P483" s="57">
        <v>46276.696932870371</v>
      </c>
      <c r="Q483">
        <v>69386592</v>
      </c>
      <c r="S483">
        <v>152605224377</v>
      </c>
      <c r="T483" t="s">
        <v>5666</v>
      </c>
      <c r="U483" t="s">
        <v>5667</v>
      </c>
      <c r="V483" t="s">
        <v>5668</v>
      </c>
      <c r="Z483">
        <v>111.42609830000001</v>
      </c>
      <c r="AA483">
        <v>-7.4778848</v>
      </c>
      <c r="AB483" t="s">
        <v>5669</v>
      </c>
      <c r="AC483" t="s">
        <v>2639</v>
      </c>
      <c r="AL483" t="s">
        <v>217</v>
      </c>
      <c r="AM483" t="s">
        <v>5638</v>
      </c>
      <c r="AN483" t="s">
        <v>6</v>
      </c>
      <c r="AO483" s="57">
        <v>46274.402858796297</v>
      </c>
      <c r="AP483" s="57">
        <v>46275.333333333336</v>
      </c>
      <c r="AQ483" t="s">
        <v>2152</v>
      </c>
      <c r="AR483" t="s">
        <v>218</v>
      </c>
      <c r="AS483" t="s">
        <v>219</v>
      </c>
      <c r="AT483" t="s">
        <v>220</v>
      </c>
      <c r="AU483">
        <v>20260911</v>
      </c>
      <c r="AV483" t="s">
        <v>221</v>
      </c>
      <c r="AW483" t="s">
        <v>3007</v>
      </c>
      <c r="AX483" t="s">
        <v>222</v>
      </c>
      <c r="BA483" s="57">
        <v>46275.333333333336</v>
      </c>
      <c r="BB483" t="s">
        <v>5638</v>
      </c>
      <c r="BC483">
        <v>2026</v>
      </c>
      <c r="BD483">
        <v>9</v>
      </c>
      <c r="BE483">
        <v>11</v>
      </c>
      <c r="BF483" s="6">
        <f t="shared" si="21"/>
        <v>46276</v>
      </c>
      <c r="BG483">
        <f t="shared" si="22"/>
        <v>0.66666666666424135</v>
      </c>
      <c r="BH483" t="str">
        <f t="shared" si="23"/>
        <v>COMPLY</v>
      </c>
      <c r="BI483" t="str">
        <f>VLOOKUP(H483,Sheet2!$A$1:$B$270,2,FALSE)</f>
        <v>MADIUN</v>
      </c>
    </row>
    <row r="484" spans="1:61">
      <c r="A484">
        <v>483</v>
      </c>
      <c r="B484">
        <v>1002579775</v>
      </c>
      <c r="C484">
        <v>3</v>
      </c>
      <c r="D484" t="s">
        <v>38</v>
      </c>
      <c r="E484">
        <v>5</v>
      </c>
      <c r="F484" t="s">
        <v>92</v>
      </c>
      <c r="G484" t="s">
        <v>94</v>
      </c>
      <c r="H484" t="s">
        <v>452</v>
      </c>
      <c r="I484" t="s">
        <v>212</v>
      </c>
      <c r="J484" t="s">
        <v>213</v>
      </c>
      <c r="K484" t="s">
        <v>149</v>
      </c>
      <c r="M484" t="s">
        <v>76</v>
      </c>
      <c r="N484" t="s">
        <v>215</v>
      </c>
      <c r="O484" s="57">
        <v>46275.351689814815</v>
      </c>
      <c r="P484" s="57">
        <v>46275.601064814815</v>
      </c>
      <c r="Q484">
        <v>69380182</v>
      </c>
      <c r="S484">
        <v>152605224381</v>
      </c>
      <c r="T484" t="s">
        <v>6903</v>
      </c>
      <c r="U484" t="s">
        <v>6904</v>
      </c>
      <c r="V484" t="s">
        <v>6905</v>
      </c>
      <c r="Z484">
        <v>111.428825</v>
      </c>
      <c r="AA484">
        <v>-7.4971079999999999</v>
      </c>
      <c r="AB484" t="s">
        <v>6906</v>
      </c>
      <c r="AC484" t="s">
        <v>229</v>
      </c>
      <c r="AL484" t="s">
        <v>217</v>
      </c>
      <c r="AM484" t="s">
        <v>6907</v>
      </c>
      <c r="AN484" t="s">
        <v>6</v>
      </c>
      <c r="AO484" s="57">
        <v>46304.361041666663</v>
      </c>
      <c r="AR484" t="s">
        <v>218</v>
      </c>
      <c r="AS484" t="s">
        <v>219</v>
      </c>
      <c r="AT484" t="s">
        <v>230</v>
      </c>
      <c r="AU484">
        <v>20260910</v>
      </c>
      <c r="AV484" t="s">
        <v>221</v>
      </c>
      <c r="AW484" t="s">
        <v>544</v>
      </c>
      <c r="AX484" t="s">
        <v>222</v>
      </c>
      <c r="BA484" s="57">
        <v>46275.291666666664</v>
      </c>
      <c r="BB484" t="s">
        <v>6907</v>
      </c>
      <c r="BC484">
        <v>2026</v>
      </c>
      <c r="BD484">
        <v>9</v>
      </c>
      <c r="BE484">
        <v>10</v>
      </c>
      <c r="BF484" s="6">
        <f t="shared" si="21"/>
        <v>46275</v>
      </c>
      <c r="BG484">
        <f t="shared" si="22"/>
        <v>-0.29166666666424135</v>
      </c>
      <c r="BH484" t="str">
        <f t="shared" si="23"/>
        <v>COMPLY</v>
      </c>
      <c r="BI484" t="str">
        <f>VLOOKUP(H484,Sheet2!$A$1:$B$270,2,FALSE)</f>
        <v>MADIUN</v>
      </c>
    </row>
    <row r="485" spans="1:61">
      <c r="A485">
        <v>484</v>
      </c>
      <c r="B485">
        <v>1002570462</v>
      </c>
      <c r="C485">
        <v>3</v>
      </c>
      <c r="D485" t="s">
        <v>38</v>
      </c>
      <c r="E485">
        <v>5</v>
      </c>
      <c r="F485" t="s">
        <v>92</v>
      </c>
      <c r="G485" t="s">
        <v>94</v>
      </c>
      <c r="H485" t="s">
        <v>452</v>
      </c>
      <c r="I485" t="s">
        <v>212</v>
      </c>
      <c r="J485" t="s">
        <v>213</v>
      </c>
      <c r="K485" t="s">
        <v>149</v>
      </c>
      <c r="L485" t="s">
        <v>214</v>
      </c>
      <c r="M485" t="s">
        <v>2154</v>
      </c>
      <c r="N485" t="s">
        <v>215</v>
      </c>
      <c r="O485" s="57">
        <v>46268.685370370367</v>
      </c>
      <c r="P485" s="57">
        <v>46273.379791666666</v>
      </c>
      <c r="Q485">
        <v>69383398</v>
      </c>
      <c r="S485">
        <v>152605224370</v>
      </c>
      <c r="T485" t="s">
        <v>2235</v>
      </c>
      <c r="U485" t="s">
        <v>2236</v>
      </c>
      <c r="V485" t="s">
        <v>2237</v>
      </c>
      <c r="Z485">
        <v>111.51613620000001</v>
      </c>
      <c r="AA485">
        <v>-7.483949</v>
      </c>
      <c r="AB485" t="s">
        <v>2238</v>
      </c>
      <c r="AC485" t="s">
        <v>236</v>
      </c>
      <c r="AL485" t="s">
        <v>217</v>
      </c>
      <c r="AM485" t="s">
        <v>2239</v>
      </c>
      <c r="AN485" t="s">
        <v>6</v>
      </c>
      <c r="AO485" s="57">
        <v>46090.694386574076</v>
      </c>
      <c r="AP485" s="57">
        <v>46269.541666666664</v>
      </c>
      <c r="AQ485" t="s">
        <v>2152</v>
      </c>
      <c r="AR485" t="s">
        <v>14</v>
      </c>
      <c r="AS485" t="s">
        <v>219</v>
      </c>
      <c r="AT485" t="s">
        <v>344</v>
      </c>
      <c r="AV485" t="s">
        <v>5553</v>
      </c>
      <c r="AW485" t="s">
        <v>1182</v>
      </c>
      <c r="AX485" t="s">
        <v>222</v>
      </c>
      <c r="BA485" s="57">
        <v>46269.541666666664</v>
      </c>
      <c r="BB485" t="s">
        <v>2239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str">
        <f>VLOOKUP(H485,Sheet2!$A$1:$B$270,2,FALSE)</f>
        <v>MADIUN</v>
      </c>
    </row>
    <row r="486" spans="1:61">
      <c r="A486">
        <v>485</v>
      </c>
      <c r="B486">
        <v>1002566836</v>
      </c>
      <c r="C486">
        <v>3</v>
      </c>
      <c r="D486" t="s">
        <v>38</v>
      </c>
      <c r="E486">
        <v>5</v>
      </c>
      <c r="F486" t="s">
        <v>92</v>
      </c>
      <c r="G486" t="s">
        <v>94</v>
      </c>
      <c r="H486" t="s">
        <v>466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46267.394409722219</v>
      </c>
      <c r="P486" s="57">
        <v>46267.695208333331</v>
      </c>
      <c r="Q486">
        <v>69382019</v>
      </c>
      <c r="S486">
        <v>152634206976</v>
      </c>
      <c r="T486" t="s">
        <v>2034</v>
      </c>
      <c r="U486" t="s">
        <v>2035</v>
      </c>
      <c r="V486" t="s">
        <v>2036</v>
      </c>
      <c r="Z486">
        <v>111.29764</v>
      </c>
      <c r="AA486">
        <v>-7.4407670000000001</v>
      </c>
      <c r="AB486" t="s">
        <v>2037</v>
      </c>
      <c r="AC486" t="s">
        <v>236</v>
      </c>
      <c r="AL486" t="s">
        <v>217</v>
      </c>
      <c r="AM486" t="s">
        <v>2038</v>
      </c>
      <c r="AN486" t="s">
        <v>6</v>
      </c>
      <c r="AO486" s="57">
        <v>46062.402870370373</v>
      </c>
      <c r="AP486" s="57">
        <v>46266.434027777781</v>
      </c>
      <c r="AR486" t="s">
        <v>218</v>
      </c>
      <c r="AS486" t="s">
        <v>219</v>
      </c>
      <c r="AT486" t="s">
        <v>230</v>
      </c>
      <c r="AU486">
        <v>20260902</v>
      </c>
      <c r="AV486" t="s">
        <v>221</v>
      </c>
      <c r="AW486" t="s">
        <v>885</v>
      </c>
      <c r="AX486" t="s">
        <v>222</v>
      </c>
      <c r="BA486" s="57">
        <v>46266.434027777781</v>
      </c>
      <c r="BB486" t="s">
        <v>2038</v>
      </c>
      <c r="BC486">
        <v>2026</v>
      </c>
      <c r="BD486">
        <v>9</v>
      </c>
      <c r="BE486">
        <v>2</v>
      </c>
      <c r="BF486" s="6">
        <f t="shared" si="21"/>
        <v>46267</v>
      </c>
      <c r="BG486">
        <f t="shared" si="22"/>
        <v>0.56597222221898846</v>
      </c>
      <c r="BH486" t="str">
        <f t="shared" si="23"/>
        <v>COMPLY</v>
      </c>
      <c r="BI486" t="str">
        <f>VLOOKUP(H486,Sheet2!$A$1:$B$270,2,FALSE)</f>
        <v>MADIUN</v>
      </c>
    </row>
    <row r="487" spans="1:61">
      <c r="A487">
        <v>486</v>
      </c>
      <c r="B487">
        <v>1002579036</v>
      </c>
      <c r="C487">
        <v>3</v>
      </c>
      <c r="D487" t="s">
        <v>38</v>
      </c>
      <c r="E487">
        <v>5</v>
      </c>
      <c r="F487" t="s">
        <v>92</v>
      </c>
      <c r="G487" t="s">
        <v>94</v>
      </c>
      <c r="H487" t="s">
        <v>466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46274.608298611114</v>
      </c>
      <c r="P487" s="57">
        <v>46275.512465277781</v>
      </c>
      <c r="Q487">
        <v>69387009</v>
      </c>
      <c r="S487">
        <v>152634205525</v>
      </c>
      <c r="T487" t="s">
        <v>5957</v>
      </c>
      <c r="U487" t="s">
        <v>5958</v>
      </c>
      <c r="V487" t="s">
        <v>5959</v>
      </c>
      <c r="Z487">
        <v>111.2646647</v>
      </c>
      <c r="AA487">
        <v>-7.3863500999999996</v>
      </c>
      <c r="AB487" t="s">
        <v>5960</v>
      </c>
      <c r="AC487" t="s">
        <v>236</v>
      </c>
      <c r="AL487" t="s">
        <v>217</v>
      </c>
      <c r="AM487" t="s">
        <v>5961</v>
      </c>
      <c r="AN487" t="s">
        <v>6</v>
      </c>
      <c r="AO487" s="57">
        <v>46274.610983796294</v>
      </c>
      <c r="AP487" s="57">
        <v>46275.625</v>
      </c>
      <c r="AR487" t="s">
        <v>218</v>
      </c>
      <c r="AS487" t="s">
        <v>219</v>
      </c>
      <c r="AT487" t="s">
        <v>230</v>
      </c>
      <c r="AU487">
        <v>20260910</v>
      </c>
      <c r="AV487" t="s">
        <v>221</v>
      </c>
      <c r="AW487" t="s">
        <v>886</v>
      </c>
      <c r="AX487" t="s">
        <v>222</v>
      </c>
      <c r="BA487" s="57">
        <v>46275.625</v>
      </c>
      <c r="BB487" t="s">
        <v>5961</v>
      </c>
      <c r="BC487">
        <v>2026</v>
      </c>
      <c r="BD487">
        <v>9</v>
      </c>
      <c r="BE487">
        <v>10</v>
      </c>
      <c r="BF487" s="6">
        <f t="shared" si="21"/>
        <v>46275</v>
      </c>
      <c r="BG487">
        <f t="shared" si="22"/>
        <v>-0.625</v>
      </c>
      <c r="BH487" t="str">
        <f t="shared" si="23"/>
        <v>COMPLY</v>
      </c>
      <c r="BI487" t="str">
        <f>VLOOKUP(H487,Sheet2!$A$1:$B$270,2,FALSE)</f>
        <v>MADIUN</v>
      </c>
    </row>
    <row r="488" spans="1:61">
      <c r="A488">
        <v>487</v>
      </c>
      <c r="B488">
        <v>1002574744</v>
      </c>
      <c r="C488">
        <v>3</v>
      </c>
      <c r="D488" t="s">
        <v>38</v>
      </c>
      <c r="E488">
        <v>5</v>
      </c>
      <c r="F488" t="s">
        <v>92</v>
      </c>
      <c r="G488" t="s">
        <v>95</v>
      </c>
      <c r="H488" t="s">
        <v>353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46272.50203703704</v>
      </c>
      <c r="P488" s="57">
        <v>46273.679386574076</v>
      </c>
      <c r="Q488">
        <v>69385181</v>
      </c>
      <c r="S488">
        <v>152607221773</v>
      </c>
      <c r="T488" t="s">
        <v>3987</v>
      </c>
      <c r="U488" t="s">
        <v>3988</v>
      </c>
      <c r="V488" t="s">
        <v>3989</v>
      </c>
      <c r="Z488">
        <v>111.18027069999999</v>
      </c>
      <c r="AA488">
        <v>-7.9903719999999998</v>
      </c>
      <c r="AB488" t="s">
        <v>3990</v>
      </c>
      <c r="AC488" t="s">
        <v>236</v>
      </c>
      <c r="AL488" t="s">
        <v>217</v>
      </c>
      <c r="AM488" t="s">
        <v>3991</v>
      </c>
      <c r="AN488" t="s">
        <v>6</v>
      </c>
      <c r="AO488" s="57">
        <v>46212.507037037038</v>
      </c>
      <c r="AP488" s="57">
        <v>46273.333333333336</v>
      </c>
      <c r="AR488" t="s">
        <v>218</v>
      </c>
      <c r="AS488" t="s">
        <v>608</v>
      </c>
      <c r="AT488" t="s">
        <v>344</v>
      </c>
      <c r="AU488">
        <v>20260908</v>
      </c>
      <c r="AV488" t="s">
        <v>221</v>
      </c>
      <c r="AW488" t="s">
        <v>1713</v>
      </c>
      <c r="AX488" t="s">
        <v>222</v>
      </c>
      <c r="BA488" s="57">
        <v>46273.333333333336</v>
      </c>
      <c r="BB488" t="s">
        <v>3991</v>
      </c>
      <c r="BC488">
        <v>2026</v>
      </c>
      <c r="BD488">
        <v>9</v>
      </c>
      <c r="BE488">
        <v>8</v>
      </c>
      <c r="BF488" s="6">
        <f t="shared" si="21"/>
        <v>46273</v>
      </c>
      <c r="BG488">
        <f t="shared" si="22"/>
        <v>-0.33333333333575865</v>
      </c>
      <c r="BH488" t="str">
        <f t="shared" si="23"/>
        <v>COMPLY</v>
      </c>
      <c r="BI488" t="str">
        <f>VLOOKUP(H488,Sheet2!$A$1:$B$270,2,FALSE)</f>
        <v>PONOROGO</v>
      </c>
    </row>
    <row r="489" spans="1:61">
      <c r="A489">
        <v>488</v>
      </c>
      <c r="B489">
        <v>1002580662</v>
      </c>
      <c r="C489">
        <v>3</v>
      </c>
      <c r="D489" t="s">
        <v>38</v>
      </c>
      <c r="E489">
        <v>5</v>
      </c>
      <c r="F489" t="s">
        <v>92</v>
      </c>
      <c r="G489" t="s">
        <v>95</v>
      </c>
      <c r="H489" t="s">
        <v>353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46275.5312037037</v>
      </c>
      <c r="P489" s="57">
        <v>46276.617164351854</v>
      </c>
      <c r="Q489">
        <v>69387649</v>
      </c>
      <c r="S489">
        <v>152607221775</v>
      </c>
      <c r="T489" t="s">
        <v>6717</v>
      </c>
      <c r="U489" t="s">
        <v>6718</v>
      </c>
      <c r="V489" t="s">
        <v>6719</v>
      </c>
      <c r="Z489">
        <v>111.227853</v>
      </c>
      <c r="AA489">
        <v>-8.0902390000000004</v>
      </c>
      <c r="AB489" t="s">
        <v>6720</v>
      </c>
      <c r="AC489" t="s">
        <v>236</v>
      </c>
      <c r="AL489" t="s">
        <v>217</v>
      </c>
      <c r="AM489" t="s">
        <v>6721</v>
      </c>
      <c r="AN489" t="s">
        <v>6</v>
      </c>
      <c r="AO489" s="57">
        <v>46304.538148148145</v>
      </c>
      <c r="AP489" s="57">
        <v>46276.458333333336</v>
      </c>
      <c r="AR489" t="s">
        <v>218</v>
      </c>
      <c r="AS489" t="s">
        <v>608</v>
      </c>
      <c r="AT489" t="s">
        <v>220</v>
      </c>
      <c r="AU489">
        <v>20260911</v>
      </c>
      <c r="AV489" t="s">
        <v>221</v>
      </c>
      <c r="AW489" t="s">
        <v>3007</v>
      </c>
      <c r="AX489" t="s">
        <v>222</v>
      </c>
      <c r="BA489" s="57">
        <v>46276.458333333336</v>
      </c>
      <c r="BB489" t="s">
        <v>6721</v>
      </c>
      <c r="BC489">
        <v>2026</v>
      </c>
      <c r="BD489">
        <v>9</v>
      </c>
      <c r="BE489">
        <v>11</v>
      </c>
      <c r="BF489" s="6">
        <f t="shared" si="21"/>
        <v>46276</v>
      </c>
      <c r="BG489">
        <f t="shared" si="22"/>
        <v>-0.45833333333575865</v>
      </c>
      <c r="BH489" t="str">
        <f t="shared" si="23"/>
        <v>COMPLY</v>
      </c>
      <c r="BI489" t="str">
        <f>VLOOKUP(H489,Sheet2!$A$1:$B$270,2,FALSE)</f>
        <v>PONOROGO</v>
      </c>
    </row>
    <row r="490" spans="1:61">
      <c r="A490">
        <v>489</v>
      </c>
      <c r="B490">
        <v>1002586852</v>
      </c>
      <c r="C490">
        <v>3</v>
      </c>
      <c r="D490" t="s">
        <v>38</v>
      </c>
      <c r="E490">
        <v>5</v>
      </c>
      <c r="F490" t="s">
        <v>92</v>
      </c>
      <c r="G490" t="s">
        <v>95</v>
      </c>
      <c r="H490" t="s">
        <v>353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46279.614525462966</v>
      </c>
      <c r="P490" s="57">
        <v>46280.602222222224</v>
      </c>
      <c r="Q490">
        <v>69389997</v>
      </c>
      <c r="S490">
        <v>152607221654</v>
      </c>
      <c r="T490" t="s">
        <v>7770</v>
      </c>
      <c r="U490" t="s">
        <v>7771</v>
      </c>
      <c r="V490" t="s">
        <v>7772</v>
      </c>
      <c r="Z490">
        <v>111.2643431</v>
      </c>
      <c r="AA490">
        <v>-7.9914445000000001</v>
      </c>
      <c r="AB490" t="s">
        <v>7773</v>
      </c>
      <c r="AC490" t="s">
        <v>236</v>
      </c>
      <c r="AL490" t="s">
        <v>217</v>
      </c>
      <c r="AM490" t="s">
        <v>7774</v>
      </c>
      <c r="AN490" t="s">
        <v>6</v>
      </c>
      <c r="AO490" t="s">
        <v>7152</v>
      </c>
      <c r="AP490" s="57">
        <v>46280.458333333336</v>
      </c>
      <c r="AR490" t="s">
        <v>218</v>
      </c>
      <c r="AS490" t="s">
        <v>608</v>
      </c>
      <c r="AT490" t="s">
        <v>220</v>
      </c>
      <c r="AU490">
        <v>20260915</v>
      </c>
      <c r="AV490" t="s">
        <v>221</v>
      </c>
      <c r="AW490" t="s">
        <v>3007</v>
      </c>
      <c r="AX490" t="s">
        <v>222</v>
      </c>
      <c r="BA490" s="57">
        <v>46280.458333333336</v>
      </c>
      <c r="BB490" t="s">
        <v>7774</v>
      </c>
      <c r="BC490">
        <v>2026</v>
      </c>
      <c r="BD490">
        <v>9</v>
      </c>
      <c r="BE490">
        <v>15</v>
      </c>
      <c r="BF490" s="6">
        <f t="shared" si="21"/>
        <v>46280</v>
      </c>
      <c r="BG490">
        <f t="shared" si="22"/>
        <v>-0.45833333333575865</v>
      </c>
      <c r="BH490" t="str">
        <f t="shared" si="23"/>
        <v>COMPLY</v>
      </c>
      <c r="BI490" t="str">
        <f>VLOOKUP(H490,Sheet2!$A$1:$B$270,2,FALSE)</f>
        <v>PONOROGO</v>
      </c>
    </row>
    <row r="491" spans="1:61">
      <c r="A491">
        <v>490</v>
      </c>
      <c r="B491">
        <v>1002587258</v>
      </c>
      <c r="C491">
        <v>3</v>
      </c>
      <c r="D491" t="s">
        <v>38</v>
      </c>
      <c r="E491">
        <v>5</v>
      </c>
      <c r="F491" t="s">
        <v>92</v>
      </c>
      <c r="G491" t="s">
        <v>95</v>
      </c>
      <c r="H491" t="s">
        <v>353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46279.672847222224</v>
      </c>
      <c r="P491" s="57">
        <v>46280.519861111112</v>
      </c>
      <c r="Q491">
        <v>69390099</v>
      </c>
      <c r="S491">
        <v>152607221662</v>
      </c>
      <c r="T491" t="s">
        <v>7775</v>
      </c>
      <c r="U491" t="s">
        <v>7776</v>
      </c>
      <c r="V491" t="s">
        <v>7777</v>
      </c>
      <c r="Z491">
        <v>111.264038085937</v>
      </c>
      <c r="AA491">
        <v>-7.9868530710263004</v>
      </c>
      <c r="AB491" t="s">
        <v>7778</v>
      </c>
      <c r="AC491" t="s">
        <v>216</v>
      </c>
      <c r="AL491" t="s">
        <v>217</v>
      </c>
      <c r="AM491" t="s">
        <v>7779</v>
      </c>
      <c r="AN491" t="s">
        <v>6</v>
      </c>
      <c r="AO491" t="s">
        <v>7228</v>
      </c>
      <c r="AP491" s="57">
        <v>46280.625</v>
      </c>
      <c r="AR491" t="s">
        <v>218</v>
      </c>
      <c r="AS491" t="s">
        <v>608</v>
      </c>
      <c r="AT491" t="s">
        <v>220</v>
      </c>
      <c r="AU491">
        <v>20260915</v>
      </c>
      <c r="AV491" t="s">
        <v>221</v>
      </c>
      <c r="AW491" t="s">
        <v>3007</v>
      </c>
      <c r="AX491" t="s">
        <v>222</v>
      </c>
      <c r="BA491" s="57">
        <v>46280.625</v>
      </c>
      <c r="BB491" t="s">
        <v>7779</v>
      </c>
      <c r="BC491">
        <v>2026</v>
      </c>
      <c r="BD491">
        <v>9</v>
      </c>
      <c r="BE491">
        <v>15</v>
      </c>
      <c r="BF491" s="6">
        <f t="shared" si="21"/>
        <v>46280</v>
      </c>
      <c r="BG491">
        <f t="shared" si="22"/>
        <v>-0.625</v>
      </c>
      <c r="BH491" t="str">
        <f t="shared" si="23"/>
        <v>COMPLY</v>
      </c>
      <c r="BI491" t="str">
        <f>VLOOKUP(H491,Sheet2!$A$1:$B$270,2,FALSE)</f>
        <v>PONOROGO</v>
      </c>
    </row>
    <row r="492" spans="1:61">
      <c r="A492">
        <v>491</v>
      </c>
      <c r="B492">
        <v>1002589406</v>
      </c>
      <c r="C492">
        <v>3</v>
      </c>
      <c r="D492" t="s">
        <v>38</v>
      </c>
      <c r="E492">
        <v>5</v>
      </c>
      <c r="F492" t="s">
        <v>92</v>
      </c>
      <c r="G492" t="s">
        <v>95</v>
      </c>
      <c r="H492" t="s">
        <v>519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46280.61041666667</v>
      </c>
      <c r="P492" s="57">
        <v>46281.503622685188</v>
      </c>
      <c r="Q492">
        <v>69390846</v>
      </c>
      <c r="S492">
        <v>152616210774</v>
      </c>
      <c r="T492" t="s">
        <v>7780</v>
      </c>
      <c r="U492" t="s">
        <v>7781</v>
      </c>
      <c r="V492" t="s">
        <v>7782</v>
      </c>
      <c r="Z492">
        <v>110.9741545</v>
      </c>
      <c r="AA492">
        <v>-8.2364558999999993</v>
      </c>
      <c r="AB492" t="s">
        <v>7783</v>
      </c>
      <c r="AC492" t="s">
        <v>236</v>
      </c>
      <c r="AL492" t="s">
        <v>217</v>
      </c>
      <c r="AM492" t="s">
        <v>7784</v>
      </c>
      <c r="AN492" t="s">
        <v>6</v>
      </c>
      <c r="AO492" t="s">
        <v>7785</v>
      </c>
      <c r="AP492" s="57">
        <v>46281.458333333336</v>
      </c>
      <c r="AR492" t="s">
        <v>218</v>
      </c>
      <c r="AS492" t="s">
        <v>608</v>
      </c>
      <c r="AT492" t="s">
        <v>230</v>
      </c>
      <c r="AU492">
        <v>20260916</v>
      </c>
      <c r="AV492" t="s">
        <v>221</v>
      </c>
      <c r="AW492" t="s">
        <v>7087</v>
      </c>
      <c r="AX492" t="s">
        <v>222</v>
      </c>
      <c r="BA492" s="57">
        <v>46281.458333333336</v>
      </c>
      <c r="BB492" t="s">
        <v>7784</v>
      </c>
      <c r="BC492">
        <v>2026</v>
      </c>
      <c r="BD492">
        <v>9</v>
      </c>
      <c r="BE492">
        <v>16</v>
      </c>
      <c r="BF492" s="6">
        <f t="shared" si="21"/>
        <v>46281</v>
      </c>
      <c r="BG492">
        <f t="shared" si="22"/>
        <v>-0.45833333333575865</v>
      </c>
      <c r="BH492" t="str">
        <f t="shared" si="23"/>
        <v>COMPLY</v>
      </c>
      <c r="BI492" t="str">
        <f>VLOOKUP(H492,Sheet2!$A$1:$B$270,2,FALSE)</f>
        <v>PONOROGO</v>
      </c>
    </row>
    <row r="493" spans="1:61">
      <c r="A493">
        <v>492</v>
      </c>
      <c r="B493">
        <v>1002569412</v>
      </c>
      <c r="C493">
        <v>3</v>
      </c>
      <c r="D493" t="s">
        <v>38</v>
      </c>
      <c r="E493">
        <v>5</v>
      </c>
      <c r="F493" t="s">
        <v>92</v>
      </c>
      <c r="G493" t="s">
        <v>95</v>
      </c>
      <c r="H493" t="s">
        <v>244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46268.481203703705</v>
      </c>
      <c r="P493" s="57">
        <v>46268.733969907407</v>
      </c>
      <c r="Q493">
        <v>69382981</v>
      </c>
      <c r="S493">
        <v>152604231108</v>
      </c>
      <c r="T493" t="s">
        <v>2775</v>
      </c>
      <c r="U493" t="s">
        <v>2776</v>
      </c>
      <c r="V493" t="s">
        <v>2777</v>
      </c>
      <c r="Z493">
        <v>111.48938349957101</v>
      </c>
      <c r="AA493">
        <v>-7.8944413194724499</v>
      </c>
      <c r="AB493" t="s">
        <v>2778</v>
      </c>
      <c r="AC493" t="s">
        <v>1548</v>
      </c>
      <c r="AL493" t="s">
        <v>217</v>
      </c>
      <c r="AM493" t="s">
        <v>2779</v>
      </c>
      <c r="AN493" t="s">
        <v>6</v>
      </c>
      <c r="AO493" s="57">
        <v>46090.486041666663</v>
      </c>
      <c r="AP493" s="57">
        <v>46269.333333333336</v>
      </c>
      <c r="AR493" t="s">
        <v>218</v>
      </c>
      <c r="AS493" t="s">
        <v>2780</v>
      </c>
      <c r="AT493" t="s">
        <v>230</v>
      </c>
      <c r="AU493">
        <v>20260903</v>
      </c>
      <c r="AV493" t="s">
        <v>221</v>
      </c>
      <c r="AW493" t="s">
        <v>2781</v>
      </c>
      <c r="AX493" t="s">
        <v>222</v>
      </c>
      <c r="BA493" s="57">
        <v>46269.333333333336</v>
      </c>
      <c r="BB493" t="s">
        <v>2779</v>
      </c>
      <c r="BC493">
        <v>2026</v>
      </c>
      <c r="BD493">
        <v>9</v>
      </c>
      <c r="BE493">
        <v>3</v>
      </c>
      <c r="BF493" s="6">
        <f t="shared" si="21"/>
        <v>46268</v>
      </c>
      <c r="BG493">
        <f t="shared" si="22"/>
        <v>-1.3333333333357587</v>
      </c>
      <c r="BH493" t="str">
        <f t="shared" si="23"/>
        <v>COMPLY</v>
      </c>
      <c r="BI493" t="str">
        <f>VLOOKUP(H493,Sheet2!$A$1:$B$270,2,FALSE)</f>
        <v>PONOROGO</v>
      </c>
    </row>
    <row r="494" spans="1:61">
      <c r="A494">
        <v>493</v>
      </c>
      <c r="B494">
        <v>1002573492</v>
      </c>
      <c r="C494">
        <v>3</v>
      </c>
      <c r="D494" t="s">
        <v>38</v>
      </c>
      <c r="E494">
        <v>5</v>
      </c>
      <c r="F494" t="s">
        <v>92</v>
      </c>
      <c r="G494" t="s">
        <v>95</v>
      </c>
      <c r="H494" t="s">
        <v>244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46271.418703703705</v>
      </c>
      <c r="P494" s="57">
        <v>46272.686747685184</v>
      </c>
      <c r="Q494">
        <v>69384716</v>
      </c>
      <c r="S494">
        <v>152604231067</v>
      </c>
      <c r="T494" t="s">
        <v>4352</v>
      </c>
      <c r="U494" t="s">
        <v>4353</v>
      </c>
      <c r="V494" t="s">
        <v>4354</v>
      </c>
      <c r="Z494">
        <v>111.45914196968</v>
      </c>
      <c r="AA494">
        <v>-7.8619819021422899</v>
      </c>
      <c r="AB494" t="s">
        <v>4355</v>
      </c>
      <c r="AC494" t="s">
        <v>216</v>
      </c>
      <c r="AL494" t="s">
        <v>217</v>
      </c>
      <c r="AM494" t="s">
        <v>4356</v>
      </c>
      <c r="AN494" t="s">
        <v>6</v>
      </c>
      <c r="AO494" s="57">
        <v>46182.423888888887</v>
      </c>
      <c r="AP494" s="57">
        <v>46272.333333333336</v>
      </c>
      <c r="AR494" t="s">
        <v>218</v>
      </c>
      <c r="AS494" t="s">
        <v>2780</v>
      </c>
      <c r="AT494" t="s">
        <v>344</v>
      </c>
      <c r="AU494">
        <v>20260907</v>
      </c>
      <c r="AV494" t="s">
        <v>221</v>
      </c>
      <c r="AW494" t="s">
        <v>1898</v>
      </c>
      <c r="AX494" t="s">
        <v>222</v>
      </c>
      <c r="BA494" s="57">
        <v>46272.333333333336</v>
      </c>
      <c r="BB494" t="s">
        <v>4356</v>
      </c>
      <c r="BC494">
        <v>2026</v>
      </c>
      <c r="BD494">
        <v>9</v>
      </c>
      <c r="BE494">
        <v>7</v>
      </c>
      <c r="BF494" s="6">
        <f t="shared" si="21"/>
        <v>46272</v>
      </c>
      <c r="BG494">
        <f t="shared" si="22"/>
        <v>-0.33333333333575865</v>
      </c>
      <c r="BH494" t="str">
        <f t="shared" si="23"/>
        <v>COMPLY</v>
      </c>
      <c r="BI494" t="str">
        <f>VLOOKUP(H494,Sheet2!$A$1:$B$270,2,FALSE)</f>
        <v>PONOROGO</v>
      </c>
    </row>
    <row r="495" spans="1:61">
      <c r="A495">
        <v>494</v>
      </c>
      <c r="B495">
        <v>1002575316</v>
      </c>
      <c r="C495">
        <v>3</v>
      </c>
      <c r="D495" t="s">
        <v>38</v>
      </c>
      <c r="E495">
        <v>5</v>
      </c>
      <c r="F495" t="s">
        <v>92</v>
      </c>
      <c r="G495" t="s">
        <v>95</v>
      </c>
      <c r="H495" t="s">
        <v>244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46272.616631944446</v>
      </c>
      <c r="P495" s="57">
        <v>46273.807314814818</v>
      </c>
      <c r="Q495">
        <v>69385405</v>
      </c>
      <c r="S495">
        <v>152604231116</v>
      </c>
      <c r="T495" t="s">
        <v>3440</v>
      </c>
      <c r="U495" t="s">
        <v>4050</v>
      </c>
      <c r="V495" t="s">
        <v>4051</v>
      </c>
      <c r="Z495">
        <v>111.4909162</v>
      </c>
      <c r="AA495">
        <v>-7.8563220999999999</v>
      </c>
      <c r="AB495" t="s">
        <v>4052</v>
      </c>
      <c r="AC495" t="s">
        <v>236</v>
      </c>
      <c r="AL495" t="s">
        <v>217</v>
      </c>
      <c r="AM495" t="s">
        <v>4053</v>
      </c>
      <c r="AN495" t="s">
        <v>6</v>
      </c>
      <c r="AO495" s="57">
        <v>46212.621689814812</v>
      </c>
      <c r="AP495" s="57">
        <v>46273.541666666664</v>
      </c>
      <c r="AR495" t="s">
        <v>218</v>
      </c>
      <c r="AS495" t="s">
        <v>2780</v>
      </c>
      <c r="AT495" t="s">
        <v>230</v>
      </c>
      <c r="AU495">
        <v>20260908</v>
      </c>
      <c r="AV495" t="s">
        <v>221</v>
      </c>
      <c r="AW495" t="s">
        <v>882</v>
      </c>
      <c r="AX495" t="s">
        <v>222</v>
      </c>
      <c r="BA495" s="57">
        <v>46273.541666666664</v>
      </c>
      <c r="BB495" t="s">
        <v>4053</v>
      </c>
      <c r="BC495">
        <v>2026</v>
      </c>
      <c r="BD495">
        <v>9</v>
      </c>
      <c r="BE495">
        <v>8</v>
      </c>
      <c r="BF495" s="6">
        <f t="shared" si="21"/>
        <v>46273</v>
      </c>
      <c r="BG495">
        <f t="shared" si="22"/>
        <v>-0.54166666666424135</v>
      </c>
      <c r="BH495" t="str">
        <f t="shared" si="23"/>
        <v>COMPLY</v>
      </c>
      <c r="BI495" t="str">
        <f>VLOOKUP(H495,Sheet2!$A$1:$B$270,2,FALSE)</f>
        <v>PONOROGO</v>
      </c>
    </row>
    <row r="496" spans="1:61">
      <c r="A496">
        <v>495</v>
      </c>
      <c r="B496">
        <v>1002582826</v>
      </c>
      <c r="C496">
        <v>3</v>
      </c>
      <c r="D496" t="s">
        <v>38</v>
      </c>
      <c r="E496">
        <v>5</v>
      </c>
      <c r="F496" t="s">
        <v>92</v>
      </c>
      <c r="G496" t="s">
        <v>95</v>
      </c>
      <c r="H496" t="s">
        <v>244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46276.599976851852</v>
      </c>
      <c r="P496" s="57">
        <v>46279.805219907408</v>
      </c>
      <c r="Q496">
        <v>69388488</v>
      </c>
      <c r="S496">
        <v>152604231122</v>
      </c>
      <c r="T496" t="s">
        <v>7786</v>
      </c>
      <c r="U496" t="s">
        <v>7787</v>
      </c>
      <c r="V496" t="s">
        <v>7788</v>
      </c>
      <c r="Z496">
        <v>111.497050970792</v>
      </c>
      <c r="AA496">
        <v>-7.7998958602491397</v>
      </c>
      <c r="AB496" t="s">
        <v>7789</v>
      </c>
      <c r="AC496" t="s">
        <v>216</v>
      </c>
      <c r="AL496" t="s">
        <v>217</v>
      </c>
      <c r="AM496" t="s">
        <v>7763</v>
      </c>
      <c r="AN496" t="s">
        <v>6</v>
      </c>
      <c r="AO496" s="57">
        <v>46335.611168981479</v>
      </c>
      <c r="AP496" s="57">
        <v>46279.333333333336</v>
      </c>
      <c r="AR496" t="s">
        <v>218</v>
      </c>
      <c r="AS496" t="s">
        <v>2780</v>
      </c>
      <c r="AT496" t="s">
        <v>344</v>
      </c>
      <c r="AU496">
        <v>20260914</v>
      </c>
      <c r="AV496" t="s">
        <v>221</v>
      </c>
      <c r="AW496" t="s">
        <v>1898</v>
      </c>
      <c r="AX496" t="s">
        <v>222</v>
      </c>
      <c r="BA496" s="57">
        <v>46279.333333333336</v>
      </c>
      <c r="BB496" t="s">
        <v>7763</v>
      </c>
      <c r="BC496">
        <v>2026</v>
      </c>
      <c r="BD496">
        <v>9</v>
      </c>
      <c r="BE496">
        <v>14</v>
      </c>
      <c r="BF496" s="6">
        <f t="shared" si="21"/>
        <v>46279</v>
      </c>
      <c r="BG496">
        <f t="shared" si="22"/>
        <v>-0.33333333333575865</v>
      </c>
      <c r="BH496" t="str">
        <f t="shared" si="23"/>
        <v>COMPLY</v>
      </c>
      <c r="BI496" t="str">
        <f>VLOOKUP(H496,Sheet2!$A$1:$B$270,2,FALSE)</f>
        <v>PONOROGO</v>
      </c>
    </row>
    <row r="497" spans="1:61">
      <c r="A497">
        <v>496</v>
      </c>
      <c r="B497">
        <v>1002584597</v>
      </c>
      <c r="C497">
        <v>3</v>
      </c>
      <c r="D497" t="s">
        <v>38</v>
      </c>
      <c r="E497">
        <v>5</v>
      </c>
      <c r="F497" t="s">
        <v>92</v>
      </c>
      <c r="G497" t="s">
        <v>95</v>
      </c>
      <c r="H497" t="s">
        <v>244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46278.320763888885</v>
      </c>
      <c r="P497" s="57">
        <v>46279.707789351851</v>
      </c>
      <c r="Q497">
        <v>69389193</v>
      </c>
      <c r="S497">
        <v>152604231124</v>
      </c>
      <c r="T497" t="s">
        <v>7790</v>
      </c>
      <c r="U497" t="s">
        <v>7791</v>
      </c>
      <c r="V497" t="s">
        <v>7792</v>
      </c>
      <c r="Z497">
        <v>111.45467499999999</v>
      </c>
      <c r="AA497">
        <v>-7.8673260000000003</v>
      </c>
      <c r="AB497" t="s">
        <v>7793</v>
      </c>
      <c r="AC497" t="s">
        <v>236</v>
      </c>
      <c r="AL497" t="s">
        <v>217</v>
      </c>
      <c r="AM497" t="s">
        <v>7794</v>
      </c>
      <c r="AN497" t="s">
        <v>6</v>
      </c>
      <c r="AO497" t="s">
        <v>7795</v>
      </c>
      <c r="AP497" s="57">
        <v>46279.333333333336</v>
      </c>
      <c r="AR497" t="s">
        <v>218</v>
      </c>
      <c r="AS497" t="s">
        <v>2780</v>
      </c>
      <c r="AT497" t="s">
        <v>230</v>
      </c>
      <c r="AU497">
        <v>20260914</v>
      </c>
      <c r="AV497" t="s">
        <v>221</v>
      </c>
      <c r="AW497" t="s">
        <v>7459</v>
      </c>
      <c r="AX497" t="s">
        <v>222</v>
      </c>
      <c r="BA497" s="57">
        <v>46279.333333333336</v>
      </c>
      <c r="BB497" t="s">
        <v>7794</v>
      </c>
      <c r="BC497">
        <v>2026</v>
      </c>
      <c r="BD497">
        <v>9</v>
      </c>
      <c r="BE497">
        <v>14</v>
      </c>
      <c r="BF497" s="6">
        <f t="shared" si="21"/>
        <v>46279</v>
      </c>
      <c r="BG497">
        <f t="shared" si="22"/>
        <v>-0.33333333333575865</v>
      </c>
      <c r="BH497" t="str">
        <f t="shared" si="23"/>
        <v>COMPLY</v>
      </c>
      <c r="BI497" t="str">
        <f>VLOOKUP(H497,Sheet2!$A$1:$B$270,2,FALSE)</f>
        <v>PONOROGO</v>
      </c>
    </row>
    <row r="498" spans="1:61">
      <c r="A498">
        <v>497</v>
      </c>
      <c r="B498">
        <v>1002583500</v>
      </c>
      <c r="C498">
        <v>3</v>
      </c>
      <c r="D498" t="s">
        <v>38</v>
      </c>
      <c r="E498">
        <v>5</v>
      </c>
      <c r="F498" t="s">
        <v>92</v>
      </c>
      <c r="G498" t="s">
        <v>95</v>
      </c>
      <c r="H498" t="s">
        <v>244</v>
      </c>
      <c r="I498" t="s">
        <v>212</v>
      </c>
      <c r="J498" t="s">
        <v>213</v>
      </c>
      <c r="K498" t="s">
        <v>149</v>
      </c>
      <c r="L498" t="s">
        <v>214</v>
      </c>
      <c r="M498" t="s">
        <v>2162</v>
      </c>
      <c r="N498" t="s">
        <v>215</v>
      </c>
      <c r="O498" s="57">
        <v>46276.70621527778</v>
      </c>
      <c r="P498" s="57">
        <v>46279.473923611113</v>
      </c>
      <c r="Q498">
        <v>69388678</v>
      </c>
      <c r="S498">
        <v>152604231090</v>
      </c>
      <c r="T498" t="s">
        <v>2647</v>
      </c>
      <c r="U498" t="s">
        <v>7796</v>
      </c>
      <c r="V498" t="s">
        <v>7797</v>
      </c>
      <c r="Z498">
        <v>111.46619514708</v>
      </c>
      <c r="AA498">
        <v>-7.8720530017190704</v>
      </c>
      <c r="AB498" t="s">
        <v>7798</v>
      </c>
      <c r="AC498" t="s">
        <v>236</v>
      </c>
      <c r="AL498" t="s">
        <v>217</v>
      </c>
      <c r="AM498" t="s">
        <v>7799</v>
      </c>
      <c r="AN498" t="s">
        <v>6</v>
      </c>
      <c r="AO498" s="57">
        <v>46335.715439814812</v>
      </c>
      <c r="AP498" s="57">
        <v>46277.625</v>
      </c>
      <c r="AQ498" t="s">
        <v>2172</v>
      </c>
      <c r="AR498" t="s">
        <v>2171</v>
      </c>
      <c r="AS498" t="s">
        <v>2780</v>
      </c>
      <c r="AT498" t="s">
        <v>230</v>
      </c>
      <c r="AV498" t="s">
        <v>7800</v>
      </c>
      <c r="AW498" t="s">
        <v>7118</v>
      </c>
      <c r="AX498" t="s">
        <v>222</v>
      </c>
      <c r="BA498" s="57">
        <v>46277.625</v>
      </c>
      <c r="BB498" t="s">
        <v>7799</v>
      </c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str">
        <f>VLOOKUP(H498,Sheet2!$A$1:$B$270,2,FALSE)</f>
        <v>PONOROGO</v>
      </c>
    </row>
    <row r="499" spans="1:61">
      <c r="A499">
        <v>498</v>
      </c>
      <c r="B499">
        <v>1002588084</v>
      </c>
      <c r="C499">
        <v>3</v>
      </c>
      <c r="D499" t="s">
        <v>38</v>
      </c>
      <c r="E499">
        <v>5</v>
      </c>
      <c r="F499" t="s">
        <v>92</v>
      </c>
      <c r="G499" t="s">
        <v>95</v>
      </c>
      <c r="H499" t="s">
        <v>244</v>
      </c>
      <c r="I499" t="s">
        <v>212</v>
      </c>
      <c r="J499" t="s">
        <v>213</v>
      </c>
      <c r="K499" t="s">
        <v>149</v>
      </c>
      <c r="L499" t="s">
        <v>214</v>
      </c>
      <c r="M499" t="s">
        <v>547</v>
      </c>
      <c r="N499" t="s">
        <v>215</v>
      </c>
      <c r="O499" s="57">
        <v>46280.398263888892</v>
      </c>
      <c r="P499" s="57">
        <v>46280.398275462961</v>
      </c>
      <c r="Q499">
        <v>69389352</v>
      </c>
      <c r="T499" t="s">
        <v>7801</v>
      </c>
      <c r="V499" t="s">
        <v>7802</v>
      </c>
      <c r="Z499">
        <v>111.50784400000001</v>
      </c>
      <c r="AA499">
        <v>-7.8026799999999996</v>
      </c>
      <c r="AB499" t="s">
        <v>7803</v>
      </c>
      <c r="AC499" t="s">
        <v>216</v>
      </c>
      <c r="AL499" t="s">
        <v>217</v>
      </c>
      <c r="AM499" t="s">
        <v>7804</v>
      </c>
      <c r="AN499" t="s">
        <v>6</v>
      </c>
      <c r="AO499" t="s">
        <v>7050</v>
      </c>
      <c r="AP499" s="57">
        <v>46279</v>
      </c>
      <c r="AR499" t="s">
        <v>548</v>
      </c>
      <c r="AS499" t="s">
        <v>2780</v>
      </c>
      <c r="AT499" t="s">
        <v>344</v>
      </c>
      <c r="AV499" t="s">
        <v>7805</v>
      </c>
      <c r="AW499" t="s">
        <v>1898</v>
      </c>
      <c r="AX499" t="s">
        <v>222</v>
      </c>
      <c r="BA499" s="57">
        <v>46279.458333333336</v>
      </c>
      <c r="BB499" t="s">
        <v>7804</v>
      </c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str">
        <f>VLOOKUP(H499,Sheet2!$A$1:$B$270,2,FALSE)</f>
        <v>PONOROGO</v>
      </c>
    </row>
    <row r="500" spans="1:61">
      <c r="A500">
        <v>499</v>
      </c>
      <c r="B500">
        <v>1002588108</v>
      </c>
      <c r="C500">
        <v>3</v>
      </c>
      <c r="D500" t="s">
        <v>38</v>
      </c>
      <c r="E500">
        <v>5</v>
      </c>
      <c r="F500" t="s">
        <v>92</v>
      </c>
      <c r="G500" t="s">
        <v>95</v>
      </c>
      <c r="H500" t="s">
        <v>244</v>
      </c>
      <c r="I500" t="s">
        <v>212</v>
      </c>
      <c r="J500" t="s">
        <v>213</v>
      </c>
      <c r="K500" t="s">
        <v>149</v>
      </c>
      <c r="L500" t="s">
        <v>214</v>
      </c>
      <c r="M500" t="s">
        <v>547</v>
      </c>
      <c r="N500" t="s">
        <v>215</v>
      </c>
      <c r="O500" s="57">
        <v>46280.40084490741</v>
      </c>
      <c r="P500" s="57">
        <v>46280.40084490741</v>
      </c>
      <c r="Q500">
        <v>69389353</v>
      </c>
      <c r="T500" t="s">
        <v>7801</v>
      </c>
      <c r="V500" t="s">
        <v>7806</v>
      </c>
      <c r="Z500">
        <v>111.50784400000001</v>
      </c>
      <c r="AA500">
        <v>-7.8026799999999996</v>
      </c>
      <c r="AB500" t="s">
        <v>7807</v>
      </c>
      <c r="AC500" t="s">
        <v>216</v>
      </c>
      <c r="AL500" t="s">
        <v>217</v>
      </c>
      <c r="AM500" t="s">
        <v>7804</v>
      </c>
      <c r="AN500" t="s">
        <v>6</v>
      </c>
      <c r="AO500" t="s">
        <v>7050</v>
      </c>
      <c r="AP500" s="57">
        <v>46279</v>
      </c>
      <c r="AR500" t="s">
        <v>548</v>
      </c>
      <c r="AS500" t="s">
        <v>2780</v>
      </c>
      <c r="AT500" t="s">
        <v>344</v>
      </c>
      <c r="AV500" t="s">
        <v>7808</v>
      </c>
      <c r="AW500" t="s">
        <v>1898</v>
      </c>
      <c r="AX500" t="s">
        <v>222</v>
      </c>
      <c r="BA500" s="57">
        <v>46279.458333333336</v>
      </c>
      <c r="BB500" t="s">
        <v>7804</v>
      </c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str">
        <f>VLOOKUP(H500,Sheet2!$A$1:$B$270,2,FALSE)</f>
        <v>PONOROGO</v>
      </c>
    </row>
    <row r="501" spans="1:61">
      <c r="A501">
        <v>500</v>
      </c>
      <c r="B501">
        <v>1002588099</v>
      </c>
      <c r="C501">
        <v>3</v>
      </c>
      <c r="D501" t="s">
        <v>38</v>
      </c>
      <c r="E501">
        <v>5</v>
      </c>
      <c r="F501" t="s">
        <v>92</v>
      </c>
      <c r="G501" t="s">
        <v>95</v>
      </c>
      <c r="H501" t="s">
        <v>244</v>
      </c>
      <c r="I501" t="s">
        <v>212</v>
      </c>
      <c r="J501" t="s">
        <v>213</v>
      </c>
      <c r="K501" t="s">
        <v>149</v>
      </c>
      <c r="L501" t="s">
        <v>214</v>
      </c>
      <c r="M501" t="s">
        <v>559</v>
      </c>
      <c r="N501" t="s">
        <v>215</v>
      </c>
      <c r="O501" s="57">
        <v>46280.399988425925</v>
      </c>
      <c r="P501" s="57">
        <v>46280.760439814818</v>
      </c>
      <c r="Q501">
        <v>69389351</v>
      </c>
      <c r="T501" t="s">
        <v>7801</v>
      </c>
      <c r="V501" t="s">
        <v>7809</v>
      </c>
      <c r="Z501">
        <v>111.50784400000001</v>
      </c>
      <c r="AA501">
        <v>-7.8026799999999996</v>
      </c>
      <c r="AB501" t="s">
        <v>7810</v>
      </c>
      <c r="AC501" t="s">
        <v>216</v>
      </c>
      <c r="AL501" t="s">
        <v>217</v>
      </c>
      <c r="AM501" t="s">
        <v>7804</v>
      </c>
      <c r="AN501" t="s">
        <v>6</v>
      </c>
      <c r="AO501" t="s">
        <v>7050</v>
      </c>
      <c r="AP501" s="57">
        <v>46279</v>
      </c>
      <c r="AR501" t="s">
        <v>548</v>
      </c>
      <c r="AS501" t="s">
        <v>2780</v>
      </c>
      <c r="AT501" t="s">
        <v>344</v>
      </c>
      <c r="AV501" t="s">
        <v>846</v>
      </c>
      <c r="AW501" t="s">
        <v>1898</v>
      </c>
      <c r="AX501" t="s">
        <v>222</v>
      </c>
      <c r="BA501" s="57">
        <v>46279.458333333336</v>
      </c>
      <c r="BB501" t="s">
        <v>7804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str">
        <f>VLOOKUP(H501,Sheet2!$A$1:$B$270,2,FALSE)</f>
        <v>PONOROGO</v>
      </c>
    </row>
    <row r="502" spans="1:61">
      <c r="A502">
        <v>501</v>
      </c>
      <c r="B502">
        <v>1002584852</v>
      </c>
      <c r="C502">
        <v>3</v>
      </c>
      <c r="D502" t="s">
        <v>38</v>
      </c>
      <c r="E502">
        <v>5</v>
      </c>
      <c r="F502" t="s">
        <v>92</v>
      </c>
      <c r="G502" t="s">
        <v>95</v>
      </c>
      <c r="H502" t="s">
        <v>244</v>
      </c>
      <c r="I502" t="s">
        <v>212</v>
      </c>
      <c r="J502" t="s">
        <v>213</v>
      </c>
      <c r="K502" t="s">
        <v>149</v>
      </c>
      <c r="L502" t="s">
        <v>214</v>
      </c>
      <c r="M502" t="s">
        <v>7811</v>
      </c>
      <c r="N502" t="s">
        <v>215</v>
      </c>
      <c r="O502" s="57">
        <v>46278.560428240744</v>
      </c>
      <c r="P502" s="57">
        <v>46280.4</v>
      </c>
      <c r="Q502">
        <v>69389351</v>
      </c>
      <c r="S502">
        <v>152604231126</v>
      </c>
      <c r="T502" t="s">
        <v>7801</v>
      </c>
      <c r="U502" t="s">
        <v>7812</v>
      </c>
      <c r="V502" t="s">
        <v>7809</v>
      </c>
      <c r="Z502">
        <v>111.50659091770601</v>
      </c>
      <c r="AA502">
        <v>-7.80376201767523</v>
      </c>
      <c r="AB502" t="s">
        <v>7810</v>
      </c>
      <c r="AC502" t="s">
        <v>216</v>
      </c>
      <c r="AL502" t="s">
        <v>217</v>
      </c>
      <c r="AM502" t="s">
        <v>7804</v>
      </c>
      <c r="AN502" t="s">
        <v>6</v>
      </c>
      <c r="AO502" t="s">
        <v>7813</v>
      </c>
      <c r="AP502" s="57">
        <v>46279.458333333336</v>
      </c>
      <c r="AQ502" t="s">
        <v>2155</v>
      </c>
      <c r="AR502" t="s">
        <v>12</v>
      </c>
      <c r="AS502" t="s">
        <v>2780</v>
      </c>
      <c r="AT502" t="s">
        <v>344</v>
      </c>
      <c r="AV502" t="s">
        <v>7814</v>
      </c>
      <c r="AW502" t="s">
        <v>1898</v>
      </c>
      <c r="AX502" t="s">
        <v>222</v>
      </c>
      <c r="BA502" s="57">
        <v>46279.458333333336</v>
      </c>
      <c r="BB502" t="s">
        <v>7804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str">
        <f>VLOOKUP(H502,Sheet2!$A$1:$B$270,2,FALSE)</f>
        <v>PONOROGO</v>
      </c>
    </row>
    <row r="503" spans="1:61">
      <c r="A503">
        <v>502</v>
      </c>
      <c r="B503">
        <v>1002584854</v>
      </c>
      <c r="C503">
        <v>3</v>
      </c>
      <c r="D503" t="s">
        <v>38</v>
      </c>
      <c r="E503">
        <v>5</v>
      </c>
      <c r="F503" t="s">
        <v>92</v>
      </c>
      <c r="G503" t="s">
        <v>95</v>
      </c>
      <c r="H503" t="s">
        <v>244</v>
      </c>
      <c r="I503" t="s">
        <v>212</v>
      </c>
      <c r="J503" t="s">
        <v>213</v>
      </c>
      <c r="K503" t="s">
        <v>149</v>
      </c>
      <c r="L503" t="s">
        <v>214</v>
      </c>
      <c r="M503" t="s">
        <v>7811</v>
      </c>
      <c r="N503" t="s">
        <v>215</v>
      </c>
      <c r="O503" s="57">
        <v>46278.562430555554</v>
      </c>
      <c r="P503" s="57">
        <v>46280.398298611108</v>
      </c>
      <c r="Q503">
        <v>69389352</v>
      </c>
      <c r="S503">
        <v>152604231127</v>
      </c>
      <c r="T503" t="s">
        <v>7801</v>
      </c>
      <c r="U503" t="s">
        <v>7812</v>
      </c>
      <c r="V503" t="s">
        <v>7802</v>
      </c>
      <c r="Z503">
        <v>111.50659091770601</v>
      </c>
      <c r="AA503">
        <v>-7.80376201767523</v>
      </c>
      <c r="AB503" t="s">
        <v>7803</v>
      </c>
      <c r="AC503" t="s">
        <v>216</v>
      </c>
      <c r="AL503" t="s">
        <v>217</v>
      </c>
      <c r="AM503" t="s">
        <v>7804</v>
      </c>
      <c r="AN503" t="s">
        <v>6</v>
      </c>
      <c r="AO503" t="s">
        <v>7813</v>
      </c>
      <c r="AP503" s="57">
        <v>46279.458333333336</v>
      </c>
      <c r="AQ503" t="s">
        <v>2155</v>
      </c>
      <c r="AR503" t="s">
        <v>12</v>
      </c>
      <c r="AS503" t="s">
        <v>2780</v>
      </c>
      <c r="AT503" t="s">
        <v>344</v>
      </c>
      <c r="AV503" t="s">
        <v>7815</v>
      </c>
      <c r="AW503" t="s">
        <v>1898</v>
      </c>
      <c r="AX503" t="s">
        <v>222</v>
      </c>
      <c r="BA503" s="57">
        <v>46279.458333333336</v>
      </c>
      <c r="BB503" t="s">
        <v>7804</v>
      </c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str">
        <f>VLOOKUP(H503,Sheet2!$A$1:$B$270,2,FALSE)</f>
        <v>PONOROGO</v>
      </c>
    </row>
    <row r="504" spans="1:61">
      <c r="A504">
        <v>503</v>
      </c>
      <c r="B504">
        <v>1002584859</v>
      </c>
      <c r="C504">
        <v>3</v>
      </c>
      <c r="D504" t="s">
        <v>38</v>
      </c>
      <c r="E504">
        <v>5</v>
      </c>
      <c r="F504" t="s">
        <v>92</v>
      </c>
      <c r="G504" t="s">
        <v>95</v>
      </c>
      <c r="H504" t="s">
        <v>244</v>
      </c>
      <c r="I504" t="s">
        <v>212</v>
      </c>
      <c r="J504" t="s">
        <v>213</v>
      </c>
      <c r="K504" t="s">
        <v>149</v>
      </c>
      <c r="L504" t="s">
        <v>214</v>
      </c>
      <c r="M504" t="s">
        <v>7811</v>
      </c>
      <c r="N504" t="s">
        <v>215</v>
      </c>
      <c r="O504" s="57">
        <v>46278.564583333333</v>
      </c>
      <c r="P504" s="57">
        <v>46280.400856481479</v>
      </c>
      <c r="Q504">
        <v>69389353</v>
      </c>
      <c r="S504">
        <v>152604231128</v>
      </c>
      <c r="T504" t="s">
        <v>7801</v>
      </c>
      <c r="U504" t="s">
        <v>7812</v>
      </c>
      <c r="V504" t="s">
        <v>7806</v>
      </c>
      <c r="Z504">
        <v>111.50659091770601</v>
      </c>
      <c r="AA504">
        <v>-7.80376201767523</v>
      </c>
      <c r="AB504" t="s">
        <v>7807</v>
      </c>
      <c r="AC504" t="s">
        <v>216</v>
      </c>
      <c r="AL504" t="s">
        <v>217</v>
      </c>
      <c r="AM504" t="s">
        <v>7804</v>
      </c>
      <c r="AN504" t="s">
        <v>6</v>
      </c>
      <c r="AO504" t="s">
        <v>7813</v>
      </c>
      <c r="AP504" s="57">
        <v>46279.458333333336</v>
      </c>
      <c r="AQ504" t="s">
        <v>2155</v>
      </c>
      <c r="AR504" t="s">
        <v>12</v>
      </c>
      <c r="AS504" t="s">
        <v>2780</v>
      </c>
      <c r="AT504" t="s">
        <v>344</v>
      </c>
      <c r="AV504" t="s">
        <v>7816</v>
      </c>
      <c r="AW504" t="s">
        <v>1898</v>
      </c>
      <c r="AX504" t="s">
        <v>222</v>
      </c>
      <c r="BA504" s="57">
        <v>46279.458333333336</v>
      </c>
      <c r="BB504" t="s">
        <v>7804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str">
        <f>VLOOKUP(H504,Sheet2!$A$1:$B$270,2,FALSE)</f>
        <v>PONOROGO</v>
      </c>
    </row>
    <row r="505" spans="1:61">
      <c r="A505">
        <v>504</v>
      </c>
      <c r="B505">
        <v>1002580904</v>
      </c>
      <c r="C505">
        <v>3</v>
      </c>
      <c r="D505" t="s">
        <v>38</v>
      </c>
      <c r="E505">
        <v>5</v>
      </c>
      <c r="F505" t="s">
        <v>92</v>
      </c>
      <c r="G505" t="s">
        <v>95</v>
      </c>
      <c r="H505" t="s">
        <v>459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46275.583495370367</v>
      </c>
      <c r="P505" s="57">
        <v>46276.36409722222</v>
      </c>
      <c r="Q505">
        <v>69387758</v>
      </c>
      <c r="S505">
        <v>152620220506</v>
      </c>
      <c r="T505" t="s">
        <v>3014</v>
      </c>
      <c r="U505" t="s">
        <v>3015</v>
      </c>
      <c r="V505" t="s">
        <v>6788</v>
      </c>
      <c r="Z505">
        <v>111.39551460742901</v>
      </c>
      <c r="AA505">
        <v>-8.0392634423598306</v>
      </c>
      <c r="AB505" t="s">
        <v>6789</v>
      </c>
      <c r="AC505" t="s">
        <v>216</v>
      </c>
      <c r="AL505" t="s">
        <v>217</v>
      </c>
      <c r="AM505" t="s">
        <v>6698</v>
      </c>
      <c r="AN505" t="s">
        <v>6</v>
      </c>
      <c r="AO505" s="57">
        <v>46304.590324074074</v>
      </c>
      <c r="AP505" s="57">
        <v>46276.458333333336</v>
      </c>
      <c r="AR505" t="s">
        <v>218</v>
      </c>
      <c r="AS505" t="s">
        <v>2780</v>
      </c>
      <c r="AT505" t="s">
        <v>344</v>
      </c>
      <c r="AU505">
        <v>20260911</v>
      </c>
      <c r="AV505" t="s">
        <v>221</v>
      </c>
      <c r="AW505" t="s">
        <v>3019</v>
      </c>
      <c r="AX505" t="s">
        <v>222</v>
      </c>
      <c r="BA505" s="57">
        <v>46276.458333333336</v>
      </c>
      <c r="BB505" t="s">
        <v>6698</v>
      </c>
      <c r="BC505">
        <v>2026</v>
      </c>
      <c r="BD505">
        <v>9</v>
      </c>
      <c r="BE505">
        <v>11</v>
      </c>
      <c r="BF505" s="6">
        <f t="shared" si="21"/>
        <v>46276</v>
      </c>
      <c r="BG505">
        <f t="shared" si="22"/>
        <v>-0.45833333333575865</v>
      </c>
      <c r="BH505" t="str">
        <f t="shared" si="23"/>
        <v>COMPLY</v>
      </c>
      <c r="BI505" t="str">
        <f>VLOOKUP(H505,Sheet2!$A$1:$B$270,2,FALSE)</f>
        <v>PONOROGO</v>
      </c>
    </row>
    <row r="506" spans="1:61">
      <c r="A506">
        <v>505</v>
      </c>
      <c r="B506">
        <v>1002588399</v>
      </c>
      <c r="C506">
        <v>3</v>
      </c>
      <c r="D506" t="s">
        <v>38</v>
      </c>
      <c r="E506">
        <v>5</v>
      </c>
      <c r="F506" t="s">
        <v>92</v>
      </c>
      <c r="G506" t="s">
        <v>95</v>
      </c>
      <c r="H506" t="s">
        <v>459</v>
      </c>
      <c r="I506" t="s">
        <v>212</v>
      </c>
      <c r="J506" t="s">
        <v>213</v>
      </c>
      <c r="K506" t="s">
        <v>149</v>
      </c>
      <c r="L506" t="s">
        <v>214</v>
      </c>
      <c r="M506" t="s">
        <v>256</v>
      </c>
      <c r="N506" t="s">
        <v>215</v>
      </c>
      <c r="O506" s="57">
        <v>46280.439571759256</v>
      </c>
      <c r="P506" s="57">
        <v>46281.444618055553</v>
      </c>
      <c r="Q506">
        <v>69390493</v>
      </c>
      <c r="S506">
        <v>152620220510</v>
      </c>
      <c r="T506" t="s">
        <v>7775</v>
      </c>
      <c r="U506" t="s">
        <v>7817</v>
      </c>
      <c r="V506" t="s">
        <v>7818</v>
      </c>
      <c r="Z506">
        <v>111.416304074227</v>
      </c>
      <c r="AA506">
        <v>-8.0070560064968497</v>
      </c>
      <c r="AB506" t="s">
        <v>7819</v>
      </c>
      <c r="AC506" t="s">
        <v>216</v>
      </c>
      <c r="AL506" t="s">
        <v>217</v>
      </c>
      <c r="AM506" t="s">
        <v>7664</v>
      </c>
      <c r="AN506" t="s">
        <v>6</v>
      </c>
      <c r="AO506" t="s">
        <v>7431</v>
      </c>
      <c r="AP506" s="57">
        <v>46281.333333333336</v>
      </c>
      <c r="AR506" t="s">
        <v>257</v>
      </c>
      <c r="AS506" t="s">
        <v>2780</v>
      </c>
      <c r="AT506" t="s">
        <v>344</v>
      </c>
      <c r="AV506" t="s">
        <v>258</v>
      </c>
      <c r="AW506" t="s">
        <v>1898</v>
      </c>
      <c r="AX506" t="s">
        <v>222</v>
      </c>
      <c r="BA506" s="57">
        <v>46281.333333333336</v>
      </c>
      <c r="BB506" t="s">
        <v>7664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str">
        <f>VLOOKUP(H506,Sheet2!$A$1:$B$270,2,FALSE)</f>
        <v>PONOROGO</v>
      </c>
    </row>
    <row r="507" spans="1:61">
      <c r="A507">
        <v>506</v>
      </c>
      <c r="B507">
        <v>1002576110</v>
      </c>
      <c r="C507">
        <v>3</v>
      </c>
      <c r="D507" t="s">
        <v>38</v>
      </c>
      <c r="E507">
        <v>5</v>
      </c>
      <c r="F507" t="s">
        <v>92</v>
      </c>
      <c r="G507" t="s">
        <v>95</v>
      </c>
      <c r="H507" t="s">
        <v>459</v>
      </c>
      <c r="I507" t="s">
        <v>212</v>
      </c>
      <c r="J507" t="s">
        <v>213</v>
      </c>
      <c r="K507" t="s">
        <v>149</v>
      </c>
      <c r="L507" t="s">
        <v>214</v>
      </c>
      <c r="M507" t="s">
        <v>7811</v>
      </c>
      <c r="N507" t="s">
        <v>215</v>
      </c>
      <c r="O507" s="57">
        <v>46273.360347222224</v>
      </c>
      <c r="P507" s="57">
        <v>46279.358831018515</v>
      </c>
      <c r="Q507">
        <v>69384487</v>
      </c>
      <c r="S507">
        <v>152620220504</v>
      </c>
      <c r="T507" t="s">
        <v>3014</v>
      </c>
      <c r="U507" t="s">
        <v>6184</v>
      </c>
      <c r="V507" t="s">
        <v>3016</v>
      </c>
      <c r="Z507">
        <v>111.376807</v>
      </c>
      <c r="AA507">
        <v>-8.0309799999999996</v>
      </c>
      <c r="AB507" t="s">
        <v>3017</v>
      </c>
      <c r="AC507" t="s">
        <v>216</v>
      </c>
      <c r="AL507" t="s">
        <v>217</v>
      </c>
      <c r="AM507" t="s">
        <v>6869</v>
      </c>
      <c r="AN507" t="s">
        <v>6</v>
      </c>
      <c r="AO507" s="57">
        <v>46243.361030092594</v>
      </c>
      <c r="AP507" s="57">
        <v>46276</v>
      </c>
      <c r="AR507" t="s">
        <v>12</v>
      </c>
      <c r="AS507" t="s">
        <v>2780</v>
      </c>
      <c r="AT507" t="s">
        <v>344</v>
      </c>
      <c r="AV507" t="s">
        <v>7820</v>
      </c>
      <c r="AW507" t="s">
        <v>3019</v>
      </c>
      <c r="AX507" t="s">
        <v>222</v>
      </c>
      <c r="BA507" s="57">
        <v>46276.458333333336</v>
      </c>
      <c r="BB507" t="s">
        <v>6869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str">
        <f>VLOOKUP(H507,Sheet2!$A$1:$B$270,2,FALSE)</f>
        <v>PONOROGO</v>
      </c>
    </row>
    <row r="508" spans="1:61">
      <c r="A508">
        <v>507</v>
      </c>
      <c r="B508">
        <v>1002573090</v>
      </c>
      <c r="C508">
        <v>3</v>
      </c>
      <c r="D508" t="s">
        <v>38</v>
      </c>
      <c r="E508">
        <v>5</v>
      </c>
      <c r="F508" t="s">
        <v>92</v>
      </c>
      <c r="G508" t="s">
        <v>95</v>
      </c>
      <c r="H508" t="s">
        <v>459</v>
      </c>
      <c r="I508" t="s">
        <v>212</v>
      </c>
      <c r="J508" t="s">
        <v>213</v>
      </c>
      <c r="K508" t="s">
        <v>149</v>
      </c>
      <c r="L508" t="s">
        <v>214</v>
      </c>
      <c r="M508" t="s">
        <v>2186</v>
      </c>
      <c r="N508" t="s">
        <v>215</v>
      </c>
      <c r="O508" s="57">
        <v>46270.562465277777</v>
      </c>
      <c r="P508" s="57">
        <v>46273.37641203704</v>
      </c>
      <c r="Q508">
        <v>69384487</v>
      </c>
      <c r="S508">
        <v>152620220533</v>
      </c>
      <c r="T508" t="s">
        <v>3014</v>
      </c>
      <c r="U508" t="s">
        <v>3015</v>
      </c>
      <c r="V508" t="s">
        <v>3016</v>
      </c>
      <c r="Z508">
        <v>111.4147968</v>
      </c>
      <c r="AA508">
        <v>-8.0360037000000002</v>
      </c>
      <c r="AB508" t="s">
        <v>3017</v>
      </c>
      <c r="AC508" t="s">
        <v>216</v>
      </c>
      <c r="AL508" t="s">
        <v>217</v>
      </c>
      <c r="AM508" t="s">
        <v>3018</v>
      </c>
      <c r="AN508" t="s">
        <v>6</v>
      </c>
      <c r="AO508" s="57">
        <v>46151.569421296299</v>
      </c>
      <c r="AP508" s="57">
        <v>46272.333333333336</v>
      </c>
      <c r="AQ508" t="s">
        <v>2155</v>
      </c>
      <c r="AR508" t="s">
        <v>12</v>
      </c>
      <c r="AS508" t="s">
        <v>2780</v>
      </c>
      <c r="AT508" t="s">
        <v>344</v>
      </c>
      <c r="AV508" t="s">
        <v>2187</v>
      </c>
      <c r="AW508" t="s">
        <v>3019</v>
      </c>
      <c r="AX508" t="s">
        <v>222</v>
      </c>
      <c r="BA508" s="57">
        <v>46272.333333333336</v>
      </c>
      <c r="BB508" t="s">
        <v>3018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str">
        <f>VLOOKUP(H508,Sheet2!$A$1:$B$270,2,FALSE)</f>
        <v>PONOROGO</v>
      </c>
    </row>
    <row r="509" spans="1:61">
      <c r="A509">
        <v>508</v>
      </c>
      <c r="B509">
        <v>1002569698</v>
      </c>
      <c r="C509">
        <v>3</v>
      </c>
      <c r="D509" t="s">
        <v>38</v>
      </c>
      <c r="E509">
        <v>5</v>
      </c>
      <c r="F509" t="s">
        <v>90</v>
      </c>
      <c r="G509" t="s">
        <v>96</v>
      </c>
      <c r="H509" t="s">
        <v>283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46268.55064814815</v>
      </c>
      <c r="P509" s="57">
        <v>46268.677546296298</v>
      </c>
      <c r="Q509">
        <v>69383147</v>
      </c>
      <c r="S509">
        <v>152608209019</v>
      </c>
      <c r="T509" t="s">
        <v>2827</v>
      </c>
      <c r="U509" t="s">
        <v>2828</v>
      </c>
      <c r="V509" t="s">
        <v>2829</v>
      </c>
      <c r="Z509">
        <v>111.574030034244</v>
      </c>
      <c r="AA509">
        <v>-8.0951220620013498</v>
      </c>
      <c r="AB509" t="s">
        <v>2830</v>
      </c>
      <c r="AC509" t="s">
        <v>216</v>
      </c>
      <c r="AL509" t="s">
        <v>217</v>
      </c>
      <c r="AM509" t="s">
        <v>2831</v>
      </c>
      <c r="AN509" t="s">
        <v>6</v>
      </c>
      <c r="AO509" s="57">
        <v>46090.559363425928</v>
      </c>
      <c r="AP509" s="57">
        <v>46269.541666666664</v>
      </c>
      <c r="AR509" t="s">
        <v>218</v>
      </c>
      <c r="AS509" t="s">
        <v>96</v>
      </c>
      <c r="AT509" t="s">
        <v>230</v>
      </c>
      <c r="AU509">
        <v>20260903</v>
      </c>
      <c r="AV509" t="s">
        <v>221</v>
      </c>
      <c r="AW509" t="s">
        <v>882</v>
      </c>
      <c r="AX509" t="s">
        <v>222</v>
      </c>
      <c r="BA509" s="57">
        <v>46269.541666666664</v>
      </c>
      <c r="BB509" t="s">
        <v>2831</v>
      </c>
      <c r="BC509">
        <v>2026</v>
      </c>
      <c r="BD509">
        <v>9</v>
      </c>
      <c r="BE509">
        <v>3</v>
      </c>
      <c r="BF509" s="6">
        <f t="shared" si="21"/>
        <v>46268</v>
      </c>
      <c r="BG509">
        <f t="shared" si="22"/>
        <v>-1.5416666666642413</v>
      </c>
      <c r="BH509" t="str">
        <f t="shared" si="23"/>
        <v>COMPLY</v>
      </c>
      <c r="BI509" t="str">
        <f>VLOOKUP(H509,Sheet2!$A$1:$B$270,2,FALSE)</f>
        <v>PONOROGO</v>
      </c>
    </row>
    <row r="510" spans="1:61">
      <c r="A510">
        <v>509</v>
      </c>
      <c r="B510">
        <v>1002572868</v>
      </c>
      <c r="C510">
        <v>3</v>
      </c>
      <c r="D510" t="s">
        <v>38</v>
      </c>
      <c r="E510">
        <v>5</v>
      </c>
      <c r="F510" t="s">
        <v>90</v>
      </c>
      <c r="G510" t="s">
        <v>96</v>
      </c>
      <c r="H510" t="s">
        <v>283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46270.429131944446</v>
      </c>
      <c r="P510" s="57">
        <v>46270.866539351853</v>
      </c>
      <c r="Q510">
        <v>69384366</v>
      </c>
      <c r="S510">
        <v>152608207568</v>
      </c>
      <c r="T510" t="s">
        <v>4640</v>
      </c>
      <c r="U510" t="s">
        <v>4641</v>
      </c>
      <c r="V510" t="s">
        <v>4642</v>
      </c>
      <c r="Z510">
        <v>111.6982177</v>
      </c>
      <c r="AA510">
        <v>-8.0059780000000007</v>
      </c>
      <c r="AB510" t="s">
        <v>4643</v>
      </c>
      <c r="AC510" t="s">
        <v>236</v>
      </c>
      <c r="AL510" t="s">
        <v>217</v>
      </c>
      <c r="AM510" t="s">
        <v>4644</v>
      </c>
      <c r="AN510" t="s">
        <v>6</v>
      </c>
      <c r="AO510" s="57">
        <v>46151.434502314813</v>
      </c>
      <c r="AP510" s="57">
        <v>46271.333333333336</v>
      </c>
      <c r="AR510" t="s">
        <v>218</v>
      </c>
      <c r="AS510" t="s">
        <v>96</v>
      </c>
      <c r="AT510" t="s">
        <v>344</v>
      </c>
      <c r="AU510">
        <v>20260905</v>
      </c>
      <c r="AV510" t="s">
        <v>221</v>
      </c>
      <c r="AW510" t="s">
        <v>3019</v>
      </c>
      <c r="AX510" t="s">
        <v>222</v>
      </c>
      <c r="BA510" s="57">
        <v>46271.333333333336</v>
      </c>
      <c r="BB510" t="s">
        <v>4644</v>
      </c>
      <c r="BC510">
        <v>2026</v>
      </c>
      <c r="BD510">
        <v>9</v>
      </c>
      <c r="BE510">
        <v>5</v>
      </c>
      <c r="BF510" s="6">
        <f t="shared" si="21"/>
        <v>46270</v>
      </c>
      <c r="BG510">
        <f t="shared" si="22"/>
        <v>-1.3333333333357587</v>
      </c>
      <c r="BH510" t="str">
        <f t="shared" si="23"/>
        <v>COMPLY</v>
      </c>
      <c r="BI510" t="str">
        <f>VLOOKUP(H510,Sheet2!$A$1:$B$270,2,FALSE)</f>
        <v>PONOROGO</v>
      </c>
    </row>
    <row r="511" spans="1:61">
      <c r="A511">
        <v>510</v>
      </c>
      <c r="B511">
        <v>1002573657</v>
      </c>
      <c r="C511">
        <v>3</v>
      </c>
      <c r="D511" t="s">
        <v>38</v>
      </c>
      <c r="E511">
        <v>5</v>
      </c>
      <c r="F511" t="s">
        <v>90</v>
      </c>
      <c r="G511" t="s">
        <v>96</v>
      </c>
      <c r="H511" t="s">
        <v>283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46271.637453703705</v>
      </c>
      <c r="P511" s="57">
        <v>46272.672476851854</v>
      </c>
      <c r="Q511">
        <v>69384819</v>
      </c>
      <c r="S511">
        <v>152608209373</v>
      </c>
      <c r="T511" t="s">
        <v>4288</v>
      </c>
      <c r="U511" t="s">
        <v>4289</v>
      </c>
      <c r="V511" t="s">
        <v>4290</v>
      </c>
      <c r="Z511">
        <v>111.6333885</v>
      </c>
      <c r="AA511">
        <v>-8.09367359999999</v>
      </c>
      <c r="AB511" t="s">
        <v>4291</v>
      </c>
      <c r="AC511" t="s">
        <v>236</v>
      </c>
      <c r="AL511" t="s">
        <v>217</v>
      </c>
      <c r="AM511" t="s">
        <v>4292</v>
      </c>
      <c r="AN511" t="s">
        <v>6</v>
      </c>
      <c r="AO511" s="57">
        <v>46182.642627314817</v>
      </c>
      <c r="AP511" s="57">
        <v>46272.541666666664</v>
      </c>
      <c r="AR511" t="s">
        <v>218</v>
      </c>
      <c r="AS511" t="s">
        <v>96</v>
      </c>
      <c r="AT511" t="s">
        <v>220</v>
      </c>
      <c r="AU511">
        <v>20260907</v>
      </c>
      <c r="AV511" t="s">
        <v>221</v>
      </c>
      <c r="AW511" t="s">
        <v>3007</v>
      </c>
      <c r="AX511" t="s">
        <v>222</v>
      </c>
      <c r="BA511" s="57">
        <v>46272.541666666664</v>
      </c>
      <c r="BB511" t="s">
        <v>4292</v>
      </c>
      <c r="BC511">
        <v>2026</v>
      </c>
      <c r="BD511">
        <v>9</v>
      </c>
      <c r="BE511">
        <v>7</v>
      </c>
      <c r="BF511" s="6">
        <f t="shared" si="21"/>
        <v>46272</v>
      </c>
      <c r="BG511">
        <f t="shared" si="22"/>
        <v>-0.54166666666424135</v>
      </c>
      <c r="BH511" t="str">
        <f t="shared" si="23"/>
        <v>COMPLY</v>
      </c>
      <c r="BI511" t="str">
        <f>VLOOKUP(H511,Sheet2!$A$1:$B$270,2,FALSE)</f>
        <v>PONOROGO</v>
      </c>
    </row>
    <row r="512" spans="1:61">
      <c r="A512">
        <v>511</v>
      </c>
      <c r="B512">
        <v>1002576669</v>
      </c>
      <c r="C512">
        <v>3</v>
      </c>
      <c r="D512" t="s">
        <v>38</v>
      </c>
      <c r="E512">
        <v>5</v>
      </c>
      <c r="F512" t="s">
        <v>90</v>
      </c>
      <c r="G512" t="s">
        <v>96</v>
      </c>
      <c r="H512" t="s">
        <v>283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46273.472870370373</v>
      </c>
      <c r="P512" s="57">
        <v>46273.748993055553</v>
      </c>
      <c r="Q512">
        <v>69385946</v>
      </c>
      <c r="S512">
        <v>152608209197</v>
      </c>
      <c r="T512" t="s">
        <v>3864</v>
      </c>
      <c r="U512" t="s">
        <v>3865</v>
      </c>
      <c r="V512" t="s">
        <v>3866</v>
      </c>
      <c r="Z512">
        <v>111.50416319999999</v>
      </c>
      <c r="AA512">
        <v>-8.3026955999999998</v>
      </c>
      <c r="AB512" t="s">
        <v>3867</v>
      </c>
      <c r="AC512" t="s">
        <v>236</v>
      </c>
      <c r="AL512" t="s">
        <v>217</v>
      </c>
      <c r="AM512" t="s">
        <v>3868</v>
      </c>
      <c r="AN512" t="s">
        <v>6</v>
      </c>
      <c r="AO512" s="57">
        <v>46243.475949074076</v>
      </c>
      <c r="AP512" s="57">
        <v>46274.333333333336</v>
      </c>
      <c r="AR512" t="s">
        <v>218</v>
      </c>
      <c r="AS512" t="s">
        <v>96</v>
      </c>
      <c r="AT512" t="s">
        <v>220</v>
      </c>
      <c r="AU512">
        <v>20260908</v>
      </c>
      <c r="AV512" t="s">
        <v>221</v>
      </c>
      <c r="AW512" t="s">
        <v>3007</v>
      </c>
      <c r="AX512" t="s">
        <v>222</v>
      </c>
      <c r="BA512" s="57">
        <v>46274.333333333336</v>
      </c>
      <c r="BB512" t="s">
        <v>3868</v>
      </c>
      <c r="BC512">
        <v>2026</v>
      </c>
      <c r="BD512">
        <v>9</v>
      </c>
      <c r="BE512">
        <v>8</v>
      </c>
      <c r="BF512" s="6">
        <f t="shared" si="21"/>
        <v>46273</v>
      </c>
      <c r="BG512">
        <f t="shared" si="22"/>
        <v>-1.3333333333357587</v>
      </c>
      <c r="BH512" t="str">
        <f t="shared" si="23"/>
        <v>COMPLY</v>
      </c>
      <c r="BI512" t="str">
        <f>VLOOKUP(H512,Sheet2!$A$1:$B$270,2,FALSE)</f>
        <v>PONOROGO</v>
      </c>
    </row>
    <row r="513" spans="1:61">
      <c r="A513">
        <v>512</v>
      </c>
      <c r="B513">
        <v>1002576773</v>
      </c>
      <c r="C513">
        <v>3</v>
      </c>
      <c r="D513" t="s">
        <v>38</v>
      </c>
      <c r="E513">
        <v>5</v>
      </c>
      <c r="F513" t="s">
        <v>90</v>
      </c>
      <c r="G513" t="s">
        <v>96</v>
      </c>
      <c r="H513" t="s">
        <v>283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46273.493703703702</v>
      </c>
      <c r="P513" s="57">
        <v>46273.710763888892</v>
      </c>
      <c r="Q513">
        <v>69385997</v>
      </c>
      <c r="S513">
        <v>152608209198</v>
      </c>
      <c r="T513" t="s">
        <v>3844</v>
      </c>
      <c r="U513" t="s">
        <v>3845</v>
      </c>
      <c r="V513" t="s">
        <v>3846</v>
      </c>
      <c r="Z513">
        <v>111.71620799999999</v>
      </c>
      <c r="AA513">
        <v>-8.0919779999999992</v>
      </c>
      <c r="AB513" t="s">
        <v>3847</v>
      </c>
      <c r="AC513" t="s">
        <v>236</v>
      </c>
      <c r="AL513" t="s">
        <v>217</v>
      </c>
      <c r="AM513" t="s">
        <v>3848</v>
      </c>
      <c r="AN513" t="s">
        <v>6</v>
      </c>
      <c r="AO513" s="57">
        <v>46243.496655092589</v>
      </c>
      <c r="AP513" s="57">
        <v>46274.333333333336</v>
      </c>
      <c r="AR513" t="s">
        <v>218</v>
      </c>
      <c r="AS513" t="s">
        <v>96</v>
      </c>
      <c r="AT513" t="s">
        <v>230</v>
      </c>
      <c r="AU513">
        <v>20260908</v>
      </c>
      <c r="AV513" t="s">
        <v>221</v>
      </c>
      <c r="AW513" t="s">
        <v>883</v>
      </c>
      <c r="AX513" t="s">
        <v>222</v>
      </c>
      <c r="BA513" s="57">
        <v>46274.333333333336</v>
      </c>
      <c r="BB513" t="s">
        <v>3848</v>
      </c>
      <c r="BC513">
        <v>2026</v>
      </c>
      <c r="BD513">
        <v>9</v>
      </c>
      <c r="BE513">
        <v>8</v>
      </c>
      <c r="BF513" s="6">
        <f t="shared" si="21"/>
        <v>46273</v>
      </c>
      <c r="BG513">
        <f t="shared" si="22"/>
        <v>-1.3333333333357587</v>
      </c>
      <c r="BH513" t="str">
        <f t="shared" si="23"/>
        <v>COMPLY</v>
      </c>
      <c r="BI513" t="str">
        <f>VLOOKUP(H513,Sheet2!$A$1:$B$270,2,FALSE)</f>
        <v>PONOROGO</v>
      </c>
    </row>
    <row r="514" spans="1:61">
      <c r="A514">
        <v>513</v>
      </c>
      <c r="B514">
        <v>1002578428</v>
      </c>
      <c r="C514">
        <v>3</v>
      </c>
      <c r="D514" t="s">
        <v>38</v>
      </c>
      <c r="E514">
        <v>5</v>
      </c>
      <c r="F514" t="s">
        <v>90</v>
      </c>
      <c r="G514" t="s">
        <v>96</v>
      </c>
      <c r="H514" t="s">
        <v>283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46274.464537037034</v>
      </c>
      <c r="P514" s="57">
        <v>46276.654120370367</v>
      </c>
      <c r="Q514">
        <v>69386739</v>
      </c>
      <c r="S514">
        <v>152608209202</v>
      </c>
      <c r="T514" t="s">
        <v>6009</v>
      </c>
      <c r="U514" t="s">
        <v>6010</v>
      </c>
      <c r="V514" t="s">
        <v>6011</v>
      </c>
      <c r="Z514">
        <v>111.66278574326</v>
      </c>
      <c r="AA514">
        <v>-8.0464789975490891</v>
      </c>
      <c r="AB514" t="s">
        <v>6012</v>
      </c>
      <c r="AC514" t="s">
        <v>236</v>
      </c>
      <c r="AL514" t="s">
        <v>217</v>
      </c>
      <c r="AM514" t="s">
        <v>6013</v>
      </c>
      <c r="AN514" t="s">
        <v>6</v>
      </c>
      <c r="AO514" s="57">
        <v>46274.465451388889</v>
      </c>
      <c r="AP514" s="57">
        <v>46275.333333333336</v>
      </c>
      <c r="AQ514" t="s">
        <v>2172</v>
      </c>
      <c r="AR514" t="s">
        <v>218</v>
      </c>
      <c r="AS514" t="s">
        <v>96</v>
      </c>
      <c r="AT514" t="s">
        <v>230</v>
      </c>
      <c r="AU514">
        <v>20260911</v>
      </c>
      <c r="AV514" t="s">
        <v>221</v>
      </c>
      <c r="AW514" t="s">
        <v>885</v>
      </c>
      <c r="AX514" t="s">
        <v>222</v>
      </c>
      <c r="BA514" s="57">
        <v>46275.333333333336</v>
      </c>
      <c r="BB514" t="s">
        <v>6013</v>
      </c>
      <c r="BC514">
        <v>2026</v>
      </c>
      <c r="BD514">
        <v>9</v>
      </c>
      <c r="BE514">
        <v>11</v>
      </c>
      <c r="BF514" s="6">
        <f t="shared" ref="BF514:BF577" si="24">DATE(BC514,BD514,BE514)</f>
        <v>46276</v>
      </c>
      <c r="BG514">
        <f t="shared" ref="BG514:BG577" si="25">BF514-BA514</f>
        <v>0.66666666666424135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PONOROGO</v>
      </c>
    </row>
    <row r="515" spans="1:61">
      <c r="A515">
        <v>514</v>
      </c>
      <c r="B515">
        <v>1002582017</v>
      </c>
      <c r="C515">
        <v>3</v>
      </c>
      <c r="D515" t="s">
        <v>38</v>
      </c>
      <c r="E515">
        <v>5</v>
      </c>
      <c r="F515" t="s">
        <v>90</v>
      </c>
      <c r="G515" t="s">
        <v>96</v>
      </c>
      <c r="H515" t="s">
        <v>283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46276.40828703704</v>
      </c>
      <c r="P515" s="57">
        <v>46276.75540509259</v>
      </c>
      <c r="Q515">
        <v>69388124</v>
      </c>
      <c r="S515">
        <v>152608208099</v>
      </c>
      <c r="T515" t="s">
        <v>7821</v>
      </c>
      <c r="U515" t="s">
        <v>7822</v>
      </c>
      <c r="V515" t="s">
        <v>7823</v>
      </c>
      <c r="Z515">
        <v>111.66873649999999</v>
      </c>
      <c r="AA515">
        <v>-8.0228161</v>
      </c>
      <c r="AB515" t="s">
        <v>7824</v>
      </c>
      <c r="AC515" t="s">
        <v>236</v>
      </c>
      <c r="AL515" t="s">
        <v>217</v>
      </c>
      <c r="AM515" t="s">
        <v>7825</v>
      </c>
      <c r="AN515" t="s">
        <v>6</v>
      </c>
      <c r="AO515" s="57">
        <v>46335.41333333333</v>
      </c>
      <c r="AP515" s="57">
        <v>46277.333333333336</v>
      </c>
      <c r="AR515" t="s">
        <v>218</v>
      </c>
      <c r="AS515" t="s">
        <v>96</v>
      </c>
      <c r="AT515" t="s">
        <v>220</v>
      </c>
      <c r="AU515">
        <v>20260911</v>
      </c>
      <c r="AV515" t="s">
        <v>221</v>
      </c>
      <c r="AW515" t="s">
        <v>6324</v>
      </c>
      <c r="AX515" t="s">
        <v>222</v>
      </c>
      <c r="BA515" s="57">
        <v>46277.333333333336</v>
      </c>
      <c r="BB515" t="s">
        <v>7825</v>
      </c>
      <c r="BC515">
        <v>2026</v>
      </c>
      <c r="BD515">
        <v>9</v>
      </c>
      <c r="BE515">
        <v>11</v>
      </c>
      <c r="BF515" s="6">
        <f t="shared" si="24"/>
        <v>46276</v>
      </c>
      <c r="BG515">
        <f t="shared" si="25"/>
        <v>-1.3333333333357587</v>
      </c>
      <c r="BH515" t="str">
        <f t="shared" si="26"/>
        <v>COMPLY</v>
      </c>
      <c r="BI515" t="str">
        <f>VLOOKUP(H515,Sheet2!$A$1:$B$270,2,FALSE)</f>
        <v>PONOROGO</v>
      </c>
    </row>
    <row r="516" spans="1:61">
      <c r="A516">
        <v>515</v>
      </c>
      <c r="B516">
        <v>1002584043</v>
      </c>
      <c r="C516">
        <v>3</v>
      </c>
      <c r="D516" t="s">
        <v>38</v>
      </c>
      <c r="E516">
        <v>5</v>
      </c>
      <c r="F516" t="s">
        <v>90</v>
      </c>
      <c r="G516" t="s">
        <v>96</v>
      </c>
      <c r="H516" t="s">
        <v>283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46277.529166666667</v>
      </c>
      <c r="P516" s="57">
        <v>46277.586180555554</v>
      </c>
      <c r="Q516">
        <v>69388960</v>
      </c>
      <c r="S516">
        <v>152608209379</v>
      </c>
      <c r="T516" t="s">
        <v>7826</v>
      </c>
      <c r="U516" t="s">
        <v>7827</v>
      </c>
      <c r="V516" t="s">
        <v>7828</v>
      </c>
      <c r="Z516">
        <v>111.66406981944399</v>
      </c>
      <c r="AA516">
        <v>-8.06215755780973</v>
      </c>
      <c r="AB516" t="s">
        <v>7829</v>
      </c>
      <c r="AC516" t="s">
        <v>236</v>
      </c>
      <c r="AL516" t="s">
        <v>217</v>
      </c>
      <c r="AM516" t="s">
        <v>7830</v>
      </c>
      <c r="AN516" t="s">
        <v>6</v>
      </c>
      <c r="AO516" s="57">
        <v>46365.538136574076</v>
      </c>
      <c r="AP516" s="57">
        <v>46278.458333333336</v>
      </c>
      <c r="AR516" t="s">
        <v>218</v>
      </c>
      <c r="AS516" t="s">
        <v>96</v>
      </c>
      <c r="AT516" t="s">
        <v>344</v>
      </c>
      <c r="AU516">
        <v>20260912</v>
      </c>
      <c r="AV516" t="s">
        <v>221</v>
      </c>
      <c r="AW516" t="s">
        <v>1898</v>
      </c>
      <c r="AX516" t="s">
        <v>222</v>
      </c>
      <c r="BA516" s="57">
        <v>46278.458333333336</v>
      </c>
      <c r="BB516" t="s">
        <v>7830</v>
      </c>
      <c r="BC516">
        <v>2026</v>
      </c>
      <c r="BD516">
        <v>9</v>
      </c>
      <c r="BE516">
        <v>12</v>
      </c>
      <c r="BF516" s="6">
        <f t="shared" si="24"/>
        <v>46277</v>
      </c>
      <c r="BG516">
        <f t="shared" si="25"/>
        <v>-1.4583333333357587</v>
      </c>
      <c r="BH516" t="str">
        <f t="shared" si="26"/>
        <v>COMPLY</v>
      </c>
      <c r="BI516" t="str">
        <f>VLOOKUP(H516,Sheet2!$A$1:$B$270,2,FALSE)</f>
        <v>PONOROGO</v>
      </c>
    </row>
    <row r="517" spans="1:61">
      <c r="A517">
        <v>516</v>
      </c>
      <c r="B517">
        <v>1002584075</v>
      </c>
      <c r="C517">
        <v>3</v>
      </c>
      <c r="D517" t="s">
        <v>38</v>
      </c>
      <c r="E517">
        <v>5</v>
      </c>
      <c r="F517" t="s">
        <v>90</v>
      </c>
      <c r="G517" t="s">
        <v>96</v>
      </c>
      <c r="H517" t="s">
        <v>283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46277.545787037037</v>
      </c>
      <c r="P517" s="57">
        <v>46278.642974537041</v>
      </c>
      <c r="Q517">
        <v>69388988</v>
      </c>
      <c r="S517">
        <v>152608209381</v>
      </c>
      <c r="T517" t="s">
        <v>7831</v>
      </c>
      <c r="U517" t="s">
        <v>7832</v>
      </c>
      <c r="V517" t="s">
        <v>7833</v>
      </c>
      <c r="Z517">
        <v>111.628046</v>
      </c>
      <c r="AA517">
        <v>-8.2994389999999996</v>
      </c>
      <c r="AB517" t="s">
        <v>7834</v>
      </c>
      <c r="AC517" t="s">
        <v>236</v>
      </c>
      <c r="AL517" t="s">
        <v>217</v>
      </c>
      <c r="AM517" t="s">
        <v>7835</v>
      </c>
      <c r="AN517" t="s">
        <v>6</v>
      </c>
      <c r="AO517" s="57">
        <v>46365.548703703702</v>
      </c>
      <c r="AP517" s="57">
        <v>46278.458333333336</v>
      </c>
      <c r="AR517" t="s">
        <v>218</v>
      </c>
      <c r="AS517" t="s">
        <v>96</v>
      </c>
      <c r="AT517" t="s">
        <v>220</v>
      </c>
      <c r="AU517">
        <v>20260913</v>
      </c>
      <c r="AV517" t="s">
        <v>221</v>
      </c>
      <c r="AW517" t="s">
        <v>3007</v>
      </c>
      <c r="AX517" t="s">
        <v>222</v>
      </c>
      <c r="BA517" s="57">
        <v>46278.458333333336</v>
      </c>
      <c r="BB517" t="s">
        <v>7835</v>
      </c>
      <c r="BC517">
        <v>2026</v>
      </c>
      <c r="BD517">
        <v>9</v>
      </c>
      <c r="BE517">
        <v>13</v>
      </c>
      <c r="BF517" s="6">
        <f t="shared" si="24"/>
        <v>46278</v>
      </c>
      <c r="BG517">
        <f t="shared" si="25"/>
        <v>-0.45833333333575865</v>
      </c>
      <c r="BH517" t="str">
        <f t="shared" si="26"/>
        <v>COMPLY</v>
      </c>
      <c r="BI517" t="str">
        <f>VLOOKUP(H517,Sheet2!$A$1:$B$270,2,FALSE)</f>
        <v>PONOROGO</v>
      </c>
    </row>
    <row r="518" spans="1:61">
      <c r="A518">
        <v>517</v>
      </c>
      <c r="B518">
        <v>1002586289</v>
      </c>
      <c r="C518">
        <v>3</v>
      </c>
      <c r="D518" t="s">
        <v>38</v>
      </c>
      <c r="E518">
        <v>5</v>
      </c>
      <c r="F518" t="s">
        <v>90</v>
      </c>
      <c r="G518" t="s">
        <v>96</v>
      </c>
      <c r="H518" t="s">
        <v>283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46279.52915509259</v>
      </c>
      <c r="P518" s="57">
        <v>46279.708136574074</v>
      </c>
      <c r="Q518">
        <v>69389822</v>
      </c>
      <c r="S518">
        <v>152608209377</v>
      </c>
      <c r="T518" t="s">
        <v>7836</v>
      </c>
      <c r="U518" t="s">
        <v>7837</v>
      </c>
      <c r="V518" t="s">
        <v>7838</v>
      </c>
      <c r="Z518">
        <v>111.68217</v>
      </c>
      <c r="AA518">
        <v>-8.1069227999999995</v>
      </c>
      <c r="AB518" t="s">
        <v>7839</v>
      </c>
      <c r="AC518" t="s">
        <v>236</v>
      </c>
      <c r="AL518" t="s">
        <v>217</v>
      </c>
      <c r="AM518" t="s">
        <v>7840</v>
      </c>
      <c r="AN518" t="s">
        <v>6</v>
      </c>
      <c r="AO518" t="s">
        <v>7841</v>
      </c>
      <c r="AP518" s="57">
        <v>46280.458333333336</v>
      </c>
      <c r="AR518" t="s">
        <v>218</v>
      </c>
      <c r="AS518" t="s">
        <v>96</v>
      </c>
      <c r="AT518" t="s">
        <v>344</v>
      </c>
      <c r="AU518">
        <v>20260914</v>
      </c>
      <c r="AV518" t="s">
        <v>221</v>
      </c>
      <c r="AW518" t="s">
        <v>1657</v>
      </c>
      <c r="AX518" t="s">
        <v>222</v>
      </c>
      <c r="BA518" s="57">
        <v>46280.458333333336</v>
      </c>
      <c r="BB518" t="s">
        <v>7840</v>
      </c>
      <c r="BC518">
        <v>2026</v>
      </c>
      <c r="BD518">
        <v>9</v>
      </c>
      <c r="BE518">
        <v>14</v>
      </c>
      <c r="BF518" s="6">
        <f t="shared" si="24"/>
        <v>46279</v>
      </c>
      <c r="BG518">
        <f t="shared" si="25"/>
        <v>-1.4583333333357587</v>
      </c>
      <c r="BH518" t="str">
        <f t="shared" si="26"/>
        <v>COMPLY</v>
      </c>
      <c r="BI518" t="str">
        <f>VLOOKUP(H518,Sheet2!$A$1:$B$270,2,FALSE)</f>
        <v>PONOROGO</v>
      </c>
    </row>
    <row r="519" spans="1:61">
      <c r="A519">
        <v>518</v>
      </c>
      <c r="B519">
        <v>1002589249</v>
      </c>
      <c r="C519">
        <v>3</v>
      </c>
      <c r="D519" t="s">
        <v>38</v>
      </c>
      <c r="E519">
        <v>5</v>
      </c>
      <c r="F519" t="s">
        <v>90</v>
      </c>
      <c r="G519" t="s">
        <v>96</v>
      </c>
      <c r="H519" t="s">
        <v>283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46280.591597222221</v>
      </c>
      <c r="P519" s="57">
        <v>46280.790219907409</v>
      </c>
      <c r="Q519">
        <v>69390826</v>
      </c>
      <c r="S519">
        <v>152608206843</v>
      </c>
      <c r="T519" t="s">
        <v>7842</v>
      </c>
      <c r="U519" t="s">
        <v>7843</v>
      </c>
      <c r="V519" t="s">
        <v>7844</v>
      </c>
      <c r="Z519">
        <v>111.731274290958</v>
      </c>
      <c r="AA519">
        <v>-8.0943144466790997</v>
      </c>
      <c r="AB519" t="s">
        <v>7845</v>
      </c>
      <c r="AC519" t="s">
        <v>236</v>
      </c>
      <c r="AL519" t="s">
        <v>217</v>
      </c>
      <c r="AM519" t="s">
        <v>7625</v>
      </c>
      <c r="AN519" t="s">
        <v>6</v>
      </c>
      <c r="AO519" t="s">
        <v>7394</v>
      </c>
      <c r="AP519" s="57">
        <v>46281.458333333336</v>
      </c>
      <c r="AR519" t="s">
        <v>218</v>
      </c>
      <c r="AS519" t="s">
        <v>96</v>
      </c>
      <c r="AT519" t="s">
        <v>344</v>
      </c>
      <c r="AU519">
        <v>20260915</v>
      </c>
      <c r="AV519" t="s">
        <v>221</v>
      </c>
      <c r="AW519" t="s">
        <v>1883</v>
      </c>
      <c r="AX519" t="s">
        <v>222</v>
      </c>
      <c r="BA519" s="57">
        <v>46281.458333333336</v>
      </c>
      <c r="BB519" t="s">
        <v>7625</v>
      </c>
      <c r="BC519">
        <v>2026</v>
      </c>
      <c r="BD519">
        <v>9</v>
      </c>
      <c r="BE519">
        <v>15</v>
      </c>
      <c r="BF519" s="6">
        <f t="shared" si="24"/>
        <v>46280</v>
      </c>
      <c r="BG519">
        <f t="shared" si="25"/>
        <v>-1.4583333333357587</v>
      </c>
      <c r="BH519" t="str">
        <f t="shared" si="26"/>
        <v>COMPLY</v>
      </c>
      <c r="BI519" t="str">
        <f>VLOOKUP(H519,Sheet2!$A$1:$B$270,2,FALSE)</f>
        <v>PONOROGO</v>
      </c>
    </row>
    <row r="520" spans="1:61">
      <c r="A520">
        <v>519</v>
      </c>
      <c r="B520">
        <v>1002577574</v>
      </c>
      <c r="C520">
        <v>3</v>
      </c>
      <c r="D520" t="s">
        <v>38</v>
      </c>
      <c r="E520">
        <v>5</v>
      </c>
      <c r="F520" t="s">
        <v>90</v>
      </c>
      <c r="G520" t="s">
        <v>96</v>
      </c>
      <c r="H520" t="s">
        <v>283</v>
      </c>
      <c r="I520" t="s">
        <v>212</v>
      </c>
      <c r="J520" t="s">
        <v>213</v>
      </c>
      <c r="K520" t="s">
        <v>149</v>
      </c>
      <c r="L520" t="s">
        <v>214</v>
      </c>
      <c r="M520" t="s">
        <v>2154</v>
      </c>
      <c r="N520" t="s">
        <v>215</v>
      </c>
      <c r="O520" s="57">
        <v>46273.6874537037</v>
      </c>
      <c r="P520" s="57">
        <v>46280.469965277778</v>
      </c>
      <c r="Q520">
        <v>69386351</v>
      </c>
      <c r="S520">
        <v>152608209201</v>
      </c>
      <c r="T520" t="s">
        <v>3374</v>
      </c>
      <c r="U520" t="s">
        <v>3375</v>
      </c>
      <c r="V520" t="s">
        <v>3376</v>
      </c>
      <c r="Z520">
        <v>111.58170846011799</v>
      </c>
      <c r="AA520">
        <v>-8.3039612443537898</v>
      </c>
      <c r="AB520" t="s">
        <v>3377</v>
      </c>
      <c r="AC520" t="s">
        <v>236</v>
      </c>
      <c r="AL520" t="s">
        <v>217</v>
      </c>
      <c r="AM520" t="s">
        <v>3378</v>
      </c>
      <c r="AN520" t="s">
        <v>6</v>
      </c>
      <c r="AO520" s="57">
        <v>46243.694398148145</v>
      </c>
      <c r="AP520" s="57">
        <v>46274.625</v>
      </c>
      <c r="AQ520" t="s">
        <v>2155</v>
      </c>
      <c r="AR520" t="s">
        <v>14</v>
      </c>
      <c r="AS520" t="s">
        <v>96</v>
      </c>
      <c r="AT520" t="s">
        <v>230</v>
      </c>
      <c r="AV520" t="s">
        <v>7846</v>
      </c>
      <c r="AW520" t="s">
        <v>885</v>
      </c>
      <c r="AX520" t="s">
        <v>222</v>
      </c>
      <c r="BA520" s="57">
        <v>46274.625</v>
      </c>
      <c r="BB520" t="s">
        <v>3378</v>
      </c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str">
        <f>VLOOKUP(H520,Sheet2!$A$1:$B$270,2,FALSE)</f>
        <v>PONOROGO</v>
      </c>
    </row>
    <row r="521" spans="1:61">
      <c r="A521">
        <v>520</v>
      </c>
      <c r="B521">
        <v>1002588555</v>
      </c>
      <c r="C521">
        <v>3</v>
      </c>
      <c r="D521" t="s">
        <v>38</v>
      </c>
      <c r="E521">
        <v>5</v>
      </c>
      <c r="F521" t="s">
        <v>90</v>
      </c>
      <c r="G521" t="s">
        <v>96</v>
      </c>
      <c r="H521" t="s">
        <v>283</v>
      </c>
      <c r="I521" t="s">
        <v>212</v>
      </c>
      <c r="J521" t="s">
        <v>213</v>
      </c>
      <c r="K521" t="s">
        <v>149</v>
      </c>
      <c r="M521" t="s">
        <v>2162</v>
      </c>
      <c r="N521" t="s">
        <v>215</v>
      </c>
      <c r="O521" s="57">
        <v>46280.469976851855</v>
      </c>
      <c r="P521" s="57">
        <v>46280.68173611111</v>
      </c>
      <c r="Q521">
        <v>69386351</v>
      </c>
      <c r="S521">
        <v>152608209559</v>
      </c>
      <c r="T521" t="s">
        <v>3374</v>
      </c>
      <c r="U521" t="s">
        <v>7847</v>
      </c>
      <c r="V521" t="s">
        <v>7848</v>
      </c>
      <c r="Z521">
        <v>111.628155603734</v>
      </c>
      <c r="AA521">
        <v>-8.2985030228464396</v>
      </c>
      <c r="AB521" t="s">
        <v>3377</v>
      </c>
      <c r="AC521" t="s">
        <v>229</v>
      </c>
      <c r="AL521" t="s">
        <v>217</v>
      </c>
      <c r="AM521" t="s">
        <v>7849</v>
      </c>
      <c r="AN521" t="s">
        <v>6</v>
      </c>
      <c r="AO521" t="s">
        <v>7101</v>
      </c>
      <c r="AQ521" t="s">
        <v>2172</v>
      </c>
      <c r="AR521" t="s">
        <v>2171</v>
      </c>
      <c r="AS521" t="s">
        <v>96</v>
      </c>
      <c r="AT521" t="s">
        <v>230</v>
      </c>
      <c r="AV521" t="s">
        <v>7850</v>
      </c>
      <c r="AW521" t="s">
        <v>546</v>
      </c>
      <c r="AX521" t="s">
        <v>222</v>
      </c>
      <c r="BA521" s="57">
        <v>46280.291666666664</v>
      </c>
      <c r="BB521" t="s">
        <v>7849</v>
      </c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str">
        <f>VLOOKUP(H521,Sheet2!$A$1:$B$270,2,FALSE)</f>
        <v>PONOROGO</v>
      </c>
    </row>
    <row r="522" spans="1:61">
      <c r="A522">
        <v>521</v>
      </c>
      <c r="B522">
        <v>1002588711</v>
      </c>
      <c r="C522">
        <v>3</v>
      </c>
      <c r="D522" t="s">
        <v>38</v>
      </c>
      <c r="E522">
        <v>5</v>
      </c>
      <c r="F522" t="s">
        <v>90</v>
      </c>
      <c r="G522" t="s">
        <v>96</v>
      </c>
      <c r="H522" t="s">
        <v>283</v>
      </c>
      <c r="I522" t="s">
        <v>212</v>
      </c>
      <c r="J522" t="s">
        <v>213</v>
      </c>
      <c r="K522" t="s">
        <v>149</v>
      </c>
      <c r="L522" t="s">
        <v>214</v>
      </c>
      <c r="M522" t="s">
        <v>239</v>
      </c>
      <c r="N522" t="s">
        <v>215</v>
      </c>
      <c r="O522" s="57">
        <v>46280.495775462965</v>
      </c>
      <c r="P522" s="57">
        <v>46280.497233796297</v>
      </c>
      <c r="Q522">
        <v>69390613</v>
      </c>
      <c r="S522">
        <v>152608209562</v>
      </c>
      <c r="T522" t="s">
        <v>7851</v>
      </c>
      <c r="U522" t="s">
        <v>7852</v>
      </c>
      <c r="V522" t="s">
        <v>7853</v>
      </c>
      <c r="Z522">
        <v>111.710071</v>
      </c>
      <c r="AA522">
        <v>-8.05699349</v>
      </c>
      <c r="AB522" t="s">
        <v>7854</v>
      </c>
      <c r="AC522" t="s">
        <v>236</v>
      </c>
      <c r="AL522" t="s">
        <v>217</v>
      </c>
      <c r="AM522" t="s">
        <v>7855</v>
      </c>
      <c r="AN522" t="s">
        <v>6</v>
      </c>
      <c r="AO522" t="s">
        <v>7400</v>
      </c>
      <c r="AP522" s="57">
        <v>46281.625</v>
      </c>
      <c r="AR522" t="s">
        <v>240</v>
      </c>
      <c r="AS522" t="s">
        <v>96</v>
      </c>
      <c r="AT522" t="s">
        <v>230</v>
      </c>
      <c r="AV522" t="s">
        <v>239</v>
      </c>
      <c r="AW522" t="s">
        <v>7856</v>
      </c>
      <c r="AX522" t="s">
        <v>222</v>
      </c>
      <c r="BA522" s="57">
        <v>46281.625</v>
      </c>
      <c r="BB522" t="s">
        <v>7855</v>
      </c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str">
        <f>VLOOKUP(H522,Sheet2!$A$1:$B$270,2,FALSE)</f>
        <v>PONOROGO</v>
      </c>
    </row>
    <row r="523" spans="1:61">
      <c r="A523">
        <v>522</v>
      </c>
      <c r="B523">
        <v>1002588700</v>
      </c>
      <c r="C523">
        <v>3</v>
      </c>
      <c r="D523" t="s">
        <v>38</v>
      </c>
      <c r="E523">
        <v>5</v>
      </c>
      <c r="F523" t="s">
        <v>90</v>
      </c>
      <c r="G523" t="s">
        <v>96</v>
      </c>
      <c r="H523" t="s">
        <v>283</v>
      </c>
      <c r="I523" t="s">
        <v>212</v>
      </c>
      <c r="J523" t="s">
        <v>213</v>
      </c>
      <c r="K523" t="s">
        <v>149</v>
      </c>
      <c r="L523" t="s">
        <v>214</v>
      </c>
      <c r="M523" t="s">
        <v>3101</v>
      </c>
      <c r="N523" t="s">
        <v>215</v>
      </c>
      <c r="O523" s="57">
        <v>46280.493680555555</v>
      </c>
      <c r="P523" s="57">
        <v>46281.337766203702</v>
      </c>
      <c r="Q523">
        <v>69390612</v>
      </c>
      <c r="S523">
        <v>152608209560</v>
      </c>
      <c r="T523" t="s">
        <v>7857</v>
      </c>
      <c r="U523" t="s">
        <v>7858</v>
      </c>
      <c r="V523" t="s">
        <v>7859</v>
      </c>
      <c r="Z523">
        <v>111.653112954818</v>
      </c>
      <c r="AA523">
        <v>-8.0447961623368602</v>
      </c>
      <c r="AB523" t="s">
        <v>7860</v>
      </c>
      <c r="AC523" t="s">
        <v>236</v>
      </c>
      <c r="AL523" t="s">
        <v>217</v>
      </c>
      <c r="AM523" t="s">
        <v>7116</v>
      </c>
      <c r="AN523" t="s">
        <v>6</v>
      </c>
      <c r="AO523" t="s">
        <v>7400</v>
      </c>
      <c r="AP523" s="57">
        <v>46281.333333333336</v>
      </c>
      <c r="AR523" t="s">
        <v>327</v>
      </c>
      <c r="AS523" t="s">
        <v>96</v>
      </c>
      <c r="AT523" t="s">
        <v>344</v>
      </c>
      <c r="AV523" t="s">
        <v>7861</v>
      </c>
      <c r="AW523" t="s">
        <v>3019</v>
      </c>
      <c r="AX523" t="s">
        <v>222</v>
      </c>
      <c r="BA523" s="57">
        <v>46281.333333333336</v>
      </c>
      <c r="BB523" t="s">
        <v>7116</v>
      </c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str">
        <f>VLOOKUP(H523,Sheet2!$A$1:$B$270,2,FALSE)</f>
        <v>PONOROGO</v>
      </c>
    </row>
    <row r="524" spans="1:61">
      <c r="A524">
        <v>523</v>
      </c>
      <c r="B524">
        <v>1002568555</v>
      </c>
      <c r="C524">
        <v>3</v>
      </c>
      <c r="D524" t="s">
        <v>59</v>
      </c>
      <c r="E524">
        <v>4</v>
      </c>
      <c r="F524" t="s">
        <v>549</v>
      </c>
      <c r="G524" t="s">
        <v>825</v>
      </c>
      <c r="H524" t="s">
        <v>1597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46267.767314814817</v>
      </c>
      <c r="P524" s="57">
        <v>46269.582280092596</v>
      </c>
      <c r="Q524">
        <v>69382617</v>
      </c>
      <c r="S524">
        <v>146143118536</v>
      </c>
      <c r="T524" t="s">
        <v>1561</v>
      </c>
      <c r="U524" t="s">
        <v>1598</v>
      </c>
      <c r="V524" t="s">
        <v>1599</v>
      </c>
      <c r="Z524">
        <v>110.153674</v>
      </c>
      <c r="AA524">
        <v>-7.8596780999999902</v>
      </c>
      <c r="AB524" t="s">
        <v>1600</v>
      </c>
      <c r="AC524" t="s">
        <v>236</v>
      </c>
      <c r="AL524" t="s">
        <v>217</v>
      </c>
      <c r="AM524" t="s">
        <v>1601</v>
      </c>
      <c r="AN524" t="s">
        <v>6</v>
      </c>
      <c r="AO524" s="57">
        <v>46062.777731481481</v>
      </c>
      <c r="AP524" s="57">
        <v>46269.625</v>
      </c>
      <c r="AR524" t="s">
        <v>218</v>
      </c>
      <c r="AS524" t="s">
        <v>1602</v>
      </c>
      <c r="AT524" t="s">
        <v>230</v>
      </c>
      <c r="AU524">
        <v>20260904</v>
      </c>
      <c r="AV524" t="s">
        <v>221</v>
      </c>
      <c r="AW524" t="s">
        <v>886</v>
      </c>
      <c r="AX524" t="s">
        <v>222</v>
      </c>
      <c r="BA524" s="57">
        <v>46269.625</v>
      </c>
      <c r="BB524" t="s">
        <v>1601</v>
      </c>
      <c r="BC524">
        <v>2026</v>
      </c>
      <c r="BD524">
        <v>9</v>
      </c>
      <c r="BE524">
        <v>4</v>
      </c>
      <c r="BF524" s="6">
        <f t="shared" si="24"/>
        <v>46269</v>
      </c>
      <c r="BG524">
        <f t="shared" si="25"/>
        <v>-0.625</v>
      </c>
      <c r="BH524" t="str">
        <f t="shared" si="26"/>
        <v>COMPLY</v>
      </c>
      <c r="BI524" t="e">
        <f>VLOOKUP(H524,Sheet2!$A$1:$B$270,2,FALSE)</f>
        <v>#N/A</v>
      </c>
    </row>
    <row r="525" spans="1:61">
      <c r="A525">
        <v>524</v>
      </c>
      <c r="B525">
        <v>1002575744</v>
      </c>
      <c r="C525">
        <v>3</v>
      </c>
      <c r="D525" t="s">
        <v>59</v>
      </c>
      <c r="E525">
        <v>4</v>
      </c>
      <c r="F525" t="s">
        <v>549</v>
      </c>
      <c r="G525" t="s">
        <v>825</v>
      </c>
      <c r="H525" t="s">
        <v>1597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46272.687465277777</v>
      </c>
      <c r="P525" s="57">
        <v>46273.731759259259</v>
      </c>
      <c r="Q525">
        <v>69385556</v>
      </c>
      <c r="S525">
        <v>146143118551</v>
      </c>
      <c r="T525" t="s">
        <v>3914</v>
      </c>
      <c r="U525" t="s">
        <v>3915</v>
      </c>
      <c r="V525" t="s">
        <v>3916</v>
      </c>
      <c r="Z525">
        <v>110.10133</v>
      </c>
      <c r="AA525">
        <v>-7.8407249999999999</v>
      </c>
      <c r="AB525" t="s">
        <v>3917</v>
      </c>
      <c r="AC525" t="s">
        <v>236</v>
      </c>
      <c r="AL525" t="s">
        <v>217</v>
      </c>
      <c r="AM525" t="s">
        <v>3918</v>
      </c>
      <c r="AN525" t="s">
        <v>6</v>
      </c>
      <c r="AO525" s="57">
        <v>46212.694421296299</v>
      </c>
      <c r="AP525" s="57">
        <v>46273.625</v>
      </c>
      <c r="AR525" t="s">
        <v>218</v>
      </c>
      <c r="AS525" t="s">
        <v>1602</v>
      </c>
      <c r="AT525" t="s">
        <v>230</v>
      </c>
      <c r="AU525">
        <v>20260908</v>
      </c>
      <c r="AV525" t="s">
        <v>221</v>
      </c>
      <c r="AW525" t="s">
        <v>892</v>
      </c>
      <c r="AX525" t="s">
        <v>222</v>
      </c>
      <c r="BA525" s="57">
        <v>46273.625</v>
      </c>
      <c r="BB525" t="s">
        <v>3918</v>
      </c>
      <c r="BC525">
        <v>2026</v>
      </c>
      <c r="BD525">
        <v>9</v>
      </c>
      <c r="BE525">
        <v>8</v>
      </c>
      <c r="BF525" s="6">
        <f t="shared" si="24"/>
        <v>46273</v>
      </c>
      <c r="BG525">
        <f t="shared" si="25"/>
        <v>-0.625</v>
      </c>
      <c r="BH525" t="str">
        <f t="shared" si="26"/>
        <v>COMPLY</v>
      </c>
      <c r="BI525" t="e">
        <f>VLOOKUP(H525,Sheet2!$A$1:$B$270,2,FALSE)</f>
        <v>#N/A</v>
      </c>
    </row>
    <row r="526" spans="1:61">
      <c r="A526">
        <v>525</v>
      </c>
      <c r="B526">
        <v>1002568730</v>
      </c>
      <c r="C526">
        <v>3</v>
      </c>
      <c r="D526" t="s">
        <v>59</v>
      </c>
      <c r="E526">
        <v>4</v>
      </c>
      <c r="F526" t="s">
        <v>549</v>
      </c>
      <c r="G526" t="s">
        <v>849</v>
      </c>
      <c r="H526" t="s">
        <v>850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46268.356909722221</v>
      </c>
      <c r="P526" s="57">
        <v>46268.562349537038</v>
      </c>
      <c r="Q526">
        <v>69382728</v>
      </c>
      <c r="S526">
        <v>143135115205</v>
      </c>
      <c r="T526" t="s">
        <v>2699</v>
      </c>
      <c r="U526" t="s">
        <v>2700</v>
      </c>
      <c r="V526" t="s">
        <v>2701</v>
      </c>
      <c r="Z526">
        <v>110.7119841</v>
      </c>
      <c r="AA526">
        <v>-7.9710396000000001</v>
      </c>
      <c r="AB526" t="s">
        <v>2702</v>
      </c>
      <c r="AC526" t="s">
        <v>236</v>
      </c>
      <c r="AL526" t="s">
        <v>217</v>
      </c>
      <c r="AM526" t="s">
        <v>2703</v>
      </c>
      <c r="AN526" t="s">
        <v>6</v>
      </c>
      <c r="AO526" s="57">
        <v>46090.361134259256</v>
      </c>
      <c r="AP526" s="57">
        <v>46269.333333333336</v>
      </c>
      <c r="AR526" t="s">
        <v>218</v>
      </c>
      <c r="AS526" t="s">
        <v>901</v>
      </c>
      <c r="AT526" t="s">
        <v>230</v>
      </c>
      <c r="AU526">
        <v>20260903</v>
      </c>
      <c r="AV526" t="s">
        <v>221</v>
      </c>
      <c r="AW526" t="s">
        <v>919</v>
      </c>
      <c r="AX526" t="s">
        <v>222</v>
      </c>
      <c r="BA526" s="57">
        <v>46269.333333333336</v>
      </c>
      <c r="BB526" t="s">
        <v>2703</v>
      </c>
      <c r="BC526">
        <v>2026</v>
      </c>
      <c r="BD526">
        <v>9</v>
      </c>
      <c r="BE526">
        <v>3</v>
      </c>
      <c r="BF526" s="6">
        <f t="shared" si="24"/>
        <v>46268</v>
      </c>
      <c r="BG526">
        <f t="shared" si="25"/>
        <v>-1.3333333333357587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1002576487</v>
      </c>
      <c r="C527">
        <v>3</v>
      </c>
      <c r="D527" t="s">
        <v>59</v>
      </c>
      <c r="E527">
        <v>4</v>
      </c>
      <c r="F527" t="s">
        <v>549</v>
      </c>
      <c r="G527" t="s">
        <v>849</v>
      </c>
      <c r="H527" t="s">
        <v>850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46273.437465277777</v>
      </c>
      <c r="P527" s="57">
        <v>46274.615543981483</v>
      </c>
      <c r="Q527">
        <v>69385868</v>
      </c>
      <c r="S527">
        <v>143135115058</v>
      </c>
      <c r="T527" t="s">
        <v>5329</v>
      </c>
      <c r="U527" t="s">
        <v>5330</v>
      </c>
      <c r="V527" t="s">
        <v>5331</v>
      </c>
      <c r="Z527">
        <v>110.7423474</v>
      </c>
      <c r="AA527">
        <v>-8.0193338000000001</v>
      </c>
      <c r="AB527" t="s">
        <v>5332</v>
      </c>
      <c r="AC527" t="s">
        <v>236</v>
      </c>
      <c r="AL527" t="s">
        <v>217</v>
      </c>
      <c r="AM527" t="s">
        <v>5333</v>
      </c>
      <c r="AN527" t="s">
        <v>6</v>
      </c>
      <c r="AO527" s="57">
        <v>46243.444363425922</v>
      </c>
      <c r="AP527" s="57">
        <v>46274.333333333336</v>
      </c>
      <c r="AR527" t="s">
        <v>218</v>
      </c>
      <c r="AS527" t="s">
        <v>901</v>
      </c>
      <c r="AT527" t="s">
        <v>230</v>
      </c>
      <c r="AU527">
        <v>20260909</v>
      </c>
      <c r="AV527" t="s">
        <v>221</v>
      </c>
      <c r="AW527" t="s">
        <v>836</v>
      </c>
      <c r="AX527" t="s">
        <v>222</v>
      </c>
      <c r="BA527" s="57">
        <v>46274.333333333336</v>
      </c>
      <c r="BB527" t="s">
        <v>5333</v>
      </c>
      <c r="BC527">
        <v>2026</v>
      </c>
      <c r="BD527">
        <v>9</v>
      </c>
      <c r="BE527">
        <v>9</v>
      </c>
      <c r="BF527" s="6">
        <f t="shared" si="24"/>
        <v>46274</v>
      </c>
      <c r="BG527">
        <f t="shared" si="25"/>
        <v>-0.33333333333575865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1002577539</v>
      </c>
      <c r="C528">
        <v>3</v>
      </c>
      <c r="D528" t="s">
        <v>59</v>
      </c>
      <c r="E528">
        <v>4</v>
      </c>
      <c r="F528" t="s">
        <v>549</v>
      </c>
      <c r="G528" t="s">
        <v>849</v>
      </c>
      <c r="H528" t="s">
        <v>850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46273.679131944446</v>
      </c>
      <c r="P528" s="57">
        <v>46274.516192129631</v>
      </c>
      <c r="Q528">
        <v>69386366</v>
      </c>
      <c r="S528">
        <v>143135115219</v>
      </c>
      <c r="T528" t="s">
        <v>3420</v>
      </c>
      <c r="U528" t="s">
        <v>3421</v>
      </c>
      <c r="V528" t="s">
        <v>3422</v>
      </c>
      <c r="Z528">
        <v>110.668708</v>
      </c>
      <c r="AA528">
        <v>-7.9516982</v>
      </c>
      <c r="AB528" t="s">
        <v>3423</v>
      </c>
      <c r="AC528" t="s">
        <v>236</v>
      </c>
      <c r="AL528" t="s">
        <v>217</v>
      </c>
      <c r="AM528" t="s">
        <v>3424</v>
      </c>
      <c r="AN528" t="s">
        <v>6</v>
      </c>
      <c r="AO528" s="57">
        <v>46243.684351851851</v>
      </c>
      <c r="AP528" s="57">
        <v>46274.625</v>
      </c>
      <c r="AR528" t="s">
        <v>218</v>
      </c>
      <c r="AS528" t="s">
        <v>901</v>
      </c>
      <c r="AT528" t="s">
        <v>230</v>
      </c>
      <c r="AU528">
        <v>20260909</v>
      </c>
      <c r="AV528" t="s">
        <v>221</v>
      </c>
      <c r="AW528" t="s">
        <v>886</v>
      </c>
      <c r="AX528" t="s">
        <v>222</v>
      </c>
      <c r="BA528" s="57">
        <v>46274.625</v>
      </c>
      <c r="BB528" t="s">
        <v>3424</v>
      </c>
      <c r="BC528">
        <v>2026</v>
      </c>
      <c r="BD528">
        <v>9</v>
      </c>
      <c r="BE528">
        <v>9</v>
      </c>
      <c r="BF528" s="6">
        <f t="shared" si="24"/>
        <v>46274</v>
      </c>
      <c r="BG528">
        <f t="shared" si="25"/>
        <v>-0.625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1002580992</v>
      </c>
      <c r="C529">
        <v>3</v>
      </c>
      <c r="D529" t="s">
        <v>59</v>
      </c>
      <c r="E529">
        <v>4</v>
      </c>
      <c r="F529" t="s">
        <v>549</v>
      </c>
      <c r="G529" t="s">
        <v>849</v>
      </c>
      <c r="H529" t="s">
        <v>850</v>
      </c>
      <c r="I529" t="s">
        <v>212</v>
      </c>
      <c r="J529" t="s">
        <v>213</v>
      </c>
      <c r="K529" t="s">
        <v>149</v>
      </c>
      <c r="M529" t="s">
        <v>76</v>
      </c>
      <c r="N529" t="s">
        <v>215</v>
      </c>
      <c r="O529" s="57">
        <v>46275.59946759259</v>
      </c>
      <c r="P529" s="57">
        <v>46275.629143518519</v>
      </c>
      <c r="Q529">
        <v>69386799</v>
      </c>
      <c r="S529">
        <v>143135115231</v>
      </c>
      <c r="T529" t="s">
        <v>5725</v>
      </c>
      <c r="U529" t="s">
        <v>6987</v>
      </c>
      <c r="V529" t="s">
        <v>6988</v>
      </c>
      <c r="Z529">
        <v>110.634695885117</v>
      </c>
      <c r="AA529">
        <v>-7.8634719830166704</v>
      </c>
      <c r="AB529" t="s">
        <v>5728</v>
      </c>
      <c r="AC529" t="s">
        <v>284</v>
      </c>
      <c r="AL529" t="s">
        <v>217</v>
      </c>
      <c r="AM529" t="s">
        <v>6989</v>
      </c>
      <c r="AN529" t="s">
        <v>6</v>
      </c>
      <c r="AO529" s="57">
        <v>46304.600706018522</v>
      </c>
      <c r="AR529" t="s">
        <v>218</v>
      </c>
      <c r="AS529" t="s">
        <v>901</v>
      </c>
      <c r="AT529" t="s">
        <v>230</v>
      </c>
      <c r="AU529">
        <v>20260910</v>
      </c>
      <c r="AV529" t="s">
        <v>221</v>
      </c>
      <c r="AW529" t="s">
        <v>545</v>
      </c>
      <c r="AX529" t="s">
        <v>222</v>
      </c>
      <c r="BA529" s="57">
        <v>46275.291666666664</v>
      </c>
      <c r="BB529" t="s">
        <v>6989</v>
      </c>
      <c r="BC529">
        <v>2026</v>
      </c>
      <c r="BD529">
        <v>9</v>
      </c>
      <c r="BE529">
        <v>10</v>
      </c>
      <c r="BF529" s="6">
        <f t="shared" si="24"/>
        <v>46275</v>
      </c>
      <c r="BG529">
        <f t="shared" si="25"/>
        <v>-0.29166666666424135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1002578564</v>
      </c>
      <c r="C530">
        <v>3</v>
      </c>
      <c r="D530" t="s">
        <v>59</v>
      </c>
      <c r="E530">
        <v>4</v>
      </c>
      <c r="F530" t="s">
        <v>549</v>
      </c>
      <c r="G530" t="s">
        <v>849</v>
      </c>
      <c r="H530" t="s">
        <v>850</v>
      </c>
      <c r="I530" t="s">
        <v>212</v>
      </c>
      <c r="J530" t="s">
        <v>213</v>
      </c>
      <c r="K530" t="s">
        <v>149</v>
      </c>
      <c r="L530" t="s">
        <v>214</v>
      </c>
      <c r="M530" t="s">
        <v>2154</v>
      </c>
      <c r="N530" t="s">
        <v>215</v>
      </c>
      <c r="O530" s="57">
        <v>46274.495787037034</v>
      </c>
      <c r="P530" s="57">
        <v>46275.599456018521</v>
      </c>
      <c r="Q530">
        <v>69386799</v>
      </c>
      <c r="S530">
        <v>143135115222</v>
      </c>
      <c r="T530" t="s">
        <v>5725</v>
      </c>
      <c r="U530" t="s">
        <v>5726</v>
      </c>
      <c r="V530" t="s">
        <v>5727</v>
      </c>
      <c r="Z530">
        <v>110.63493699999999</v>
      </c>
      <c r="AA530">
        <v>-7.8634719999999998</v>
      </c>
      <c r="AB530" t="s">
        <v>5728</v>
      </c>
      <c r="AC530" t="s">
        <v>236</v>
      </c>
      <c r="AL530" t="s">
        <v>217</v>
      </c>
      <c r="AM530" t="s">
        <v>5729</v>
      </c>
      <c r="AN530" t="s">
        <v>6</v>
      </c>
      <c r="AO530" s="57">
        <v>46274.496493055558</v>
      </c>
      <c r="AP530" s="57">
        <v>46275.458333333336</v>
      </c>
      <c r="AR530" t="s">
        <v>14</v>
      </c>
      <c r="AS530" t="s">
        <v>901</v>
      </c>
      <c r="AT530" t="s">
        <v>230</v>
      </c>
      <c r="AV530" t="s">
        <v>6875</v>
      </c>
      <c r="AW530" t="s">
        <v>881</v>
      </c>
      <c r="AX530" t="s">
        <v>222</v>
      </c>
      <c r="BA530" s="57">
        <v>46275.458333333336</v>
      </c>
      <c r="BB530" t="s">
        <v>5729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:61">
      <c r="A531">
        <v>530</v>
      </c>
      <c r="B531">
        <v>1002588202</v>
      </c>
      <c r="C531">
        <v>3</v>
      </c>
      <c r="D531" t="s">
        <v>59</v>
      </c>
      <c r="E531">
        <v>4</v>
      </c>
      <c r="F531" t="s">
        <v>549</v>
      </c>
      <c r="G531" t="s">
        <v>849</v>
      </c>
      <c r="H531" t="s">
        <v>850</v>
      </c>
      <c r="I531" t="s">
        <v>212</v>
      </c>
      <c r="J531" t="s">
        <v>213</v>
      </c>
      <c r="K531" t="s">
        <v>149</v>
      </c>
      <c r="L531" t="s">
        <v>214</v>
      </c>
      <c r="M531" t="s">
        <v>547</v>
      </c>
      <c r="N531" t="s">
        <v>215</v>
      </c>
      <c r="O531" s="57">
        <v>46280.416134259256</v>
      </c>
      <c r="P531" s="57">
        <v>46280.416145833333</v>
      </c>
      <c r="Q531">
        <v>69389035</v>
      </c>
      <c r="T531" t="s">
        <v>7862</v>
      </c>
      <c r="V531" t="s">
        <v>7863</v>
      </c>
      <c r="Z531">
        <v>110.60393500000001</v>
      </c>
      <c r="AA531">
        <v>-7.9571579999999997</v>
      </c>
      <c r="AB531" t="s">
        <v>7864</v>
      </c>
      <c r="AC531" t="s">
        <v>236</v>
      </c>
      <c r="AL531" t="s">
        <v>217</v>
      </c>
      <c r="AM531" t="s">
        <v>7865</v>
      </c>
      <c r="AN531" t="s">
        <v>6</v>
      </c>
      <c r="AO531" t="s">
        <v>7866</v>
      </c>
      <c r="AP531" s="57">
        <v>46278</v>
      </c>
      <c r="AR531" t="s">
        <v>548</v>
      </c>
      <c r="AS531" t="s">
        <v>901</v>
      </c>
      <c r="AT531" t="s">
        <v>230</v>
      </c>
      <c r="AV531" t="s">
        <v>7867</v>
      </c>
      <c r="AW531" t="s">
        <v>7118</v>
      </c>
      <c r="AX531" t="s">
        <v>222</v>
      </c>
      <c r="BA531" s="57">
        <v>46278.458333333336</v>
      </c>
      <c r="BB531" t="s">
        <v>7865</v>
      </c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:61">
      <c r="A532">
        <v>531</v>
      </c>
      <c r="B532">
        <v>1002566333</v>
      </c>
      <c r="C532">
        <v>3</v>
      </c>
      <c r="D532" t="s">
        <v>59</v>
      </c>
      <c r="E532">
        <v>4</v>
      </c>
      <c r="F532" t="s">
        <v>549</v>
      </c>
      <c r="G532" t="s">
        <v>849</v>
      </c>
      <c r="H532" t="s">
        <v>850</v>
      </c>
      <c r="I532" t="s">
        <v>212</v>
      </c>
      <c r="J532" t="s">
        <v>213</v>
      </c>
      <c r="K532" t="s">
        <v>149</v>
      </c>
      <c r="L532" t="s">
        <v>214</v>
      </c>
      <c r="M532" t="s">
        <v>559</v>
      </c>
      <c r="N532" t="s">
        <v>215</v>
      </c>
      <c r="O532" s="57">
        <v>46266.70417824074</v>
      </c>
      <c r="P532" s="57">
        <v>46267.460439814815</v>
      </c>
      <c r="Q532">
        <v>69380335</v>
      </c>
      <c r="T532" t="s">
        <v>1025</v>
      </c>
      <c r="V532" t="s">
        <v>1026</v>
      </c>
      <c r="Z532">
        <v>110.74294399999999</v>
      </c>
      <c r="AA532">
        <v>-8.0177610000000001</v>
      </c>
      <c r="AB532" t="s">
        <v>1027</v>
      </c>
      <c r="AC532" t="s">
        <v>236</v>
      </c>
      <c r="AL532" t="s">
        <v>217</v>
      </c>
      <c r="AM532" t="s">
        <v>1028</v>
      </c>
      <c r="AN532" t="s">
        <v>6</v>
      </c>
      <c r="AO532" s="57">
        <v>46031.704814814817</v>
      </c>
      <c r="AP532" s="57">
        <v>46266</v>
      </c>
      <c r="AR532" t="s">
        <v>548</v>
      </c>
      <c r="AS532" t="s">
        <v>901</v>
      </c>
      <c r="AT532" t="s">
        <v>230</v>
      </c>
      <c r="AV532" t="s">
        <v>846</v>
      </c>
      <c r="AW532" t="s">
        <v>836</v>
      </c>
      <c r="AX532" t="s">
        <v>222</v>
      </c>
      <c r="BA532" s="57">
        <v>46266.625</v>
      </c>
      <c r="BB532" t="s">
        <v>1028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:61">
      <c r="A533">
        <v>532</v>
      </c>
      <c r="B533">
        <v>1002584205</v>
      </c>
      <c r="C533">
        <v>3</v>
      </c>
      <c r="D533" t="s">
        <v>59</v>
      </c>
      <c r="E533">
        <v>4</v>
      </c>
      <c r="F533" t="s">
        <v>549</v>
      </c>
      <c r="G533" t="s">
        <v>849</v>
      </c>
      <c r="H533" t="s">
        <v>850</v>
      </c>
      <c r="I533" t="s">
        <v>212</v>
      </c>
      <c r="J533" t="s">
        <v>213</v>
      </c>
      <c r="K533" t="s">
        <v>149</v>
      </c>
      <c r="L533" t="s">
        <v>214</v>
      </c>
      <c r="M533" t="s">
        <v>2186</v>
      </c>
      <c r="N533" t="s">
        <v>215</v>
      </c>
      <c r="O533" s="57">
        <v>46277.595763888887</v>
      </c>
      <c r="P533" s="57">
        <v>46280.416539351849</v>
      </c>
      <c r="Q533">
        <v>69389035</v>
      </c>
      <c r="S533">
        <v>143135115240</v>
      </c>
      <c r="T533" t="s">
        <v>7862</v>
      </c>
      <c r="U533" t="s">
        <v>7868</v>
      </c>
      <c r="V533" t="s">
        <v>7863</v>
      </c>
      <c r="Z533">
        <v>110.60050390000001</v>
      </c>
      <c r="AA533">
        <v>-7.9553384999999999</v>
      </c>
      <c r="AB533" t="s">
        <v>7864</v>
      </c>
      <c r="AC533" t="s">
        <v>236</v>
      </c>
      <c r="AL533" t="s">
        <v>217</v>
      </c>
      <c r="AM533" t="s">
        <v>7865</v>
      </c>
      <c r="AN533" t="s">
        <v>6</v>
      </c>
      <c r="AO533" s="57">
        <v>46365.600729166668</v>
      </c>
      <c r="AP533" s="57">
        <v>46278.458333333336</v>
      </c>
      <c r="AQ533" t="s">
        <v>2155</v>
      </c>
      <c r="AR533" t="s">
        <v>12</v>
      </c>
      <c r="AS533" t="s">
        <v>901</v>
      </c>
      <c r="AT533" t="s">
        <v>230</v>
      </c>
      <c r="AV533" t="s">
        <v>2187</v>
      </c>
      <c r="AW533" t="s">
        <v>7118</v>
      </c>
      <c r="AX533" t="s">
        <v>222</v>
      </c>
      <c r="BA533" s="57">
        <v>46278.458333333336</v>
      </c>
      <c r="BB533" t="s">
        <v>7865</v>
      </c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:61">
      <c r="A534">
        <v>533</v>
      </c>
      <c r="B534">
        <v>1002567446</v>
      </c>
      <c r="C534">
        <v>3</v>
      </c>
      <c r="D534" t="s">
        <v>59</v>
      </c>
      <c r="E534">
        <v>4</v>
      </c>
      <c r="F534" t="s">
        <v>549</v>
      </c>
      <c r="G534" t="s">
        <v>1691</v>
      </c>
      <c r="H534" t="s">
        <v>2000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46267.511064814818</v>
      </c>
      <c r="P534" s="57">
        <v>46267.647812499999</v>
      </c>
      <c r="Q534">
        <v>69382265</v>
      </c>
      <c r="S534">
        <v>146144118456</v>
      </c>
      <c r="T534" t="s">
        <v>2001</v>
      </c>
      <c r="U534" t="s">
        <v>2002</v>
      </c>
      <c r="V534" t="s">
        <v>2003</v>
      </c>
      <c r="Z534">
        <v>110.4043398</v>
      </c>
      <c r="AA534">
        <v>-7.6857075999999998</v>
      </c>
      <c r="AB534" t="s">
        <v>2004</v>
      </c>
      <c r="AC534" t="s">
        <v>236</v>
      </c>
      <c r="AL534" t="s">
        <v>217</v>
      </c>
      <c r="AM534" t="s">
        <v>2005</v>
      </c>
      <c r="AN534" t="s">
        <v>6</v>
      </c>
      <c r="AO534" s="57">
        <v>46062.517766203702</v>
      </c>
      <c r="AP534" s="57">
        <v>46268.541666666664</v>
      </c>
      <c r="AR534" t="s">
        <v>218</v>
      </c>
      <c r="AS534" t="s">
        <v>219</v>
      </c>
      <c r="AT534" t="s">
        <v>230</v>
      </c>
      <c r="AU534">
        <v>20260902</v>
      </c>
      <c r="AV534" t="s">
        <v>221</v>
      </c>
      <c r="AW534" t="s">
        <v>884</v>
      </c>
      <c r="AX534" t="s">
        <v>222</v>
      </c>
      <c r="BA534" s="57">
        <v>46268.541666666664</v>
      </c>
      <c r="BB534" t="s">
        <v>2005</v>
      </c>
      <c r="BC534">
        <v>2026</v>
      </c>
      <c r="BD534">
        <v>9</v>
      </c>
      <c r="BE534">
        <v>2</v>
      </c>
      <c r="BF534" s="6">
        <f t="shared" si="24"/>
        <v>46267</v>
      </c>
      <c r="BG534">
        <f t="shared" si="25"/>
        <v>-1.5416666666642413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1002569007</v>
      </c>
      <c r="C535">
        <v>3</v>
      </c>
      <c r="D535" t="s">
        <v>59</v>
      </c>
      <c r="E535">
        <v>4</v>
      </c>
      <c r="F535" t="s">
        <v>549</v>
      </c>
      <c r="G535" t="s">
        <v>1691</v>
      </c>
      <c r="H535" t="s">
        <v>2000</v>
      </c>
      <c r="I535" t="s">
        <v>212</v>
      </c>
      <c r="J535" t="s">
        <v>213</v>
      </c>
      <c r="K535" t="s">
        <v>149</v>
      </c>
      <c r="M535" t="s">
        <v>76</v>
      </c>
      <c r="N535" t="s">
        <v>215</v>
      </c>
      <c r="O535" s="57">
        <v>46268.409884259258</v>
      </c>
      <c r="P535" s="57">
        <v>46269.753611111111</v>
      </c>
      <c r="Q535">
        <v>69382852</v>
      </c>
      <c r="S535">
        <v>146144118733</v>
      </c>
      <c r="T535" t="s">
        <v>2218</v>
      </c>
      <c r="U535" t="s">
        <v>2219</v>
      </c>
      <c r="V535" t="s">
        <v>5153</v>
      </c>
      <c r="Z535">
        <v>110.421550869941</v>
      </c>
      <c r="AA535">
        <v>-7.6210794688290999</v>
      </c>
      <c r="AB535" t="s">
        <v>2220</v>
      </c>
      <c r="AC535" t="s">
        <v>285</v>
      </c>
      <c r="AL535" t="s">
        <v>217</v>
      </c>
      <c r="AM535" t="s">
        <v>5154</v>
      </c>
      <c r="AN535" t="s">
        <v>6</v>
      </c>
      <c r="AO535" s="57">
        <v>46090.413159722222</v>
      </c>
      <c r="AP535" s="57">
        <v>46270.541666666664</v>
      </c>
      <c r="AR535" t="s">
        <v>218</v>
      </c>
      <c r="AS535" t="s">
        <v>219</v>
      </c>
      <c r="AT535" t="s">
        <v>230</v>
      </c>
      <c r="AU535">
        <v>20260904</v>
      </c>
      <c r="AV535" t="s">
        <v>221</v>
      </c>
      <c r="AW535" t="s">
        <v>545</v>
      </c>
      <c r="AX535" t="s">
        <v>222</v>
      </c>
      <c r="BA535" s="57">
        <v>46270.541666666664</v>
      </c>
      <c r="BB535" t="s">
        <v>5154</v>
      </c>
      <c r="BC535">
        <v>2026</v>
      </c>
      <c r="BD535">
        <v>9</v>
      </c>
      <c r="BE535">
        <v>4</v>
      </c>
      <c r="BF535" s="6">
        <f t="shared" si="24"/>
        <v>46269</v>
      </c>
      <c r="BG535">
        <f t="shared" si="25"/>
        <v>-1.5416666666642413</v>
      </c>
      <c r="BH535" t="str">
        <f t="shared" si="26"/>
        <v>COMPLY</v>
      </c>
      <c r="BI535" t="e">
        <f>VLOOKUP(H535,Sheet2!$A$1:$B$270,2,FALSE)</f>
        <v>#N/A</v>
      </c>
    </row>
    <row r="536" spans="1:61">
      <c r="A536">
        <v>535</v>
      </c>
      <c r="B536">
        <v>1002571044</v>
      </c>
      <c r="C536">
        <v>3</v>
      </c>
      <c r="D536" t="s">
        <v>59</v>
      </c>
      <c r="E536">
        <v>4</v>
      </c>
      <c r="F536" t="s">
        <v>549</v>
      </c>
      <c r="G536" t="s">
        <v>1691</v>
      </c>
      <c r="H536" t="s">
        <v>2000</v>
      </c>
      <c r="I536" t="s">
        <v>212</v>
      </c>
      <c r="J536" t="s">
        <v>213</v>
      </c>
      <c r="K536" t="s">
        <v>149</v>
      </c>
      <c r="L536" t="s">
        <v>1748</v>
      </c>
      <c r="M536" t="s">
        <v>76</v>
      </c>
      <c r="N536" t="s">
        <v>215</v>
      </c>
      <c r="O536" s="57">
        <v>46269.413148148145</v>
      </c>
      <c r="P536" s="57">
        <v>46272.577962962961</v>
      </c>
      <c r="Q536">
        <v>69383637</v>
      </c>
      <c r="R536">
        <v>2745045026</v>
      </c>
      <c r="S536">
        <v>146144119829</v>
      </c>
      <c r="T536" t="s">
        <v>4978</v>
      </c>
      <c r="U536" t="s">
        <v>4979</v>
      </c>
      <c r="V536" t="s">
        <v>4980</v>
      </c>
      <c r="Z536">
        <v>110.4558705</v>
      </c>
      <c r="AA536">
        <v>-7.65950389999999</v>
      </c>
      <c r="AB536" t="s">
        <v>4981</v>
      </c>
      <c r="AC536" t="s">
        <v>236</v>
      </c>
      <c r="AL536" t="s">
        <v>217</v>
      </c>
      <c r="AM536" t="s">
        <v>4982</v>
      </c>
      <c r="AN536" t="s">
        <v>6</v>
      </c>
      <c r="AO536" s="57">
        <v>46121.423680555556</v>
      </c>
      <c r="AP536" s="57">
        <v>46272.333333333336</v>
      </c>
      <c r="AR536" t="s">
        <v>218</v>
      </c>
      <c r="AS536" t="s">
        <v>219</v>
      </c>
      <c r="AT536" t="s">
        <v>230</v>
      </c>
      <c r="AU536">
        <v>20260907</v>
      </c>
      <c r="AV536" t="s">
        <v>221</v>
      </c>
      <c r="AW536" t="s">
        <v>4983</v>
      </c>
      <c r="AX536" t="s">
        <v>222</v>
      </c>
      <c r="BA536" s="57">
        <v>46272.333333333336</v>
      </c>
      <c r="BB536" t="s">
        <v>4982</v>
      </c>
      <c r="BC536">
        <v>2026</v>
      </c>
      <c r="BD536">
        <v>9</v>
      </c>
      <c r="BE536">
        <v>7</v>
      </c>
      <c r="BF536" s="6">
        <f t="shared" si="24"/>
        <v>46272</v>
      </c>
      <c r="BG536">
        <f t="shared" si="25"/>
        <v>-0.33333333333575865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536</v>
      </c>
      <c r="B537">
        <v>1002573003</v>
      </c>
      <c r="C537">
        <v>3</v>
      </c>
      <c r="D537" t="s">
        <v>59</v>
      </c>
      <c r="E537">
        <v>4</v>
      </c>
      <c r="F537" t="s">
        <v>549</v>
      </c>
      <c r="G537" t="s">
        <v>1691</v>
      </c>
      <c r="H537" t="s">
        <v>2000</v>
      </c>
      <c r="I537" t="s">
        <v>212</v>
      </c>
      <c r="J537" t="s">
        <v>213</v>
      </c>
      <c r="K537" t="s">
        <v>149</v>
      </c>
      <c r="M537" t="s">
        <v>76</v>
      </c>
      <c r="N537" t="s">
        <v>215</v>
      </c>
      <c r="O537" s="57">
        <v>46270.513969907406</v>
      </c>
      <c r="P537" s="57">
        <v>46270.559432870374</v>
      </c>
      <c r="Q537">
        <v>69383057</v>
      </c>
      <c r="S537">
        <v>146144118756</v>
      </c>
      <c r="T537" t="s">
        <v>2406</v>
      </c>
      <c r="U537" t="s">
        <v>4674</v>
      </c>
      <c r="V537" t="s">
        <v>4675</v>
      </c>
      <c r="Z537">
        <v>110.422</v>
      </c>
      <c r="AA537">
        <v>-7.6635999999999997</v>
      </c>
      <c r="AB537" t="s">
        <v>2409</v>
      </c>
      <c r="AC537" t="s">
        <v>284</v>
      </c>
      <c r="AL537" t="s">
        <v>217</v>
      </c>
      <c r="AM537" t="s">
        <v>4452</v>
      </c>
      <c r="AN537" t="s">
        <v>6</v>
      </c>
      <c r="AO537" s="57">
        <v>46151.517546296294</v>
      </c>
      <c r="AR537" t="s">
        <v>218</v>
      </c>
      <c r="AS537" t="s">
        <v>219</v>
      </c>
      <c r="AT537" t="s">
        <v>230</v>
      </c>
      <c r="AU537">
        <v>20260905</v>
      </c>
      <c r="AV537" t="s">
        <v>221</v>
      </c>
      <c r="AW537" t="s">
        <v>544</v>
      </c>
      <c r="AX537" t="s">
        <v>222</v>
      </c>
      <c r="BA537" s="57">
        <v>46270.291666666664</v>
      </c>
      <c r="BB537" t="s">
        <v>4452</v>
      </c>
      <c r="BC537">
        <v>2026</v>
      </c>
      <c r="BD537">
        <v>9</v>
      </c>
      <c r="BE537">
        <v>5</v>
      </c>
      <c r="BF537" s="6">
        <f t="shared" si="24"/>
        <v>46270</v>
      </c>
      <c r="BG537">
        <f t="shared" si="25"/>
        <v>-0.29166666666424135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1002573496</v>
      </c>
      <c r="C538">
        <v>3</v>
      </c>
      <c r="D538" t="s">
        <v>59</v>
      </c>
      <c r="E538">
        <v>4</v>
      </c>
      <c r="F538" t="s">
        <v>549</v>
      </c>
      <c r="G538" t="s">
        <v>1691</v>
      </c>
      <c r="H538" t="s">
        <v>2000</v>
      </c>
      <c r="I538" t="s">
        <v>212</v>
      </c>
      <c r="J538" t="s">
        <v>213</v>
      </c>
      <c r="K538" t="s">
        <v>149</v>
      </c>
      <c r="M538" t="s">
        <v>76</v>
      </c>
      <c r="N538" t="s">
        <v>215</v>
      </c>
      <c r="O538" s="57">
        <v>46271.428391203706</v>
      </c>
      <c r="P538" s="57">
        <v>46271.578344907408</v>
      </c>
      <c r="Q538">
        <v>69383494</v>
      </c>
      <c r="S538">
        <v>146144118760</v>
      </c>
      <c r="T538" t="s">
        <v>1561</v>
      </c>
      <c r="U538" t="s">
        <v>4430</v>
      </c>
      <c r="V538" t="s">
        <v>4431</v>
      </c>
      <c r="Z538">
        <v>110.418764</v>
      </c>
      <c r="AA538">
        <v>-7.686731</v>
      </c>
      <c r="AB538" t="s">
        <v>2486</v>
      </c>
      <c r="AC538" t="s">
        <v>284</v>
      </c>
      <c r="AL538" t="s">
        <v>217</v>
      </c>
      <c r="AM538" t="s">
        <v>3966</v>
      </c>
      <c r="AN538" t="s">
        <v>6</v>
      </c>
      <c r="AO538" s="57">
        <v>46182.434363425928</v>
      </c>
      <c r="AR538" t="s">
        <v>218</v>
      </c>
      <c r="AS538" t="s">
        <v>219</v>
      </c>
      <c r="AT538" t="s">
        <v>344</v>
      </c>
      <c r="AU538">
        <v>20260906</v>
      </c>
      <c r="AV538" t="s">
        <v>221</v>
      </c>
      <c r="AW538" t="s">
        <v>545</v>
      </c>
      <c r="AX538" t="s">
        <v>222</v>
      </c>
      <c r="BA538" s="57">
        <v>46271.291666666664</v>
      </c>
      <c r="BB538" t="s">
        <v>3966</v>
      </c>
      <c r="BC538">
        <v>2026</v>
      </c>
      <c r="BD538">
        <v>9</v>
      </c>
      <c r="BE538">
        <v>6</v>
      </c>
      <c r="BF538" s="6">
        <f t="shared" si="24"/>
        <v>46271</v>
      </c>
      <c r="BG538">
        <f t="shared" si="25"/>
        <v>-0.29166666666424135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538</v>
      </c>
      <c r="B539">
        <v>1002577385</v>
      </c>
      <c r="C539">
        <v>3</v>
      </c>
      <c r="D539" t="s">
        <v>59</v>
      </c>
      <c r="E539">
        <v>4</v>
      </c>
      <c r="F539" t="s">
        <v>549</v>
      </c>
      <c r="G539" t="s">
        <v>1691</v>
      </c>
      <c r="H539" t="s">
        <v>2000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46273.645243055558</v>
      </c>
      <c r="P539" s="57">
        <v>46273.693564814814</v>
      </c>
      <c r="Q539">
        <v>69385088</v>
      </c>
      <c r="S539">
        <v>146144118771</v>
      </c>
      <c r="T539" t="s">
        <v>3854</v>
      </c>
      <c r="U539" t="s">
        <v>3855</v>
      </c>
      <c r="V539" t="s">
        <v>3856</v>
      </c>
      <c r="Z539">
        <v>110.489413</v>
      </c>
      <c r="AA539">
        <v>-7.6947950000000001</v>
      </c>
      <c r="AB539" t="s">
        <v>3857</v>
      </c>
      <c r="AC539" t="s">
        <v>284</v>
      </c>
      <c r="AL539" t="s">
        <v>217</v>
      </c>
      <c r="AM539" t="s">
        <v>3858</v>
      </c>
      <c r="AN539" t="s">
        <v>6</v>
      </c>
      <c r="AO539" s="57">
        <v>46243.652951388889</v>
      </c>
      <c r="AR539" t="s">
        <v>218</v>
      </c>
      <c r="AS539" t="s">
        <v>219</v>
      </c>
      <c r="AT539" t="s">
        <v>230</v>
      </c>
      <c r="AU539">
        <v>20260908</v>
      </c>
      <c r="AV539" t="s">
        <v>221</v>
      </c>
      <c r="AW539" t="s">
        <v>553</v>
      </c>
      <c r="AX539" t="s">
        <v>222</v>
      </c>
      <c r="BA539" s="57">
        <v>46273.291666666664</v>
      </c>
      <c r="BB539" t="s">
        <v>3858</v>
      </c>
      <c r="BC539">
        <v>2026</v>
      </c>
      <c r="BD539">
        <v>9</v>
      </c>
      <c r="BE539">
        <v>8</v>
      </c>
      <c r="BF539" s="6">
        <f t="shared" si="24"/>
        <v>46273</v>
      </c>
      <c r="BG539">
        <f t="shared" si="25"/>
        <v>-0.29166666666424135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1002570651</v>
      </c>
      <c r="C540">
        <v>3</v>
      </c>
      <c r="D540" t="s">
        <v>59</v>
      </c>
      <c r="E540">
        <v>4</v>
      </c>
      <c r="F540" t="s">
        <v>549</v>
      </c>
      <c r="G540" t="s">
        <v>1691</v>
      </c>
      <c r="H540" t="s">
        <v>2000</v>
      </c>
      <c r="I540" t="s">
        <v>212</v>
      </c>
      <c r="J540" t="s">
        <v>213</v>
      </c>
      <c r="K540" t="s">
        <v>149</v>
      </c>
      <c r="L540" t="s">
        <v>214</v>
      </c>
      <c r="M540" t="s">
        <v>2154</v>
      </c>
      <c r="N540" t="s">
        <v>215</v>
      </c>
      <c r="O540" s="57">
        <v>46268.758287037039</v>
      </c>
      <c r="P540" s="57">
        <v>46271.428379629629</v>
      </c>
      <c r="Q540">
        <v>69383494</v>
      </c>
      <c r="S540">
        <v>146144118739</v>
      </c>
      <c r="T540" t="s">
        <v>1561</v>
      </c>
      <c r="U540" t="s">
        <v>2484</v>
      </c>
      <c r="V540" t="s">
        <v>2485</v>
      </c>
      <c r="Z540">
        <v>110.41874989999999</v>
      </c>
      <c r="AA540">
        <v>-7.6865252999999996</v>
      </c>
      <c r="AB540" t="s">
        <v>2486</v>
      </c>
      <c r="AC540" t="s">
        <v>236</v>
      </c>
      <c r="AL540" t="s">
        <v>217</v>
      </c>
      <c r="AM540" t="s">
        <v>2234</v>
      </c>
      <c r="AN540" t="s">
        <v>6</v>
      </c>
      <c r="AO540" s="57">
        <v>46090.767534722225</v>
      </c>
      <c r="AP540" s="57">
        <v>46270.333333333336</v>
      </c>
      <c r="AQ540" t="s">
        <v>2155</v>
      </c>
      <c r="AR540" t="s">
        <v>14</v>
      </c>
      <c r="AS540" t="s">
        <v>219</v>
      </c>
      <c r="AT540" t="s">
        <v>344</v>
      </c>
      <c r="AV540" t="s">
        <v>5574</v>
      </c>
      <c r="AW540" t="s">
        <v>2487</v>
      </c>
      <c r="AX540" t="s">
        <v>222</v>
      </c>
      <c r="BA540" s="57">
        <v>46270.333333333336</v>
      </c>
      <c r="BB540" t="s">
        <v>2234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:61">
      <c r="A541">
        <v>540</v>
      </c>
      <c r="B541">
        <v>1002569528</v>
      </c>
      <c r="C541">
        <v>3</v>
      </c>
      <c r="D541" t="s">
        <v>59</v>
      </c>
      <c r="E541">
        <v>4</v>
      </c>
      <c r="F541" t="s">
        <v>549</v>
      </c>
      <c r="G541" t="s">
        <v>1691</v>
      </c>
      <c r="H541" t="s">
        <v>2000</v>
      </c>
      <c r="I541" t="s">
        <v>212</v>
      </c>
      <c r="J541" t="s">
        <v>213</v>
      </c>
      <c r="K541" t="s">
        <v>149</v>
      </c>
      <c r="L541" t="s">
        <v>214</v>
      </c>
      <c r="M541" t="s">
        <v>2154</v>
      </c>
      <c r="N541" t="s">
        <v>215</v>
      </c>
      <c r="O541" s="57">
        <v>46268.4999537037</v>
      </c>
      <c r="P541" s="57">
        <v>46270.513958333337</v>
      </c>
      <c r="Q541">
        <v>69383057</v>
      </c>
      <c r="S541">
        <v>146144118737</v>
      </c>
      <c r="T541" t="s">
        <v>2406</v>
      </c>
      <c r="U541" t="s">
        <v>2407</v>
      </c>
      <c r="V541" t="s">
        <v>2408</v>
      </c>
      <c r="Z541">
        <v>110.42171999999999</v>
      </c>
      <c r="AA541">
        <v>-7.6650299999999998</v>
      </c>
      <c r="AB541" t="s">
        <v>2409</v>
      </c>
      <c r="AC541" t="s">
        <v>236</v>
      </c>
      <c r="AL541" t="s">
        <v>217</v>
      </c>
      <c r="AM541" t="s">
        <v>2252</v>
      </c>
      <c r="AN541" t="s">
        <v>6</v>
      </c>
      <c r="AO541" s="57">
        <v>46090.506990740738</v>
      </c>
      <c r="AP541" s="57">
        <v>46269.625</v>
      </c>
      <c r="AQ541" t="s">
        <v>2155</v>
      </c>
      <c r="AR541" t="s">
        <v>14</v>
      </c>
      <c r="AS541" t="s">
        <v>219</v>
      </c>
      <c r="AT541" t="s">
        <v>230</v>
      </c>
      <c r="AV541" t="s">
        <v>5563</v>
      </c>
      <c r="AW541" t="s">
        <v>881</v>
      </c>
      <c r="AX541" t="s">
        <v>222</v>
      </c>
      <c r="BA541" s="57">
        <v>46269.625</v>
      </c>
      <c r="BB541" t="s">
        <v>2252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:61">
      <c r="A542">
        <v>541</v>
      </c>
      <c r="B542">
        <v>1002589809</v>
      </c>
      <c r="C542">
        <v>3</v>
      </c>
      <c r="D542" t="s">
        <v>59</v>
      </c>
      <c r="E542">
        <v>4</v>
      </c>
      <c r="F542" t="s">
        <v>549</v>
      </c>
      <c r="G542" t="s">
        <v>1691</v>
      </c>
      <c r="H542" t="s">
        <v>2000</v>
      </c>
      <c r="I542" t="s">
        <v>212</v>
      </c>
      <c r="J542" t="s">
        <v>213</v>
      </c>
      <c r="K542" t="s">
        <v>149</v>
      </c>
      <c r="L542" t="s">
        <v>214</v>
      </c>
      <c r="M542" t="s">
        <v>239</v>
      </c>
      <c r="N542" t="s">
        <v>215</v>
      </c>
      <c r="O542" s="57">
        <v>46280.668773148151</v>
      </c>
      <c r="P542" s="57">
        <v>46280.670844907407</v>
      </c>
      <c r="Q542">
        <v>69390957</v>
      </c>
      <c r="S542">
        <v>146144118799</v>
      </c>
      <c r="T542" t="s">
        <v>7869</v>
      </c>
      <c r="U542" t="s">
        <v>7870</v>
      </c>
      <c r="V542" t="s">
        <v>7871</v>
      </c>
      <c r="Z542">
        <v>110.410399</v>
      </c>
      <c r="AA542">
        <v>-7.7084619999999999</v>
      </c>
      <c r="AB542" t="s">
        <v>7872</v>
      </c>
      <c r="AC542" t="s">
        <v>236</v>
      </c>
      <c r="AL542" t="s">
        <v>217</v>
      </c>
      <c r="AM542" t="s">
        <v>7873</v>
      </c>
      <c r="AN542" t="s">
        <v>6</v>
      </c>
      <c r="AO542" t="s">
        <v>7874</v>
      </c>
      <c r="AP542" s="57">
        <v>46282.333333333336</v>
      </c>
      <c r="AR542" t="s">
        <v>240</v>
      </c>
      <c r="AS542" t="s">
        <v>219</v>
      </c>
      <c r="AT542" t="s">
        <v>230</v>
      </c>
      <c r="AV542" t="s">
        <v>239</v>
      </c>
      <c r="AW542" t="s">
        <v>7081</v>
      </c>
      <c r="AX542" t="s">
        <v>222</v>
      </c>
      <c r="BA542" s="57">
        <v>46282.333333333336</v>
      </c>
      <c r="BB542" t="s">
        <v>7873</v>
      </c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:61">
      <c r="A543">
        <v>542</v>
      </c>
      <c r="B543">
        <v>1002570848</v>
      </c>
      <c r="C543">
        <v>3</v>
      </c>
      <c r="D543" t="s">
        <v>59</v>
      </c>
      <c r="E543">
        <v>4</v>
      </c>
      <c r="F543" t="s">
        <v>549</v>
      </c>
      <c r="G543" t="s">
        <v>1691</v>
      </c>
      <c r="H543" t="s">
        <v>3314</v>
      </c>
      <c r="I543" t="s">
        <v>212</v>
      </c>
      <c r="J543" t="s">
        <v>213</v>
      </c>
      <c r="K543" t="s">
        <v>149</v>
      </c>
      <c r="M543" t="s">
        <v>76</v>
      </c>
      <c r="N543" t="s">
        <v>215</v>
      </c>
      <c r="O543" s="57">
        <v>46269.365578703706</v>
      </c>
      <c r="P543" s="57">
        <v>46270.705555555556</v>
      </c>
      <c r="Q543">
        <v>69383576</v>
      </c>
      <c r="S543">
        <v>146133133186</v>
      </c>
      <c r="T543" t="s">
        <v>4916</v>
      </c>
      <c r="U543" t="s">
        <v>4917</v>
      </c>
      <c r="V543" t="s">
        <v>4918</v>
      </c>
      <c r="Z543">
        <v>110.369235</v>
      </c>
      <c r="AA543">
        <v>-7.7182633999999997</v>
      </c>
      <c r="AB543" t="s">
        <v>4919</v>
      </c>
      <c r="AC543" t="s">
        <v>285</v>
      </c>
      <c r="AL543" t="s">
        <v>217</v>
      </c>
      <c r="AM543" t="s">
        <v>4920</v>
      </c>
      <c r="AN543" t="s">
        <v>6</v>
      </c>
      <c r="AO543" s="57">
        <v>46121.371851851851</v>
      </c>
      <c r="AP543" s="57">
        <v>46270.541666666664</v>
      </c>
      <c r="AR543" t="s">
        <v>218</v>
      </c>
      <c r="AS543" t="s">
        <v>219</v>
      </c>
      <c r="AT543" t="s">
        <v>230</v>
      </c>
      <c r="AU543">
        <v>20260905</v>
      </c>
      <c r="AV543" t="s">
        <v>221</v>
      </c>
      <c r="AW543" t="s">
        <v>545</v>
      </c>
      <c r="AX543" t="s">
        <v>222</v>
      </c>
      <c r="BA543" s="57">
        <v>46270.541666666664</v>
      </c>
      <c r="BB543" t="s">
        <v>4920</v>
      </c>
      <c r="BC543">
        <v>2026</v>
      </c>
      <c r="BD543">
        <v>9</v>
      </c>
      <c r="BE543">
        <v>5</v>
      </c>
      <c r="BF543" s="6">
        <f t="shared" si="24"/>
        <v>46270</v>
      </c>
      <c r="BG543">
        <f t="shared" si="25"/>
        <v>-0.54166666666424135</v>
      </c>
      <c r="BH543" t="str">
        <f t="shared" si="26"/>
        <v>COMPLY</v>
      </c>
      <c r="BI543" t="e">
        <f>VLOOKUP(H543,Sheet2!$A$1:$B$270,2,FALSE)</f>
        <v>#N/A</v>
      </c>
    </row>
    <row r="544" spans="1:61">
      <c r="A544">
        <v>543</v>
      </c>
      <c r="B544">
        <v>1002573337</v>
      </c>
      <c r="C544">
        <v>3</v>
      </c>
      <c r="D544" t="s">
        <v>59</v>
      </c>
      <c r="E544">
        <v>4</v>
      </c>
      <c r="F544" t="s">
        <v>549</v>
      </c>
      <c r="G544" t="s">
        <v>1691</v>
      </c>
      <c r="H544" t="s">
        <v>3314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46270.691620370373</v>
      </c>
      <c r="P544" s="57">
        <v>46273.763460648152</v>
      </c>
      <c r="Q544">
        <v>69384620</v>
      </c>
      <c r="S544">
        <v>146133133203</v>
      </c>
      <c r="T544" t="s">
        <v>4626</v>
      </c>
      <c r="U544" t="s">
        <v>4627</v>
      </c>
      <c r="V544" t="s">
        <v>4628</v>
      </c>
      <c r="Z544">
        <v>110.3503597</v>
      </c>
      <c r="AA544">
        <v>-7.7033744999999998</v>
      </c>
      <c r="AB544" t="s">
        <v>4629</v>
      </c>
      <c r="AC544" t="s">
        <v>236</v>
      </c>
      <c r="AL544" t="s">
        <v>217</v>
      </c>
      <c r="AM544" t="s">
        <v>4630</v>
      </c>
      <c r="AN544" t="s">
        <v>6</v>
      </c>
      <c r="AO544" s="57">
        <v>46151.69431712963</v>
      </c>
      <c r="AP544" s="57">
        <v>46273.333333333336</v>
      </c>
      <c r="AR544" t="s">
        <v>218</v>
      </c>
      <c r="AS544" t="s">
        <v>219</v>
      </c>
      <c r="AT544" t="s">
        <v>230</v>
      </c>
      <c r="AU544">
        <v>20260908</v>
      </c>
      <c r="AV544" t="s">
        <v>221</v>
      </c>
      <c r="AW544" t="s">
        <v>2088</v>
      </c>
      <c r="AX544" t="s">
        <v>222</v>
      </c>
      <c r="BA544" s="57">
        <v>46273.333333333336</v>
      </c>
      <c r="BB544" t="s">
        <v>4630</v>
      </c>
      <c r="BC544">
        <v>2026</v>
      </c>
      <c r="BD544">
        <v>9</v>
      </c>
      <c r="BE544">
        <v>8</v>
      </c>
      <c r="BF544" s="6">
        <f t="shared" si="24"/>
        <v>46273</v>
      </c>
      <c r="BG544">
        <f t="shared" si="25"/>
        <v>-0.33333333333575865</v>
      </c>
      <c r="BH544" t="str">
        <f t="shared" si="26"/>
        <v>COMPLY</v>
      </c>
      <c r="BI544" t="e">
        <f>VLOOKUP(H544,Sheet2!$A$1:$B$270,2,FALSE)</f>
        <v>#N/A</v>
      </c>
    </row>
    <row r="545" spans="1:61">
      <c r="A545">
        <v>544</v>
      </c>
      <c r="B545">
        <v>1002573212</v>
      </c>
      <c r="C545">
        <v>3</v>
      </c>
      <c r="D545" t="s">
        <v>59</v>
      </c>
      <c r="E545">
        <v>4</v>
      </c>
      <c r="F545" t="s">
        <v>549</v>
      </c>
      <c r="G545" t="s">
        <v>1691</v>
      </c>
      <c r="H545" t="s">
        <v>3314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46270.614537037036</v>
      </c>
      <c r="P545" s="57">
        <v>46272.37395833333</v>
      </c>
      <c r="Q545">
        <v>69384588</v>
      </c>
      <c r="S545">
        <v>146133133201</v>
      </c>
      <c r="T545" t="s">
        <v>4529</v>
      </c>
      <c r="U545" t="s">
        <v>4530</v>
      </c>
      <c r="V545" t="s">
        <v>4531</v>
      </c>
      <c r="Z545">
        <v>110.3628302</v>
      </c>
      <c r="AA545">
        <v>-7.7047110999999999</v>
      </c>
      <c r="AB545" t="s">
        <v>4532</v>
      </c>
      <c r="AC545" t="s">
        <v>236</v>
      </c>
      <c r="AL545" t="s">
        <v>217</v>
      </c>
      <c r="AM545" t="s">
        <v>4533</v>
      </c>
      <c r="AN545" t="s">
        <v>6</v>
      </c>
      <c r="AO545" s="57">
        <v>46151.621435185189</v>
      </c>
      <c r="AP545" s="57">
        <v>46272.625</v>
      </c>
      <c r="AR545" t="s">
        <v>218</v>
      </c>
      <c r="AS545" t="s">
        <v>219</v>
      </c>
      <c r="AT545" t="s">
        <v>230</v>
      </c>
      <c r="AU545">
        <v>20260907</v>
      </c>
      <c r="AV545" t="s">
        <v>221</v>
      </c>
      <c r="AW545" t="s">
        <v>537</v>
      </c>
      <c r="AX545" t="s">
        <v>222</v>
      </c>
      <c r="BA545" s="57">
        <v>46272.625</v>
      </c>
      <c r="BB545" t="s">
        <v>4533</v>
      </c>
      <c r="BC545">
        <v>2026</v>
      </c>
      <c r="BD545">
        <v>9</v>
      </c>
      <c r="BE545">
        <v>7</v>
      </c>
      <c r="BF545" s="6">
        <f t="shared" si="24"/>
        <v>46272</v>
      </c>
      <c r="BG545">
        <f t="shared" si="25"/>
        <v>-0.625</v>
      </c>
      <c r="BH545" t="str">
        <f t="shared" si="26"/>
        <v>COMPLY</v>
      </c>
      <c r="BI545" t="e">
        <f>VLOOKUP(H545,Sheet2!$A$1:$B$270,2,FALSE)</f>
        <v>#N/A</v>
      </c>
    </row>
    <row r="546" spans="1:61">
      <c r="A546">
        <v>545</v>
      </c>
      <c r="B546">
        <v>1002577397</v>
      </c>
      <c r="C546">
        <v>3</v>
      </c>
      <c r="D546" t="s">
        <v>59</v>
      </c>
      <c r="E546">
        <v>4</v>
      </c>
      <c r="F546" t="s">
        <v>549</v>
      </c>
      <c r="G546" t="s">
        <v>1691</v>
      </c>
      <c r="H546" t="s">
        <v>3314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46273.647870370369</v>
      </c>
      <c r="P546" s="57">
        <v>46274.520509259259</v>
      </c>
      <c r="Q546">
        <v>69386303</v>
      </c>
      <c r="S546">
        <v>146133133229</v>
      </c>
      <c r="T546" t="s">
        <v>3364</v>
      </c>
      <c r="U546" t="s">
        <v>3365</v>
      </c>
      <c r="V546" t="s">
        <v>3366</v>
      </c>
      <c r="Z546">
        <v>110.365852</v>
      </c>
      <c r="AA546">
        <v>-7.7375980000000002</v>
      </c>
      <c r="AB546" t="s">
        <v>3367</v>
      </c>
      <c r="AC546" t="s">
        <v>236</v>
      </c>
      <c r="AL546" t="s">
        <v>217</v>
      </c>
      <c r="AM546" t="s">
        <v>3368</v>
      </c>
      <c r="AN546" t="s">
        <v>6</v>
      </c>
      <c r="AO546" s="57">
        <v>46243.652951388889</v>
      </c>
      <c r="AP546" s="57">
        <v>46274.625</v>
      </c>
      <c r="AR546" t="s">
        <v>218</v>
      </c>
      <c r="AS546" t="s">
        <v>219</v>
      </c>
      <c r="AT546" t="s">
        <v>230</v>
      </c>
      <c r="AU546">
        <v>20260909</v>
      </c>
      <c r="AV546" t="s">
        <v>221</v>
      </c>
      <c r="AW546" t="s">
        <v>885</v>
      </c>
      <c r="AX546" t="s">
        <v>222</v>
      </c>
      <c r="BA546" s="57">
        <v>46274.625</v>
      </c>
      <c r="BB546" t="s">
        <v>3368</v>
      </c>
      <c r="BC546">
        <v>2026</v>
      </c>
      <c r="BD546">
        <v>9</v>
      </c>
      <c r="BE546">
        <v>9</v>
      </c>
      <c r="BF546" s="6">
        <f t="shared" si="24"/>
        <v>46274</v>
      </c>
      <c r="BG546">
        <f t="shared" si="25"/>
        <v>-0.625</v>
      </c>
      <c r="BH546" t="str">
        <f t="shared" si="26"/>
        <v>COMPLY</v>
      </c>
      <c r="BI546" t="e">
        <f>VLOOKUP(H546,Sheet2!$A$1:$B$270,2,FALSE)</f>
        <v>#N/A</v>
      </c>
    </row>
    <row r="547" spans="1:61">
      <c r="A547">
        <v>546</v>
      </c>
      <c r="B547">
        <v>1002577771</v>
      </c>
      <c r="C547">
        <v>3</v>
      </c>
      <c r="D547" t="s">
        <v>59</v>
      </c>
      <c r="E547">
        <v>4</v>
      </c>
      <c r="F547" t="s">
        <v>549</v>
      </c>
      <c r="G547" t="s">
        <v>1691</v>
      </c>
      <c r="H547" t="s">
        <v>3314</v>
      </c>
      <c r="I547" t="s">
        <v>212</v>
      </c>
      <c r="J547" t="s">
        <v>213</v>
      </c>
      <c r="K547" t="s">
        <v>149</v>
      </c>
      <c r="L547" t="s">
        <v>214</v>
      </c>
      <c r="M547" t="s">
        <v>76</v>
      </c>
      <c r="N547" t="s">
        <v>215</v>
      </c>
      <c r="O547" s="57">
        <v>46273.7812037037</v>
      </c>
      <c r="P547" s="57">
        <v>46274.551608796297</v>
      </c>
      <c r="Q547">
        <v>69386433</v>
      </c>
      <c r="S547">
        <v>146133133231</v>
      </c>
      <c r="T547" t="s">
        <v>3315</v>
      </c>
      <c r="U547" t="s">
        <v>3316</v>
      </c>
      <c r="V547" t="s">
        <v>3317</v>
      </c>
      <c r="Z547">
        <v>110.3661901</v>
      </c>
      <c r="AA547">
        <v>-7.7253774999999996</v>
      </c>
      <c r="AB547" t="s">
        <v>3318</v>
      </c>
      <c r="AC547" t="s">
        <v>236</v>
      </c>
      <c r="AL547" t="s">
        <v>217</v>
      </c>
      <c r="AM547" t="s">
        <v>3319</v>
      </c>
      <c r="AN547" t="s">
        <v>6</v>
      </c>
      <c r="AO547" s="57">
        <v>46243.788113425922</v>
      </c>
      <c r="AP547" s="57">
        <v>46275.333333333336</v>
      </c>
      <c r="AR547" t="s">
        <v>218</v>
      </c>
      <c r="AS547" t="s">
        <v>219</v>
      </c>
      <c r="AT547" t="s">
        <v>230</v>
      </c>
      <c r="AU547">
        <v>20260909</v>
      </c>
      <c r="AV547" t="s">
        <v>221</v>
      </c>
      <c r="AW547" t="s">
        <v>2320</v>
      </c>
      <c r="AX547" t="s">
        <v>222</v>
      </c>
      <c r="BA547" s="57">
        <v>46275.333333333336</v>
      </c>
      <c r="BB547" t="s">
        <v>3319</v>
      </c>
      <c r="BC547">
        <v>2026</v>
      </c>
      <c r="BD547">
        <v>9</v>
      </c>
      <c r="BE547">
        <v>9</v>
      </c>
      <c r="BF547" s="6">
        <f t="shared" si="24"/>
        <v>46274</v>
      </c>
      <c r="BG547">
        <f t="shared" si="25"/>
        <v>-1.3333333333357587</v>
      </c>
      <c r="BH547" t="str">
        <f t="shared" si="26"/>
        <v>COMPLY</v>
      </c>
      <c r="BI547" t="e">
        <f>VLOOKUP(H547,Sheet2!$A$1:$B$270,2,FALSE)</f>
        <v>#N/A</v>
      </c>
    </row>
    <row r="548" spans="1:61">
      <c r="A548">
        <v>547</v>
      </c>
      <c r="B548">
        <v>1002578080</v>
      </c>
      <c r="C548">
        <v>3</v>
      </c>
      <c r="D548" t="s">
        <v>59</v>
      </c>
      <c r="E548">
        <v>4</v>
      </c>
      <c r="F548" t="s">
        <v>549</v>
      </c>
      <c r="G548" t="s">
        <v>1691</v>
      </c>
      <c r="H548" t="s">
        <v>3314</v>
      </c>
      <c r="I548" t="s">
        <v>212</v>
      </c>
      <c r="J548" t="s">
        <v>213</v>
      </c>
      <c r="K548" t="s">
        <v>149</v>
      </c>
      <c r="M548" t="s">
        <v>76</v>
      </c>
      <c r="N548" t="s">
        <v>215</v>
      </c>
      <c r="O548" s="57">
        <v>46274.396469907406</v>
      </c>
      <c r="P548" s="57">
        <v>46275.952337962961</v>
      </c>
      <c r="Q548">
        <v>69386594</v>
      </c>
      <c r="S548">
        <v>146133133239</v>
      </c>
      <c r="T548" t="s">
        <v>5838</v>
      </c>
      <c r="U548" t="s">
        <v>5839</v>
      </c>
      <c r="V548" t="s">
        <v>5840</v>
      </c>
      <c r="Z548">
        <v>110.34147483802199</v>
      </c>
      <c r="AA548">
        <v>-7.6876582984983797</v>
      </c>
      <c r="AB548" t="s">
        <v>5841</v>
      </c>
      <c r="AC548" t="s">
        <v>225</v>
      </c>
      <c r="AL548" t="s">
        <v>217</v>
      </c>
      <c r="AM548" t="s">
        <v>5842</v>
      </c>
      <c r="AN548" t="s">
        <v>6</v>
      </c>
      <c r="AO548" s="57">
        <v>46274.402858796297</v>
      </c>
      <c r="AP548" s="57">
        <v>46276.458333333336</v>
      </c>
      <c r="AR548" t="s">
        <v>218</v>
      </c>
      <c r="AS548" t="s">
        <v>219</v>
      </c>
      <c r="AT548" t="s">
        <v>230</v>
      </c>
      <c r="AU548">
        <v>20260910</v>
      </c>
      <c r="AV548" t="s">
        <v>221</v>
      </c>
      <c r="AW548" t="s">
        <v>578</v>
      </c>
      <c r="AX548" t="s">
        <v>222</v>
      </c>
      <c r="BA548" s="57">
        <v>46276.458333333336</v>
      </c>
      <c r="BB548" t="s">
        <v>5842</v>
      </c>
      <c r="BC548">
        <v>2026</v>
      </c>
      <c r="BD548">
        <v>9</v>
      </c>
      <c r="BE548">
        <v>10</v>
      </c>
      <c r="BF548" s="6">
        <f t="shared" si="24"/>
        <v>46275</v>
      </c>
      <c r="BG548">
        <f t="shared" si="25"/>
        <v>-1.4583333333357587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548</v>
      </c>
      <c r="B549">
        <v>1002578994</v>
      </c>
      <c r="C549">
        <v>3</v>
      </c>
      <c r="D549" t="s">
        <v>59</v>
      </c>
      <c r="E549">
        <v>4</v>
      </c>
      <c r="F549" t="s">
        <v>549</v>
      </c>
      <c r="G549" t="s">
        <v>1691</v>
      </c>
      <c r="H549" t="s">
        <v>3314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46274.602037037039</v>
      </c>
      <c r="P549" s="57">
        <v>46275.719050925924</v>
      </c>
      <c r="Q549">
        <v>69387027</v>
      </c>
      <c r="S549">
        <v>146133133256</v>
      </c>
      <c r="T549" t="s">
        <v>5825</v>
      </c>
      <c r="U549" t="s">
        <v>7031</v>
      </c>
      <c r="V549" t="s">
        <v>5826</v>
      </c>
      <c r="Z549">
        <v>110.3528651</v>
      </c>
      <c r="AA549">
        <v>-7.7222336</v>
      </c>
      <c r="AB549" t="s">
        <v>5827</v>
      </c>
      <c r="AC549" t="s">
        <v>236</v>
      </c>
      <c r="AL549" t="s">
        <v>217</v>
      </c>
      <c r="AM549" t="s">
        <v>5828</v>
      </c>
      <c r="AN549" t="s">
        <v>6</v>
      </c>
      <c r="AO549" s="57">
        <v>46274.610983796294</v>
      </c>
      <c r="AP549" s="57">
        <v>46275.625</v>
      </c>
      <c r="AR549" t="s">
        <v>218</v>
      </c>
      <c r="AS549" t="s">
        <v>219</v>
      </c>
      <c r="AT549" t="s">
        <v>230</v>
      </c>
      <c r="AU549">
        <v>20260910</v>
      </c>
      <c r="AV549" t="s">
        <v>221</v>
      </c>
      <c r="AW549" t="s">
        <v>886</v>
      </c>
      <c r="AX549" t="s">
        <v>222</v>
      </c>
      <c r="BA549" s="57">
        <v>46275.625</v>
      </c>
      <c r="BB549" t="s">
        <v>5828</v>
      </c>
      <c r="BC549">
        <v>2026</v>
      </c>
      <c r="BD549">
        <v>9</v>
      </c>
      <c r="BE549">
        <v>10</v>
      </c>
      <c r="BF549" s="6">
        <f t="shared" si="24"/>
        <v>46275</v>
      </c>
      <c r="BG549">
        <f t="shared" si="25"/>
        <v>-0.625</v>
      </c>
      <c r="BH549" t="str">
        <f t="shared" si="26"/>
        <v>COMPLY</v>
      </c>
      <c r="BI549" t="e">
        <f>VLOOKUP(H549,Sheet2!$A$1:$B$270,2,FALSE)</f>
        <v>#N/A</v>
      </c>
    </row>
    <row r="550" spans="1:61">
      <c r="A550">
        <v>549</v>
      </c>
      <c r="B550">
        <v>1002584869</v>
      </c>
      <c r="C550">
        <v>3</v>
      </c>
      <c r="D550" t="s">
        <v>59</v>
      </c>
      <c r="E550">
        <v>4</v>
      </c>
      <c r="F550" t="s">
        <v>549</v>
      </c>
      <c r="G550" t="s">
        <v>1691</v>
      </c>
      <c r="H550" t="s">
        <v>3314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46278.572847222225</v>
      </c>
      <c r="P550" s="57">
        <v>46278.773136574076</v>
      </c>
      <c r="Q550">
        <v>69389355</v>
      </c>
      <c r="S550">
        <v>146133133005</v>
      </c>
      <c r="T550" t="s">
        <v>7875</v>
      </c>
      <c r="U550" t="s">
        <v>7876</v>
      </c>
      <c r="V550" t="s">
        <v>7877</v>
      </c>
      <c r="Z550">
        <v>110.338134387702</v>
      </c>
      <c r="AA550">
        <v>-7.6468653351567797</v>
      </c>
      <c r="AB550" t="s">
        <v>7878</v>
      </c>
      <c r="AC550" t="s">
        <v>236</v>
      </c>
      <c r="AL550" t="s">
        <v>217</v>
      </c>
      <c r="AM550" t="s">
        <v>7879</v>
      </c>
      <c r="AN550" t="s">
        <v>6</v>
      </c>
      <c r="AO550" t="s">
        <v>7880</v>
      </c>
      <c r="AP550" s="57">
        <v>46279.458333333336</v>
      </c>
      <c r="AR550" t="s">
        <v>218</v>
      </c>
      <c r="AS550" t="s">
        <v>219</v>
      </c>
      <c r="AT550" t="s">
        <v>230</v>
      </c>
      <c r="AU550">
        <v>20260913</v>
      </c>
      <c r="AV550" t="s">
        <v>221</v>
      </c>
      <c r="AW550" t="s">
        <v>7044</v>
      </c>
      <c r="AX550" t="s">
        <v>222</v>
      </c>
      <c r="BA550" s="57">
        <v>46279.458333333336</v>
      </c>
      <c r="BB550" t="s">
        <v>7879</v>
      </c>
      <c r="BC550">
        <v>2026</v>
      </c>
      <c r="BD550">
        <v>9</v>
      </c>
      <c r="BE550">
        <v>13</v>
      </c>
      <c r="BF550" s="6">
        <f t="shared" si="24"/>
        <v>46278</v>
      </c>
      <c r="BG550">
        <f t="shared" si="25"/>
        <v>-1.4583333333357587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1002582832</v>
      </c>
      <c r="C551">
        <v>3</v>
      </c>
      <c r="D551" t="s">
        <v>59</v>
      </c>
      <c r="E551">
        <v>4</v>
      </c>
      <c r="F551" t="s">
        <v>549</v>
      </c>
      <c r="G551" t="s">
        <v>1691</v>
      </c>
      <c r="H551" t="s">
        <v>3314</v>
      </c>
      <c r="I551" t="s">
        <v>212</v>
      </c>
      <c r="J551" t="s">
        <v>213</v>
      </c>
      <c r="K551" t="s">
        <v>149</v>
      </c>
      <c r="M551" t="s">
        <v>547</v>
      </c>
      <c r="N551" t="s">
        <v>215</v>
      </c>
      <c r="O551" s="57">
        <v>46276.600937499999</v>
      </c>
      <c r="P551" s="57">
        <v>46276.600949074076</v>
      </c>
      <c r="Q551">
        <v>69387125</v>
      </c>
      <c r="T551" t="s">
        <v>5848</v>
      </c>
      <c r="V551" t="s">
        <v>5850</v>
      </c>
      <c r="Z551">
        <v>110.357843</v>
      </c>
      <c r="AA551">
        <v>-7.7342279999999999</v>
      </c>
      <c r="AB551" t="s">
        <v>5851</v>
      </c>
      <c r="AC551" t="s">
        <v>285</v>
      </c>
      <c r="AL551" t="s">
        <v>217</v>
      </c>
      <c r="AM551" t="s">
        <v>5852</v>
      </c>
      <c r="AN551" t="s">
        <v>6</v>
      </c>
      <c r="AO551" s="57">
        <v>46335.611168981479</v>
      </c>
      <c r="AP551" s="57">
        <v>46276</v>
      </c>
      <c r="AR551" t="s">
        <v>548</v>
      </c>
      <c r="AS551" t="s">
        <v>219</v>
      </c>
      <c r="AT551" t="s">
        <v>230</v>
      </c>
      <c r="AV551" t="s">
        <v>7881</v>
      </c>
      <c r="AW551" t="s">
        <v>545</v>
      </c>
      <c r="AX551" t="s">
        <v>222</v>
      </c>
      <c r="BA551" s="57">
        <v>46276.333333333336</v>
      </c>
      <c r="BB551" t="s">
        <v>5852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:61">
      <c r="A552">
        <v>551</v>
      </c>
      <c r="B552">
        <v>1002579277</v>
      </c>
      <c r="C552">
        <v>3</v>
      </c>
      <c r="D552" t="s">
        <v>59</v>
      </c>
      <c r="E552">
        <v>4</v>
      </c>
      <c r="F552" t="s">
        <v>549</v>
      </c>
      <c r="G552" t="s">
        <v>1691</v>
      </c>
      <c r="H552" t="s">
        <v>3314</v>
      </c>
      <c r="I552" t="s">
        <v>212</v>
      </c>
      <c r="J552" t="s">
        <v>213</v>
      </c>
      <c r="K552" t="s">
        <v>149</v>
      </c>
      <c r="M552" t="s">
        <v>2186</v>
      </c>
      <c r="N552" t="s">
        <v>215</v>
      </c>
      <c r="O552" s="57">
        <v>46274.658206018517</v>
      </c>
      <c r="P552" s="57">
        <v>46276.601377314815</v>
      </c>
      <c r="Q552">
        <v>69387125</v>
      </c>
      <c r="S552">
        <v>146133133250</v>
      </c>
      <c r="T552" t="s">
        <v>5848</v>
      </c>
      <c r="U552" t="s">
        <v>5849</v>
      </c>
      <c r="V552" t="s">
        <v>5850</v>
      </c>
      <c r="Z552">
        <v>110.35799470000001</v>
      </c>
      <c r="AA552">
        <v>-7.7339865999999997</v>
      </c>
      <c r="AB552" t="s">
        <v>5851</v>
      </c>
      <c r="AC552" t="s">
        <v>285</v>
      </c>
      <c r="AL552" t="s">
        <v>217</v>
      </c>
      <c r="AM552" t="s">
        <v>5852</v>
      </c>
      <c r="AN552" t="s">
        <v>6</v>
      </c>
      <c r="AO552" s="57">
        <v>46274.663506944446</v>
      </c>
      <c r="AP552" s="57">
        <v>46276.333333333336</v>
      </c>
      <c r="AQ552" t="s">
        <v>2155</v>
      </c>
      <c r="AR552" t="s">
        <v>12</v>
      </c>
      <c r="AS552" t="s">
        <v>219</v>
      </c>
      <c r="AT552" t="s">
        <v>230</v>
      </c>
      <c r="AV552" t="s">
        <v>2187</v>
      </c>
      <c r="AW552" t="s">
        <v>545</v>
      </c>
      <c r="AX552" t="s">
        <v>222</v>
      </c>
      <c r="BA552" s="57">
        <v>46276.333333333336</v>
      </c>
      <c r="BB552" t="s">
        <v>5852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:61">
      <c r="A553">
        <v>552</v>
      </c>
      <c r="B553">
        <v>1002564469</v>
      </c>
      <c r="C553">
        <v>3</v>
      </c>
      <c r="D553" t="s">
        <v>59</v>
      </c>
      <c r="E553">
        <v>4</v>
      </c>
      <c r="F553" t="s">
        <v>549</v>
      </c>
      <c r="G553" t="s">
        <v>582</v>
      </c>
      <c r="H553" t="s">
        <v>590</v>
      </c>
      <c r="I553" t="s">
        <v>212</v>
      </c>
      <c r="J553" t="s">
        <v>213</v>
      </c>
      <c r="K553" t="s">
        <v>149</v>
      </c>
      <c r="M553" t="s">
        <v>76</v>
      </c>
      <c r="N553" t="s">
        <v>215</v>
      </c>
      <c r="O553" s="57">
        <v>46266.402719907404</v>
      </c>
      <c r="P553" s="57">
        <v>46267.575312499997</v>
      </c>
      <c r="Q553">
        <v>69381251</v>
      </c>
      <c r="S553">
        <v>146131120709</v>
      </c>
      <c r="T553" t="s">
        <v>1163</v>
      </c>
      <c r="U553" t="s">
        <v>1164</v>
      </c>
      <c r="V553" t="s">
        <v>1165</v>
      </c>
      <c r="Z553">
        <v>110.41681440000001</v>
      </c>
      <c r="AA553">
        <v>-7.7777422999999999</v>
      </c>
      <c r="AB553" t="s">
        <v>1166</v>
      </c>
      <c r="AC553" t="s">
        <v>284</v>
      </c>
      <c r="AL553" t="s">
        <v>217</v>
      </c>
      <c r="AM553" t="s">
        <v>1167</v>
      </c>
      <c r="AN553" t="s">
        <v>6</v>
      </c>
      <c r="AO553" s="57">
        <v>46031.413310185184</v>
      </c>
      <c r="AP553" s="57">
        <v>46267.541666666664</v>
      </c>
      <c r="AR553" t="s">
        <v>218</v>
      </c>
      <c r="AS553" t="s">
        <v>219</v>
      </c>
      <c r="AT553" t="s">
        <v>230</v>
      </c>
      <c r="AU553">
        <v>20260902</v>
      </c>
      <c r="AV553" t="s">
        <v>221</v>
      </c>
      <c r="AW553" t="s">
        <v>544</v>
      </c>
      <c r="AX553" t="s">
        <v>222</v>
      </c>
      <c r="BA553" s="57">
        <v>46267.541666666664</v>
      </c>
      <c r="BB553" t="s">
        <v>1167</v>
      </c>
      <c r="BC553">
        <v>2026</v>
      </c>
      <c r="BD553">
        <v>9</v>
      </c>
      <c r="BE553">
        <v>2</v>
      </c>
      <c r="BF553" s="6">
        <f t="shared" si="24"/>
        <v>46267</v>
      </c>
      <c r="BG553">
        <f t="shared" si="25"/>
        <v>-0.54166666666424135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1002569432</v>
      </c>
      <c r="C554">
        <v>3</v>
      </c>
      <c r="D554" t="s">
        <v>59</v>
      </c>
      <c r="E554">
        <v>4</v>
      </c>
      <c r="F554" t="s">
        <v>549</v>
      </c>
      <c r="G554" t="s">
        <v>582</v>
      </c>
      <c r="H554" t="s">
        <v>590</v>
      </c>
      <c r="I554" t="s">
        <v>212</v>
      </c>
      <c r="J554" t="s">
        <v>213</v>
      </c>
      <c r="K554" t="s">
        <v>149</v>
      </c>
      <c r="M554" t="s">
        <v>76</v>
      </c>
      <c r="N554" t="s">
        <v>215</v>
      </c>
      <c r="O554" s="57">
        <v>46268.485300925924</v>
      </c>
      <c r="P554" s="57">
        <v>46269.484155092592</v>
      </c>
      <c r="Q554">
        <v>69381014</v>
      </c>
      <c r="S554">
        <v>146131120737</v>
      </c>
      <c r="T554" t="s">
        <v>2163</v>
      </c>
      <c r="U554" t="s">
        <v>2164</v>
      </c>
      <c r="V554" t="s">
        <v>2667</v>
      </c>
      <c r="Z554">
        <v>110.427438626984</v>
      </c>
      <c r="AA554">
        <v>-7.7804910405375702</v>
      </c>
      <c r="AB554" t="s">
        <v>2166</v>
      </c>
      <c r="AC554" t="s">
        <v>284</v>
      </c>
      <c r="AL554" t="s">
        <v>217</v>
      </c>
      <c r="AM554" t="s">
        <v>2167</v>
      </c>
      <c r="AN554" t="s">
        <v>6</v>
      </c>
      <c r="AO554" s="57">
        <v>46090.486041666663</v>
      </c>
      <c r="AR554" t="s">
        <v>218</v>
      </c>
      <c r="AS554" t="s">
        <v>219</v>
      </c>
      <c r="AT554" t="s">
        <v>230</v>
      </c>
      <c r="AU554">
        <v>20260904</v>
      </c>
      <c r="AV554" t="s">
        <v>221</v>
      </c>
      <c r="AW554" t="s">
        <v>545</v>
      </c>
      <c r="AX554" t="s">
        <v>222</v>
      </c>
      <c r="BA554" s="57">
        <v>46268.291666666664</v>
      </c>
      <c r="BB554" t="s">
        <v>2167</v>
      </c>
      <c r="BC554">
        <v>2026</v>
      </c>
      <c r="BD554">
        <v>9</v>
      </c>
      <c r="BE554">
        <v>4</v>
      </c>
      <c r="BF554" s="6">
        <f t="shared" si="24"/>
        <v>46269</v>
      </c>
      <c r="BG554">
        <f t="shared" si="25"/>
        <v>0.70833333333575865</v>
      </c>
      <c r="BH554" t="str">
        <f t="shared" si="26"/>
        <v>COMPLY</v>
      </c>
      <c r="BI554" t="e">
        <f>VLOOKUP(H554,Sheet2!$A$1:$B$270,2,FALSE)</f>
        <v>#N/A</v>
      </c>
    </row>
    <row r="555" spans="1:61">
      <c r="A555">
        <v>554</v>
      </c>
      <c r="B555">
        <v>1002583360</v>
      </c>
      <c r="C555">
        <v>3</v>
      </c>
      <c r="D555" t="s">
        <v>59</v>
      </c>
      <c r="E555">
        <v>4</v>
      </c>
      <c r="F555" t="s">
        <v>549</v>
      </c>
      <c r="G555" t="s">
        <v>582</v>
      </c>
      <c r="H555" t="s">
        <v>590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46276.679120370369</v>
      </c>
      <c r="P555" s="57">
        <v>46277.601145833331</v>
      </c>
      <c r="Q555">
        <v>69388654</v>
      </c>
      <c r="S555">
        <v>146131120771</v>
      </c>
      <c r="T555" t="s">
        <v>7882</v>
      </c>
      <c r="U555" t="s">
        <v>7883</v>
      </c>
      <c r="V555" t="s">
        <v>7884</v>
      </c>
      <c r="Z555">
        <v>110.41495500000001</v>
      </c>
      <c r="AA555">
        <v>-7.7637499999999999</v>
      </c>
      <c r="AB555" t="s">
        <v>7885</v>
      </c>
      <c r="AC555" t="s">
        <v>236</v>
      </c>
      <c r="AL555" t="s">
        <v>217</v>
      </c>
      <c r="AM555" t="s">
        <v>7886</v>
      </c>
      <c r="AN555" t="s">
        <v>6</v>
      </c>
      <c r="AO555" s="57">
        <v>46335.684016203704</v>
      </c>
      <c r="AP555" s="57">
        <v>46283.625</v>
      </c>
      <c r="AR555" t="s">
        <v>218</v>
      </c>
      <c r="AS555" t="s">
        <v>219</v>
      </c>
      <c r="AT555" t="s">
        <v>230</v>
      </c>
      <c r="AU555">
        <v>20260912</v>
      </c>
      <c r="AV555" t="s">
        <v>221</v>
      </c>
      <c r="AW555" t="s">
        <v>7044</v>
      </c>
      <c r="AX555" t="s">
        <v>222</v>
      </c>
      <c r="BA555" s="57">
        <v>46283.625</v>
      </c>
      <c r="BB555" t="s">
        <v>7886</v>
      </c>
      <c r="BC555">
        <v>2026</v>
      </c>
      <c r="BD555">
        <v>9</v>
      </c>
      <c r="BE555">
        <v>12</v>
      </c>
      <c r="BF555" s="6">
        <f t="shared" si="24"/>
        <v>46277</v>
      </c>
      <c r="BG555">
        <f t="shared" si="25"/>
        <v>-6.625</v>
      </c>
      <c r="BH555" t="str">
        <f t="shared" si="26"/>
        <v>COMPLY</v>
      </c>
      <c r="BI555" t="e">
        <f>VLOOKUP(H555,Sheet2!$A$1:$B$270,2,FALSE)</f>
        <v>#N/A</v>
      </c>
    </row>
    <row r="556" spans="1:61">
      <c r="A556">
        <v>555</v>
      </c>
      <c r="B556">
        <v>1002568437</v>
      </c>
      <c r="C556">
        <v>3</v>
      </c>
      <c r="D556" t="s">
        <v>59</v>
      </c>
      <c r="E556">
        <v>4</v>
      </c>
      <c r="F556" t="s">
        <v>549</v>
      </c>
      <c r="G556" t="s">
        <v>582</v>
      </c>
      <c r="H556" t="s">
        <v>590</v>
      </c>
      <c r="I556" t="s">
        <v>212</v>
      </c>
      <c r="J556" t="s">
        <v>213</v>
      </c>
      <c r="K556" t="s">
        <v>149</v>
      </c>
      <c r="M556" t="s">
        <v>2151</v>
      </c>
      <c r="N556" t="s">
        <v>215</v>
      </c>
      <c r="O556" s="57">
        <v>46267.707997685182</v>
      </c>
      <c r="P556" s="57">
        <v>46268.47965277778</v>
      </c>
      <c r="Q556">
        <v>69381014</v>
      </c>
      <c r="S556">
        <v>146131120730</v>
      </c>
      <c r="T556" t="s">
        <v>2163</v>
      </c>
      <c r="U556" t="s">
        <v>2164</v>
      </c>
      <c r="V556" t="s">
        <v>2165</v>
      </c>
      <c r="Z556">
        <v>110.427503</v>
      </c>
      <c r="AA556">
        <v>-7.7804053356237004</v>
      </c>
      <c r="AB556" t="s">
        <v>2166</v>
      </c>
      <c r="AC556" t="s">
        <v>284</v>
      </c>
      <c r="AL556" t="s">
        <v>217</v>
      </c>
      <c r="AM556" t="s">
        <v>2167</v>
      </c>
      <c r="AN556" t="s">
        <v>6</v>
      </c>
      <c r="AO556" s="57">
        <v>46062.715486111112</v>
      </c>
      <c r="AR556" t="s">
        <v>14</v>
      </c>
      <c r="AS556" t="s">
        <v>219</v>
      </c>
      <c r="AT556" t="s">
        <v>230</v>
      </c>
      <c r="AV556" t="s">
        <v>2153</v>
      </c>
      <c r="AW556" t="s">
        <v>545</v>
      </c>
      <c r="AX556" t="s">
        <v>222</v>
      </c>
      <c r="BA556" s="57">
        <v>46267.291666666664</v>
      </c>
      <c r="BB556" t="s">
        <v>2167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:61">
      <c r="A557">
        <v>556</v>
      </c>
      <c r="B557">
        <v>1002584981</v>
      </c>
      <c r="C557">
        <v>3</v>
      </c>
      <c r="D557" t="s">
        <v>59</v>
      </c>
      <c r="E557">
        <v>4</v>
      </c>
      <c r="F557" t="s">
        <v>549</v>
      </c>
      <c r="G557" t="s">
        <v>582</v>
      </c>
      <c r="H557" t="s">
        <v>583</v>
      </c>
      <c r="I557" t="s">
        <v>212</v>
      </c>
      <c r="J557" t="s">
        <v>213</v>
      </c>
      <c r="K557" t="s">
        <v>149</v>
      </c>
      <c r="M557" t="s">
        <v>76</v>
      </c>
      <c r="N557" t="s">
        <v>215</v>
      </c>
      <c r="O557" s="57">
        <v>46278.649467592593</v>
      </c>
      <c r="P557" s="57">
        <v>46278.675995370373</v>
      </c>
      <c r="Q557">
        <v>69388625</v>
      </c>
      <c r="S557">
        <v>146130138553</v>
      </c>
      <c r="T557" t="s">
        <v>7887</v>
      </c>
      <c r="U557" t="s">
        <v>7888</v>
      </c>
      <c r="V557" t="s">
        <v>7889</v>
      </c>
      <c r="Z557">
        <v>110.411214420097</v>
      </c>
      <c r="AA557">
        <v>-7.7575480317015</v>
      </c>
      <c r="AB557" t="s">
        <v>7890</v>
      </c>
      <c r="AC557" t="s">
        <v>285</v>
      </c>
      <c r="AL557" t="s">
        <v>217</v>
      </c>
      <c r="AM557" t="s">
        <v>7891</v>
      </c>
      <c r="AN557" t="s">
        <v>6</v>
      </c>
      <c r="AO557" t="s">
        <v>7892</v>
      </c>
      <c r="AR557" t="s">
        <v>218</v>
      </c>
      <c r="AS557" t="s">
        <v>902</v>
      </c>
      <c r="AT557" t="s">
        <v>230</v>
      </c>
      <c r="AU557">
        <v>20260913</v>
      </c>
      <c r="AV557" t="s">
        <v>221</v>
      </c>
      <c r="AW557" t="s">
        <v>544</v>
      </c>
      <c r="AX557" t="s">
        <v>222</v>
      </c>
      <c r="BA557" s="57">
        <v>46278.291666666664</v>
      </c>
      <c r="BB557" t="s">
        <v>7891</v>
      </c>
      <c r="BC557">
        <v>2026</v>
      </c>
      <c r="BD557">
        <v>9</v>
      </c>
      <c r="BE557">
        <v>13</v>
      </c>
      <c r="BF557" s="6">
        <f t="shared" si="24"/>
        <v>46278</v>
      </c>
      <c r="BG557">
        <f t="shared" si="25"/>
        <v>-0.29166666666424135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1002583334</v>
      </c>
      <c r="C558">
        <v>3</v>
      </c>
      <c r="D558" t="s">
        <v>59</v>
      </c>
      <c r="E558">
        <v>4</v>
      </c>
      <c r="F558" t="s">
        <v>549</v>
      </c>
      <c r="G558" t="s">
        <v>582</v>
      </c>
      <c r="H558" t="s">
        <v>583</v>
      </c>
      <c r="I558" t="s">
        <v>212</v>
      </c>
      <c r="J558" t="s">
        <v>213</v>
      </c>
      <c r="K558" t="s">
        <v>149</v>
      </c>
      <c r="M558" t="s">
        <v>2154</v>
      </c>
      <c r="N558" t="s">
        <v>215</v>
      </c>
      <c r="O558" s="57">
        <v>46276.676261574074</v>
      </c>
      <c r="P558" s="57">
        <v>46278.649467592593</v>
      </c>
      <c r="Q558">
        <v>69388625</v>
      </c>
      <c r="S558">
        <v>146130138847</v>
      </c>
      <c r="T558" t="s">
        <v>7887</v>
      </c>
      <c r="U558" t="s">
        <v>7888</v>
      </c>
      <c r="V558" t="s">
        <v>7893</v>
      </c>
      <c r="Z558">
        <v>110.41141500000001</v>
      </c>
      <c r="AA558">
        <v>-7.7570443999999998</v>
      </c>
      <c r="AB558" t="s">
        <v>7890</v>
      </c>
      <c r="AC558" t="s">
        <v>285</v>
      </c>
      <c r="AL558" t="s">
        <v>217</v>
      </c>
      <c r="AM558" t="s">
        <v>7894</v>
      </c>
      <c r="AN558" t="s">
        <v>6</v>
      </c>
      <c r="AO558" s="57">
        <v>46335.684016203704</v>
      </c>
      <c r="AP558" s="57">
        <v>46277.625</v>
      </c>
      <c r="AR558" t="s">
        <v>14</v>
      </c>
      <c r="AS558" t="s">
        <v>902</v>
      </c>
      <c r="AT558" t="s">
        <v>230</v>
      </c>
      <c r="AV558" t="s">
        <v>7895</v>
      </c>
      <c r="AW558" t="s">
        <v>545</v>
      </c>
      <c r="AX558" t="s">
        <v>222</v>
      </c>
      <c r="BA558" s="57">
        <v>46277.625</v>
      </c>
      <c r="BB558" t="s">
        <v>7894</v>
      </c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:61">
      <c r="A559">
        <v>558</v>
      </c>
      <c r="B559">
        <v>1002566538</v>
      </c>
      <c r="C559">
        <v>3</v>
      </c>
      <c r="D559" t="s">
        <v>59</v>
      </c>
      <c r="E559">
        <v>4</v>
      </c>
      <c r="F559" t="s">
        <v>549</v>
      </c>
      <c r="G559" t="s">
        <v>582</v>
      </c>
      <c r="H559" t="s">
        <v>583</v>
      </c>
      <c r="I559" t="s">
        <v>212</v>
      </c>
      <c r="J559" t="s">
        <v>213</v>
      </c>
      <c r="K559" t="s">
        <v>149</v>
      </c>
      <c r="M559" t="s">
        <v>576</v>
      </c>
      <c r="N559" t="s">
        <v>215</v>
      </c>
      <c r="O559" s="57">
        <v>46266.965520833335</v>
      </c>
      <c r="P559" s="57">
        <v>46280.703310185185</v>
      </c>
      <c r="Q559">
        <v>69381894</v>
      </c>
      <c r="S559">
        <v>146130138736</v>
      </c>
      <c r="T559" t="s">
        <v>1038</v>
      </c>
      <c r="U559" t="s">
        <v>1039</v>
      </c>
      <c r="Z559">
        <v>110.433431469799</v>
      </c>
      <c r="AA559">
        <v>-7.7632600050565603</v>
      </c>
      <c r="AB559" t="s">
        <v>1040</v>
      </c>
      <c r="AC559" t="s">
        <v>285</v>
      </c>
      <c r="AO559" s="57">
        <v>46031.975787037038</v>
      </c>
      <c r="AR559" t="s">
        <v>5</v>
      </c>
      <c r="AS559" t="s">
        <v>902</v>
      </c>
      <c r="AT559" t="s">
        <v>230</v>
      </c>
      <c r="AV559" t="s">
        <v>7896</v>
      </c>
      <c r="AW559" t="s">
        <v>545</v>
      </c>
      <c r="AX559" t="s">
        <v>222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:61">
      <c r="A560">
        <v>559</v>
      </c>
      <c r="B560">
        <v>1002571916</v>
      </c>
      <c r="C560">
        <v>3</v>
      </c>
      <c r="D560" t="s">
        <v>59</v>
      </c>
      <c r="E560">
        <v>4</v>
      </c>
      <c r="F560" t="s">
        <v>549</v>
      </c>
      <c r="G560" t="s">
        <v>582</v>
      </c>
      <c r="H560" t="s">
        <v>583</v>
      </c>
      <c r="I560" t="s">
        <v>212</v>
      </c>
      <c r="J560" t="s">
        <v>213</v>
      </c>
      <c r="K560" t="s">
        <v>149</v>
      </c>
      <c r="M560" t="s">
        <v>1514</v>
      </c>
      <c r="N560" t="s">
        <v>215</v>
      </c>
      <c r="O560" s="57">
        <v>46269.608530092592</v>
      </c>
      <c r="P560" s="57">
        <v>46269.609756944446</v>
      </c>
      <c r="Q560">
        <v>69383992</v>
      </c>
      <c r="S560">
        <v>146130138768</v>
      </c>
      <c r="T560" t="s">
        <v>3121</v>
      </c>
      <c r="Z560">
        <v>110.390071951319</v>
      </c>
      <c r="AA560">
        <v>-7.7146557312748802</v>
      </c>
      <c r="AB560" t="s">
        <v>3122</v>
      </c>
      <c r="AC560" t="s">
        <v>284</v>
      </c>
      <c r="AO560" s="57">
        <v>46121.611157407409</v>
      </c>
      <c r="AR560" t="s">
        <v>6</v>
      </c>
      <c r="AS560" t="s">
        <v>902</v>
      </c>
      <c r="AT560" t="s">
        <v>230</v>
      </c>
      <c r="AV560" t="s">
        <v>1515</v>
      </c>
      <c r="AW560" t="s">
        <v>572</v>
      </c>
      <c r="AX560" t="s">
        <v>222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:61">
      <c r="A561">
        <v>560</v>
      </c>
      <c r="B561">
        <v>1002571936</v>
      </c>
      <c r="C561">
        <v>3</v>
      </c>
      <c r="D561" t="s">
        <v>59</v>
      </c>
      <c r="E561">
        <v>4</v>
      </c>
      <c r="F561" t="s">
        <v>549</v>
      </c>
      <c r="G561" t="s">
        <v>582</v>
      </c>
      <c r="H561" t="s">
        <v>583</v>
      </c>
      <c r="I561" t="s">
        <v>212</v>
      </c>
      <c r="J561" t="s">
        <v>213</v>
      </c>
      <c r="K561" t="s">
        <v>149</v>
      </c>
      <c r="M561" t="s">
        <v>1514</v>
      </c>
      <c r="N561" t="s">
        <v>215</v>
      </c>
      <c r="O561" s="57">
        <v>46269.610567129632</v>
      </c>
      <c r="P561" s="57">
        <v>46269.611203703702</v>
      </c>
      <c r="Q561">
        <v>69383994</v>
      </c>
      <c r="S561">
        <v>146130138769</v>
      </c>
      <c r="T561" t="s">
        <v>3119</v>
      </c>
      <c r="Z561">
        <v>110.38986893226</v>
      </c>
      <c r="AA561">
        <v>-7.7146899374275399</v>
      </c>
      <c r="AB561" t="s">
        <v>3120</v>
      </c>
      <c r="AC561" t="s">
        <v>284</v>
      </c>
      <c r="AO561" s="57">
        <v>46121.611157407409</v>
      </c>
      <c r="AR561" t="s">
        <v>6</v>
      </c>
      <c r="AS561" t="s">
        <v>902</v>
      </c>
      <c r="AT561" t="s">
        <v>230</v>
      </c>
      <c r="AV561" t="s">
        <v>1515</v>
      </c>
      <c r="AW561" t="s">
        <v>545</v>
      </c>
      <c r="AX561" t="s">
        <v>222</v>
      </c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:61">
      <c r="A562">
        <v>561</v>
      </c>
      <c r="B562">
        <v>1002582919</v>
      </c>
      <c r="C562">
        <v>3</v>
      </c>
      <c r="D562" t="s">
        <v>59</v>
      </c>
      <c r="E562">
        <v>4</v>
      </c>
      <c r="F562" t="s">
        <v>549</v>
      </c>
      <c r="G562" t="s">
        <v>582</v>
      </c>
      <c r="H562" t="s">
        <v>583</v>
      </c>
      <c r="I562" t="s">
        <v>212</v>
      </c>
      <c r="J562" t="s">
        <v>213</v>
      </c>
      <c r="K562" t="s">
        <v>149</v>
      </c>
      <c r="M562" t="s">
        <v>1514</v>
      </c>
      <c r="N562" t="s">
        <v>215</v>
      </c>
      <c r="O562" s="57">
        <v>46276.610868055555</v>
      </c>
      <c r="P562" s="57">
        <v>46276.611840277779</v>
      </c>
      <c r="Q562">
        <v>69388525</v>
      </c>
      <c r="S562">
        <v>146130138845</v>
      </c>
      <c r="T562" t="s">
        <v>7897</v>
      </c>
      <c r="Z562">
        <v>110.389924672741</v>
      </c>
      <c r="AA562">
        <v>-7.7147050021416099</v>
      </c>
      <c r="AB562" t="s">
        <v>7898</v>
      </c>
      <c r="AC562" t="s">
        <v>284</v>
      </c>
      <c r="AO562" s="57">
        <v>46335.621689814812</v>
      </c>
      <c r="AR562" t="s">
        <v>6</v>
      </c>
      <c r="AS562" t="s">
        <v>902</v>
      </c>
      <c r="AT562" t="s">
        <v>230</v>
      </c>
      <c r="AV562" t="s">
        <v>1515</v>
      </c>
      <c r="AW562" t="s">
        <v>571</v>
      </c>
      <c r="AX562" t="s">
        <v>222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:61">
      <c r="A563">
        <v>562</v>
      </c>
      <c r="B563">
        <v>1002582901</v>
      </c>
      <c r="C563">
        <v>3</v>
      </c>
      <c r="D563" t="s">
        <v>59</v>
      </c>
      <c r="E563">
        <v>4</v>
      </c>
      <c r="F563" t="s">
        <v>549</v>
      </c>
      <c r="G563" t="s">
        <v>582</v>
      </c>
      <c r="H563" t="s">
        <v>583</v>
      </c>
      <c r="I563" t="s">
        <v>212</v>
      </c>
      <c r="J563" t="s">
        <v>213</v>
      </c>
      <c r="K563" t="s">
        <v>149</v>
      </c>
      <c r="M563" t="s">
        <v>1514</v>
      </c>
      <c r="N563" t="s">
        <v>215</v>
      </c>
      <c r="O563" s="57">
        <v>46276.609143518515</v>
      </c>
      <c r="P563" s="57">
        <v>46276.609756944446</v>
      </c>
      <c r="Q563">
        <v>69388480</v>
      </c>
      <c r="S563">
        <v>146130138844</v>
      </c>
      <c r="T563" t="s">
        <v>7899</v>
      </c>
      <c r="Z563">
        <v>110.38988751207</v>
      </c>
      <c r="AA563">
        <v>-7.7147205880143703</v>
      </c>
      <c r="AB563" t="s">
        <v>7898</v>
      </c>
      <c r="AC563" t="s">
        <v>284</v>
      </c>
      <c r="AO563" s="57">
        <v>46335.611168981479</v>
      </c>
      <c r="AR563" t="s">
        <v>6</v>
      </c>
      <c r="AS563" t="s">
        <v>902</v>
      </c>
      <c r="AT563" t="s">
        <v>230</v>
      </c>
      <c r="AV563" t="s">
        <v>1515</v>
      </c>
      <c r="AW563" t="s">
        <v>545</v>
      </c>
      <c r="AX563" t="s">
        <v>222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:61">
      <c r="A564">
        <v>563</v>
      </c>
      <c r="B564">
        <v>1002582861</v>
      </c>
      <c r="C564">
        <v>3</v>
      </c>
      <c r="D564" t="s">
        <v>59</v>
      </c>
      <c r="E564">
        <v>4</v>
      </c>
      <c r="F564" t="s">
        <v>549</v>
      </c>
      <c r="G564" t="s">
        <v>582</v>
      </c>
      <c r="H564" t="s">
        <v>583</v>
      </c>
      <c r="I564" t="s">
        <v>212</v>
      </c>
      <c r="J564" t="s">
        <v>213</v>
      </c>
      <c r="K564" t="s">
        <v>149</v>
      </c>
      <c r="M564" t="s">
        <v>1514</v>
      </c>
      <c r="N564" t="s">
        <v>215</v>
      </c>
      <c r="O564" s="57">
        <v>46276.60560185185</v>
      </c>
      <c r="P564" s="57">
        <v>46276.606342592589</v>
      </c>
      <c r="Q564">
        <v>69388477</v>
      </c>
      <c r="S564">
        <v>146130138841</v>
      </c>
      <c r="T564" t="s">
        <v>7900</v>
      </c>
      <c r="Z564">
        <v>110.38993609481</v>
      </c>
      <c r="AA564">
        <v>-7.7147242093597299</v>
      </c>
      <c r="AB564" t="s">
        <v>7898</v>
      </c>
      <c r="AC564" t="s">
        <v>284</v>
      </c>
      <c r="AO564" s="57">
        <v>46335.611168981479</v>
      </c>
      <c r="AR564" t="s">
        <v>6</v>
      </c>
      <c r="AS564" t="s">
        <v>902</v>
      </c>
      <c r="AT564" t="s">
        <v>230</v>
      </c>
      <c r="AV564" t="s">
        <v>1515</v>
      </c>
      <c r="AW564" t="s">
        <v>571</v>
      </c>
      <c r="AX564" t="s">
        <v>222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:61">
      <c r="A565">
        <v>564</v>
      </c>
      <c r="B565">
        <v>1002582882</v>
      </c>
      <c r="C565">
        <v>3</v>
      </c>
      <c r="D565" t="s">
        <v>59</v>
      </c>
      <c r="E565">
        <v>4</v>
      </c>
      <c r="F565" t="s">
        <v>549</v>
      </c>
      <c r="G565" t="s">
        <v>582</v>
      </c>
      <c r="H565" t="s">
        <v>583</v>
      </c>
      <c r="I565" t="s">
        <v>212</v>
      </c>
      <c r="J565" t="s">
        <v>213</v>
      </c>
      <c r="K565" t="s">
        <v>149</v>
      </c>
      <c r="M565" t="s">
        <v>1514</v>
      </c>
      <c r="N565" t="s">
        <v>215</v>
      </c>
      <c r="O565" s="57">
        <v>46276.607256944444</v>
      </c>
      <c r="P565" s="57">
        <v>46276.608425925922</v>
      </c>
      <c r="Q565">
        <v>69388502</v>
      </c>
      <c r="S565">
        <v>146130138843</v>
      </c>
      <c r="T565" t="s">
        <v>7901</v>
      </c>
      <c r="Z565">
        <v>110.390029470573</v>
      </c>
      <c r="AA565">
        <v>-7.7147070042085497</v>
      </c>
      <c r="AB565" t="s">
        <v>7898</v>
      </c>
      <c r="AC565" t="s">
        <v>284</v>
      </c>
      <c r="AO565" s="57">
        <v>46335.611168981479</v>
      </c>
      <c r="AR565" t="s">
        <v>6</v>
      </c>
      <c r="AS565" t="s">
        <v>902</v>
      </c>
      <c r="AT565" t="s">
        <v>230</v>
      </c>
      <c r="AV565" t="s">
        <v>1515</v>
      </c>
      <c r="AW565" t="s">
        <v>572</v>
      </c>
      <c r="AX565" t="s">
        <v>222</v>
      </c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e">
        <f>VLOOKUP(H565,Sheet2!$A$1:$B$270,2,FALSE)</f>
        <v>#N/A</v>
      </c>
    </row>
    <row r="566" spans="1:61">
      <c r="A566">
        <v>565</v>
      </c>
      <c r="B566">
        <v>1002564711</v>
      </c>
      <c r="C566">
        <v>3</v>
      </c>
      <c r="D566" t="s">
        <v>59</v>
      </c>
      <c r="E566">
        <v>4</v>
      </c>
      <c r="F566" t="s">
        <v>549</v>
      </c>
      <c r="G566" t="s">
        <v>582</v>
      </c>
      <c r="H566" t="s">
        <v>835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46266.433298611111</v>
      </c>
      <c r="P566" s="57">
        <v>46267.598402777781</v>
      </c>
      <c r="Q566">
        <v>69381307</v>
      </c>
      <c r="S566">
        <v>146113147303</v>
      </c>
      <c r="T566" t="s">
        <v>1268</v>
      </c>
      <c r="U566" t="s">
        <v>2066</v>
      </c>
      <c r="V566" t="s">
        <v>1269</v>
      </c>
      <c r="Z566">
        <v>110.38992449135399</v>
      </c>
      <c r="AA566">
        <v>-7.7797019308825099</v>
      </c>
      <c r="AB566" t="s">
        <v>1270</v>
      </c>
      <c r="AC566" t="s">
        <v>236</v>
      </c>
      <c r="AL566" t="s">
        <v>217</v>
      </c>
      <c r="AM566" t="s">
        <v>1271</v>
      </c>
      <c r="AN566" t="s">
        <v>6</v>
      </c>
      <c r="AO566" s="57">
        <v>46031.434351851851</v>
      </c>
      <c r="AP566" s="57">
        <v>46267.541666666664</v>
      </c>
      <c r="AR566" t="s">
        <v>218</v>
      </c>
      <c r="AS566" t="s">
        <v>219</v>
      </c>
      <c r="AT566" t="s">
        <v>230</v>
      </c>
      <c r="AU566">
        <v>20260902</v>
      </c>
      <c r="AV566" t="s">
        <v>221</v>
      </c>
      <c r="AW566" t="s">
        <v>836</v>
      </c>
      <c r="AX566" t="s">
        <v>222</v>
      </c>
      <c r="BA566" s="57">
        <v>46267.541666666664</v>
      </c>
      <c r="BB566" t="s">
        <v>1271</v>
      </c>
      <c r="BC566">
        <v>2026</v>
      </c>
      <c r="BD566">
        <v>9</v>
      </c>
      <c r="BE566">
        <v>2</v>
      </c>
      <c r="BF566" s="6">
        <f t="shared" si="24"/>
        <v>46267</v>
      </c>
      <c r="BG566">
        <f t="shared" si="25"/>
        <v>-0.54166666666424135</v>
      </c>
      <c r="BH566" t="str">
        <f t="shared" si="26"/>
        <v>COMPLY</v>
      </c>
      <c r="BI566" t="e">
        <f>VLOOKUP(H566,Sheet2!$A$1:$B$270,2,FALSE)</f>
        <v>#N/A</v>
      </c>
    </row>
    <row r="567" spans="1:61">
      <c r="A567">
        <v>566</v>
      </c>
      <c r="B567">
        <v>1002567346</v>
      </c>
      <c r="C567">
        <v>3</v>
      </c>
      <c r="D567" t="s">
        <v>59</v>
      </c>
      <c r="E567">
        <v>4</v>
      </c>
      <c r="F567" t="s">
        <v>549</v>
      </c>
      <c r="G567" t="s">
        <v>582</v>
      </c>
      <c r="H567" t="s">
        <v>835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46267.488159722219</v>
      </c>
      <c r="P567" s="57">
        <v>46268.641921296294</v>
      </c>
      <c r="Q567">
        <v>69382220</v>
      </c>
      <c r="S567">
        <v>146113146903</v>
      </c>
      <c r="T567" t="s">
        <v>1677</v>
      </c>
      <c r="U567" t="s">
        <v>2891</v>
      </c>
      <c r="V567" t="s">
        <v>1678</v>
      </c>
      <c r="Z567">
        <v>110.3695792</v>
      </c>
      <c r="AA567">
        <v>-7.7603827000000001</v>
      </c>
      <c r="AB567" t="s">
        <v>1679</v>
      </c>
      <c r="AC567" t="s">
        <v>236</v>
      </c>
      <c r="AL567" t="s">
        <v>217</v>
      </c>
      <c r="AM567" t="s">
        <v>1680</v>
      </c>
      <c r="AN567" t="s">
        <v>6</v>
      </c>
      <c r="AO567" s="57">
        <v>46062.496516203704</v>
      </c>
      <c r="AP567" s="57">
        <v>46268.458333333336</v>
      </c>
      <c r="AR567" t="s">
        <v>218</v>
      </c>
      <c r="AS567" t="s">
        <v>219</v>
      </c>
      <c r="AT567" t="s">
        <v>230</v>
      </c>
      <c r="AU567">
        <v>20260903</v>
      </c>
      <c r="AV567" t="s">
        <v>221</v>
      </c>
      <c r="AW567" t="s">
        <v>537</v>
      </c>
      <c r="AX567" t="s">
        <v>222</v>
      </c>
      <c r="BA567" s="57">
        <v>46268.458333333336</v>
      </c>
      <c r="BB567" t="s">
        <v>1680</v>
      </c>
      <c r="BC567">
        <v>2026</v>
      </c>
      <c r="BD567">
        <v>9</v>
      </c>
      <c r="BE567">
        <v>3</v>
      </c>
      <c r="BF567" s="6">
        <f t="shared" si="24"/>
        <v>46268</v>
      </c>
      <c r="BG567">
        <f t="shared" si="25"/>
        <v>-0.45833333333575865</v>
      </c>
      <c r="BH567" t="str">
        <f t="shared" si="26"/>
        <v>COMPLY</v>
      </c>
      <c r="BI567" t="e">
        <f>VLOOKUP(H567,Sheet2!$A$1:$B$270,2,FALSE)</f>
        <v>#N/A</v>
      </c>
    </row>
    <row r="568" spans="1:61">
      <c r="A568">
        <v>567</v>
      </c>
      <c r="B568">
        <v>1002567556</v>
      </c>
      <c r="C568">
        <v>3</v>
      </c>
      <c r="D568" t="s">
        <v>59</v>
      </c>
      <c r="E568">
        <v>4</v>
      </c>
      <c r="F568" t="s">
        <v>549</v>
      </c>
      <c r="G568" t="s">
        <v>582</v>
      </c>
      <c r="H568" t="s">
        <v>835</v>
      </c>
      <c r="I568" t="s">
        <v>212</v>
      </c>
      <c r="J568" t="s">
        <v>213</v>
      </c>
      <c r="K568" t="s">
        <v>149</v>
      </c>
      <c r="M568" t="s">
        <v>76</v>
      </c>
      <c r="N568" t="s">
        <v>215</v>
      </c>
      <c r="O568" s="57">
        <v>46267.554293981484</v>
      </c>
      <c r="P568" s="57">
        <v>46269.967534722222</v>
      </c>
      <c r="Q568">
        <v>69382299</v>
      </c>
      <c r="R568">
        <v>2742250681</v>
      </c>
      <c r="S568">
        <v>146113146876</v>
      </c>
      <c r="T568" t="s">
        <v>1528</v>
      </c>
      <c r="U568" t="s">
        <v>5155</v>
      </c>
      <c r="V568" t="s">
        <v>2608</v>
      </c>
      <c r="Z568">
        <v>110.3612481</v>
      </c>
      <c r="AA568">
        <v>-7.7611556000000004</v>
      </c>
      <c r="AB568" t="s">
        <v>1529</v>
      </c>
      <c r="AC568" t="s">
        <v>284</v>
      </c>
      <c r="AL568" t="s">
        <v>217</v>
      </c>
      <c r="AM568" t="s">
        <v>2609</v>
      </c>
      <c r="AN568" t="s">
        <v>6</v>
      </c>
      <c r="AO568" s="57">
        <v>46062.559687499997</v>
      </c>
      <c r="AP568" s="57">
        <v>46269.625</v>
      </c>
      <c r="AR568" t="s">
        <v>218</v>
      </c>
      <c r="AS568" t="s">
        <v>219</v>
      </c>
      <c r="AT568" t="s">
        <v>230</v>
      </c>
      <c r="AU568">
        <v>20260904</v>
      </c>
      <c r="AV568" t="s">
        <v>221</v>
      </c>
      <c r="AW568" t="s">
        <v>545</v>
      </c>
      <c r="AX568" t="s">
        <v>222</v>
      </c>
      <c r="BA568" s="57">
        <v>46269.625</v>
      </c>
      <c r="BB568" t="s">
        <v>2609</v>
      </c>
      <c r="BC568">
        <v>2026</v>
      </c>
      <c r="BD568">
        <v>9</v>
      </c>
      <c r="BE568">
        <v>4</v>
      </c>
      <c r="BF568" s="6">
        <f t="shared" si="24"/>
        <v>46269</v>
      </c>
      <c r="BG568">
        <f t="shared" si="25"/>
        <v>-0.625</v>
      </c>
      <c r="BH568" t="str">
        <f t="shared" si="26"/>
        <v>COMPLY</v>
      </c>
      <c r="BI568" t="e">
        <f>VLOOKUP(H568,Sheet2!$A$1:$B$270,2,FALSE)</f>
        <v>#N/A</v>
      </c>
    </row>
    <row r="569" spans="1:61">
      <c r="A569">
        <v>568</v>
      </c>
      <c r="B569">
        <v>1002568552</v>
      </c>
      <c r="C569">
        <v>3</v>
      </c>
      <c r="D569" t="s">
        <v>59</v>
      </c>
      <c r="E569">
        <v>4</v>
      </c>
      <c r="F569" t="s">
        <v>549</v>
      </c>
      <c r="G569" t="s">
        <v>582</v>
      </c>
      <c r="H569" t="s">
        <v>835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46267.762465277781</v>
      </c>
      <c r="P569" s="57">
        <v>46268.498101851852</v>
      </c>
      <c r="Q569">
        <v>69382616</v>
      </c>
      <c r="S569">
        <v>146113146899</v>
      </c>
      <c r="T569" t="s">
        <v>1561</v>
      </c>
      <c r="U569" t="s">
        <v>2884</v>
      </c>
      <c r="V569" t="s">
        <v>1562</v>
      </c>
      <c r="Z569">
        <v>110.3804032</v>
      </c>
      <c r="AA569">
        <v>-7.7611340999999996</v>
      </c>
      <c r="AB569" t="s">
        <v>1563</v>
      </c>
      <c r="AC569" t="s">
        <v>236</v>
      </c>
      <c r="AL569" t="s">
        <v>217</v>
      </c>
      <c r="AM569" t="s">
        <v>1564</v>
      </c>
      <c r="AN569" t="s">
        <v>6</v>
      </c>
      <c r="AO569" s="57">
        <v>46062.767453703702</v>
      </c>
      <c r="AP569" s="57">
        <v>46269.416666666664</v>
      </c>
      <c r="AR569" t="s">
        <v>218</v>
      </c>
      <c r="AS569" t="s">
        <v>219</v>
      </c>
      <c r="AT569" t="s">
        <v>230</v>
      </c>
      <c r="AU569">
        <v>20260903</v>
      </c>
      <c r="AV569" t="s">
        <v>221</v>
      </c>
      <c r="AW569" t="s">
        <v>886</v>
      </c>
      <c r="AX569" t="s">
        <v>222</v>
      </c>
      <c r="BA569" s="57">
        <v>46269.416666666664</v>
      </c>
      <c r="BB569" t="s">
        <v>1564</v>
      </c>
      <c r="BC569">
        <v>2026</v>
      </c>
      <c r="BD569">
        <v>9</v>
      </c>
      <c r="BE569">
        <v>3</v>
      </c>
      <c r="BF569" s="6">
        <f t="shared" si="24"/>
        <v>46268</v>
      </c>
      <c r="BG569">
        <f t="shared" si="25"/>
        <v>-1.4166666666642413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1002569811</v>
      </c>
      <c r="C570">
        <v>3</v>
      </c>
      <c r="D570" t="s">
        <v>59</v>
      </c>
      <c r="E570">
        <v>4</v>
      </c>
      <c r="F570" t="s">
        <v>549</v>
      </c>
      <c r="G570" t="s">
        <v>582</v>
      </c>
      <c r="H570" t="s">
        <v>835</v>
      </c>
      <c r="I570" t="s">
        <v>212</v>
      </c>
      <c r="J570" t="s">
        <v>213</v>
      </c>
      <c r="K570" t="s">
        <v>149</v>
      </c>
      <c r="M570" t="s">
        <v>76</v>
      </c>
      <c r="N570" t="s">
        <v>581</v>
      </c>
      <c r="O570" s="57">
        <v>46268.571759259263</v>
      </c>
      <c r="P570" s="57">
        <v>46268.649583333332</v>
      </c>
      <c r="Q570">
        <v>69381235</v>
      </c>
      <c r="R570">
        <v>2745059207</v>
      </c>
      <c r="S570">
        <v>146113146908</v>
      </c>
      <c r="T570" t="s">
        <v>1033</v>
      </c>
      <c r="U570" t="s">
        <v>2839</v>
      </c>
      <c r="V570" t="s">
        <v>2840</v>
      </c>
      <c r="Z570">
        <v>110.390365614787</v>
      </c>
      <c r="AA570">
        <v>-7.7760586641504101</v>
      </c>
      <c r="AB570" t="s">
        <v>1351</v>
      </c>
      <c r="AC570" t="s">
        <v>587</v>
      </c>
      <c r="AL570" t="s">
        <v>217</v>
      </c>
      <c r="AM570" t="s">
        <v>2841</v>
      </c>
      <c r="AN570" t="s">
        <v>6</v>
      </c>
      <c r="AO570" s="57">
        <v>46090.579861111109</v>
      </c>
      <c r="AR570" t="s">
        <v>218</v>
      </c>
      <c r="AS570" t="s">
        <v>219</v>
      </c>
      <c r="AT570" t="s">
        <v>230</v>
      </c>
      <c r="AU570">
        <v>20260903</v>
      </c>
      <c r="AV570" t="s">
        <v>221</v>
      </c>
      <c r="AW570" t="s">
        <v>585</v>
      </c>
      <c r="AX570" t="s">
        <v>222</v>
      </c>
      <c r="BA570" s="57">
        <v>46268.291666666664</v>
      </c>
      <c r="BB570" t="s">
        <v>2841</v>
      </c>
      <c r="BC570">
        <v>2026</v>
      </c>
      <c r="BD570">
        <v>9</v>
      </c>
      <c r="BE570">
        <v>3</v>
      </c>
      <c r="BF570" s="6">
        <f t="shared" si="24"/>
        <v>46268</v>
      </c>
      <c r="BG570">
        <f t="shared" si="25"/>
        <v>-0.29166666666424135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1002572115</v>
      </c>
      <c r="C571">
        <v>3</v>
      </c>
      <c r="D571" t="s">
        <v>59</v>
      </c>
      <c r="E571">
        <v>4</v>
      </c>
      <c r="F571" t="s">
        <v>549</v>
      </c>
      <c r="G571" t="s">
        <v>582</v>
      </c>
      <c r="H571" t="s">
        <v>835</v>
      </c>
      <c r="I571" t="s">
        <v>212</v>
      </c>
      <c r="J571" t="s">
        <v>213</v>
      </c>
      <c r="K571" t="s">
        <v>149</v>
      </c>
      <c r="M571" t="s">
        <v>76</v>
      </c>
      <c r="N571" t="s">
        <v>215</v>
      </c>
      <c r="O571" s="57">
        <v>46269.638229166667</v>
      </c>
      <c r="P571" s="57">
        <v>46269.67827546296</v>
      </c>
      <c r="Q571">
        <v>69383218</v>
      </c>
      <c r="S571">
        <v>146113146931</v>
      </c>
      <c r="T571" t="s">
        <v>2377</v>
      </c>
      <c r="U571" t="s">
        <v>5095</v>
      </c>
      <c r="V571" t="s">
        <v>5096</v>
      </c>
      <c r="Z571">
        <v>110.357</v>
      </c>
      <c r="AA571">
        <v>-7.7912999999999997</v>
      </c>
      <c r="AB571" t="s">
        <v>2380</v>
      </c>
      <c r="AC571" t="s">
        <v>225</v>
      </c>
      <c r="AL571" t="s">
        <v>217</v>
      </c>
      <c r="AM571" t="s">
        <v>5097</v>
      </c>
      <c r="AN571" t="s">
        <v>6</v>
      </c>
      <c r="AO571" s="57">
        <v>46121.64261574074</v>
      </c>
      <c r="AR571" t="s">
        <v>218</v>
      </c>
      <c r="AS571" t="s">
        <v>219</v>
      </c>
      <c r="AT571" t="s">
        <v>230</v>
      </c>
      <c r="AU571">
        <v>20260904</v>
      </c>
      <c r="AV571" t="s">
        <v>221</v>
      </c>
      <c r="AW571" t="s">
        <v>546</v>
      </c>
      <c r="AX571" t="s">
        <v>222</v>
      </c>
      <c r="BA571" s="57">
        <v>46269.291666666664</v>
      </c>
      <c r="BB571" t="s">
        <v>5097</v>
      </c>
      <c r="BC571">
        <v>2026</v>
      </c>
      <c r="BD571">
        <v>9</v>
      </c>
      <c r="BE571">
        <v>4</v>
      </c>
      <c r="BF571" s="6">
        <f t="shared" si="24"/>
        <v>46269</v>
      </c>
      <c r="BG571">
        <f t="shared" si="25"/>
        <v>-0.29166666666424135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1002572833</v>
      </c>
      <c r="C572">
        <v>3</v>
      </c>
      <c r="D572" t="s">
        <v>59</v>
      </c>
      <c r="E572">
        <v>4</v>
      </c>
      <c r="F572" t="s">
        <v>549</v>
      </c>
      <c r="G572" t="s">
        <v>582</v>
      </c>
      <c r="H572" t="s">
        <v>835</v>
      </c>
      <c r="I572" t="s">
        <v>212</v>
      </c>
      <c r="J572" t="s">
        <v>213</v>
      </c>
      <c r="K572" t="s">
        <v>149</v>
      </c>
      <c r="M572" t="s">
        <v>76</v>
      </c>
      <c r="N572" t="s">
        <v>215</v>
      </c>
      <c r="O572" s="57">
        <v>46270.418263888889</v>
      </c>
      <c r="P572" s="57">
        <v>46271.593576388892</v>
      </c>
      <c r="Q572">
        <v>69384353</v>
      </c>
      <c r="R572">
        <v>2745059214</v>
      </c>
      <c r="S572">
        <v>146113146943</v>
      </c>
      <c r="T572" t="s">
        <v>4650</v>
      </c>
      <c r="U572" t="s">
        <v>4651</v>
      </c>
      <c r="V572" t="s">
        <v>4652</v>
      </c>
      <c r="Z572">
        <v>110.4074535</v>
      </c>
      <c r="AA572">
        <v>-7.7575685999999999</v>
      </c>
      <c r="AB572" t="s">
        <v>4653</v>
      </c>
      <c r="AC572" t="s">
        <v>285</v>
      </c>
      <c r="AL572" t="s">
        <v>217</v>
      </c>
      <c r="AM572" t="s">
        <v>4654</v>
      </c>
      <c r="AN572" t="s">
        <v>6</v>
      </c>
      <c r="AO572" s="57">
        <v>46151.423587962963</v>
      </c>
      <c r="AP572" s="57">
        <v>46271.333333333336</v>
      </c>
      <c r="AR572" t="s">
        <v>218</v>
      </c>
      <c r="AS572" t="s">
        <v>219</v>
      </c>
      <c r="AT572" t="s">
        <v>230</v>
      </c>
      <c r="AU572">
        <v>20260906</v>
      </c>
      <c r="AV572" t="s">
        <v>221</v>
      </c>
      <c r="AW572" t="s">
        <v>566</v>
      </c>
      <c r="AX572" t="s">
        <v>222</v>
      </c>
      <c r="BA572" s="57">
        <v>46271.333333333336</v>
      </c>
      <c r="BB572" t="s">
        <v>4654</v>
      </c>
      <c r="BC572">
        <v>2026</v>
      </c>
      <c r="BD572">
        <v>9</v>
      </c>
      <c r="BE572">
        <v>6</v>
      </c>
      <c r="BF572" s="6">
        <f t="shared" si="24"/>
        <v>46271</v>
      </c>
      <c r="BG572">
        <f t="shared" si="25"/>
        <v>-0.33333333333575865</v>
      </c>
      <c r="BH572" t="str">
        <f t="shared" si="26"/>
        <v>COMPLY</v>
      </c>
      <c r="BI572" t="e">
        <f>VLOOKUP(H572,Sheet2!$A$1:$B$270,2,FALSE)</f>
        <v>#N/A</v>
      </c>
    </row>
    <row r="573" spans="1:61">
      <c r="A573">
        <v>572</v>
      </c>
      <c r="B573">
        <v>1002576815</v>
      </c>
      <c r="C573">
        <v>3</v>
      </c>
      <c r="D573" t="s">
        <v>59</v>
      </c>
      <c r="E573">
        <v>4</v>
      </c>
      <c r="F573" t="s">
        <v>549</v>
      </c>
      <c r="G573" t="s">
        <v>582</v>
      </c>
      <c r="H573" t="s">
        <v>835</v>
      </c>
      <c r="I573" t="s">
        <v>212</v>
      </c>
      <c r="J573" t="s">
        <v>213</v>
      </c>
      <c r="K573" t="s">
        <v>149</v>
      </c>
      <c r="M573" t="s">
        <v>76</v>
      </c>
      <c r="N573" t="s">
        <v>215</v>
      </c>
      <c r="O573" s="57">
        <v>46273.513784722221</v>
      </c>
      <c r="P573" s="57">
        <v>46274.527708333335</v>
      </c>
      <c r="Q573">
        <v>69386017</v>
      </c>
      <c r="S573">
        <v>146113147385</v>
      </c>
      <c r="T573" t="s">
        <v>3355</v>
      </c>
      <c r="U573" t="s">
        <v>6379</v>
      </c>
      <c r="V573" t="s">
        <v>3356</v>
      </c>
      <c r="Z573">
        <v>106.824617385864</v>
      </c>
      <c r="AA573">
        <v>-6.17131832546462</v>
      </c>
      <c r="AB573" t="s">
        <v>3357</v>
      </c>
      <c r="AC573" t="s">
        <v>284</v>
      </c>
      <c r="AL573" t="s">
        <v>217</v>
      </c>
      <c r="AM573" t="s">
        <v>3358</v>
      </c>
      <c r="AN573" t="s">
        <v>6</v>
      </c>
      <c r="AO573" s="57">
        <v>46243.517731481479</v>
      </c>
      <c r="AP573" s="57">
        <v>46274.458333333336</v>
      </c>
      <c r="AR573" t="s">
        <v>218</v>
      </c>
      <c r="AS573" t="s">
        <v>219</v>
      </c>
      <c r="AT573" t="s">
        <v>230</v>
      </c>
      <c r="AU573">
        <v>20260909</v>
      </c>
      <c r="AV573" t="s">
        <v>221</v>
      </c>
      <c r="AW573" t="s">
        <v>572</v>
      </c>
      <c r="AX573" t="s">
        <v>222</v>
      </c>
      <c r="BA573" s="57">
        <v>46274.458333333336</v>
      </c>
      <c r="BB573" t="s">
        <v>3358</v>
      </c>
      <c r="BC573">
        <v>2026</v>
      </c>
      <c r="BD573">
        <v>9</v>
      </c>
      <c r="BE573">
        <v>9</v>
      </c>
      <c r="BF573" s="6">
        <f t="shared" si="24"/>
        <v>46274</v>
      </c>
      <c r="BG573">
        <f t="shared" si="25"/>
        <v>-0.45833333333575865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1002564380</v>
      </c>
      <c r="C574">
        <v>3</v>
      </c>
      <c r="D574" t="s">
        <v>59</v>
      </c>
      <c r="E574">
        <v>4</v>
      </c>
      <c r="F574" t="s">
        <v>549</v>
      </c>
      <c r="G574" t="s">
        <v>582</v>
      </c>
      <c r="H574" t="s">
        <v>835</v>
      </c>
      <c r="I574" t="s">
        <v>212</v>
      </c>
      <c r="J574" t="s">
        <v>213</v>
      </c>
      <c r="K574" t="s">
        <v>149</v>
      </c>
      <c r="M574" t="s">
        <v>2154</v>
      </c>
      <c r="N574" t="s">
        <v>581</v>
      </c>
      <c r="O574" s="57">
        <v>46266.394189814811</v>
      </c>
      <c r="P574" s="57">
        <v>46268.571747685186</v>
      </c>
      <c r="Q574">
        <v>69381235</v>
      </c>
      <c r="R574">
        <v>2745059207</v>
      </c>
      <c r="S574">
        <v>146113146852</v>
      </c>
      <c r="T574" t="s">
        <v>1033</v>
      </c>
      <c r="U574" t="s">
        <v>1350</v>
      </c>
      <c r="V574" t="s">
        <v>1861</v>
      </c>
      <c r="Z574">
        <v>110.392316068968</v>
      </c>
      <c r="AA574">
        <v>-7.7757863593329999</v>
      </c>
      <c r="AB574" t="s">
        <v>1351</v>
      </c>
      <c r="AC574" t="s">
        <v>587</v>
      </c>
      <c r="AL574" t="s">
        <v>217</v>
      </c>
      <c r="AM574" t="s">
        <v>1862</v>
      </c>
      <c r="AN574" t="s">
        <v>6</v>
      </c>
      <c r="AO574" s="57">
        <v>46031.402905092589</v>
      </c>
      <c r="AP574" s="57">
        <v>46268.416666666664</v>
      </c>
      <c r="AR574" t="s">
        <v>14</v>
      </c>
      <c r="AS574" t="s">
        <v>219</v>
      </c>
      <c r="AT574" t="s">
        <v>230</v>
      </c>
      <c r="AV574" t="s">
        <v>2987</v>
      </c>
      <c r="AW574" t="s">
        <v>545</v>
      </c>
      <c r="AX574" t="s">
        <v>222</v>
      </c>
      <c r="BA574" s="57">
        <v>46268.416666666664</v>
      </c>
      <c r="BB574" t="s">
        <v>1862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:61">
      <c r="A575">
        <v>574</v>
      </c>
      <c r="B575">
        <v>1002570023</v>
      </c>
      <c r="C575">
        <v>3</v>
      </c>
      <c r="D575" t="s">
        <v>59</v>
      </c>
      <c r="E575">
        <v>4</v>
      </c>
      <c r="F575" t="s">
        <v>549</v>
      </c>
      <c r="G575" t="s">
        <v>582</v>
      </c>
      <c r="H575" t="s">
        <v>835</v>
      </c>
      <c r="I575" t="s">
        <v>212</v>
      </c>
      <c r="J575" t="s">
        <v>213</v>
      </c>
      <c r="K575" t="s">
        <v>149</v>
      </c>
      <c r="M575" t="s">
        <v>2154</v>
      </c>
      <c r="N575" t="s">
        <v>215</v>
      </c>
      <c r="O575" s="57">
        <v>46268.611620370371</v>
      </c>
      <c r="P575" s="57">
        <v>46269.63821759259</v>
      </c>
      <c r="Q575">
        <v>69383218</v>
      </c>
      <c r="S575">
        <v>146113147323</v>
      </c>
      <c r="T575" t="s">
        <v>2377</v>
      </c>
      <c r="U575" t="s">
        <v>2378</v>
      </c>
      <c r="V575" t="s">
        <v>2379</v>
      </c>
      <c r="Z575">
        <v>110.35731180000001</v>
      </c>
      <c r="AA575">
        <v>-7.7912204000000003</v>
      </c>
      <c r="AB575" t="s">
        <v>2380</v>
      </c>
      <c r="AC575" t="s">
        <v>225</v>
      </c>
      <c r="AL575" t="s">
        <v>217</v>
      </c>
      <c r="AM575" t="s">
        <v>2381</v>
      </c>
      <c r="AN575" t="s">
        <v>6</v>
      </c>
      <c r="AO575" s="57">
        <v>46090.621493055558</v>
      </c>
      <c r="AP575" s="57">
        <v>46269.541666666664</v>
      </c>
      <c r="AQ575" t="s">
        <v>2152</v>
      </c>
      <c r="AR575" t="s">
        <v>14</v>
      </c>
      <c r="AS575" t="s">
        <v>219</v>
      </c>
      <c r="AT575" t="s">
        <v>230</v>
      </c>
      <c r="AV575" t="s">
        <v>5559</v>
      </c>
      <c r="AW575" t="s">
        <v>545</v>
      </c>
      <c r="AX575" t="s">
        <v>222</v>
      </c>
      <c r="BA575" s="57">
        <v>46269.541666666664</v>
      </c>
      <c r="BB575" t="s">
        <v>2381</v>
      </c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:61">
      <c r="A576">
        <v>575</v>
      </c>
      <c r="B576">
        <v>1002582451</v>
      </c>
      <c r="C576">
        <v>3</v>
      </c>
      <c r="D576" t="s">
        <v>59</v>
      </c>
      <c r="E576">
        <v>4</v>
      </c>
      <c r="F576" t="s">
        <v>549</v>
      </c>
      <c r="G576" t="s">
        <v>582</v>
      </c>
      <c r="H576" t="s">
        <v>835</v>
      </c>
      <c r="I576" t="s">
        <v>212</v>
      </c>
      <c r="J576" t="s">
        <v>213</v>
      </c>
      <c r="K576" t="s">
        <v>149</v>
      </c>
      <c r="L576" t="s">
        <v>214</v>
      </c>
      <c r="M576" t="s">
        <v>224</v>
      </c>
      <c r="N576" t="s">
        <v>215</v>
      </c>
      <c r="O576" s="57">
        <v>46276.499965277777</v>
      </c>
      <c r="P576" s="57">
        <v>46279.47315972222</v>
      </c>
      <c r="Q576">
        <v>69388325</v>
      </c>
      <c r="S576">
        <v>146113147411</v>
      </c>
      <c r="T576" t="s">
        <v>7902</v>
      </c>
      <c r="U576" t="s">
        <v>7903</v>
      </c>
      <c r="V576" t="s">
        <v>7904</v>
      </c>
      <c r="Z576">
        <v>110.366929342327</v>
      </c>
      <c r="AA576">
        <v>-7.7905134696897198</v>
      </c>
      <c r="AB576" t="s">
        <v>7905</v>
      </c>
      <c r="AC576" t="s">
        <v>236</v>
      </c>
      <c r="AL576" t="s">
        <v>217</v>
      </c>
      <c r="AM576" t="s">
        <v>7906</v>
      </c>
      <c r="AN576" t="s">
        <v>6</v>
      </c>
      <c r="AO576" s="57">
        <v>46335.50681712963</v>
      </c>
      <c r="AP576" s="57">
        <v>46279.458333333336</v>
      </c>
      <c r="AR576" t="s">
        <v>18</v>
      </c>
      <c r="AS576" t="s">
        <v>219</v>
      </c>
      <c r="AT576" t="s">
        <v>230</v>
      </c>
      <c r="AV576" t="s">
        <v>226</v>
      </c>
      <c r="AW576" t="s">
        <v>885</v>
      </c>
      <c r="AX576" t="s">
        <v>222</v>
      </c>
      <c r="BA576" s="57">
        <v>46279.458333333336</v>
      </c>
      <c r="BB576" t="s">
        <v>7906</v>
      </c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:61">
      <c r="A577">
        <v>576</v>
      </c>
      <c r="B577">
        <v>1002572358</v>
      </c>
      <c r="C577">
        <v>3</v>
      </c>
      <c r="D577" t="s">
        <v>59</v>
      </c>
      <c r="E577">
        <v>4</v>
      </c>
      <c r="F577" t="s">
        <v>549</v>
      </c>
      <c r="G577" t="s">
        <v>582</v>
      </c>
      <c r="H577" t="s">
        <v>835</v>
      </c>
      <c r="I577" t="s">
        <v>212</v>
      </c>
      <c r="J577" t="s">
        <v>213</v>
      </c>
      <c r="K577" t="s">
        <v>149</v>
      </c>
      <c r="M577" t="s">
        <v>2151</v>
      </c>
      <c r="N577" t="s">
        <v>215</v>
      </c>
      <c r="O577" s="57">
        <v>46269.679097222222</v>
      </c>
      <c r="P577" s="57">
        <v>46272.479560185187</v>
      </c>
      <c r="Q577">
        <v>69384145</v>
      </c>
      <c r="S577">
        <v>146113147340</v>
      </c>
      <c r="T577" t="s">
        <v>5168</v>
      </c>
      <c r="U577" t="s">
        <v>5169</v>
      </c>
      <c r="V577" t="s">
        <v>5170</v>
      </c>
      <c r="Z577">
        <v>110.36597620000001</v>
      </c>
      <c r="AA577">
        <v>-7.7872149000000004</v>
      </c>
      <c r="AB577" t="s">
        <v>5171</v>
      </c>
      <c r="AC577" t="s">
        <v>285</v>
      </c>
      <c r="AL577" t="s">
        <v>217</v>
      </c>
      <c r="AM577" t="s">
        <v>5172</v>
      </c>
      <c r="AN577" t="s">
        <v>6</v>
      </c>
      <c r="AO577" s="57">
        <v>46121.684571759259</v>
      </c>
      <c r="AP577" s="57">
        <v>46272.333333333336</v>
      </c>
      <c r="AQ577" t="s">
        <v>2155</v>
      </c>
      <c r="AR577" t="s">
        <v>14</v>
      </c>
      <c r="AS577" t="s">
        <v>219</v>
      </c>
      <c r="AT577" t="s">
        <v>230</v>
      </c>
      <c r="AV577" t="s">
        <v>2153</v>
      </c>
      <c r="AW577" t="s">
        <v>1906</v>
      </c>
      <c r="AX577" t="s">
        <v>222</v>
      </c>
      <c r="BA577" s="57">
        <v>46272.333333333336</v>
      </c>
      <c r="BB577" t="s">
        <v>5172</v>
      </c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:61">
      <c r="A578">
        <v>577</v>
      </c>
      <c r="B578">
        <v>1002589264</v>
      </c>
      <c r="C578">
        <v>3</v>
      </c>
      <c r="D578" t="s">
        <v>59</v>
      </c>
      <c r="E578">
        <v>4</v>
      </c>
      <c r="F578" t="s">
        <v>549</v>
      </c>
      <c r="G578" t="s">
        <v>582</v>
      </c>
      <c r="H578" t="s">
        <v>835</v>
      </c>
      <c r="I578" t="s">
        <v>212</v>
      </c>
      <c r="J578" t="s">
        <v>213</v>
      </c>
      <c r="K578" t="s">
        <v>149</v>
      </c>
      <c r="M578" t="s">
        <v>239</v>
      </c>
      <c r="N578" t="s">
        <v>215</v>
      </c>
      <c r="O578" s="57">
        <v>46280.594375000001</v>
      </c>
      <c r="P578" s="57">
        <v>46280.762511574074</v>
      </c>
      <c r="Q578">
        <v>69390812</v>
      </c>
      <c r="S578">
        <v>146113147474</v>
      </c>
      <c r="T578" t="s">
        <v>7907</v>
      </c>
      <c r="U578" t="s">
        <v>7908</v>
      </c>
      <c r="V578" t="s">
        <v>7909</v>
      </c>
      <c r="Z578">
        <v>110.3834626</v>
      </c>
      <c r="AA578">
        <v>-7.7616037000000002</v>
      </c>
      <c r="AB578" t="s">
        <v>7910</v>
      </c>
      <c r="AC578" t="s">
        <v>284</v>
      </c>
      <c r="AL578" t="s">
        <v>217</v>
      </c>
      <c r="AM578" t="s">
        <v>7911</v>
      </c>
      <c r="AN578" t="s">
        <v>6</v>
      </c>
      <c r="AO578" t="s">
        <v>7394</v>
      </c>
      <c r="AP578" s="57">
        <v>46281.625</v>
      </c>
      <c r="AR578" t="s">
        <v>240</v>
      </c>
      <c r="AS578" t="s">
        <v>219</v>
      </c>
      <c r="AT578" t="s">
        <v>230</v>
      </c>
      <c r="AV578" t="s">
        <v>239</v>
      </c>
      <c r="AW578" t="s">
        <v>545</v>
      </c>
      <c r="AX578" t="s">
        <v>222</v>
      </c>
      <c r="BA578" s="57">
        <v>46281.625</v>
      </c>
      <c r="BB578" t="s">
        <v>7911</v>
      </c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:61">
      <c r="A579">
        <v>578</v>
      </c>
      <c r="B579">
        <v>1002589241</v>
      </c>
      <c r="C579">
        <v>3</v>
      </c>
      <c r="D579" t="s">
        <v>59</v>
      </c>
      <c r="E579">
        <v>4</v>
      </c>
      <c r="F579" t="s">
        <v>549</v>
      </c>
      <c r="G579" t="s">
        <v>582</v>
      </c>
      <c r="H579" t="s">
        <v>835</v>
      </c>
      <c r="I579" t="s">
        <v>212</v>
      </c>
      <c r="J579" t="s">
        <v>213</v>
      </c>
      <c r="K579" t="s">
        <v>149</v>
      </c>
      <c r="M579" t="s">
        <v>239</v>
      </c>
      <c r="N579" t="s">
        <v>215</v>
      </c>
      <c r="O579" s="57">
        <v>46280.591678240744</v>
      </c>
      <c r="P579" s="57">
        <v>46280.698622685188</v>
      </c>
      <c r="Q579">
        <v>69390827</v>
      </c>
      <c r="S579">
        <v>146113147473</v>
      </c>
      <c r="T579" t="s">
        <v>7912</v>
      </c>
      <c r="U579" t="s">
        <v>7913</v>
      </c>
      <c r="V579" t="s">
        <v>7914</v>
      </c>
      <c r="Z579">
        <v>110.3973745</v>
      </c>
      <c r="AA579">
        <v>-7.7677829999999997</v>
      </c>
      <c r="AB579" t="s">
        <v>7915</v>
      </c>
      <c r="AC579" t="s">
        <v>284</v>
      </c>
      <c r="AL579" t="s">
        <v>217</v>
      </c>
      <c r="AM579" t="s">
        <v>7916</v>
      </c>
      <c r="AN579" t="s">
        <v>6</v>
      </c>
      <c r="AO579" t="s">
        <v>7394</v>
      </c>
      <c r="AP579" s="57">
        <v>46281.625</v>
      </c>
      <c r="AR579" t="s">
        <v>240</v>
      </c>
      <c r="AS579" t="s">
        <v>219</v>
      </c>
      <c r="AT579" t="s">
        <v>230</v>
      </c>
      <c r="AV579" t="s">
        <v>239</v>
      </c>
      <c r="AW579" t="s">
        <v>544</v>
      </c>
      <c r="AX579" t="s">
        <v>222</v>
      </c>
      <c r="BA579" s="57">
        <v>46281.625</v>
      </c>
      <c r="BB579" t="s">
        <v>7916</v>
      </c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:61">
      <c r="A580">
        <v>579</v>
      </c>
      <c r="B580">
        <v>1002589128</v>
      </c>
      <c r="C580">
        <v>3</v>
      </c>
      <c r="D580" t="s">
        <v>59</v>
      </c>
      <c r="E580">
        <v>4</v>
      </c>
      <c r="F580" t="s">
        <v>549</v>
      </c>
      <c r="G580" t="s">
        <v>582</v>
      </c>
      <c r="H580" t="s">
        <v>835</v>
      </c>
      <c r="I580" t="s">
        <v>212</v>
      </c>
      <c r="J580" t="s">
        <v>213</v>
      </c>
      <c r="K580" t="s">
        <v>149</v>
      </c>
      <c r="M580" t="s">
        <v>541</v>
      </c>
      <c r="N580" t="s">
        <v>215</v>
      </c>
      <c r="O580" s="57">
        <v>46280.579594907409</v>
      </c>
      <c r="P580" s="57">
        <v>46280.790520833332</v>
      </c>
      <c r="Q580">
        <v>69390772</v>
      </c>
      <c r="R580">
        <v>2745059204</v>
      </c>
      <c r="S580">
        <v>146113147472</v>
      </c>
      <c r="T580" t="s">
        <v>7917</v>
      </c>
      <c r="U580" t="s">
        <v>7918</v>
      </c>
      <c r="Z580">
        <v>110.3726575</v>
      </c>
      <c r="AA580">
        <v>-7.7941384999999999</v>
      </c>
      <c r="AB580" t="s">
        <v>7919</v>
      </c>
      <c r="AC580" t="s">
        <v>284</v>
      </c>
      <c r="AO580" t="s">
        <v>7920</v>
      </c>
      <c r="AR580" t="s">
        <v>6</v>
      </c>
      <c r="AS580" t="s">
        <v>219</v>
      </c>
      <c r="AT580" t="s">
        <v>230</v>
      </c>
      <c r="AV580" t="s">
        <v>7172</v>
      </c>
      <c r="AW580" t="s">
        <v>1668</v>
      </c>
      <c r="AX580" t="s">
        <v>222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:61">
      <c r="A581">
        <v>580</v>
      </c>
      <c r="B581">
        <v>1002565015</v>
      </c>
      <c r="C581">
        <v>3</v>
      </c>
      <c r="D581" t="s">
        <v>59</v>
      </c>
      <c r="E581">
        <v>4</v>
      </c>
      <c r="F581" t="s">
        <v>549</v>
      </c>
      <c r="G581" t="s">
        <v>825</v>
      </c>
      <c r="H581" t="s">
        <v>830</v>
      </c>
      <c r="I581" t="s">
        <v>212</v>
      </c>
      <c r="J581" t="s">
        <v>213</v>
      </c>
      <c r="K581" t="s">
        <v>149</v>
      </c>
      <c r="M581" t="s">
        <v>76</v>
      </c>
      <c r="N581" t="s">
        <v>215</v>
      </c>
      <c r="O581" s="57">
        <v>46266.473043981481</v>
      </c>
      <c r="P581" s="57">
        <v>46267.561319444445</v>
      </c>
      <c r="Q581">
        <v>69381380</v>
      </c>
      <c r="S581">
        <v>146129128456</v>
      </c>
      <c r="T581" t="s">
        <v>1289</v>
      </c>
      <c r="U581" t="s">
        <v>2067</v>
      </c>
      <c r="V581" t="s">
        <v>1290</v>
      </c>
      <c r="Z581">
        <v>110.363086736611</v>
      </c>
      <c r="AA581">
        <v>-7.9457943388721004</v>
      </c>
      <c r="AB581" t="s">
        <v>1291</v>
      </c>
      <c r="AC581" t="s">
        <v>285</v>
      </c>
      <c r="AL581" t="s">
        <v>217</v>
      </c>
      <c r="AM581" t="s">
        <v>1292</v>
      </c>
      <c r="AN581" t="s">
        <v>6</v>
      </c>
      <c r="AO581" s="57">
        <v>46031.475810185184</v>
      </c>
      <c r="AP581" s="57">
        <v>46267.625</v>
      </c>
      <c r="AR581" t="s">
        <v>218</v>
      </c>
      <c r="AS581" t="s">
        <v>219</v>
      </c>
      <c r="AT581" t="s">
        <v>230</v>
      </c>
      <c r="AU581">
        <v>20260902</v>
      </c>
      <c r="AV581" t="s">
        <v>221</v>
      </c>
      <c r="AW581" t="s">
        <v>560</v>
      </c>
      <c r="AX581" t="s">
        <v>222</v>
      </c>
      <c r="BA581" s="57">
        <v>46267.625</v>
      </c>
      <c r="BB581" t="s">
        <v>1292</v>
      </c>
      <c r="BC581">
        <v>2026</v>
      </c>
      <c r="BD581">
        <v>9</v>
      </c>
      <c r="BE581">
        <v>2</v>
      </c>
      <c r="BF581" s="6">
        <f t="shared" si="27"/>
        <v>46267</v>
      </c>
      <c r="BG581">
        <f t="shared" si="28"/>
        <v>-0.625</v>
      </c>
      <c r="BH581" t="str">
        <f t="shared" si="29"/>
        <v>COMPLY</v>
      </c>
      <c r="BI581" t="e">
        <f>VLOOKUP(H581,Sheet2!$A$1:$B$270,2,FALSE)</f>
        <v>#N/A</v>
      </c>
    </row>
    <row r="582" spans="1:61">
      <c r="A582">
        <v>581</v>
      </c>
      <c r="B582">
        <v>1002566869</v>
      </c>
      <c r="C582">
        <v>3</v>
      </c>
      <c r="D582" t="s">
        <v>59</v>
      </c>
      <c r="E582">
        <v>4</v>
      </c>
      <c r="F582" t="s">
        <v>549</v>
      </c>
      <c r="G582" t="s">
        <v>825</v>
      </c>
      <c r="H582" t="s">
        <v>830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46267.400648148148</v>
      </c>
      <c r="P582" s="57">
        <v>46268.600648148145</v>
      </c>
      <c r="Q582">
        <v>69382038</v>
      </c>
      <c r="S582">
        <v>146129128792</v>
      </c>
      <c r="T582" t="s">
        <v>1725</v>
      </c>
      <c r="U582" t="s">
        <v>1726</v>
      </c>
      <c r="V582" t="s">
        <v>1727</v>
      </c>
      <c r="Z582">
        <v>110.348877</v>
      </c>
      <c r="AA582">
        <v>-7.8289010000000001</v>
      </c>
      <c r="AB582" t="s">
        <v>1728</v>
      </c>
      <c r="AC582" t="s">
        <v>236</v>
      </c>
      <c r="AL582" t="s">
        <v>217</v>
      </c>
      <c r="AM582" t="s">
        <v>1729</v>
      </c>
      <c r="AN582" t="s">
        <v>6</v>
      </c>
      <c r="AO582" s="57">
        <v>46062.402870370373</v>
      </c>
      <c r="AP582" s="57">
        <v>46268.416666666664</v>
      </c>
      <c r="AR582" t="s">
        <v>218</v>
      </c>
      <c r="AS582" t="s">
        <v>219</v>
      </c>
      <c r="AT582" t="s">
        <v>230</v>
      </c>
      <c r="AU582">
        <v>20260903</v>
      </c>
      <c r="AV582" t="s">
        <v>221</v>
      </c>
      <c r="AW582" t="s">
        <v>881</v>
      </c>
      <c r="AX582" t="s">
        <v>222</v>
      </c>
      <c r="BA582" s="57">
        <v>46268.416666666664</v>
      </c>
      <c r="BB582" t="s">
        <v>1729</v>
      </c>
      <c r="BC582">
        <v>2026</v>
      </c>
      <c r="BD582">
        <v>9</v>
      </c>
      <c r="BE582">
        <v>3</v>
      </c>
      <c r="BF582" s="6">
        <f t="shared" si="27"/>
        <v>46268</v>
      </c>
      <c r="BG582">
        <f t="shared" si="28"/>
        <v>-0.41666666666424135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1002568591</v>
      </c>
      <c r="C583">
        <v>3</v>
      </c>
      <c r="D583" t="s">
        <v>59</v>
      </c>
      <c r="E583">
        <v>4</v>
      </c>
      <c r="F583" t="s">
        <v>549</v>
      </c>
      <c r="G583" t="s">
        <v>825</v>
      </c>
      <c r="H583" t="s">
        <v>830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46267.827037037037</v>
      </c>
      <c r="P583" s="57">
        <v>46268.563298611109</v>
      </c>
      <c r="Q583">
        <v>69382642</v>
      </c>
      <c r="S583">
        <v>146129128815</v>
      </c>
      <c r="T583" t="s">
        <v>1698</v>
      </c>
      <c r="U583" t="s">
        <v>2892</v>
      </c>
      <c r="V583" t="s">
        <v>1699</v>
      </c>
      <c r="Z583">
        <v>110.4164993</v>
      </c>
      <c r="AA583">
        <v>-7.8764792999999997</v>
      </c>
      <c r="AB583" t="s">
        <v>1700</v>
      </c>
      <c r="AC583" t="s">
        <v>236</v>
      </c>
      <c r="AL583" t="s">
        <v>217</v>
      </c>
      <c r="AM583" t="s">
        <v>1701</v>
      </c>
      <c r="AN583" t="s">
        <v>6</v>
      </c>
      <c r="AO583" s="57">
        <v>46062.829826388886</v>
      </c>
      <c r="AP583" s="57">
        <v>46269.333333333336</v>
      </c>
      <c r="AR583" t="s">
        <v>218</v>
      </c>
      <c r="AS583" t="s">
        <v>219</v>
      </c>
      <c r="AT583" t="s">
        <v>230</v>
      </c>
      <c r="AU583">
        <v>20260903</v>
      </c>
      <c r="AV583" t="s">
        <v>221</v>
      </c>
      <c r="AW583" t="s">
        <v>886</v>
      </c>
      <c r="AX583" t="s">
        <v>222</v>
      </c>
      <c r="BA583" s="57">
        <v>46269.333333333336</v>
      </c>
      <c r="BB583" t="s">
        <v>1701</v>
      </c>
      <c r="BC583">
        <v>2026</v>
      </c>
      <c r="BD583">
        <v>9</v>
      </c>
      <c r="BE583">
        <v>3</v>
      </c>
      <c r="BF583" s="6">
        <f t="shared" si="27"/>
        <v>46268</v>
      </c>
      <c r="BG583">
        <f t="shared" si="28"/>
        <v>-1.3333333333357587</v>
      </c>
      <c r="BH583" t="str">
        <f t="shared" si="29"/>
        <v>COMPLY</v>
      </c>
      <c r="BI583" t="e">
        <f>VLOOKUP(H583,Sheet2!$A$1:$B$270,2,FALSE)</f>
        <v>#N/A</v>
      </c>
    </row>
    <row r="584" spans="1:61">
      <c r="A584">
        <v>583</v>
      </c>
      <c r="B584">
        <v>1002575366</v>
      </c>
      <c r="C584">
        <v>3</v>
      </c>
      <c r="D584" t="s">
        <v>59</v>
      </c>
      <c r="E584">
        <v>4</v>
      </c>
      <c r="F584" t="s">
        <v>549</v>
      </c>
      <c r="G584" t="s">
        <v>825</v>
      </c>
      <c r="H584" t="s">
        <v>830</v>
      </c>
      <c r="I584" t="s">
        <v>212</v>
      </c>
      <c r="J584" t="s">
        <v>213</v>
      </c>
      <c r="K584" t="s">
        <v>149</v>
      </c>
      <c r="M584" t="s">
        <v>76</v>
      </c>
      <c r="N584" t="s">
        <v>215</v>
      </c>
      <c r="O584" s="57">
        <v>46272.622800925928</v>
      </c>
      <c r="P584" s="57">
        <v>46272.717534722222</v>
      </c>
      <c r="Q584">
        <v>69375204</v>
      </c>
      <c r="S584">
        <v>146129128845</v>
      </c>
      <c r="T584" t="s">
        <v>4110</v>
      </c>
      <c r="U584" t="s">
        <v>4111</v>
      </c>
      <c r="V584" t="s">
        <v>4112</v>
      </c>
      <c r="Z584">
        <v>110.373041519811</v>
      </c>
      <c r="AA584">
        <v>-7.9035367273123196</v>
      </c>
      <c r="AB584" t="s">
        <v>4113</v>
      </c>
      <c r="AC584" t="s">
        <v>225</v>
      </c>
      <c r="AL584" t="s">
        <v>217</v>
      </c>
      <c r="AM584" t="s">
        <v>4114</v>
      </c>
      <c r="AN584" t="s">
        <v>6</v>
      </c>
      <c r="AO584" s="57">
        <v>46212.632013888891</v>
      </c>
      <c r="AR584" t="s">
        <v>218</v>
      </c>
      <c r="AS584" t="s">
        <v>219</v>
      </c>
      <c r="AT584" t="s">
        <v>230</v>
      </c>
      <c r="AU584">
        <v>20260907</v>
      </c>
      <c r="AV584" t="s">
        <v>221</v>
      </c>
      <c r="AW584" t="s">
        <v>4115</v>
      </c>
      <c r="AX584" t="s">
        <v>222</v>
      </c>
      <c r="BA584" s="57">
        <v>46272.291666666664</v>
      </c>
      <c r="BB584" t="s">
        <v>4114</v>
      </c>
      <c r="BC584">
        <v>2026</v>
      </c>
      <c r="BD584">
        <v>9</v>
      </c>
      <c r="BE584">
        <v>7</v>
      </c>
      <c r="BF584" s="6">
        <f t="shared" si="27"/>
        <v>46272</v>
      </c>
      <c r="BG584">
        <f t="shared" si="28"/>
        <v>-0.29166666666424135</v>
      </c>
      <c r="BH584" t="str">
        <f t="shared" si="29"/>
        <v>COMPLY</v>
      </c>
      <c r="BI584" t="e">
        <f>VLOOKUP(H584,Sheet2!$A$1:$B$270,2,FALSE)</f>
        <v>#N/A</v>
      </c>
    </row>
    <row r="585" spans="1:61">
      <c r="A585">
        <v>584</v>
      </c>
      <c r="B585">
        <v>1002582650</v>
      </c>
      <c r="C585">
        <v>3</v>
      </c>
      <c r="D585" t="s">
        <v>59</v>
      </c>
      <c r="E585">
        <v>4</v>
      </c>
      <c r="F585" t="s">
        <v>549</v>
      </c>
      <c r="G585" t="s">
        <v>825</v>
      </c>
      <c r="H585" t="s">
        <v>830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46276.570787037039</v>
      </c>
      <c r="P585" s="57">
        <v>46277.65415509259</v>
      </c>
      <c r="Q585">
        <v>69388395</v>
      </c>
      <c r="S585">
        <v>146129128594</v>
      </c>
      <c r="T585" t="s">
        <v>7921</v>
      </c>
      <c r="U585" t="s">
        <v>7922</v>
      </c>
      <c r="V585" t="s">
        <v>7923</v>
      </c>
      <c r="Z585">
        <v>110.343485</v>
      </c>
      <c r="AA585">
        <v>-7.8417899999999996</v>
      </c>
      <c r="AB585" t="s">
        <v>7924</v>
      </c>
      <c r="AC585" t="s">
        <v>236</v>
      </c>
      <c r="AL585" t="s">
        <v>217</v>
      </c>
      <c r="AM585" t="s">
        <v>7925</v>
      </c>
      <c r="AN585" t="s">
        <v>6</v>
      </c>
      <c r="AO585" s="57">
        <v>46335.580138888887</v>
      </c>
      <c r="AP585" s="57">
        <v>46277.458333333336</v>
      </c>
      <c r="AR585" t="s">
        <v>218</v>
      </c>
      <c r="AS585" t="s">
        <v>219</v>
      </c>
      <c r="AT585" t="s">
        <v>230</v>
      </c>
      <c r="AU585">
        <v>20260912</v>
      </c>
      <c r="AV585" t="s">
        <v>221</v>
      </c>
      <c r="AW585" t="s">
        <v>889</v>
      </c>
      <c r="AX585" t="s">
        <v>222</v>
      </c>
      <c r="BA585" s="57">
        <v>46277.458333333336</v>
      </c>
      <c r="BB585" t="s">
        <v>7925</v>
      </c>
      <c r="BC585">
        <v>2026</v>
      </c>
      <c r="BD585">
        <v>9</v>
      </c>
      <c r="BE585">
        <v>12</v>
      </c>
      <c r="BF585" s="6">
        <f t="shared" si="27"/>
        <v>46277</v>
      </c>
      <c r="BG585">
        <f t="shared" si="28"/>
        <v>-0.45833333333575865</v>
      </c>
      <c r="BH585" t="str">
        <f t="shared" si="29"/>
        <v>COMPLY</v>
      </c>
      <c r="BI585" t="e">
        <f>VLOOKUP(H585,Sheet2!$A$1:$B$270,2,FALSE)</f>
        <v>#N/A</v>
      </c>
    </row>
    <row r="586" spans="1:61">
      <c r="A586">
        <v>585</v>
      </c>
      <c r="B586">
        <v>1002567782</v>
      </c>
      <c r="C586">
        <v>3</v>
      </c>
      <c r="D586" t="s">
        <v>59</v>
      </c>
      <c r="E586">
        <v>4</v>
      </c>
      <c r="F586" t="s">
        <v>549</v>
      </c>
      <c r="G586" t="s">
        <v>1691</v>
      </c>
      <c r="H586" t="s">
        <v>1692</v>
      </c>
      <c r="I586" t="s">
        <v>212</v>
      </c>
      <c r="J586" t="s">
        <v>213</v>
      </c>
      <c r="K586" t="s">
        <v>149</v>
      </c>
      <c r="M586" t="s">
        <v>76</v>
      </c>
      <c r="N586" t="s">
        <v>215</v>
      </c>
      <c r="O586" s="57">
        <v>46267.589583333334</v>
      </c>
      <c r="P586" s="57">
        <v>46268.980370370373</v>
      </c>
      <c r="Q586">
        <v>69382383</v>
      </c>
      <c r="S586">
        <v>146136130378</v>
      </c>
      <c r="T586" t="s">
        <v>1693</v>
      </c>
      <c r="U586" t="s">
        <v>1694</v>
      </c>
      <c r="V586" t="s">
        <v>1695</v>
      </c>
      <c r="Z586">
        <v>110.281480550765</v>
      </c>
      <c r="AA586">
        <v>-7.7203847643879797</v>
      </c>
      <c r="AB586" t="s">
        <v>1696</v>
      </c>
      <c r="AC586" t="s">
        <v>285</v>
      </c>
      <c r="AL586" t="s">
        <v>217</v>
      </c>
      <c r="AM586" t="s">
        <v>1697</v>
      </c>
      <c r="AN586" t="s">
        <v>6</v>
      </c>
      <c r="AO586" s="57">
        <v>46062.590219907404</v>
      </c>
      <c r="AP586" s="57">
        <v>46268.625</v>
      </c>
      <c r="AR586" t="s">
        <v>218</v>
      </c>
      <c r="AS586" t="s">
        <v>219</v>
      </c>
      <c r="AT586" t="s">
        <v>230</v>
      </c>
      <c r="AU586">
        <v>20260903</v>
      </c>
      <c r="AV586" t="s">
        <v>221</v>
      </c>
      <c r="AW586" t="s">
        <v>560</v>
      </c>
      <c r="AX586" t="s">
        <v>222</v>
      </c>
      <c r="BA586" s="57">
        <v>46268.625</v>
      </c>
      <c r="BB586" t="s">
        <v>1697</v>
      </c>
      <c r="BC586">
        <v>2026</v>
      </c>
      <c r="BD586">
        <v>9</v>
      </c>
      <c r="BE586">
        <v>3</v>
      </c>
      <c r="BF586" s="6">
        <f t="shared" si="27"/>
        <v>46268</v>
      </c>
      <c r="BG586">
        <f t="shared" si="28"/>
        <v>-0.625</v>
      </c>
      <c r="BH586" t="str">
        <f t="shared" si="29"/>
        <v>COMPLY</v>
      </c>
      <c r="BI586" t="e">
        <f>VLOOKUP(H586,Sheet2!$A$1:$B$270,2,FALSE)</f>
        <v>#N/A</v>
      </c>
    </row>
    <row r="587" spans="1:61">
      <c r="A587">
        <v>586</v>
      </c>
      <c r="B587">
        <v>1002568931</v>
      </c>
      <c r="C587">
        <v>3</v>
      </c>
      <c r="D587" t="s">
        <v>59</v>
      </c>
      <c r="E587">
        <v>4</v>
      </c>
      <c r="F587" t="s">
        <v>549</v>
      </c>
      <c r="G587" t="s">
        <v>1691</v>
      </c>
      <c r="H587" t="s">
        <v>1692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46268.395787037036</v>
      </c>
      <c r="P587" s="57">
        <v>46269.680821759262</v>
      </c>
      <c r="Q587">
        <v>69382828</v>
      </c>
      <c r="S587">
        <v>146136130387</v>
      </c>
      <c r="T587" t="s">
        <v>2899</v>
      </c>
      <c r="U587" t="s">
        <v>2900</v>
      </c>
      <c r="V587" t="s">
        <v>2901</v>
      </c>
      <c r="Z587">
        <v>110.254983</v>
      </c>
      <c r="AA587">
        <v>-7.6879879999999998</v>
      </c>
      <c r="AB587" t="s">
        <v>2902</v>
      </c>
      <c r="AC587" t="s">
        <v>236</v>
      </c>
      <c r="AL587" t="s">
        <v>217</v>
      </c>
      <c r="AM587" t="s">
        <v>2903</v>
      </c>
      <c r="AN587" t="s">
        <v>6</v>
      </c>
      <c r="AO587" s="57">
        <v>46090.402800925927</v>
      </c>
      <c r="AP587" s="57">
        <v>46269.333333333336</v>
      </c>
      <c r="AR587" t="s">
        <v>218</v>
      </c>
      <c r="AS587" t="s">
        <v>219</v>
      </c>
      <c r="AT587" t="s">
        <v>230</v>
      </c>
      <c r="AU587">
        <v>20260904</v>
      </c>
      <c r="AV587" t="s">
        <v>221</v>
      </c>
      <c r="AW587" t="s">
        <v>2320</v>
      </c>
      <c r="AX587" t="s">
        <v>222</v>
      </c>
      <c r="BA587" s="57">
        <v>46269.333333333336</v>
      </c>
      <c r="BB587" t="s">
        <v>2903</v>
      </c>
      <c r="BC587">
        <v>2026</v>
      </c>
      <c r="BD587">
        <v>9</v>
      </c>
      <c r="BE587">
        <v>4</v>
      </c>
      <c r="BF587" s="6">
        <f t="shared" si="27"/>
        <v>46269</v>
      </c>
      <c r="BG587">
        <f t="shared" si="28"/>
        <v>-0.33333333333575865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587</v>
      </c>
      <c r="B588">
        <v>1002574994</v>
      </c>
      <c r="C588">
        <v>3</v>
      </c>
      <c r="D588" t="s">
        <v>59</v>
      </c>
      <c r="E588">
        <v>4</v>
      </c>
      <c r="F588" t="s">
        <v>549</v>
      </c>
      <c r="G588" t="s">
        <v>1691</v>
      </c>
      <c r="H588" t="s">
        <v>1692</v>
      </c>
      <c r="I588" t="s">
        <v>212</v>
      </c>
      <c r="J588" t="s">
        <v>213</v>
      </c>
      <c r="K588" t="s">
        <v>149</v>
      </c>
      <c r="M588" t="s">
        <v>76</v>
      </c>
      <c r="N588" t="s">
        <v>215</v>
      </c>
      <c r="O588" s="57">
        <v>46272.567349537036</v>
      </c>
      <c r="P588" s="57">
        <v>46272.636805555558</v>
      </c>
      <c r="Q588">
        <v>69383976</v>
      </c>
      <c r="R588">
        <v>2745043043</v>
      </c>
      <c r="S588">
        <v>146136130419</v>
      </c>
      <c r="T588" t="s">
        <v>3992</v>
      </c>
      <c r="U588" t="s">
        <v>3993</v>
      </c>
      <c r="V588" t="s">
        <v>3994</v>
      </c>
      <c r="Z588">
        <v>110.283794</v>
      </c>
      <c r="AA588">
        <v>-7.8096199999999998</v>
      </c>
      <c r="AB588" t="s">
        <v>3995</v>
      </c>
      <c r="AC588" t="s">
        <v>284</v>
      </c>
      <c r="AL588" t="s">
        <v>217</v>
      </c>
      <c r="AM588" t="s">
        <v>3996</v>
      </c>
      <c r="AN588" t="s">
        <v>6</v>
      </c>
      <c r="AO588" s="57">
        <v>46212.56958333333</v>
      </c>
      <c r="AR588" t="s">
        <v>218</v>
      </c>
      <c r="AS588" t="s">
        <v>219</v>
      </c>
      <c r="AT588" t="s">
        <v>230</v>
      </c>
      <c r="AU588">
        <v>20260907</v>
      </c>
      <c r="AV588" t="s">
        <v>221</v>
      </c>
      <c r="AW588" t="s">
        <v>585</v>
      </c>
      <c r="AX588" t="s">
        <v>222</v>
      </c>
      <c r="BA588" s="57">
        <v>46272.291666666664</v>
      </c>
      <c r="BB588" t="s">
        <v>3996</v>
      </c>
      <c r="BC588">
        <v>2026</v>
      </c>
      <c r="BD588">
        <v>9</v>
      </c>
      <c r="BE588">
        <v>7</v>
      </c>
      <c r="BF588" s="6">
        <f t="shared" si="27"/>
        <v>46272</v>
      </c>
      <c r="BG588">
        <f t="shared" si="28"/>
        <v>-0.29166666666424135</v>
      </c>
      <c r="BH588" t="str">
        <f t="shared" si="29"/>
        <v>COMPLY</v>
      </c>
      <c r="BI588" t="e">
        <f>VLOOKUP(H588,Sheet2!$A$1:$B$270,2,FALSE)</f>
        <v>#N/A</v>
      </c>
    </row>
    <row r="589" spans="1:61">
      <c r="A589">
        <v>588</v>
      </c>
      <c r="B589">
        <v>1002576408</v>
      </c>
      <c r="C589">
        <v>3</v>
      </c>
      <c r="D589" t="s">
        <v>59</v>
      </c>
      <c r="E589">
        <v>4</v>
      </c>
      <c r="F589" t="s">
        <v>549</v>
      </c>
      <c r="G589" t="s">
        <v>1691</v>
      </c>
      <c r="H589" t="s">
        <v>1692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46273.42287037037</v>
      </c>
      <c r="P589" s="57">
        <v>46273.655023148145</v>
      </c>
      <c r="Q589">
        <v>69385838</v>
      </c>
      <c r="S589">
        <v>146136130428</v>
      </c>
      <c r="T589" t="s">
        <v>3754</v>
      </c>
      <c r="U589" t="s">
        <v>3755</v>
      </c>
      <c r="V589" t="s">
        <v>3756</v>
      </c>
      <c r="Z589">
        <v>110.280351</v>
      </c>
      <c r="AA589">
        <v>-7.722766</v>
      </c>
      <c r="AB589" t="s">
        <v>3757</v>
      </c>
      <c r="AC589" t="s">
        <v>236</v>
      </c>
      <c r="AL589" t="s">
        <v>217</v>
      </c>
      <c r="AM589" t="s">
        <v>3758</v>
      </c>
      <c r="AN589" t="s">
        <v>6</v>
      </c>
      <c r="AO589" s="57">
        <v>46243.423483796294</v>
      </c>
      <c r="AP589" s="57">
        <v>46274.333333333336</v>
      </c>
      <c r="AR589" t="s">
        <v>218</v>
      </c>
      <c r="AS589" t="s">
        <v>219</v>
      </c>
      <c r="AT589" t="s">
        <v>230</v>
      </c>
      <c r="AU589">
        <v>20260908</v>
      </c>
      <c r="AV589" t="s">
        <v>221</v>
      </c>
      <c r="AW589" t="s">
        <v>886</v>
      </c>
      <c r="AX589" t="s">
        <v>222</v>
      </c>
      <c r="BA589" s="57">
        <v>46274.333333333336</v>
      </c>
      <c r="BB589" t="s">
        <v>3758</v>
      </c>
      <c r="BC589">
        <v>2026</v>
      </c>
      <c r="BD589">
        <v>9</v>
      </c>
      <c r="BE589">
        <v>8</v>
      </c>
      <c r="BF589" s="6">
        <f t="shared" si="27"/>
        <v>46273</v>
      </c>
      <c r="BG589">
        <f t="shared" si="28"/>
        <v>-1.3333333333357587</v>
      </c>
      <c r="BH589" t="str">
        <f t="shared" si="29"/>
        <v>COMPLY</v>
      </c>
      <c r="BI589" t="e">
        <f>VLOOKUP(H589,Sheet2!$A$1:$B$270,2,FALSE)</f>
        <v>#N/A</v>
      </c>
    </row>
    <row r="590" spans="1:61">
      <c r="A590">
        <v>589</v>
      </c>
      <c r="B590">
        <v>1002571923</v>
      </c>
      <c r="C590">
        <v>3</v>
      </c>
      <c r="D590" t="s">
        <v>59</v>
      </c>
      <c r="E590">
        <v>4</v>
      </c>
      <c r="F590" t="s">
        <v>549</v>
      </c>
      <c r="G590" t="s">
        <v>1691</v>
      </c>
      <c r="H590" t="s">
        <v>1692</v>
      </c>
      <c r="I590" t="s">
        <v>212</v>
      </c>
      <c r="J590" t="s">
        <v>213</v>
      </c>
      <c r="K590" t="s">
        <v>149</v>
      </c>
      <c r="L590" t="s">
        <v>1748</v>
      </c>
      <c r="M590" t="s">
        <v>2154</v>
      </c>
      <c r="N590" t="s">
        <v>215</v>
      </c>
      <c r="O590" s="57">
        <v>46269.608310185184</v>
      </c>
      <c r="P590" s="57">
        <v>46272.567337962966</v>
      </c>
      <c r="Q590">
        <v>69383976</v>
      </c>
      <c r="R590">
        <v>2745043043</v>
      </c>
      <c r="S590">
        <v>146136130060</v>
      </c>
      <c r="T590" t="s">
        <v>3992</v>
      </c>
      <c r="U590" t="s">
        <v>5491</v>
      </c>
      <c r="V590" t="s">
        <v>5492</v>
      </c>
      <c r="Z590">
        <v>110.28434300000001</v>
      </c>
      <c r="AA590">
        <v>-7.80952</v>
      </c>
      <c r="AB590" t="s">
        <v>3995</v>
      </c>
      <c r="AC590" t="s">
        <v>236</v>
      </c>
      <c r="AL590" t="s">
        <v>217</v>
      </c>
      <c r="AM590" t="s">
        <v>5493</v>
      </c>
      <c r="AN590" t="s">
        <v>6</v>
      </c>
      <c r="AO590" s="57">
        <v>46121.611157407409</v>
      </c>
      <c r="AP590" s="57">
        <v>46271.541666666664</v>
      </c>
      <c r="AQ590" t="s">
        <v>2172</v>
      </c>
      <c r="AR590" t="s">
        <v>14</v>
      </c>
      <c r="AS590" t="s">
        <v>219</v>
      </c>
      <c r="AT590" t="s">
        <v>230</v>
      </c>
      <c r="AV590" t="s">
        <v>5494</v>
      </c>
      <c r="AW590" t="s">
        <v>4706</v>
      </c>
      <c r="AX590" t="s">
        <v>222</v>
      </c>
      <c r="BA590" s="57">
        <v>46271.541666666664</v>
      </c>
      <c r="BB590" t="s">
        <v>5493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:61">
      <c r="A591">
        <v>590</v>
      </c>
      <c r="B591">
        <v>1002577710</v>
      </c>
      <c r="C591">
        <v>3</v>
      </c>
      <c r="D591" t="s">
        <v>59</v>
      </c>
      <c r="E591">
        <v>4</v>
      </c>
      <c r="F591" t="s">
        <v>549</v>
      </c>
      <c r="G591" t="s">
        <v>1691</v>
      </c>
      <c r="H591" t="s">
        <v>2326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46273.729120370372</v>
      </c>
      <c r="P591" s="57">
        <v>46274.726006944446</v>
      </c>
      <c r="Q591">
        <v>69386416</v>
      </c>
      <c r="S591">
        <v>146145133031</v>
      </c>
      <c r="T591" t="s">
        <v>3328</v>
      </c>
      <c r="U591" t="s">
        <v>6376</v>
      </c>
      <c r="V591" t="s">
        <v>3329</v>
      </c>
      <c r="Z591">
        <v>110.50243561567</v>
      </c>
      <c r="AA591">
        <v>-7.7257712701566099</v>
      </c>
      <c r="AB591" t="s">
        <v>3330</v>
      </c>
      <c r="AC591" t="s">
        <v>236</v>
      </c>
      <c r="AL591" t="s">
        <v>217</v>
      </c>
      <c r="AM591" t="s">
        <v>3331</v>
      </c>
      <c r="AN591" t="s">
        <v>6</v>
      </c>
      <c r="AO591" s="57">
        <v>46243.735972222225</v>
      </c>
      <c r="AP591" s="57">
        <v>46275.458333333336</v>
      </c>
      <c r="AR591" t="s">
        <v>218</v>
      </c>
      <c r="AS591" t="s">
        <v>2332</v>
      </c>
      <c r="AT591" t="s">
        <v>230</v>
      </c>
      <c r="AU591">
        <v>20260909</v>
      </c>
      <c r="AV591" t="s">
        <v>221</v>
      </c>
      <c r="AW591" t="s">
        <v>884</v>
      </c>
      <c r="AX591" t="s">
        <v>222</v>
      </c>
      <c r="BA591" s="57">
        <v>46275.458333333336</v>
      </c>
      <c r="BB591" t="s">
        <v>3331</v>
      </c>
      <c r="BC591">
        <v>2026</v>
      </c>
      <c r="BD591">
        <v>9</v>
      </c>
      <c r="BE591">
        <v>9</v>
      </c>
      <c r="BF591" s="6">
        <f t="shared" si="27"/>
        <v>46274</v>
      </c>
      <c r="BG591">
        <f t="shared" si="28"/>
        <v>-1.4583333333357587</v>
      </c>
      <c r="BH591" t="str">
        <f t="shared" si="29"/>
        <v>COMPLY</v>
      </c>
      <c r="BI591" t="e">
        <f>VLOOKUP(H591,Sheet2!$A$1:$B$270,2,FALSE)</f>
        <v>#N/A</v>
      </c>
    </row>
    <row r="592" spans="1:61">
      <c r="A592">
        <v>591</v>
      </c>
      <c r="B592">
        <v>1002574318</v>
      </c>
      <c r="C592">
        <v>3</v>
      </c>
      <c r="D592" t="s">
        <v>59</v>
      </c>
      <c r="E592">
        <v>4</v>
      </c>
      <c r="F592" t="s">
        <v>549</v>
      </c>
      <c r="G592" t="s">
        <v>1691</v>
      </c>
      <c r="H592" t="s">
        <v>2326</v>
      </c>
      <c r="I592" t="s">
        <v>212</v>
      </c>
      <c r="J592" t="s">
        <v>213</v>
      </c>
      <c r="K592" t="s">
        <v>149</v>
      </c>
      <c r="L592" t="s">
        <v>214</v>
      </c>
      <c r="M592" t="s">
        <v>2154</v>
      </c>
      <c r="N592" t="s">
        <v>215</v>
      </c>
      <c r="O592" s="57">
        <v>46272.43953703704</v>
      </c>
      <c r="P592" s="57">
        <v>46273.645231481481</v>
      </c>
      <c r="Q592">
        <v>69385088</v>
      </c>
      <c r="S592">
        <v>146145133014</v>
      </c>
      <c r="T592" t="s">
        <v>3854</v>
      </c>
      <c r="U592" t="s">
        <v>5447</v>
      </c>
      <c r="V592" t="s">
        <v>5448</v>
      </c>
      <c r="Z592">
        <v>110.49079500000001</v>
      </c>
      <c r="AA592">
        <v>-7.6949050000000003</v>
      </c>
      <c r="AB592" t="s">
        <v>3857</v>
      </c>
      <c r="AC592" t="s">
        <v>236</v>
      </c>
      <c r="AL592" t="s">
        <v>217</v>
      </c>
      <c r="AM592" t="s">
        <v>5449</v>
      </c>
      <c r="AN592" t="s">
        <v>6</v>
      </c>
      <c r="AO592" s="57">
        <v>46212.444421296299</v>
      </c>
      <c r="AP592" s="57">
        <v>46273.333333333336</v>
      </c>
      <c r="AR592" t="s">
        <v>14</v>
      </c>
      <c r="AS592" t="s">
        <v>2332</v>
      </c>
      <c r="AT592" t="s">
        <v>230</v>
      </c>
      <c r="AV592" t="s">
        <v>5450</v>
      </c>
      <c r="AW592" t="s">
        <v>889</v>
      </c>
      <c r="AX592" t="s">
        <v>222</v>
      </c>
      <c r="BA592" s="57">
        <v>46273.333333333336</v>
      </c>
      <c r="BB592" t="s">
        <v>5449</v>
      </c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:61">
      <c r="A593">
        <v>592</v>
      </c>
      <c r="B593">
        <v>1002570204</v>
      </c>
      <c r="C593">
        <v>3</v>
      </c>
      <c r="D593" t="s">
        <v>59</v>
      </c>
      <c r="E593">
        <v>4</v>
      </c>
      <c r="F593" t="s">
        <v>549</v>
      </c>
      <c r="G593" t="s">
        <v>1691</v>
      </c>
      <c r="H593" t="s">
        <v>2326</v>
      </c>
      <c r="I593" t="s">
        <v>212</v>
      </c>
      <c r="J593" t="s">
        <v>213</v>
      </c>
      <c r="K593" t="s">
        <v>149</v>
      </c>
      <c r="L593" t="s">
        <v>214</v>
      </c>
      <c r="M593" t="s">
        <v>2151</v>
      </c>
      <c r="N593" t="s">
        <v>215</v>
      </c>
      <c r="O593" s="57">
        <v>46268.643703703703</v>
      </c>
      <c r="P593" s="57">
        <v>46272.478506944448</v>
      </c>
      <c r="Q593">
        <v>69383326</v>
      </c>
      <c r="S593">
        <v>146145120979</v>
      </c>
      <c r="T593" t="s">
        <v>2327</v>
      </c>
      <c r="U593" t="s">
        <v>2328</v>
      </c>
      <c r="V593" t="s">
        <v>2329</v>
      </c>
      <c r="Z593">
        <v>110.48982820000001</v>
      </c>
      <c r="AA593">
        <v>-7.7598278000000001</v>
      </c>
      <c r="AB593" t="s">
        <v>2330</v>
      </c>
      <c r="AC593" t="s">
        <v>236</v>
      </c>
      <c r="AL593" t="s">
        <v>217</v>
      </c>
      <c r="AM593" t="s">
        <v>2331</v>
      </c>
      <c r="AN593" t="s">
        <v>6</v>
      </c>
      <c r="AO593" s="57">
        <v>46090.652951388889</v>
      </c>
      <c r="AP593" s="57">
        <v>46269.625</v>
      </c>
      <c r="AQ593" t="s">
        <v>2172</v>
      </c>
      <c r="AR593" t="s">
        <v>14</v>
      </c>
      <c r="AS593" t="s">
        <v>2332</v>
      </c>
      <c r="AT593" t="s">
        <v>230</v>
      </c>
      <c r="AV593" t="s">
        <v>2153</v>
      </c>
      <c r="AW593" t="s">
        <v>885</v>
      </c>
      <c r="AX593" t="s">
        <v>222</v>
      </c>
      <c r="BA593" s="57">
        <v>46269.625</v>
      </c>
      <c r="BB593" t="s">
        <v>2331</v>
      </c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:61">
      <c r="A594">
        <v>593</v>
      </c>
      <c r="B594">
        <v>1002565851</v>
      </c>
      <c r="C594">
        <v>3</v>
      </c>
      <c r="D594" t="s">
        <v>59</v>
      </c>
      <c r="E594">
        <v>4</v>
      </c>
      <c r="F594" t="s">
        <v>549</v>
      </c>
      <c r="G594" t="s">
        <v>582</v>
      </c>
      <c r="H594" t="s">
        <v>841</v>
      </c>
      <c r="I594" t="s">
        <v>212</v>
      </c>
      <c r="J594" t="s">
        <v>213</v>
      </c>
      <c r="K594" t="s">
        <v>149</v>
      </c>
      <c r="M594" t="s">
        <v>76</v>
      </c>
      <c r="N594" t="s">
        <v>215</v>
      </c>
      <c r="O594" s="57">
        <v>46266.631423611114</v>
      </c>
      <c r="P594" s="57">
        <v>46266.680821759262</v>
      </c>
      <c r="Q594">
        <v>69375430</v>
      </c>
      <c r="S594">
        <v>143132123703</v>
      </c>
      <c r="T594" t="s">
        <v>936</v>
      </c>
      <c r="U594" t="s">
        <v>1442</v>
      </c>
      <c r="V594" t="s">
        <v>1443</v>
      </c>
      <c r="Z594">
        <v>110.43269342918499</v>
      </c>
      <c r="AA594">
        <v>-7.8331409517625099</v>
      </c>
      <c r="AB594" t="s">
        <v>937</v>
      </c>
      <c r="AC594" t="s">
        <v>284</v>
      </c>
      <c r="AL594" t="s">
        <v>217</v>
      </c>
      <c r="AM594" t="s">
        <v>1444</v>
      </c>
      <c r="AN594" t="s">
        <v>6</v>
      </c>
      <c r="AO594" s="57">
        <v>46031.631921296299</v>
      </c>
      <c r="AR594" t="s">
        <v>218</v>
      </c>
      <c r="AS594" t="s">
        <v>914</v>
      </c>
      <c r="AT594" t="s">
        <v>230</v>
      </c>
      <c r="AU594">
        <v>20260901</v>
      </c>
      <c r="AV594" t="s">
        <v>221</v>
      </c>
      <c r="AW594" t="s">
        <v>571</v>
      </c>
      <c r="AX594" t="s">
        <v>222</v>
      </c>
      <c r="BA594" s="57">
        <v>46266.291666666664</v>
      </c>
      <c r="BB594" t="s">
        <v>1444</v>
      </c>
      <c r="BC594">
        <v>2026</v>
      </c>
      <c r="BD594">
        <v>9</v>
      </c>
      <c r="BE594">
        <v>1</v>
      </c>
      <c r="BF594" s="6">
        <f t="shared" si="27"/>
        <v>46266</v>
      </c>
      <c r="BG594">
        <f t="shared" si="28"/>
        <v>-0.29166666666424135</v>
      </c>
      <c r="BH594" t="str">
        <f t="shared" si="29"/>
        <v>COMPLY</v>
      </c>
      <c r="BI594" t="e">
        <f>VLOOKUP(H594,Sheet2!$A$1:$B$270,2,FALSE)</f>
        <v>#N/A</v>
      </c>
    </row>
    <row r="595" spans="1:61">
      <c r="A595">
        <v>594</v>
      </c>
      <c r="B595">
        <v>1002569598</v>
      </c>
      <c r="C595">
        <v>3</v>
      </c>
      <c r="D595" t="s">
        <v>59</v>
      </c>
      <c r="E595">
        <v>4</v>
      </c>
      <c r="F595" t="s">
        <v>549</v>
      </c>
      <c r="G595" t="s">
        <v>582</v>
      </c>
      <c r="H595" t="s">
        <v>841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46268.524965277778</v>
      </c>
      <c r="P595" s="57">
        <v>46270.569293981483</v>
      </c>
      <c r="Q595">
        <v>69383090</v>
      </c>
      <c r="S595">
        <v>143132123523</v>
      </c>
      <c r="T595" t="s">
        <v>1561</v>
      </c>
      <c r="U595" t="s">
        <v>5148</v>
      </c>
      <c r="V595" t="s">
        <v>2448</v>
      </c>
      <c r="Z595">
        <v>110.4014075</v>
      </c>
      <c r="AA595">
        <v>-7.8188123999999997</v>
      </c>
      <c r="AB595" t="s">
        <v>2449</v>
      </c>
      <c r="AC595" t="s">
        <v>236</v>
      </c>
      <c r="AL595" t="s">
        <v>217</v>
      </c>
      <c r="AM595" t="s">
        <v>2450</v>
      </c>
      <c r="AN595" t="s">
        <v>6</v>
      </c>
      <c r="AO595" s="57">
        <v>46090.52783564815</v>
      </c>
      <c r="AP595" s="57">
        <v>46273.333333333336</v>
      </c>
      <c r="AR595" t="s">
        <v>218</v>
      </c>
      <c r="AS595" t="s">
        <v>914</v>
      </c>
      <c r="AT595" t="s">
        <v>230</v>
      </c>
      <c r="AU595">
        <v>20260905</v>
      </c>
      <c r="AV595" t="s">
        <v>221</v>
      </c>
      <c r="AW595" t="s">
        <v>886</v>
      </c>
      <c r="AX595" t="s">
        <v>222</v>
      </c>
      <c r="BA595" s="57">
        <v>46273.333333333336</v>
      </c>
      <c r="BB595" t="s">
        <v>2450</v>
      </c>
      <c r="BC595">
        <v>2026</v>
      </c>
      <c r="BD595">
        <v>9</v>
      </c>
      <c r="BE595">
        <v>5</v>
      </c>
      <c r="BF595" s="6">
        <f t="shared" si="27"/>
        <v>46270</v>
      </c>
      <c r="BG595">
        <f t="shared" si="28"/>
        <v>-3.3333333333357587</v>
      </c>
      <c r="BH595" t="str">
        <f t="shared" si="29"/>
        <v>COMPLY</v>
      </c>
      <c r="BI595" t="e">
        <f>VLOOKUP(H595,Sheet2!$A$1:$B$270,2,FALSE)</f>
        <v>#N/A</v>
      </c>
    </row>
    <row r="596" spans="1:61">
      <c r="A596">
        <v>595</v>
      </c>
      <c r="B596">
        <v>1002572664</v>
      </c>
      <c r="C596">
        <v>3</v>
      </c>
      <c r="D596" t="s">
        <v>59</v>
      </c>
      <c r="E596">
        <v>4</v>
      </c>
      <c r="F596" t="s">
        <v>549</v>
      </c>
      <c r="G596" t="s">
        <v>582</v>
      </c>
      <c r="H596" t="s">
        <v>841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46269.794398148151</v>
      </c>
      <c r="P596" s="57">
        <v>46272.701990740738</v>
      </c>
      <c r="Q596">
        <v>69384226</v>
      </c>
      <c r="S596">
        <v>143132123733</v>
      </c>
      <c r="T596" t="s">
        <v>4961</v>
      </c>
      <c r="U596" t="s">
        <v>3028</v>
      </c>
      <c r="V596" t="s">
        <v>4962</v>
      </c>
      <c r="Z596">
        <v>110.4951738</v>
      </c>
      <c r="AA596">
        <v>-7.8424265999999996</v>
      </c>
      <c r="AB596" t="s">
        <v>4963</v>
      </c>
      <c r="AC596" t="s">
        <v>236</v>
      </c>
      <c r="AL596" t="s">
        <v>217</v>
      </c>
      <c r="AM596" t="s">
        <v>4964</v>
      </c>
      <c r="AN596" t="s">
        <v>6</v>
      </c>
      <c r="AO596" s="57">
        <v>46121.798530092594</v>
      </c>
      <c r="AP596" s="57">
        <v>46272.416666666664</v>
      </c>
      <c r="AR596" t="s">
        <v>218</v>
      </c>
      <c r="AS596" t="s">
        <v>914</v>
      </c>
      <c r="AT596" t="s">
        <v>230</v>
      </c>
      <c r="AU596">
        <v>20260907</v>
      </c>
      <c r="AV596" t="s">
        <v>221</v>
      </c>
      <c r="AW596" t="s">
        <v>3032</v>
      </c>
      <c r="AX596" t="s">
        <v>222</v>
      </c>
      <c r="BA596" s="57">
        <v>46272.416666666664</v>
      </c>
      <c r="BB596" t="s">
        <v>4964</v>
      </c>
      <c r="BC596">
        <v>2026</v>
      </c>
      <c r="BD596">
        <v>9</v>
      </c>
      <c r="BE596">
        <v>7</v>
      </c>
      <c r="BF596" s="6">
        <f t="shared" si="27"/>
        <v>46272</v>
      </c>
      <c r="BG596">
        <f t="shared" si="28"/>
        <v>-0.41666666666424135</v>
      </c>
      <c r="BH596" t="str">
        <f t="shared" si="29"/>
        <v>COMPLY</v>
      </c>
      <c r="BI596" t="e">
        <f>VLOOKUP(H596,Sheet2!$A$1:$B$270,2,FALSE)</f>
        <v>#N/A</v>
      </c>
    </row>
    <row r="597" spans="1:61">
      <c r="A597">
        <v>596</v>
      </c>
      <c r="B597">
        <v>1002572933</v>
      </c>
      <c r="C597">
        <v>3</v>
      </c>
      <c r="D597" t="s">
        <v>59</v>
      </c>
      <c r="E597">
        <v>4</v>
      </c>
      <c r="F597" t="s">
        <v>549</v>
      </c>
      <c r="G597" t="s">
        <v>582</v>
      </c>
      <c r="H597" t="s">
        <v>841</v>
      </c>
      <c r="I597" t="s">
        <v>212</v>
      </c>
      <c r="J597" t="s">
        <v>213</v>
      </c>
      <c r="K597" t="s">
        <v>149</v>
      </c>
      <c r="M597" t="s">
        <v>76</v>
      </c>
      <c r="N597" t="s">
        <v>215</v>
      </c>
      <c r="O597" s="57">
        <v>46270.472083333334</v>
      </c>
      <c r="P597" s="57">
        <v>46270.535173611112</v>
      </c>
      <c r="Q597">
        <v>69382743</v>
      </c>
      <c r="S597">
        <v>143132123736</v>
      </c>
      <c r="T597" t="s">
        <v>2338</v>
      </c>
      <c r="U597" t="s">
        <v>4556</v>
      </c>
      <c r="V597" t="s">
        <v>4557</v>
      </c>
      <c r="Z597">
        <v>110.411166203704</v>
      </c>
      <c r="AA597">
        <v>-7.7983290380688697</v>
      </c>
      <c r="AB597" t="s">
        <v>2341</v>
      </c>
      <c r="AC597" t="s">
        <v>284</v>
      </c>
      <c r="AL597" t="s">
        <v>217</v>
      </c>
      <c r="AM597" t="s">
        <v>4558</v>
      </c>
      <c r="AN597" t="s">
        <v>6</v>
      </c>
      <c r="AO597" s="57">
        <v>46151.475810185184</v>
      </c>
      <c r="AR597" t="s">
        <v>218</v>
      </c>
      <c r="AS597" t="s">
        <v>914</v>
      </c>
      <c r="AT597" t="s">
        <v>230</v>
      </c>
      <c r="AU597">
        <v>20260905</v>
      </c>
      <c r="AV597" t="s">
        <v>221</v>
      </c>
      <c r="AW597" t="s">
        <v>4115</v>
      </c>
      <c r="AX597" t="s">
        <v>222</v>
      </c>
      <c r="BA597" s="57">
        <v>46270.291666666664</v>
      </c>
      <c r="BB597" t="s">
        <v>4558</v>
      </c>
      <c r="BC597">
        <v>2026</v>
      </c>
      <c r="BD597">
        <v>9</v>
      </c>
      <c r="BE597">
        <v>5</v>
      </c>
      <c r="BF597" s="6">
        <f t="shared" si="27"/>
        <v>46270</v>
      </c>
      <c r="BG597">
        <f t="shared" si="28"/>
        <v>-0.29166666666424135</v>
      </c>
      <c r="BH597" t="str">
        <f t="shared" si="29"/>
        <v>COMPLY</v>
      </c>
      <c r="BI597" t="e">
        <f>VLOOKUP(H597,Sheet2!$A$1:$B$270,2,FALSE)</f>
        <v>#N/A</v>
      </c>
    </row>
    <row r="598" spans="1:61">
      <c r="A598">
        <v>597</v>
      </c>
      <c r="B598">
        <v>1002578546</v>
      </c>
      <c r="C598">
        <v>3</v>
      </c>
      <c r="D598" t="s">
        <v>59</v>
      </c>
      <c r="E598">
        <v>4</v>
      </c>
      <c r="F598" t="s">
        <v>549</v>
      </c>
      <c r="G598" t="s">
        <v>582</v>
      </c>
      <c r="H598" t="s">
        <v>841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46274.489548611113</v>
      </c>
      <c r="P598" s="57">
        <v>46276.545763888891</v>
      </c>
      <c r="Q598">
        <v>69386791</v>
      </c>
      <c r="S598">
        <v>143132123772</v>
      </c>
      <c r="T598" t="s">
        <v>4852</v>
      </c>
      <c r="U598" t="s">
        <v>5881</v>
      </c>
      <c r="V598" t="s">
        <v>5882</v>
      </c>
      <c r="Z598">
        <v>110.411154</v>
      </c>
      <c r="AA598">
        <v>-7.8401379999999996</v>
      </c>
      <c r="AB598" t="s">
        <v>5883</v>
      </c>
      <c r="AC598" t="s">
        <v>236</v>
      </c>
      <c r="AL598" t="s">
        <v>217</v>
      </c>
      <c r="AM598" t="s">
        <v>5884</v>
      </c>
      <c r="AN598" t="s">
        <v>6</v>
      </c>
      <c r="AO598" s="57">
        <v>46274.496493055558</v>
      </c>
      <c r="AP598" s="57">
        <v>46281.458333333336</v>
      </c>
      <c r="AR598" t="s">
        <v>218</v>
      </c>
      <c r="AS598" t="s">
        <v>914</v>
      </c>
      <c r="AT598" t="s">
        <v>230</v>
      </c>
      <c r="AU598">
        <v>20260911</v>
      </c>
      <c r="AV598" t="s">
        <v>221</v>
      </c>
      <c r="AW598" t="s">
        <v>3032</v>
      </c>
      <c r="AX598" t="s">
        <v>222</v>
      </c>
      <c r="BA598" s="57">
        <v>46281.458333333336</v>
      </c>
      <c r="BB598" t="s">
        <v>5884</v>
      </c>
      <c r="BC598">
        <v>2026</v>
      </c>
      <c r="BD598">
        <v>9</v>
      </c>
      <c r="BE598">
        <v>11</v>
      </c>
      <c r="BF598" s="6">
        <f t="shared" si="27"/>
        <v>46276</v>
      </c>
      <c r="BG598">
        <f t="shared" si="28"/>
        <v>-5.4583333333357587</v>
      </c>
      <c r="BH598" t="str">
        <f t="shared" si="29"/>
        <v>COMPLY</v>
      </c>
      <c r="BI598" t="e">
        <f>VLOOKUP(H598,Sheet2!$A$1:$B$270,2,FALSE)</f>
        <v>#N/A</v>
      </c>
    </row>
    <row r="599" spans="1:61">
      <c r="A599">
        <v>598</v>
      </c>
      <c r="B599">
        <v>1002585679</v>
      </c>
      <c r="C599">
        <v>3</v>
      </c>
      <c r="D599" t="s">
        <v>59</v>
      </c>
      <c r="E599">
        <v>4</v>
      </c>
      <c r="F599" t="s">
        <v>549</v>
      </c>
      <c r="G599" t="s">
        <v>582</v>
      </c>
      <c r="H599" t="s">
        <v>841</v>
      </c>
      <c r="I599" t="s">
        <v>212</v>
      </c>
      <c r="J599" t="s">
        <v>213</v>
      </c>
      <c r="K599" t="s">
        <v>149</v>
      </c>
      <c r="M599" t="s">
        <v>76</v>
      </c>
      <c r="N599" t="s">
        <v>215</v>
      </c>
      <c r="O599" s="57">
        <v>46279.416631944441</v>
      </c>
      <c r="P599" s="57">
        <v>46280.651759259257</v>
      </c>
      <c r="Q599">
        <v>69389616</v>
      </c>
      <c r="S599">
        <v>143132123025</v>
      </c>
      <c r="T599" t="s">
        <v>7926</v>
      </c>
      <c r="U599" t="s">
        <v>7927</v>
      </c>
      <c r="V599" t="s">
        <v>7928</v>
      </c>
      <c r="Z599">
        <v>110.43097635991801</v>
      </c>
      <c r="AA599">
        <v>-7.8166186298584304</v>
      </c>
      <c r="AB599" t="s">
        <v>7929</v>
      </c>
      <c r="AC599" t="s">
        <v>284</v>
      </c>
      <c r="AL599" t="s">
        <v>217</v>
      </c>
      <c r="AM599" t="s">
        <v>7930</v>
      </c>
      <c r="AN599" t="s">
        <v>6</v>
      </c>
      <c r="AO599" t="s">
        <v>7334</v>
      </c>
      <c r="AP599" s="57">
        <v>46283.458333333336</v>
      </c>
      <c r="AR599" t="s">
        <v>218</v>
      </c>
      <c r="AS599" t="s">
        <v>914</v>
      </c>
      <c r="AT599" t="s">
        <v>230</v>
      </c>
      <c r="AU599">
        <v>20260915</v>
      </c>
      <c r="AV599" t="s">
        <v>221</v>
      </c>
      <c r="AW599" t="s">
        <v>545</v>
      </c>
      <c r="AX599" t="s">
        <v>222</v>
      </c>
      <c r="BA599" s="57">
        <v>46283.458333333336</v>
      </c>
      <c r="BB599" t="s">
        <v>7930</v>
      </c>
      <c r="BC599">
        <v>2026</v>
      </c>
      <c r="BD599">
        <v>9</v>
      </c>
      <c r="BE599">
        <v>15</v>
      </c>
      <c r="BF599" s="6">
        <f t="shared" si="27"/>
        <v>46280</v>
      </c>
      <c r="BG599">
        <f t="shared" si="28"/>
        <v>-3.4583333333357587</v>
      </c>
      <c r="BH599" t="str">
        <f t="shared" si="29"/>
        <v>COMPLY</v>
      </c>
      <c r="BI599" t="e">
        <f>VLOOKUP(H599,Sheet2!$A$1:$B$270,2,FALSE)</f>
        <v>#N/A</v>
      </c>
    </row>
    <row r="600" spans="1:61">
      <c r="A600">
        <v>599</v>
      </c>
      <c r="B600">
        <v>1002568868</v>
      </c>
      <c r="C600">
        <v>3</v>
      </c>
      <c r="D600" t="s">
        <v>59</v>
      </c>
      <c r="E600">
        <v>4</v>
      </c>
      <c r="F600" t="s">
        <v>549</v>
      </c>
      <c r="G600" t="s">
        <v>582</v>
      </c>
      <c r="H600" t="s">
        <v>841</v>
      </c>
      <c r="I600" t="s">
        <v>212</v>
      </c>
      <c r="J600" t="s">
        <v>213</v>
      </c>
      <c r="K600" t="s">
        <v>149</v>
      </c>
      <c r="L600" t="s">
        <v>214</v>
      </c>
      <c r="M600" t="s">
        <v>2154</v>
      </c>
      <c r="N600" t="s">
        <v>215</v>
      </c>
      <c r="O600" s="57">
        <v>46268.385370370372</v>
      </c>
      <c r="P600" s="57">
        <v>46270.472083333334</v>
      </c>
      <c r="Q600">
        <v>69382743</v>
      </c>
      <c r="S600">
        <v>143132123720</v>
      </c>
      <c r="T600" t="s">
        <v>2338</v>
      </c>
      <c r="U600" t="s">
        <v>2339</v>
      </c>
      <c r="V600" t="s">
        <v>2340</v>
      </c>
      <c r="Z600">
        <v>110.4131168</v>
      </c>
      <c r="AA600">
        <v>-7.7986060000000004</v>
      </c>
      <c r="AB600" t="s">
        <v>2341</v>
      </c>
      <c r="AC600" t="s">
        <v>236</v>
      </c>
      <c r="AL600" t="s">
        <v>217</v>
      </c>
      <c r="AM600" t="s">
        <v>2342</v>
      </c>
      <c r="AN600" t="s">
        <v>6</v>
      </c>
      <c r="AO600" s="57">
        <v>46090.392812500002</v>
      </c>
      <c r="AP600" s="57">
        <v>46270.416666666664</v>
      </c>
      <c r="AQ600" t="s">
        <v>2155</v>
      </c>
      <c r="AR600" t="s">
        <v>14</v>
      </c>
      <c r="AS600" t="s">
        <v>914</v>
      </c>
      <c r="AT600" t="s">
        <v>230</v>
      </c>
      <c r="AV600" t="s">
        <v>5556</v>
      </c>
      <c r="AW600" t="s">
        <v>885</v>
      </c>
      <c r="AX600" t="s">
        <v>222</v>
      </c>
      <c r="BA600" s="57">
        <v>46270.416666666664</v>
      </c>
      <c r="BB600" t="s">
        <v>2342</v>
      </c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:61">
      <c r="A601">
        <v>600</v>
      </c>
      <c r="B601">
        <v>1002588750</v>
      </c>
      <c r="C601">
        <v>3</v>
      </c>
      <c r="D601" t="s">
        <v>59</v>
      </c>
      <c r="E601">
        <v>4</v>
      </c>
      <c r="F601" t="s">
        <v>549</v>
      </c>
      <c r="G601" t="s">
        <v>582</v>
      </c>
      <c r="H601" t="s">
        <v>841</v>
      </c>
      <c r="I601" t="s">
        <v>212</v>
      </c>
      <c r="J601" t="s">
        <v>213</v>
      </c>
      <c r="K601" t="s">
        <v>149</v>
      </c>
      <c r="L601" t="s">
        <v>214</v>
      </c>
      <c r="M601" t="s">
        <v>239</v>
      </c>
      <c r="N601" t="s">
        <v>215</v>
      </c>
      <c r="O601" s="57">
        <v>46280.50204861111</v>
      </c>
      <c r="P601" s="57">
        <v>46280.502858796295</v>
      </c>
      <c r="Q601">
        <v>69390584</v>
      </c>
      <c r="S601">
        <v>143132123804</v>
      </c>
      <c r="T601" t="s">
        <v>7931</v>
      </c>
      <c r="U601" t="s">
        <v>7932</v>
      </c>
      <c r="V601" t="s">
        <v>7933</v>
      </c>
      <c r="Z601">
        <v>110.4782597</v>
      </c>
      <c r="AA601">
        <v>-7.8495906</v>
      </c>
      <c r="AB601" t="s">
        <v>7934</v>
      </c>
      <c r="AC601" t="s">
        <v>236</v>
      </c>
      <c r="AL601" t="s">
        <v>217</v>
      </c>
      <c r="AM601" t="s">
        <v>7935</v>
      </c>
      <c r="AN601" t="s">
        <v>6</v>
      </c>
      <c r="AO601" t="s">
        <v>7075</v>
      </c>
      <c r="AP601" s="57">
        <v>46283.458333333336</v>
      </c>
      <c r="AR601" t="s">
        <v>240</v>
      </c>
      <c r="AS601" t="s">
        <v>914</v>
      </c>
      <c r="AT601" t="s">
        <v>230</v>
      </c>
      <c r="AV601" t="s">
        <v>239</v>
      </c>
      <c r="AW601" t="s">
        <v>7044</v>
      </c>
      <c r="AX601" t="s">
        <v>222</v>
      </c>
      <c r="BA601" s="57">
        <v>46283.458333333336</v>
      </c>
      <c r="BB601" t="s">
        <v>7935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:61">
      <c r="A602">
        <v>601</v>
      </c>
      <c r="B602">
        <v>1002574621</v>
      </c>
      <c r="C602">
        <v>3</v>
      </c>
      <c r="D602" t="s">
        <v>59</v>
      </c>
      <c r="E602">
        <v>4</v>
      </c>
      <c r="F602" t="s">
        <v>549</v>
      </c>
      <c r="G602" t="s">
        <v>582</v>
      </c>
      <c r="H602" t="s">
        <v>841</v>
      </c>
      <c r="I602" t="s">
        <v>212</v>
      </c>
      <c r="J602" t="s">
        <v>213</v>
      </c>
      <c r="K602" t="s">
        <v>149</v>
      </c>
      <c r="L602" t="s">
        <v>214</v>
      </c>
      <c r="M602" t="s">
        <v>235</v>
      </c>
      <c r="N602" t="s">
        <v>215</v>
      </c>
      <c r="O602" s="57">
        <v>46272.481215277781</v>
      </c>
      <c r="P602" s="57">
        <v>46272.670706018522</v>
      </c>
      <c r="Q602">
        <v>69385156</v>
      </c>
      <c r="S602">
        <v>143132123750</v>
      </c>
      <c r="T602" t="s">
        <v>3072</v>
      </c>
      <c r="U602" t="s">
        <v>3073</v>
      </c>
      <c r="V602" t="s">
        <v>3074</v>
      </c>
      <c r="Z602">
        <v>110.4207</v>
      </c>
      <c r="AA602">
        <v>-7.8322180000000001</v>
      </c>
      <c r="AB602" t="s">
        <v>3075</v>
      </c>
      <c r="AC602" t="s">
        <v>236</v>
      </c>
      <c r="AL602" t="s">
        <v>217</v>
      </c>
      <c r="AM602" t="s">
        <v>3076</v>
      </c>
      <c r="AN602" t="s">
        <v>6</v>
      </c>
      <c r="AO602" s="57">
        <v>46212.486145833333</v>
      </c>
      <c r="AP602" s="57">
        <v>46275.333333333336</v>
      </c>
      <c r="AR602" t="s">
        <v>12</v>
      </c>
      <c r="AS602" t="s">
        <v>914</v>
      </c>
      <c r="AT602" t="s">
        <v>230</v>
      </c>
      <c r="AV602" t="s">
        <v>3077</v>
      </c>
      <c r="AW602" t="s">
        <v>886</v>
      </c>
      <c r="AX602" t="s">
        <v>222</v>
      </c>
      <c r="BA602" s="57">
        <v>46275.333333333336</v>
      </c>
      <c r="BB602" t="s">
        <v>3076</v>
      </c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:61">
      <c r="A603">
        <v>602</v>
      </c>
      <c r="B603">
        <v>1002572524</v>
      </c>
      <c r="C603">
        <v>3</v>
      </c>
      <c r="D603" t="s">
        <v>59</v>
      </c>
      <c r="E603">
        <v>4</v>
      </c>
      <c r="F603" t="s">
        <v>549</v>
      </c>
      <c r="G603" t="s">
        <v>582</v>
      </c>
      <c r="H603" t="s">
        <v>841</v>
      </c>
      <c r="I603" t="s">
        <v>212</v>
      </c>
      <c r="J603" t="s">
        <v>213</v>
      </c>
      <c r="K603" t="s">
        <v>149</v>
      </c>
      <c r="L603" t="s">
        <v>214</v>
      </c>
      <c r="M603" t="s">
        <v>2186</v>
      </c>
      <c r="N603" t="s">
        <v>215</v>
      </c>
      <c r="O603" s="57">
        <v>46269.704131944447</v>
      </c>
      <c r="P603" s="57">
        <v>46272.478750000002</v>
      </c>
      <c r="Q603">
        <v>69384162</v>
      </c>
      <c r="S603">
        <v>143132123732</v>
      </c>
      <c r="T603" t="s">
        <v>3027</v>
      </c>
      <c r="U603" t="s">
        <v>3028</v>
      </c>
      <c r="V603" t="s">
        <v>3029</v>
      </c>
      <c r="Z603">
        <v>110.4951738</v>
      </c>
      <c r="AA603">
        <v>-7.8424265999999996</v>
      </c>
      <c r="AB603" t="s">
        <v>3030</v>
      </c>
      <c r="AC603" t="s">
        <v>236</v>
      </c>
      <c r="AL603" t="s">
        <v>217</v>
      </c>
      <c r="AM603" t="s">
        <v>3031</v>
      </c>
      <c r="AN603" t="s">
        <v>6</v>
      </c>
      <c r="AO603" s="57">
        <v>46121.70484953704</v>
      </c>
      <c r="AP603" s="57">
        <v>46270.666666666664</v>
      </c>
      <c r="AQ603" t="s">
        <v>2172</v>
      </c>
      <c r="AR603" t="s">
        <v>12</v>
      </c>
      <c r="AS603" t="s">
        <v>914</v>
      </c>
      <c r="AT603" t="s">
        <v>230</v>
      </c>
      <c r="AV603" t="s">
        <v>2187</v>
      </c>
      <c r="AW603" t="s">
        <v>3032</v>
      </c>
      <c r="AX603" t="s">
        <v>222</v>
      </c>
      <c r="BA603" s="57">
        <v>46270.666666666664</v>
      </c>
      <c r="BB603" t="s">
        <v>3031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:61">
      <c r="A604">
        <v>603</v>
      </c>
      <c r="B604">
        <v>1002567333</v>
      </c>
      <c r="C604">
        <v>3</v>
      </c>
      <c r="D604" t="s">
        <v>59</v>
      </c>
      <c r="E604">
        <v>4</v>
      </c>
      <c r="F604" t="s">
        <v>549</v>
      </c>
      <c r="G604" t="s">
        <v>582</v>
      </c>
      <c r="H604" t="s">
        <v>1884</v>
      </c>
      <c r="I604" t="s">
        <v>212</v>
      </c>
      <c r="J604" t="s">
        <v>213</v>
      </c>
      <c r="K604" t="s">
        <v>149</v>
      </c>
      <c r="M604" t="s">
        <v>76</v>
      </c>
      <c r="N604" t="s">
        <v>215</v>
      </c>
      <c r="O604" s="57">
        <v>46267.485949074071</v>
      </c>
      <c r="P604" s="57">
        <v>46268.668877314813</v>
      </c>
      <c r="Q604">
        <v>69382216</v>
      </c>
      <c r="S604">
        <v>141114228278</v>
      </c>
      <c r="T604" t="s">
        <v>1885</v>
      </c>
      <c r="U604" t="s">
        <v>1886</v>
      </c>
      <c r="V604" t="s">
        <v>1887</v>
      </c>
      <c r="Z604">
        <v>110.344008207321</v>
      </c>
      <c r="AA604">
        <v>-7.8007199835811702</v>
      </c>
      <c r="AB604" t="s">
        <v>1888</v>
      </c>
      <c r="AC604" t="s">
        <v>285</v>
      </c>
      <c r="AL604" t="s">
        <v>217</v>
      </c>
      <c r="AM604" t="s">
        <v>1889</v>
      </c>
      <c r="AN604" t="s">
        <v>6</v>
      </c>
      <c r="AO604" s="57">
        <v>46062.496516203704</v>
      </c>
      <c r="AP604" s="57">
        <v>46269.333333333336</v>
      </c>
      <c r="AR604" t="s">
        <v>218</v>
      </c>
      <c r="AS604" t="s">
        <v>219</v>
      </c>
      <c r="AT604" t="s">
        <v>230</v>
      </c>
      <c r="AU604">
        <v>20260903</v>
      </c>
      <c r="AV604" t="s">
        <v>221</v>
      </c>
      <c r="AW604" t="s">
        <v>544</v>
      </c>
      <c r="AX604" t="s">
        <v>222</v>
      </c>
      <c r="BA604" s="57">
        <v>46269.333333333336</v>
      </c>
      <c r="BB604" t="s">
        <v>1889</v>
      </c>
      <c r="BC604">
        <v>2026</v>
      </c>
      <c r="BD604">
        <v>9</v>
      </c>
      <c r="BE604">
        <v>3</v>
      </c>
      <c r="BF604" s="6">
        <f t="shared" si="27"/>
        <v>46268</v>
      </c>
      <c r="BG604">
        <f t="shared" si="28"/>
        <v>-1.3333333333357587</v>
      </c>
      <c r="BH604" t="str">
        <f t="shared" si="29"/>
        <v>COMPLY</v>
      </c>
      <c r="BI604" t="e">
        <f>VLOOKUP(H604,Sheet2!$A$1:$B$270,2,FALSE)</f>
        <v>#N/A</v>
      </c>
    </row>
    <row r="605" spans="1:61">
      <c r="A605">
        <v>604</v>
      </c>
      <c r="B605">
        <v>1002588781</v>
      </c>
      <c r="C605">
        <v>3</v>
      </c>
      <c r="D605" t="s">
        <v>59</v>
      </c>
      <c r="E605">
        <v>4</v>
      </c>
      <c r="F605" t="s">
        <v>549</v>
      </c>
      <c r="G605" t="s">
        <v>582</v>
      </c>
      <c r="H605" t="s">
        <v>1884</v>
      </c>
      <c r="I605" t="s">
        <v>212</v>
      </c>
      <c r="J605" t="s">
        <v>213</v>
      </c>
      <c r="K605" t="s">
        <v>149</v>
      </c>
      <c r="L605" t="s">
        <v>214</v>
      </c>
      <c r="M605" t="s">
        <v>224</v>
      </c>
      <c r="N605" t="s">
        <v>215</v>
      </c>
      <c r="O605" s="57">
        <v>46280.512442129628</v>
      </c>
      <c r="P605" s="57">
        <v>46281.473240740743</v>
      </c>
      <c r="Q605">
        <v>69390649</v>
      </c>
      <c r="S605">
        <v>141114228493</v>
      </c>
      <c r="T605" t="s">
        <v>7936</v>
      </c>
      <c r="U605" t="s">
        <v>7937</v>
      </c>
      <c r="V605" t="s">
        <v>7938</v>
      </c>
      <c r="Z605">
        <v>110.359358</v>
      </c>
      <c r="AA605">
        <v>-7.8145660000000001</v>
      </c>
      <c r="AB605" t="s">
        <v>7939</v>
      </c>
      <c r="AC605" t="s">
        <v>236</v>
      </c>
      <c r="AL605" t="s">
        <v>217</v>
      </c>
      <c r="AM605" t="s">
        <v>7940</v>
      </c>
      <c r="AN605" t="s">
        <v>6</v>
      </c>
      <c r="AO605" t="s">
        <v>7941</v>
      </c>
      <c r="AP605" s="57">
        <v>46281.458333333336</v>
      </c>
      <c r="AR605" t="s">
        <v>18</v>
      </c>
      <c r="AS605" t="s">
        <v>219</v>
      </c>
      <c r="AT605" t="s">
        <v>230</v>
      </c>
      <c r="AV605" t="s">
        <v>226</v>
      </c>
      <c r="AW605" t="s">
        <v>7118</v>
      </c>
      <c r="AX605" t="s">
        <v>222</v>
      </c>
      <c r="BA605" s="57">
        <v>46281.458333333336</v>
      </c>
      <c r="BB605" t="s">
        <v>7940</v>
      </c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:61">
      <c r="A606">
        <v>605</v>
      </c>
      <c r="B606">
        <v>1002588096</v>
      </c>
      <c r="C606">
        <v>3</v>
      </c>
      <c r="D606" t="s">
        <v>55</v>
      </c>
      <c r="E606">
        <v>5</v>
      </c>
      <c r="F606" t="s">
        <v>227</v>
      </c>
      <c r="G606" t="s">
        <v>121</v>
      </c>
      <c r="H606" t="s">
        <v>482</v>
      </c>
      <c r="I606" t="s">
        <v>212</v>
      </c>
      <c r="J606" t="s">
        <v>213</v>
      </c>
      <c r="K606" t="s">
        <v>149</v>
      </c>
      <c r="L606" t="s">
        <v>214</v>
      </c>
      <c r="M606" t="s">
        <v>280</v>
      </c>
      <c r="N606" t="s">
        <v>215</v>
      </c>
      <c r="O606" s="57">
        <v>46280.399930555555</v>
      </c>
      <c r="P606" s="57">
        <v>46280.717881944445</v>
      </c>
      <c r="Q606">
        <v>69390388</v>
      </c>
      <c r="S606">
        <v>152439203040</v>
      </c>
      <c r="T606" t="s">
        <v>7942</v>
      </c>
      <c r="U606" t="s">
        <v>7943</v>
      </c>
      <c r="V606" t="s">
        <v>7944</v>
      </c>
      <c r="Z606">
        <v>112.84125611186001</v>
      </c>
      <c r="AA606">
        <v>-6.92228210653749</v>
      </c>
      <c r="AB606" t="s">
        <v>7945</v>
      </c>
      <c r="AC606" t="s">
        <v>216</v>
      </c>
      <c r="AL606" t="s">
        <v>217</v>
      </c>
      <c r="AM606" t="s">
        <v>7571</v>
      </c>
      <c r="AN606" t="s">
        <v>6</v>
      </c>
      <c r="AO606" t="s">
        <v>7050</v>
      </c>
      <c r="AP606" s="57">
        <v>46281.333333333336</v>
      </c>
      <c r="AR606" t="s">
        <v>240</v>
      </c>
      <c r="AS606" t="s">
        <v>219</v>
      </c>
      <c r="AT606" t="s">
        <v>220</v>
      </c>
      <c r="AV606" t="s">
        <v>826</v>
      </c>
      <c r="AW606" t="s">
        <v>833</v>
      </c>
      <c r="AX606" t="s">
        <v>222</v>
      </c>
      <c r="BA606" s="57">
        <v>46281.333333333336</v>
      </c>
      <c r="BB606" t="s">
        <v>7571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str">
        <f>VLOOKUP(H606,Sheet2!$A$1:$B$270,2,FALSE)</f>
        <v>MADURA</v>
      </c>
    </row>
    <row r="607" spans="1:61">
      <c r="A607">
        <v>606</v>
      </c>
      <c r="B607">
        <v>1002573595</v>
      </c>
      <c r="C607">
        <v>3</v>
      </c>
      <c r="D607" t="s">
        <v>55</v>
      </c>
      <c r="E607">
        <v>5</v>
      </c>
      <c r="F607" t="s">
        <v>227</v>
      </c>
      <c r="G607" t="s">
        <v>121</v>
      </c>
      <c r="H607" t="s">
        <v>377</v>
      </c>
      <c r="I607" t="s">
        <v>212</v>
      </c>
      <c r="J607" t="s">
        <v>213</v>
      </c>
      <c r="K607" t="s">
        <v>149</v>
      </c>
      <c r="M607" t="s">
        <v>76</v>
      </c>
      <c r="N607" t="s">
        <v>215</v>
      </c>
      <c r="O607" s="57">
        <v>46271.560162037036</v>
      </c>
      <c r="P607" s="57">
        <v>46271.689004629632</v>
      </c>
      <c r="Q607">
        <v>69382999</v>
      </c>
      <c r="S607">
        <v>152435910005</v>
      </c>
      <c r="T607" t="s">
        <v>2959</v>
      </c>
      <c r="U607" t="s">
        <v>4413</v>
      </c>
      <c r="V607" t="s">
        <v>4414</v>
      </c>
      <c r="Z607">
        <v>112.73820000000001</v>
      </c>
      <c r="AA607">
        <v>-7.0427999999999997</v>
      </c>
      <c r="AB607" t="s">
        <v>2962</v>
      </c>
      <c r="AC607" t="s">
        <v>229</v>
      </c>
      <c r="AL607" t="s">
        <v>217</v>
      </c>
      <c r="AM607" t="s">
        <v>4415</v>
      </c>
      <c r="AN607" t="s">
        <v>6</v>
      </c>
      <c r="AO607" s="57">
        <v>46182.569444444445</v>
      </c>
      <c r="AR607" t="s">
        <v>218</v>
      </c>
      <c r="AS607" t="s">
        <v>219</v>
      </c>
      <c r="AT607" t="s">
        <v>230</v>
      </c>
      <c r="AU607">
        <v>20260906</v>
      </c>
      <c r="AV607" t="s">
        <v>221</v>
      </c>
      <c r="AW607" t="s">
        <v>567</v>
      </c>
      <c r="AX607" t="s">
        <v>222</v>
      </c>
      <c r="BA607" s="57">
        <v>46271.291666666664</v>
      </c>
      <c r="BB607" t="s">
        <v>4415</v>
      </c>
      <c r="BC607">
        <v>2026</v>
      </c>
      <c r="BD607">
        <v>9</v>
      </c>
      <c r="BE607">
        <v>6</v>
      </c>
      <c r="BF607" s="6">
        <f t="shared" si="27"/>
        <v>46271</v>
      </c>
      <c r="BG607">
        <f t="shared" si="28"/>
        <v>-0.29166666666424135</v>
      </c>
      <c r="BH607" t="str">
        <f t="shared" si="29"/>
        <v>COMPLY</v>
      </c>
      <c r="BI607" t="str">
        <f>VLOOKUP(H607,Sheet2!$A$1:$B$270,2,FALSE)</f>
        <v>MADURA</v>
      </c>
    </row>
    <row r="608" spans="1:61">
      <c r="A608">
        <v>607</v>
      </c>
      <c r="B608">
        <v>1002577538</v>
      </c>
      <c r="C608">
        <v>3</v>
      </c>
      <c r="D608" t="s">
        <v>55</v>
      </c>
      <c r="E608">
        <v>5</v>
      </c>
      <c r="F608" t="s">
        <v>227</v>
      </c>
      <c r="G608" t="s">
        <v>121</v>
      </c>
      <c r="H608" t="s">
        <v>377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46273.679131944446</v>
      </c>
      <c r="P608" s="57">
        <v>46274.569687499999</v>
      </c>
      <c r="Q608">
        <v>69386346</v>
      </c>
      <c r="S608">
        <v>152435910352</v>
      </c>
      <c r="T608" t="s">
        <v>3416</v>
      </c>
      <c r="U608" t="s">
        <v>3187</v>
      </c>
      <c r="V608" t="s">
        <v>3417</v>
      </c>
      <c r="Z608">
        <v>112.751651355551</v>
      </c>
      <c r="AA608">
        <v>-7.0923796107894299</v>
      </c>
      <c r="AB608" t="s">
        <v>3418</v>
      </c>
      <c r="AC608" t="s">
        <v>216</v>
      </c>
      <c r="AL608" t="s">
        <v>217</v>
      </c>
      <c r="AM608" t="s">
        <v>3419</v>
      </c>
      <c r="AN608" t="s">
        <v>6</v>
      </c>
      <c r="AO608" s="57">
        <v>46243.684351851851</v>
      </c>
      <c r="AP608" s="57">
        <v>46275.333333333336</v>
      </c>
      <c r="AR608" t="s">
        <v>218</v>
      </c>
      <c r="AS608" t="s">
        <v>219</v>
      </c>
      <c r="AT608" t="s">
        <v>220</v>
      </c>
      <c r="AU608">
        <v>20260909</v>
      </c>
      <c r="AV608" t="s">
        <v>221</v>
      </c>
      <c r="AW608" t="s">
        <v>3069</v>
      </c>
      <c r="AX608" t="s">
        <v>222</v>
      </c>
      <c r="BA608" s="57">
        <v>46275.333333333336</v>
      </c>
      <c r="BB608" t="s">
        <v>3419</v>
      </c>
      <c r="BC608">
        <v>2026</v>
      </c>
      <c r="BD608">
        <v>9</v>
      </c>
      <c r="BE608">
        <v>9</v>
      </c>
      <c r="BF608" s="6">
        <f t="shared" si="27"/>
        <v>46274</v>
      </c>
      <c r="BG608">
        <f t="shared" si="28"/>
        <v>-1.3333333333357587</v>
      </c>
      <c r="BH608" t="str">
        <f t="shared" si="29"/>
        <v>COMPLY</v>
      </c>
      <c r="BI608" t="str">
        <f>VLOOKUP(H608,Sheet2!$A$1:$B$270,2,FALSE)</f>
        <v>MADURA</v>
      </c>
    </row>
    <row r="609" spans="1:61">
      <c r="A609">
        <v>608</v>
      </c>
      <c r="B609">
        <v>1002577731</v>
      </c>
      <c r="C609">
        <v>3</v>
      </c>
      <c r="D609" t="s">
        <v>55</v>
      </c>
      <c r="E609">
        <v>5</v>
      </c>
      <c r="F609" t="s">
        <v>227</v>
      </c>
      <c r="G609" t="s">
        <v>121</v>
      </c>
      <c r="H609" t="s">
        <v>377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46273.741631944446</v>
      </c>
      <c r="P609" s="57">
        <v>46274.873333333337</v>
      </c>
      <c r="Q609">
        <v>69386421</v>
      </c>
      <c r="S609">
        <v>152435910356</v>
      </c>
      <c r="T609" t="s">
        <v>3186</v>
      </c>
      <c r="U609" t="s">
        <v>3187</v>
      </c>
      <c r="V609" t="s">
        <v>3188</v>
      </c>
      <c r="Z609">
        <v>112.75257073494301</v>
      </c>
      <c r="AA609">
        <v>-7.08900174217505</v>
      </c>
      <c r="AB609" t="s">
        <v>3189</v>
      </c>
      <c r="AC609" t="s">
        <v>216</v>
      </c>
      <c r="AL609" t="s">
        <v>217</v>
      </c>
      <c r="AM609" t="s">
        <v>3190</v>
      </c>
      <c r="AN609" t="s">
        <v>6</v>
      </c>
      <c r="AO609" s="57">
        <v>46243.746435185189</v>
      </c>
      <c r="AP609" s="57">
        <v>46275.333333333336</v>
      </c>
      <c r="AR609" t="s">
        <v>218</v>
      </c>
      <c r="AS609" t="s">
        <v>219</v>
      </c>
      <c r="AT609" t="s">
        <v>220</v>
      </c>
      <c r="AU609">
        <v>20260909</v>
      </c>
      <c r="AV609" t="s">
        <v>221</v>
      </c>
      <c r="AW609" t="s">
        <v>3069</v>
      </c>
      <c r="AX609" t="s">
        <v>222</v>
      </c>
      <c r="BA609" s="57">
        <v>46275.333333333336</v>
      </c>
      <c r="BB609" t="s">
        <v>3190</v>
      </c>
      <c r="BC609">
        <v>2026</v>
      </c>
      <c r="BD609">
        <v>9</v>
      </c>
      <c r="BE609">
        <v>9</v>
      </c>
      <c r="BF609" s="6">
        <f t="shared" si="27"/>
        <v>46274</v>
      </c>
      <c r="BG609">
        <f t="shared" si="28"/>
        <v>-1.3333333333357587</v>
      </c>
      <c r="BH609" t="str">
        <f t="shared" si="29"/>
        <v>COMPLY</v>
      </c>
      <c r="BI609" t="str">
        <f>VLOOKUP(H609,Sheet2!$A$1:$B$270,2,FALSE)</f>
        <v>MADURA</v>
      </c>
    </row>
    <row r="610" spans="1:61">
      <c r="A610">
        <v>609</v>
      </c>
      <c r="B610">
        <v>1002585355</v>
      </c>
      <c r="C610">
        <v>3</v>
      </c>
      <c r="D610" t="s">
        <v>55</v>
      </c>
      <c r="E610">
        <v>5</v>
      </c>
      <c r="F610" t="s">
        <v>227</v>
      </c>
      <c r="G610" t="s">
        <v>121</v>
      </c>
      <c r="H610" t="s">
        <v>377</v>
      </c>
      <c r="I610" t="s">
        <v>212</v>
      </c>
      <c r="J610" t="s">
        <v>213</v>
      </c>
      <c r="K610" t="s">
        <v>149</v>
      </c>
      <c r="M610" t="s">
        <v>76</v>
      </c>
      <c r="N610" t="s">
        <v>215</v>
      </c>
      <c r="O610" s="57">
        <v>46279.373217592591</v>
      </c>
      <c r="P610" s="57">
        <v>46279.673692129632</v>
      </c>
      <c r="Q610">
        <v>69387321</v>
      </c>
      <c r="S610">
        <v>152435910411</v>
      </c>
      <c r="T610" t="s">
        <v>6585</v>
      </c>
      <c r="U610" t="s">
        <v>3488</v>
      </c>
      <c r="V610" t="s">
        <v>7946</v>
      </c>
      <c r="Z610">
        <v>112.703337668861</v>
      </c>
      <c r="AA610">
        <v>-7.0445577498578604</v>
      </c>
      <c r="AB610" t="s">
        <v>6588</v>
      </c>
      <c r="AC610" t="s">
        <v>229</v>
      </c>
      <c r="AL610" t="s">
        <v>217</v>
      </c>
      <c r="AM610" t="s">
        <v>7947</v>
      </c>
      <c r="AN610" t="s">
        <v>6</v>
      </c>
      <c r="AO610" t="s">
        <v>7500</v>
      </c>
      <c r="AR610" t="s">
        <v>218</v>
      </c>
      <c r="AS610" t="s">
        <v>219</v>
      </c>
      <c r="AT610" t="s">
        <v>230</v>
      </c>
      <c r="AU610">
        <v>20260914</v>
      </c>
      <c r="AV610" t="s">
        <v>221</v>
      </c>
      <c r="AW610" t="s">
        <v>4115</v>
      </c>
      <c r="AX610" t="s">
        <v>222</v>
      </c>
      <c r="BA610" s="57">
        <v>46279.291666666664</v>
      </c>
      <c r="BB610" t="s">
        <v>7947</v>
      </c>
      <c r="BC610">
        <v>2026</v>
      </c>
      <c r="BD610">
        <v>9</v>
      </c>
      <c r="BE610">
        <v>14</v>
      </c>
      <c r="BF610" s="6">
        <f t="shared" si="27"/>
        <v>46279</v>
      </c>
      <c r="BG610">
        <f t="shared" si="28"/>
        <v>-0.29166666666424135</v>
      </c>
      <c r="BH610" t="str">
        <f t="shared" si="29"/>
        <v>COMPLY</v>
      </c>
      <c r="BI610" t="str">
        <f>VLOOKUP(H610,Sheet2!$A$1:$B$270,2,FALSE)</f>
        <v>MADURA</v>
      </c>
    </row>
    <row r="611" spans="1:61">
      <c r="A611">
        <v>610</v>
      </c>
      <c r="B611">
        <v>1002569385</v>
      </c>
      <c r="C611">
        <v>3</v>
      </c>
      <c r="D611" t="s">
        <v>55</v>
      </c>
      <c r="E611">
        <v>5</v>
      </c>
      <c r="F611" t="s">
        <v>227</v>
      </c>
      <c r="G611" t="s">
        <v>121</v>
      </c>
      <c r="H611" t="s">
        <v>377</v>
      </c>
      <c r="I611" t="s">
        <v>212</v>
      </c>
      <c r="J611" t="s">
        <v>213</v>
      </c>
      <c r="K611" t="s">
        <v>149</v>
      </c>
      <c r="L611" t="s">
        <v>214</v>
      </c>
      <c r="M611" t="s">
        <v>2154</v>
      </c>
      <c r="N611" t="s">
        <v>215</v>
      </c>
      <c r="O611" s="57">
        <v>46268.477037037039</v>
      </c>
      <c r="P611" s="57">
        <v>46271.560150462959</v>
      </c>
      <c r="Q611">
        <v>69382999</v>
      </c>
      <c r="S611">
        <v>152435910298</v>
      </c>
      <c r="T611" t="s">
        <v>2959</v>
      </c>
      <c r="U611" t="s">
        <v>2960</v>
      </c>
      <c r="V611" t="s">
        <v>2961</v>
      </c>
      <c r="Z611">
        <v>112.7381116</v>
      </c>
      <c r="AA611">
        <v>-7.0428864999999998</v>
      </c>
      <c r="AB611" t="s">
        <v>2962</v>
      </c>
      <c r="AC611" t="s">
        <v>236</v>
      </c>
      <c r="AL611" t="s">
        <v>217</v>
      </c>
      <c r="AM611" t="s">
        <v>2963</v>
      </c>
      <c r="AN611" t="s">
        <v>6</v>
      </c>
      <c r="AO611" s="57">
        <v>46090.486041666663</v>
      </c>
      <c r="AP611" s="57">
        <v>46269.333333333336</v>
      </c>
      <c r="AQ611" t="s">
        <v>2155</v>
      </c>
      <c r="AR611" t="s">
        <v>14</v>
      </c>
      <c r="AS611" t="s">
        <v>219</v>
      </c>
      <c r="AT611" t="s">
        <v>230</v>
      </c>
      <c r="AV611" t="s">
        <v>5557</v>
      </c>
      <c r="AW611" t="s">
        <v>886</v>
      </c>
      <c r="AX611" t="s">
        <v>222</v>
      </c>
      <c r="BA611" s="57">
        <v>46269.333333333336</v>
      </c>
      <c r="BB611" t="s">
        <v>2963</v>
      </c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str">
        <f>VLOOKUP(H611,Sheet2!$A$1:$B$270,2,FALSE)</f>
        <v>MADURA</v>
      </c>
    </row>
    <row r="612" spans="1:61">
      <c r="A612">
        <v>611</v>
      </c>
      <c r="B612">
        <v>1002579909</v>
      </c>
      <c r="C612">
        <v>3</v>
      </c>
      <c r="D612" t="s">
        <v>55</v>
      </c>
      <c r="E612">
        <v>5</v>
      </c>
      <c r="F612" t="s">
        <v>227</v>
      </c>
      <c r="G612" t="s">
        <v>121</v>
      </c>
      <c r="H612" t="s">
        <v>377</v>
      </c>
      <c r="I612" t="s">
        <v>212</v>
      </c>
      <c r="J612" t="s">
        <v>213</v>
      </c>
      <c r="K612" t="s">
        <v>149</v>
      </c>
      <c r="M612" t="s">
        <v>2154</v>
      </c>
      <c r="N612" t="s">
        <v>215</v>
      </c>
      <c r="O612" s="57">
        <v>46275.383483796293</v>
      </c>
      <c r="P612" s="57">
        <v>46279.373206018521</v>
      </c>
      <c r="Q612">
        <v>69387321</v>
      </c>
      <c r="S612">
        <v>152435910367</v>
      </c>
      <c r="T612" t="s">
        <v>6585</v>
      </c>
      <c r="U612" t="s">
        <v>6586</v>
      </c>
      <c r="V612" t="s">
        <v>6587</v>
      </c>
      <c r="Z612">
        <v>112.6968315</v>
      </c>
      <c r="AA612">
        <v>-7.0421750999999997</v>
      </c>
      <c r="AB612" t="s">
        <v>6588</v>
      </c>
      <c r="AC612" t="s">
        <v>229</v>
      </c>
      <c r="AL612" t="s">
        <v>217</v>
      </c>
      <c r="AM612" t="s">
        <v>6589</v>
      </c>
      <c r="AN612" t="s">
        <v>6</v>
      </c>
      <c r="AO612" s="57">
        <v>46304.392812500002</v>
      </c>
      <c r="AP612" s="57">
        <v>46276.625</v>
      </c>
      <c r="AQ612" t="s">
        <v>2172</v>
      </c>
      <c r="AR612" t="s">
        <v>14</v>
      </c>
      <c r="AS612" t="s">
        <v>219</v>
      </c>
      <c r="AT612" t="s">
        <v>230</v>
      </c>
      <c r="AV612" t="s">
        <v>7948</v>
      </c>
      <c r="AW612" t="s">
        <v>545</v>
      </c>
      <c r="AX612" t="s">
        <v>222</v>
      </c>
      <c r="BA612" s="57">
        <v>46276.625</v>
      </c>
      <c r="BB612" t="s">
        <v>6589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str">
        <f>VLOOKUP(H612,Sheet2!$A$1:$B$270,2,FALSE)</f>
        <v>MADURA</v>
      </c>
    </row>
    <row r="613" spans="1:61">
      <c r="A613">
        <v>612</v>
      </c>
      <c r="B613">
        <v>1002577067</v>
      </c>
      <c r="C613">
        <v>3</v>
      </c>
      <c r="D613" t="s">
        <v>55</v>
      </c>
      <c r="E613">
        <v>5</v>
      </c>
      <c r="F613" t="s">
        <v>227</v>
      </c>
      <c r="G613" t="s">
        <v>121</v>
      </c>
      <c r="H613" t="s">
        <v>377</v>
      </c>
      <c r="I613" t="s">
        <v>212</v>
      </c>
      <c r="J613" t="s">
        <v>213</v>
      </c>
      <c r="K613" t="s">
        <v>149</v>
      </c>
      <c r="M613" t="s">
        <v>576</v>
      </c>
      <c r="N613" t="s">
        <v>215</v>
      </c>
      <c r="O613" s="57">
        <v>46273.587511574071</v>
      </c>
      <c r="P613" s="57">
        <v>46280.804085648146</v>
      </c>
      <c r="Q613">
        <v>69386133</v>
      </c>
      <c r="S613">
        <v>152435910348</v>
      </c>
      <c r="T613" t="s">
        <v>3487</v>
      </c>
      <c r="U613" t="s">
        <v>3488</v>
      </c>
      <c r="Z613">
        <v>112.703694029292</v>
      </c>
      <c r="AA613">
        <v>-7.04341277816164</v>
      </c>
      <c r="AB613" t="s">
        <v>3489</v>
      </c>
      <c r="AC613" t="s">
        <v>229</v>
      </c>
      <c r="AO613" s="57">
        <v>46243.601111111115</v>
      </c>
      <c r="AR613" t="s">
        <v>5</v>
      </c>
      <c r="AS613" t="s">
        <v>219</v>
      </c>
      <c r="AT613" t="s">
        <v>230</v>
      </c>
      <c r="AV613" t="s">
        <v>7949</v>
      </c>
      <c r="AW613" t="s">
        <v>3490</v>
      </c>
      <c r="AX613" t="s">
        <v>222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str">
        <f>VLOOKUP(H613,Sheet2!$A$1:$B$270,2,FALSE)</f>
        <v>MADURA</v>
      </c>
    </row>
    <row r="614" spans="1:61">
      <c r="A614">
        <v>613</v>
      </c>
      <c r="B614">
        <v>1002589127</v>
      </c>
      <c r="C614">
        <v>3</v>
      </c>
      <c r="D614" t="s">
        <v>55</v>
      </c>
      <c r="E614">
        <v>5</v>
      </c>
      <c r="F614" t="s">
        <v>227</v>
      </c>
      <c r="G614" t="s">
        <v>121</v>
      </c>
      <c r="H614" t="s">
        <v>377</v>
      </c>
      <c r="I614" t="s">
        <v>212</v>
      </c>
      <c r="J614" t="s">
        <v>213</v>
      </c>
      <c r="K614" t="s">
        <v>149</v>
      </c>
      <c r="M614" t="s">
        <v>541</v>
      </c>
      <c r="N614" t="s">
        <v>215</v>
      </c>
      <c r="O614" s="57">
        <v>46280.580601851849</v>
      </c>
      <c r="P614" s="57">
        <v>46281.467916666668</v>
      </c>
      <c r="Q614">
        <v>69390768</v>
      </c>
      <c r="S614">
        <v>152435910436</v>
      </c>
      <c r="T614" t="s">
        <v>7950</v>
      </c>
      <c r="U614" t="s">
        <v>4413</v>
      </c>
      <c r="Z614">
        <v>112.7391963</v>
      </c>
      <c r="AA614">
        <v>-7.0414614999999996</v>
      </c>
      <c r="AB614" t="s">
        <v>7951</v>
      </c>
      <c r="AC614" t="s">
        <v>229</v>
      </c>
      <c r="AO614" t="s">
        <v>7920</v>
      </c>
      <c r="AR614" t="s">
        <v>6</v>
      </c>
      <c r="AS614" t="s">
        <v>219</v>
      </c>
      <c r="AT614" t="s">
        <v>230</v>
      </c>
      <c r="AV614" t="s">
        <v>7952</v>
      </c>
      <c r="AW614" t="s">
        <v>545</v>
      </c>
      <c r="AX614" t="s">
        <v>222</v>
      </c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str">
        <f>VLOOKUP(H614,Sheet2!$A$1:$B$270,2,FALSE)</f>
        <v>MADURA</v>
      </c>
    </row>
    <row r="615" spans="1:61">
      <c r="A615">
        <v>614</v>
      </c>
      <c r="B615">
        <v>1002575944</v>
      </c>
      <c r="C615">
        <v>3</v>
      </c>
      <c r="D615" t="s">
        <v>55</v>
      </c>
      <c r="E615">
        <v>5</v>
      </c>
      <c r="F615" t="s">
        <v>227</v>
      </c>
      <c r="G615" t="s">
        <v>121</v>
      </c>
      <c r="H615" t="s">
        <v>326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46272.799953703703</v>
      </c>
      <c r="P615" s="57">
        <v>46274.636435185188</v>
      </c>
      <c r="Q615">
        <v>69385618</v>
      </c>
      <c r="S615">
        <v>152459201818</v>
      </c>
      <c r="T615" t="s">
        <v>5174</v>
      </c>
      <c r="U615" t="s">
        <v>5175</v>
      </c>
      <c r="V615" t="s">
        <v>5176</v>
      </c>
      <c r="Z615">
        <v>113.04748814553</v>
      </c>
      <c r="AA615">
        <v>-7.1385619301118899</v>
      </c>
      <c r="AB615" t="s">
        <v>5177</v>
      </c>
      <c r="AC615" t="s">
        <v>216</v>
      </c>
      <c r="AL615" t="s">
        <v>217</v>
      </c>
      <c r="AM615" t="s">
        <v>5178</v>
      </c>
      <c r="AN615" t="s">
        <v>6</v>
      </c>
      <c r="AO615" s="57">
        <v>46212.809502314813</v>
      </c>
      <c r="AP615" s="57">
        <v>46274.333333333336</v>
      </c>
      <c r="AQ615" t="s">
        <v>2172</v>
      </c>
      <c r="AR615" t="s">
        <v>218</v>
      </c>
      <c r="AS615" t="s">
        <v>219</v>
      </c>
      <c r="AT615" t="s">
        <v>220</v>
      </c>
      <c r="AU615">
        <v>20260909</v>
      </c>
      <c r="AV615" t="s">
        <v>221</v>
      </c>
      <c r="AW615" t="s">
        <v>3069</v>
      </c>
      <c r="AX615" t="s">
        <v>222</v>
      </c>
      <c r="BA615" s="57">
        <v>46274.333333333336</v>
      </c>
      <c r="BB615" t="s">
        <v>5178</v>
      </c>
      <c r="BC615">
        <v>2026</v>
      </c>
      <c r="BD615">
        <v>9</v>
      </c>
      <c r="BE615">
        <v>9</v>
      </c>
      <c r="BF615" s="6">
        <f t="shared" si="27"/>
        <v>46274</v>
      </c>
      <c r="BG615">
        <f t="shared" si="28"/>
        <v>-0.33333333333575865</v>
      </c>
      <c r="BH615" t="str">
        <f t="shared" si="29"/>
        <v>COMPLY</v>
      </c>
      <c r="BI615" t="str">
        <f>VLOOKUP(H615,Sheet2!$A$1:$B$270,2,FALSE)</f>
        <v>MADURA</v>
      </c>
    </row>
    <row r="616" spans="1:61">
      <c r="A616">
        <v>615</v>
      </c>
      <c r="B616">
        <v>1002576084</v>
      </c>
      <c r="C616">
        <v>3</v>
      </c>
      <c r="D616" t="s">
        <v>55</v>
      </c>
      <c r="E616">
        <v>5</v>
      </c>
      <c r="F616" t="s">
        <v>227</v>
      </c>
      <c r="G616" t="s">
        <v>121</v>
      </c>
      <c r="H616" t="s">
        <v>444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46273.354131944441</v>
      </c>
      <c r="P616" s="57">
        <v>46274.537685185183</v>
      </c>
      <c r="Q616">
        <v>69385704</v>
      </c>
      <c r="S616">
        <v>152436205863</v>
      </c>
      <c r="T616" t="s">
        <v>3345</v>
      </c>
      <c r="U616" t="s">
        <v>3346</v>
      </c>
      <c r="V616" t="s">
        <v>3347</v>
      </c>
      <c r="Z616">
        <v>112.7739124</v>
      </c>
      <c r="AA616">
        <v>-7.1421577000000003</v>
      </c>
      <c r="AB616" t="s">
        <v>3348</v>
      </c>
      <c r="AC616" t="s">
        <v>236</v>
      </c>
      <c r="AL616" t="s">
        <v>217</v>
      </c>
      <c r="AM616" t="s">
        <v>3349</v>
      </c>
      <c r="AN616" t="s">
        <v>6</v>
      </c>
      <c r="AO616" s="57">
        <v>46243.361030092594</v>
      </c>
      <c r="AP616" s="57">
        <v>46274.458333333336</v>
      </c>
      <c r="AR616" t="s">
        <v>218</v>
      </c>
      <c r="AS616" t="s">
        <v>219</v>
      </c>
      <c r="AT616" t="s">
        <v>230</v>
      </c>
      <c r="AU616">
        <v>20260909</v>
      </c>
      <c r="AV616" t="s">
        <v>221</v>
      </c>
      <c r="AW616" t="s">
        <v>883</v>
      </c>
      <c r="AX616" t="s">
        <v>222</v>
      </c>
      <c r="BA616" s="57">
        <v>46274.458333333336</v>
      </c>
      <c r="BB616" t="s">
        <v>3349</v>
      </c>
      <c r="BC616">
        <v>2026</v>
      </c>
      <c r="BD616">
        <v>9</v>
      </c>
      <c r="BE616">
        <v>9</v>
      </c>
      <c r="BF616" s="6">
        <f t="shared" si="27"/>
        <v>46274</v>
      </c>
      <c r="BG616">
        <f t="shared" si="28"/>
        <v>-0.45833333333575865</v>
      </c>
      <c r="BH616" t="str">
        <f t="shared" si="29"/>
        <v>COMPLY</v>
      </c>
      <c r="BI616" t="str">
        <f>VLOOKUP(H616,Sheet2!$A$1:$B$270,2,FALSE)</f>
        <v>MADURA</v>
      </c>
    </row>
    <row r="617" spans="1:61">
      <c r="A617">
        <v>616</v>
      </c>
      <c r="B617">
        <v>1002582428</v>
      </c>
      <c r="C617">
        <v>3</v>
      </c>
      <c r="D617" t="s">
        <v>55</v>
      </c>
      <c r="E617">
        <v>5</v>
      </c>
      <c r="F617" t="s">
        <v>227</v>
      </c>
      <c r="G617" t="s">
        <v>121</v>
      </c>
      <c r="H617" t="s">
        <v>444</v>
      </c>
      <c r="I617" t="s">
        <v>212</v>
      </c>
      <c r="J617" t="s">
        <v>213</v>
      </c>
      <c r="K617" t="s">
        <v>149</v>
      </c>
      <c r="M617" t="s">
        <v>76</v>
      </c>
      <c r="N617" t="s">
        <v>215</v>
      </c>
      <c r="O617" s="57">
        <v>46276.49559027778</v>
      </c>
      <c r="P617" s="57">
        <v>46277.678877314815</v>
      </c>
      <c r="Q617">
        <v>69388309</v>
      </c>
      <c r="S617">
        <v>152436205962</v>
      </c>
      <c r="T617" t="s">
        <v>7953</v>
      </c>
      <c r="U617" t="s">
        <v>7954</v>
      </c>
      <c r="V617" t="s">
        <v>7955</v>
      </c>
      <c r="Z617">
        <v>112.72248449999999</v>
      </c>
      <c r="AA617">
        <v>-7.1712109000000002</v>
      </c>
      <c r="AB617" t="s">
        <v>7956</v>
      </c>
      <c r="AC617" t="s">
        <v>229</v>
      </c>
      <c r="AL617" t="s">
        <v>217</v>
      </c>
      <c r="AM617" t="s">
        <v>7957</v>
      </c>
      <c r="AN617" t="s">
        <v>6</v>
      </c>
      <c r="AO617" s="57">
        <v>46335.496620370373</v>
      </c>
      <c r="AP617" s="57">
        <v>46277.458333333336</v>
      </c>
      <c r="AR617" t="s">
        <v>218</v>
      </c>
      <c r="AS617" t="s">
        <v>219</v>
      </c>
      <c r="AT617" t="s">
        <v>230</v>
      </c>
      <c r="AU617">
        <v>20260912</v>
      </c>
      <c r="AV617" t="s">
        <v>221</v>
      </c>
      <c r="AW617" t="s">
        <v>828</v>
      </c>
      <c r="AX617" t="s">
        <v>222</v>
      </c>
      <c r="BA617" s="57">
        <v>46277.458333333336</v>
      </c>
      <c r="BB617" t="s">
        <v>7957</v>
      </c>
      <c r="BC617">
        <v>2026</v>
      </c>
      <c r="BD617">
        <v>9</v>
      </c>
      <c r="BE617">
        <v>12</v>
      </c>
      <c r="BF617" s="6">
        <f t="shared" si="27"/>
        <v>46277</v>
      </c>
      <c r="BG617">
        <f t="shared" si="28"/>
        <v>-0.45833333333575865</v>
      </c>
      <c r="BH617" t="str">
        <f t="shared" si="29"/>
        <v>COMPLY</v>
      </c>
      <c r="BI617" t="str">
        <f>VLOOKUP(H617,Sheet2!$A$1:$B$270,2,FALSE)</f>
        <v>MADURA</v>
      </c>
    </row>
    <row r="618" spans="1:61">
      <c r="A618">
        <v>617</v>
      </c>
      <c r="B618">
        <v>1002581896</v>
      </c>
      <c r="C618">
        <v>3</v>
      </c>
      <c r="D618" t="s">
        <v>55</v>
      </c>
      <c r="E618">
        <v>5</v>
      </c>
      <c r="F618" t="s">
        <v>227</v>
      </c>
      <c r="G618" t="s">
        <v>121</v>
      </c>
      <c r="H618" t="s">
        <v>444</v>
      </c>
      <c r="I618" t="s">
        <v>212</v>
      </c>
      <c r="J618" t="s">
        <v>213</v>
      </c>
      <c r="K618" t="s">
        <v>149</v>
      </c>
      <c r="M618" t="s">
        <v>76</v>
      </c>
      <c r="N618" t="s">
        <v>215</v>
      </c>
      <c r="O618" s="57">
        <v>46276.382106481484</v>
      </c>
      <c r="P618" s="57">
        <v>46279.416701388887</v>
      </c>
      <c r="Q618">
        <v>69388082</v>
      </c>
      <c r="S618">
        <v>152436205960</v>
      </c>
      <c r="T618" t="s">
        <v>7958</v>
      </c>
      <c r="U618" t="s">
        <v>7959</v>
      </c>
      <c r="V618" t="s">
        <v>7960</v>
      </c>
      <c r="Z618">
        <v>112.72248449999999</v>
      </c>
      <c r="AA618">
        <v>-7.1712109000000002</v>
      </c>
      <c r="AB618" t="s">
        <v>7961</v>
      </c>
      <c r="AC618" t="s">
        <v>229</v>
      </c>
      <c r="AL618" t="s">
        <v>217</v>
      </c>
      <c r="AM618" t="s">
        <v>7962</v>
      </c>
      <c r="AN618" t="s">
        <v>6</v>
      </c>
      <c r="AO618" s="57">
        <v>46335.392916666664</v>
      </c>
      <c r="AP618" s="57">
        <v>46278.333333333336</v>
      </c>
      <c r="AR618" t="s">
        <v>218</v>
      </c>
      <c r="AS618" t="s">
        <v>219</v>
      </c>
      <c r="AT618" t="s">
        <v>230</v>
      </c>
      <c r="AU618">
        <v>20260914</v>
      </c>
      <c r="AV618" t="s">
        <v>221</v>
      </c>
      <c r="AW618" t="s">
        <v>2847</v>
      </c>
      <c r="AX618" t="s">
        <v>222</v>
      </c>
      <c r="BA618" s="57">
        <v>46278.333333333336</v>
      </c>
      <c r="BB618" t="s">
        <v>7962</v>
      </c>
      <c r="BC618">
        <v>2026</v>
      </c>
      <c r="BD618">
        <v>9</v>
      </c>
      <c r="BE618">
        <v>14</v>
      </c>
      <c r="BF618" s="6">
        <f t="shared" si="27"/>
        <v>46279</v>
      </c>
      <c r="BG618">
        <f t="shared" si="28"/>
        <v>0.66666666666424135</v>
      </c>
      <c r="BH618" t="str">
        <f t="shared" si="29"/>
        <v>COMPLY</v>
      </c>
      <c r="BI618" t="str">
        <f>VLOOKUP(H618,Sheet2!$A$1:$B$270,2,FALSE)</f>
        <v>MADURA</v>
      </c>
    </row>
    <row r="619" spans="1:61">
      <c r="A619">
        <v>618</v>
      </c>
      <c r="B619">
        <v>1002582511</v>
      </c>
      <c r="C619">
        <v>3</v>
      </c>
      <c r="D619" t="s">
        <v>55</v>
      </c>
      <c r="E619">
        <v>5</v>
      </c>
      <c r="F619" t="s">
        <v>227</v>
      </c>
      <c r="G619" t="s">
        <v>121</v>
      </c>
      <c r="H619" t="s">
        <v>444</v>
      </c>
      <c r="I619" t="s">
        <v>212</v>
      </c>
      <c r="J619" t="s">
        <v>213</v>
      </c>
      <c r="K619" t="s">
        <v>149</v>
      </c>
      <c r="M619" t="s">
        <v>76</v>
      </c>
      <c r="N619" t="s">
        <v>215</v>
      </c>
      <c r="O619" s="57">
        <v>46276.538888888892</v>
      </c>
      <c r="P619" s="57">
        <v>46277.775555555556</v>
      </c>
      <c r="Q619">
        <v>69388351</v>
      </c>
      <c r="S619">
        <v>152436205964</v>
      </c>
      <c r="T619" t="s">
        <v>7963</v>
      </c>
      <c r="U619" t="s">
        <v>7964</v>
      </c>
      <c r="V619" t="s">
        <v>7965</v>
      </c>
      <c r="Z619">
        <v>112.72248449999999</v>
      </c>
      <c r="AA619">
        <v>-7.1712109000000002</v>
      </c>
      <c r="AB619" t="s">
        <v>7966</v>
      </c>
      <c r="AC619" t="s">
        <v>229</v>
      </c>
      <c r="AL619" t="s">
        <v>217</v>
      </c>
      <c r="AM619" t="s">
        <v>7967</v>
      </c>
      <c r="AN619" t="s">
        <v>6</v>
      </c>
      <c r="AO619" s="57">
        <v>46335.559756944444</v>
      </c>
      <c r="AP619" s="57">
        <v>46277.625</v>
      </c>
      <c r="AR619" t="s">
        <v>218</v>
      </c>
      <c r="AS619" t="s">
        <v>219</v>
      </c>
      <c r="AT619" t="s">
        <v>552</v>
      </c>
      <c r="AU619">
        <v>20260912</v>
      </c>
      <c r="AV619" t="s">
        <v>221</v>
      </c>
      <c r="AW619" t="s">
        <v>7968</v>
      </c>
      <c r="AX619" t="s">
        <v>222</v>
      </c>
      <c r="BA619" s="57">
        <v>46277.625</v>
      </c>
      <c r="BB619" t="s">
        <v>7967</v>
      </c>
      <c r="BC619">
        <v>2026</v>
      </c>
      <c r="BD619">
        <v>9</v>
      </c>
      <c r="BE619">
        <v>12</v>
      </c>
      <c r="BF619" s="6">
        <f t="shared" si="27"/>
        <v>46277</v>
      </c>
      <c r="BG619">
        <f t="shared" si="28"/>
        <v>-0.625</v>
      </c>
      <c r="BH619" t="str">
        <f t="shared" si="29"/>
        <v>COMPLY</v>
      </c>
      <c r="BI619" t="str">
        <f>VLOOKUP(H619,Sheet2!$A$1:$B$270,2,FALSE)</f>
        <v>MADURA</v>
      </c>
    </row>
    <row r="620" spans="1:61">
      <c r="A620">
        <v>619</v>
      </c>
      <c r="B620">
        <v>1002582558</v>
      </c>
      <c r="C620">
        <v>3</v>
      </c>
      <c r="D620" t="s">
        <v>55</v>
      </c>
      <c r="E620">
        <v>5</v>
      </c>
      <c r="F620" t="s">
        <v>227</v>
      </c>
      <c r="G620" t="s">
        <v>121</v>
      </c>
      <c r="H620" t="s">
        <v>444</v>
      </c>
      <c r="I620" t="s">
        <v>212</v>
      </c>
      <c r="J620" t="s">
        <v>213</v>
      </c>
      <c r="K620" t="s">
        <v>149</v>
      </c>
      <c r="M620" t="s">
        <v>76</v>
      </c>
      <c r="N620" t="s">
        <v>215</v>
      </c>
      <c r="O620" s="57">
        <v>46276.554456018515</v>
      </c>
      <c r="P620" s="57">
        <v>46277.868946759256</v>
      </c>
      <c r="Q620">
        <v>69388371</v>
      </c>
      <c r="S620">
        <v>152436206015</v>
      </c>
      <c r="T620" t="s">
        <v>7969</v>
      </c>
      <c r="U620" t="s">
        <v>7970</v>
      </c>
      <c r="V620" t="s">
        <v>7971</v>
      </c>
      <c r="Z620">
        <v>112.72248449999999</v>
      </c>
      <c r="AA620">
        <v>-7.1712109000000002</v>
      </c>
      <c r="AB620" t="s">
        <v>7972</v>
      </c>
      <c r="AC620" t="s">
        <v>229</v>
      </c>
      <c r="AL620" t="s">
        <v>217</v>
      </c>
      <c r="AM620" t="s">
        <v>7967</v>
      </c>
      <c r="AN620" t="s">
        <v>6</v>
      </c>
      <c r="AO620" s="57">
        <v>46335.559756944444</v>
      </c>
      <c r="AP620" s="57">
        <v>46277.625</v>
      </c>
      <c r="AR620" t="s">
        <v>218</v>
      </c>
      <c r="AS620" t="s">
        <v>219</v>
      </c>
      <c r="AT620" t="s">
        <v>230</v>
      </c>
      <c r="AU620">
        <v>20260912</v>
      </c>
      <c r="AV620" t="s">
        <v>221</v>
      </c>
      <c r="AW620" t="s">
        <v>545</v>
      </c>
      <c r="AX620" t="s">
        <v>222</v>
      </c>
      <c r="BA620" s="57">
        <v>46277.625</v>
      </c>
      <c r="BB620" t="s">
        <v>7967</v>
      </c>
      <c r="BC620">
        <v>2026</v>
      </c>
      <c r="BD620">
        <v>9</v>
      </c>
      <c r="BE620">
        <v>12</v>
      </c>
      <c r="BF620" s="6">
        <f t="shared" si="27"/>
        <v>46277</v>
      </c>
      <c r="BG620">
        <f t="shared" si="28"/>
        <v>-0.625</v>
      </c>
      <c r="BH620" t="str">
        <f t="shared" si="29"/>
        <v>COMPLY</v>
      </c>
      <c r="BI620" t="str">
        <f>VLOOKUP(H620,Sheet2!$A$1:$B$270,2,FALSE)</f>
        <v>MADURA</v>
      </c>
    </row>
    <row r="621" spans="1:61">
      <c r="A621">
        <v>620</v>
      </c>
      <c r="B621">
        <v>1002582448</v>
      </c>
      <c r="C621">
        <v>3</v>
      </c>
      <c r="D621" t="s">
        <v>55</v>
      </c>
      <c r="E621">
        <v>5</v>
      </c>
      <c r="F621" t="s">
        <v>227</v>
      </c>
      <c r="G621" t="s">
        <v>121</v>
      </c>
      <c r="H621" t="s">
        <v>444</v>
      </c>
      <c r="I621" t="s">
        <v>212</v>
      </c>
      <c r="J621" t="s">
        <v>213</v>
      </c>
      <c r="K621" t="s">
        <v>149</v>
      </c>
      <c r="M621" t="s">
        <v>76</v>
      </c>
      <c r="N621" t="s">
        <v>215</v>
      </c>
      <c r="O621" s="57">
        <v>46276.503298611111</v>
      </c>
      <c r="P621" s="57">
        <v>46277.685324074075</v>
      </c>
      <c r="Q621">
        <v>69388303</v>
      </c>
      <c r="S621">
        <v>152436205963</v>
      </c>
      <c r="T621" t="s">
        <v>7973</v>
      </c>
      <c r="U621" t="s">
        <v>7954</v>
      </c>
      <c r="V621" t="s">
        <v>7974</v>
      </c>
      <c r="Z621">
        <v>112.72248449999999</v>
      </c>
      <c r="AA621">
        <v>-7.1712109000000002</v>
      </c>
      <c r="AB621" t="s">
        <v>7975</v>
      </c>
      <c r="AC621" t="s">
        <v>229</v>
      </c>
      <c r="AL621" t="s">
        <v>217</v>
      </c>
      <c r="AM621" t="s">
        <v>7976</v>
      </c>
      <c r="AN621" t="s">
        <v>6</v>
      </c>
      <c r="AO621" s="57">
        <v>46335.50681712963</v>
      </c>
      <c r="AP621" s="57">
        <v>46277.458333333336</v>
      </c>
      <c r="AR621" t="s">
        <v>218</v>
      </c>
      <c r="AS621" t="s">
        <v>219</v>
      </c>
      <c r="AT621" t="s">
        <v>230</v>
      </c>
      <c r="AU621">
        <v>20260912</v>
      </c>
      <c r="AV621" t="s">
        <v>221</v>
      </c>
      <c r="AW621" t="s">
        <v>1536</v>
      </c>
      <c r="AX621" t="s">
        <v>222</v>
      </c>
      <c r="BA621" s="57">
        <v>46277.458333333336</v>
      </c>
      <c r="BB621" t="s">
        <v>7976</v>
      </c>
      <c r="BC621">
        <v>2026</v>
      </c>
      <c r="BD621">
        <v>9</v>
      </c>
      <c r="BE621">
        <v>12</v>
      </c>
      <c r="BF621" s="6">
        <f t="shared" si="27"/>
        <v>46277</v>
      </c>
      <c r="BG621">
        <f t="shared" si="28"/>
        <v>-0.45833333333575865</v>
      </c>
      <c r="BH621" t="str">
        <f t="shared" si="29"/>
        <v>COMPLY</v>
      </c>
      <c r="BI621" t="str">
        <f>VLOOKUP(H621,Sheet2!$A$1:$B$270,2,FALSE)</f>
        <v>MADURA</v>
      </c>
    </row>
    <row r="622" spans="1:61">
      <c r="A622">
        <v>621</v>
      </c>
      <c r="B622">
        <v>1002583795</v>
      </c>
      <c r="C622">
        <v>3</v>
      </c>
      <c r="D622" t="s">
        <v>55</v>
      </c>
      <c r="E622">
        <v>5</v>
      </c>
      <c r="F622" t="s">
        <v>227</v>
      </c>
      <c r="G622" t="s">
        <v>121</v>
      </c>
      <c r="H622" t="s">
        <v>444</v>
      </c>
      <c r="I622" t="s">
        <v>212</v>
      </c>
      <c r="J622" t="s">
        <v>213</v>
      </c>
      <c r="K622" t="s">
        <v>149</v>
      </c>
      <c r="M622" t="s">
        <v>76</v>
      </c>
      <c r="N622" t="s">
        <v>215</v>
      </c>
      <c r="O622" s="57">
        <v>46277.436851851853</v>
      </c>
      <c r="P622" s="57">
        <v>46278.748553240737</v>
      </c>
      <c r="Q622">
        <v>69388783</v>
      </c>
      <c r="S622">
        <v>152436206021</v>
      </c>
      <c r="T622" t="s">
        <v>7977</v>
      </c>
      <c r="U622" t="s">
        <v>7978</v>
      </c>
      <c r="V622" t="s">
        <v>7979</v>
      </c>
      <c r="Z622">
        <v>112.72248449999999</v>
      </c>
      <c r="AA622">
        <v>-7.1712109000000002</v>
      </c>
      <c r="AB622" t="s">
        <v>7980</v>
      </c>
      <c r="AC622" t="s">
        <v>229</v>
      </c>
      <c r="AL622" t="s">
        <v>217</v>
      </c>
      <c r="AM622" t="s">
        <v>7981</v>
      </c>
      <c r="AN622" t="s">
        <v>6</v>
      </c>
      <c r="AO622" s="57">
        <v>46365.444386574076</v>
      </c>
      <c r="AP622" s="57">
        <v>46278.625</v>
      </c>
      <c r="AR622" t="s">
        <v>218</v>
      </c>
      <c r="AS622" t="s">
        <v>219</v>
      </c>
      <c r="AT622" t="s">
        <v>230</v>
      </c>
      <c r="AU622">
        <v>20260913</v>
      </c>
      <c r="AV622" t="s">
        <v>221</v>
      </c>
      <c r="AW622" t="s">
        <v>546</v>
      </c>
      <c r="AX622" t="s">
        <v>222</v>
      </c>
      <c r="BA622" s="57">
        <v>46278.625</v>
      </c>
      <c r="BB622" t="s">
        <v>7981</v>
      </c>
      <c r="BC622">
        <v>2026</v>
      </c>
      <c r="BD622">
        <v>9</v>
      </c>
      <c r="BE622">
        <v>13</v>
      </c>
      <c r="BF622" s="6">
        <f t="shared" si="27"/>
        <v>46278</v>
      </c>
      <c r="BG622">
        <f t="shared" si="28"/>
        <v>-0.625</v>
      </c>
      <c r="BH622" t="str">
        <f t="shared" si="29"/>
        <v>COMPLY</v>
      </c>
      <c r="BI622" t="str">
        <f>VLOOKUP(H622,Sheet2!$A$1:$B$270,2,FALSE)</f>
        <v>MADURA</v>
      </c>
    </row>
    <row r="623" spans="1:61">
      <c r="A623">
        <v>622</v>
      </c>
      <c r="B623">
        <v>1002585364</v>
      </c>
      <c r="C623">
        <v>3</v>
      </c>
      <c r="D623" t="s">
        <v>55</v>
      </c>
      <c r="E623">
        <v>5</v>
      </c>
      <c r="F623" t="s">
        <v>227</v>
      </c>
      <c r="G623" t="s">
        <v>121</v>
      </c>
      <c r="H623" t="s">
        <v>444</v>
      </c>
      <c r="I623" t="s">
        <v>212</v>
      </c>
      <c r="J623" t="s">
        <v>213</v>
      </c>
      <c r="K623" t="s">
        <v>149</v>
      </c>
      <c r="M623" t="s">
        <v>76</v>
      </c>
      <c r="N623" t="s">
        <v>215</v>
      </c>
      <c r="O623" s="57">
        <v>46279.374918981484</v>
      </c>
      <c r="P623" s="57">
        <v>46279.674513888887</v>
      </c>
      <c r="Q623">
        <v>69388207</v>
      </c>
      <c r="S623">
        <v>152436204919</v>
      </c>
      <c r="T623" t="s">
        <v>7982</v>
      </c>
      <c r="U623" t="s">
        <v>7983</v>
      </c>
      <c r="V623" t="s">
        <v>7984</v>
      </c>
      <c r="Z623">
        <v>112.727911173289</v>
      </c>
      <c r="AA623">
        <v>-7.1262012386907498</v>
      </c>
      <c r="AB623" t="s">
        <v>7985</v>
      </c>
      <c r="AC623" t="s">
        <v>229</v>
      </c>
      <c r="AL623" t="s">
        <v>217</v>
      </c>
      <c r="AM623" t="s">
        <v>7986</v>
      </c>
      <c r="AN623" t="s">
        <v>6</v>
      </c>
      <c r="AO623" t="s">
        <v>7500</v>
      </c>
      <c r="AR623" t="s">
        <v>218</v>
      </c>
      <c r="AS623" t="s">
        <v>219</v>
      </c>
      <c r="AT623" t="s">
        <v>230</v>
      </c>
      <c r="AU623">
        <v>20260914</v>
      </c>
      <c r="AV623" t="s">
        <v>221</v>
      </c>
      <c r="AW623" t="s">
        <v>571</v>
      </c>
      <c r="AX623" t="s">
        <v>222</v>
      </c>
      <c r="BA623" s="57">
        <v>46279.291666666664</v>
      </c>
      <c r="BB623" t="s">
        <v>7986</v>
      </c>
      <c r="BC623">
        <v>2026</v>
      </c>
      <c r="BD623">
        <v>9</v>
      </c>
      <c r="BE623">
        <v>14</v>
      </c>
      <c r="BF623" s="6">
        <f t="shared" si="27"/>
        <v>46279</v>
      </c>
      <c r="BG623">
        <f t="shared" si="28"/>
        <v>-0.29166666666424135</v>
      </c>
      <c r="BH623" t="str">
        <f t="shared" si="29"/>
        <v>COMPLY</v>
      </c>
      <c r="BI623" t="str">
        <f>VLOOKUP(H623,Sheet2!$A$1:$B$270,2,FALSE)</f>
        <v>MADURA</v>
      </c>
    </row>
    <row r="624" spans="1:61">
      <c r="A624">
        <v>623</v>
      </c>
      <c r="B624">
        <v>1002582165</v>
      </c>
      <c r="C624">
        <v>3</v>
      </c>
      <c r="D624" t="s">
        <v>55</v>
      </c>
      <c r="E624">
        <v>5</v>
      </c>
      <c r="F624" t="s">
        <v>227</v>
      </c>
      <c r="G624" t="s">
        <v>121</v>
      </c>
      <c r="H624" t="s">
        <v>444</v>
      </c>
      <c r="I624" t="s">
        <v>212</v>
      </c>
      <c r="J624" t="s">
        <v>213</v>
      </c>
      <c r="K624" t="s">
        <v>149</v>
      </c>
      <c r="M624" t="s">
        <v>2154</v>
      </c>
      <c r="N624" t="s">
        <v>215</v>
      </c>
      <c r="O624" s="57">
        <v>46276.431875000002</v>
      </c>
      <c r="P624" s="57">
        <v>46279.374918981484</v>
      </c>
      <c r="Q624">
        <v>69388207</v>
      </c>
      <c r="S624">
        <v>152436205961</v>
      </c>
      <c r="T624" t="s">
        <v>7982</v>
      </c>
      <c r="U624" t="s">
        <v>7987</v>
      </c>
      <c r="V624" t="s">
        <v>7988</v>
      </c>
      <c r="Z624">
        <v>112.72248449999999</v>
      </c>
      <c r="AA624">
        <v>-7.1712109000000002</v>
      </c>
      <c r="AB624" t="s">
        <v>7985</v>
      </c>
      <c r="AC624" t="s">
        <v>229</v>
      </c>
      <c r="AL624" t="s">
        <v>217</v>
      </c>
      <c r="AM624" t="s">
        <v>7989</v>
      </c>
      <c r="AN624" t="s">
        <v>6</v>
      </c>
      <c r="AO624" s="57">
        <v>46335.434618055559</v>
      </c>
      <c r="AP624" s="57">
        <v>46277.625</v>
      </c>
      <c r="AQ624" t="s">
        <v>2172</v>
      </c>
      <c r="AR624" t="s">
        <v>14</v>
      </c>
      <c r="AS624" t="s">
        <v>219</v>
      </c>
      <c r="AT624" t="s">
        <v>230</v>
      </c>
      <c r="AV624" t="s">
        <v>7990</v>
      </c>
      <c r="AW624" t="s">
        <v>560</v>
      </c>
      <c r="AX624" t="s">
        <v>222</v>
      </c>
      <c r="BA624" s="57">
        <v>46277.625</v>
      </c>
      <c r="BB624" t="s">
        <v>7989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str">
        <f>VLOOKUP(H624,Sheet2!$A$1:$B$270,2,FALSE)</f>
        <v>MADURA</v>
      </c>
    </row>
    <row r="625" spans="1:61">
      <c r="A625">
        <v>624</v>
      </c>
      <c r="B625">
        <v>1002584248</v>
      </c>
      <c r="C625">
        <v>3</v>
      </c>
      <c r="D625" t="s">
        <v>55</v>
      </c>
      <c r="E625">
        <v>5</v>
      </c>
      <c r="F625" t="s">
        <v>227</v>
      </c>
      <c r="G625" t="s">
        <v>121</v>
      </c>
      <c r="H625" t="s">
        <v>444</v>
      </c>
      <c r="I625" t="s">
        <v>212</v>
      </c>
      <c r="J625" t="s">
        <v>213</v>
      </c>
      <c r="K625" t="s">
        <v>149</v>
      </c>
      <c r="L625" t="s">
        <v>214</v>
      </c>
      <c r="M625" t="s">
        <v>2162</v>
      </c>
      <c r="N625" t="s">
        <v>215</v>
      </c>
      <c r="O625" s="57">
        <v>46277.614537037036</v>
      </c>
      <c r="P625" s="57">
        <v>46279.840324074074</v>
      </c>
      <c r="Q625">
        <v>69389067</v>
      </c>
      <c r="S625">
        <v>152436204845</v>
      </c>
      <c r="T625" t="s">
        <v>7991</v>
      </c>
      <c r="U625" t="s">
        <v>7992</v>
      </c>
      <c r="V625" t="s">
        <v>7993</v>
      </c>
      <c r="Z625">
        <v>112.862940765917</v>
      </c>
      <c r="AA625">
        <v>-7.15350754360301</v>
      </c>
      <c r="AB625" t="s">
        <v>7994</v>
      </c>
      <c r="AC625" t="s">
        <v>216</v>
      </c>
      <c r="AL625" t="s">
        <v>217</v>
      </c>
      <c r="AM625" t="s">
        <v>7995</v>
      </c>
      <c r="AN625" t="s">
        <v>6</v>
      </c>
      <c r="AO625" s="57">
        <v>46365.621435185189</v>
      </c>
      <c r="AP625" s="57">
        <v>46279.333333333336</v>
      </c>
      <c r="AQ625" t="s">
        <v>2172</v>
      </c>
      <c r="AR625" t="s">
        <v>2171</v>
      </c>
      <c r="AS625" t="s">
        <v>219</v>
      </c>
      <c r="AT625" t="s">
        <v>230</v>
      </c>
      <c r="AV625" t="s">
        <v>7996</v>
      </c>
      <c r="AW625" t="s">
        <v>7437</v>
      </c>
      <c r="AX625" t="s">
        <v>222</v>
      </c>
      <c r="BA625" s="57">
        <v>46279.333333333336</v>
      </c>
      <c r="BB625" t="s">
        <v>7995</v>
      </c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str">
        <f>VLOOKUP(H625,Sheet2!$A$1:$B$270,2,FALSE)</f>
        <v>MADURA</v>
      </c>
    </row>
    <row r="626" spans="1:61">
      <c r="A626">
        <v>625</v>
      </c>
      <c r="B626">
        <v>1002589710</v>
      </c>
      <c r="C626">
        <v>3</v>
      </c>
      <c r="D626" t="s">
        <v>55</v>
      </c>
      <c r="E626">
        <v>5</v>
      </c>
      <c r="F626" t="s">
        <v>227</v>
      </c>
      <c r="G626" t="s">
        <v>121</v>
      </c>
      <c r="H626" t="s">
        <v>444</v>
      </c>
      <c r="I626" t="s">
        <v>212</v>
      </c>
      <c r="J626" t="s">
        <v>213</v>
      </c>
      <c r="K626" t="s">
        <v>149</v>
      </c>
      <c r="M626" t="s">
        <v>239</v>
      </c>
      <c r="N626" t="s">
        <v>215</v>
      </c>
      <c r="O626" s="57">
        <v>46280.654629629629</v>
      </c>
      <c r="P626" s="57">
        <v>46280.722557870373</v>
      </c>
      <c r="Q626">
        <v>69390884</v>
      </c>
      <c r="S626">
        <v>152436204983</v>
      </c>
      <c r="T626" t="s">
        <v>7997</v>
      </c>
      <c r="U626" t="s">
        <v>7998</v>
      </c>
      <c r="V626" t="s">
        <v>7999</v>
      </c>
      <c r="Z626">
        <v>112.72248449999999</v>
      </c>
      <c r="AA626">
        <v>-7.1712109000000002</v>
      </c>
      <c r="AB626" t="s">
        <v>8000</v>
      </c>
      <c r="AC626" t="s">
        <v>229</v>
      </c>
      <c r="AL626" t="s">
        <v>217</v>
      </c>
      <c r="AM626" t="s">
        <v>8001</v>
      </c>
      <c r="AN626" t="s">
        <v>6</v>
      </c>
      <c r="AO626" t="s">
        <v>7212</v>
      </c>
      <c r="AP626" s="57">
        <v>46281.625</v>
      </c>
      <c r="AR626" t="s">
        <v>240</v>
      </c>
      <c r="AS626" t="s">
        <v>219</v>
      </c>
      <c r="AT626" t="s">
        <v>220</v>
      </c>
      <c r="AV626" t="s">
        <v>239</v>
      </c>
      <c r="AW626" t="s">
        <v>4835</v>
      </c>
      <c r="AX626" t="s">
        <v>222</v>
      </c>
      <c r="BA626" s="57">
        <v>46281.625</v>
      </c>
      <c r="BB626" t="s">
        <v>8001</v>
      </c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str">
        <f>VLOOKUP(H626,Sheet2!$A$1:$B$270,2,FALSE)</f>
        <v>MADURA</v>
      </c>
    </row>
    <row r="627" spans="1:61">
      <c r="A627">
        <v>626</v>
      </c>
      <c r="B627">
        <v>1002583770</v>
      </c>
      <c r="C627">
        <v>3</v>
      </c>
      <c r="D627" t="s">
        <v>55</v>
      </c>
      <c r="E627">
        <v>5</v>
      </c>
      <c r="F627" t="s">
        <v>227</v>
      </c>
      <c r="G627" t="s">
        <v>121</v>
      </c>
      <c r="H627" t="s">
        <v>444</v>
      </c>
      <c r="I627" t="s">
        <v>212</v>
      </c>
      <c r="J627" t="s">
        <v>213</v>
      </c>
      <c r="K627" t="s">
        <v>149</v>
      </c>
      <c r="M627" t="s">
        <v>970</v>
      </c>
      <c r="N627" t="s">
        <v>215</v>
      </c>
      <c r="O627" s="57">
        <v>46277.408738425926</v>
      </c>
      <c r="P627" s="57">
        <v>46277.450231481482</v>
      </c>
      <c r="Q627">
        <v>69388813</v>
      </c>
      <c r="S627">
        <v>152436204842</v>
      </c>
      <c r="T627" t="s">
        <v>8002</v>
      </c>
      <c r="U627" t="s">
        <v>8003</v>
      </c>
      <c r="Z627">
        <v>112.7154688</v>
      </c>
      <c r="AA627">
        <v>-7.1253299999999999</v>
      </c>
      <c r="AB627" t="s">
        <v>8004</v>
      </c>
      <c r="AC627" t="s">
        <v>229</v>
      </c>
      <c r="AO627" s="57">
        <v>46365.413217592592</v>
      </c>
      <c r="AR627" t="s">
        <v>327</v>
      </c>
      <c r="AS627" t="s">
        <v>219</v>
      </c>
      <c r="AT627" t="s">
        <v>230</v>
      </c>
      <c r="AV627" t="s">
        <v>971</v>
      </c>
      <c r="AW627" t="s">
        <v>8005</v>
      </c>
      <c r="AX627" t="s">
        <v>222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str">
        <f>VLOOKUP(H627,Sheet2!$A$1:$B$270,2,FALSE)</f>
        <v>MADURA</v>
      </c>
    </row>
    <row r="628" spans="1:61">
      <c r="A628">
        <v>627</v>
      </c>
      <c r="B628">
        <v>1002577763</v>
      </c>
      <c r="C628">
        <v>3</v>
      </c>
      <c r="D628" t="s">
        <v>55</v>
      </c>
      <c r="E628">
        <v>5</v>
      </c>
      <c r="F628" t="s">
        <v>227</v>
      </c>
      <c r="G628" t="s">
        <v>121</v>
      </c>
      <c r="H628" t="s">
        <v>444</v>
      </c>
      <c r="I628" t="s">
        <v>212</v>
      </c>
      <c r="J628" t="s">
        <v>213</v>
      </c>
      <c r="K628" t="s">
        <v>149</v>
      </c>
      <c r="M628" t="s">
        <v>235</v>
      </c>
      <c r="N628" t="s">
        <v>215</v>
      </c>
      <c r="O628" s="57">
        <v>46273.767013888886</v>
      </c>
      <c r="P628" s="57">
        <v>46274.392835648148</v>
      </c>
      <c r="Q628">
        <v>69386447</v>
      </c>
      <c r="S628">
        <v>152436205866</v>
      </c>
      <c r="T628" t="s">
        <v>3115</v>
      </c>
      <c r="U628" t="s">
        <v>3116</v>
      </c>
      <c r="Z628">
        <v>112.77309440000001</v>
      </c>
      <c r="AA628">
        <v>-7.1396100000000002</v>
      </c>
      <c r="AB628" t="s">
        <v>3117</v>
      </c>
      <c r="AC628" t="s">
        <v>229</v>
      </c>
      <c r="AO628" s="57">
        <v>46243.767731481479</v>
      </c>
      <c r="AR628" t="s">
        <v>306</v>
      </c>
      <c r="AS628" t="s">
        <v>219</v>
      </c>
      <c r="AT628" t="s">
        <v>230</v>
      </c>
      <c r="AV628" t="s">
        <v>5622</v>
      </c>
      <c r="AW628" t="s">
        <v>544</v>
      </c>
      <c r="AX628" t="s">
        <v>222</v>
      </c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str">
        <f>VLOOKUP(H628,Sheet2!$A$1:$B$270,2,FALSE)</f>
        <v>MADURA</v>
      </c>
    </row>
    <row r="629" spans="1:61">
      <c r="A629">
        <v>628</v>
      </c>
      <c r="B629">
        <v>1002580277</v>
      </c>
      <c r="C629">
        <v>3</v>
      </c>
      <c r="D629" t="s">
        <v>55</v>
      </c>
      <c r="E629">
        <v>5</v>
      </c>
      <c r="F629" t="s">
        <v>227</v>
      </c>
      <c r="G629" t="s">
        <v>121</v>
      </c>
      <c r="H629" t="s">
        <v>444</v>
      </c>
      <c r="I629" t="s">
        <v>212</v>
      </c>
      <c r="J629" t="s">
        <v>213</v>
      </c>
      <c r="K629" t="s">
        <v>149</v>
      </c>
      <c r="M629" t="s">
        <v>235</v>
      </c>
      <c r="N629" t="s">
        <v>215</v>
      </c>
      <c r="O629" s="57">
        <v>46275.450462962966</v>
      </c>
      <c r="P629" s="57">
        <v>46276.445810185185</v>
      </c>
      <c r="Q629">
        <v>69387457</v>
      </c>
      <c r="S629">
        <v>152436205906</v>
      </c>
      <c r="T629" t="s">
        <v>6413</v>
      </c>
      <c r="U629" t="s">
        <v>6414</v>
      </c>
      <c r="Z629">
        <v>106.832900047302</v>
      </c>
      <c r="AA629">
        <v>-6.1774622868064002</v>
      </c>
      <c r="AB629" t="s">
        <v>6415</v>
      </c>
      <c r="AC629" t="s">
        <v>229</v>
      </c>
      <c r="AO629" s="57">
        <v>46304.45484953704</v>
      </c>
      <c r="AR629" t="s">
        <v>306</v>
      </c>
      <c r="AS629" t="s">
        <v>219</v>
      </c>
      <c r="AT629" t="s">
        <v>230</v>
      </c>
      <c r="AV629" t="s">
        <v>3055</v>
      </c>
      <c r="AW629" t="s">
        <v>545</v>
      </c>
      <c r="AX629" t="s">
        <v>222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str">
        <f>VLOOKUP(H629,Sheet2!$A$1:$B$270,2,FALSE)</f>
        <v>MADURA</v>
      </c>
    </row>
    <row r="630" spans="1:61">
      <c r="A630">
        <v>629</v>
      </c>
      <c r="B630">
        <v>1002576411</v>
      </c>
      <c r="C630">
        <v>3</v>
      </c>
      <c r="D630" t="s">
        <v>55</v>
      </c>
      <c r="E630">
        <v>5</v>
      </c>
      <c r="F630" t="s">
        <v>227</v>
      </c>
      <c r="G630" t="s">
        <v>121</v>
      </c>
      <c r="H630" t="s">
        <v>481</v>
      </c>
      <c r="I630" t="s">
        <v>212</v>
      </c>
      <c r="J630" t="s">
        <v>213</v>
      </c>
      <c r="K630" t="s">
        <v>149</v>
      </c>
      <c r="M630" t="s">
        <v>76</v>
      </c>
      <c r="N630" t="s">
        <v>215</v>
      </c>
      <c r="O630" s="57">
        <v>46273.425879629627</v>
      </c>
      <c r="P630" s="57">
        <v>46274.65766203704</v>
      </c>
      <c r="Q630">
        <v>69385847</v>
      </c>
      <c r="S630">
        <v>152458900510</v>
      </c>
      <c r="T630" t="s">
        <v>3531</v>
      </c>
      <c r="U630" t="s">
        <v>3532</v>
      </c>
      <c r="V630" t="s">
        <v>3533</v>
      </c>
      <c r="Z630">
        <v>113.0807248</v>
      </c>
      <c r="AA630">
        <v>-6.8866182</v>
      </c>
      <c r="AB630" t="s">
        <v>3534</v>
      </c>
      <c r="AC630" t="s">
        <v>229</v>
      </c>
      <c r="AL630" t="s">
        <v>217</v>
      </c>
      <c r="AM630" t="s">
        <v>3535</v>
      </c>
      <c r="AN630" t="s">
        <v>6</v>
      </c>
      <c r="AO630" s="57">
        <v>46243.43445601852</v>
      </c>
      <c r="AP630" s="57">
        <v>46274.458333333336</v>
      </c>
      <c r="AR630" t="s">
        <v>218</v>
      </c>
      <c r="AS630" t="s">
        <v>219</v>
      </c>
      <c r="AT630" t="s">
        <v>220</v>
      </c>
      <c r="AU630">
        <v>20260909</v>
      </c>
      <c r="AV630" t="s">
        <v>221</v>
      </c>
      <c r="AW630" t="s">
        <v>545</v>
      </c>
      <c r="AX630" t="s">
        <v>222</v>
      </c>
      <c r="BA630" s="57">
        <v>46274.458333333336</v>
      </c>
      <c r="BB630" t="s">
        <v>3535</v>
      </c>
      <c r="BC630">
        <v>2026</v>
      </c>
      <c r="BD630">
        <v>9</v>
      </c>
      <c r="BE630">
        <v>9</v>
      </c>
      <c r="BF630" s="6">
        <f t="shared" si="27"/>
        <v>46274</v>
      </c>
      <c r="BG630">
        <f t="shared" si="28"/>
        <v>-0.45833333333575865</v>
      </c>
      <c r="BH630" t="str">
        <f t="shared" si="29"/>
        <v>COMPLY</v>
      </c>
      <c r="BI630" t="str">
        <f>VLOOKUP(H630,Sheet2!$A$1:$B$270,2,FALSE)</f>
        <v>MADURA</v>
      </c>
    </row>
    <row r="631" spans="1:61">
      <c r="A631">
        <v>630</v>
      </c>
      <c r="B631">
        <v>1002580015</v>
      </c>
      <c r="C631">
        <v>3</v>
      </c>
      <c r="D631" t="s">
        <v>55</v>
      </c>
      <c r="E631">
        <v>5</v>
      </c>
      <c r="F631" t="s">
        <v>227</v>
      </c>
      <c r="G631" t="s">
        <v>121</v>
      </c>
      <c r="H631" t="s">
        <v>481</v>
      </c>
      <c r="I631" t="s">
        <v>212</v>
      </c>
      <c r="J631" t="s">
        <v>213</v>
      </c>
      <c r="K631" t="s">
        <v>149</v>
      </c>
      <c r="M631" t="s">
        <v>76</v>
      </c>
      <c r="N631" t="s">
        <v>215</v>
      </c>
      <c r="O631" s="57">
        <v>46275.402939814812</v>
      </c>
      <c r="P631" s="57">
        <v>46275.731238425928</v>
      </c>
      <c r="Q631">
        <v>69385516</v>
      </c>
      <c r="S631">
        <v>152458900882</v>
      </c>
      <c r="T631" t="s">
        <v>3590</v>
      </c>
      <c r="U631" t="s">
        <v>6888</v>
      </c>
      <c r="V631" t="s">
        <v>6889</v>
      </c>
      <c r="Z631">
        <v>113.025467331371</v>
      </c>
      <c r="AA631">
        <v>-6.8837605910481496</v>
      </c>
      <c r="AB631" t="s">
        <v>3593</v>
      </c>
      <c r="AC631" t="s">
        <v>229</v>
      </c>
      <c r="AL631" t="s">
        <v>217</v>
      </c>
      <c r="AM631" t="s">
        <v>6890</v>
      </c>
      <c r="AN631" t="s">
        <v>6</v>
      </c>
      <c r="AO631" s="57">
        <v>46304.413101851853</v>
      </c>
      <c r="AR631" t="s">
        <v>218</v>
      </c>
      <c r="AS631" t="s">
        <v>219</v>
      </c>
      <c r="AT631" t="s">
        <v>230</v>
      </c>
      <c r="AU631">
        <v>20260910</v>
      </c>
      <c r="AV631" t="s">
        <v>221</v>
      </c>
      <c r="AW631" t="s">
        <v>545</v>
      </c>
      <c r="AX631" t="s">
        <v>222</v>
      </c>
      <c r="BA631" s="57">
        <v>46275.291666666664</v>
      </c>
      <c r="BB631" t="s">
        <v>6890</v>
      </c>
      <c r="BC631">
        <v>2026</v>
      </c>
      <c r="BD631">
        <v>9</v>
      </c>
      <c r="BE631">
        <v>10</v>
      </c>
      <c r="BF631" s="6">
        <f t="shared" si="27"/>
        <v>46275</v>
      </c>
      <c r="BG631">
        <f t="shared" si="28"/>
        <v>-0.29166666666424135</v>
      </c>
      <c r="BH631" t="str">
        <f t="shared" si="29"/>
        <v>COMPLY</v>
      </c>
      <c r="BI631" t="str">
        <f>VLOOKUP(H631,Sheet2!$A$1:$B$270,2,FALSE)</f>
        <v>MADURA</v>
      </c>
    </row>
    <row r="632" spans="1:61">
      <c r="A632">
        <v>631</v>
      </c>
      <c r="B632">
        <v>1002584548</v>
      </c>
      <c r="C632">
        <v>3</v>
      </c>
      <c r="D632" t="s">
        <v>55</v>
      </c>
      <c r="E632">
        <v>5</v>
      </c>
      <c r="F632" t="s">
        <v>227</v>
      </c>
      <c r="G632" t="s">
        <v>121</v>
      </c>
      <c r="H632" t="s">
        <v>481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46277.820821759262</v>
      </c>
      <c r="P632" s="57">
        <v>46279.538981481484</v>
      </c>
      <c r="Q632">
        <v>69389160</v>
      </c>
      <c r="S632">
        <v>152458901057</v>
      </c>
      <c r="T632" t="s">
        <v>8006</v>
      </c>
      <c r="U632" t="s">
        <v>8007</v>
      </c>
      <c r="V632" t="s">
        <v>8008</v>
      </c>
      <c r="Z632">
        <v>113.072223141789</v>
      </c>
      <c r="AA632">
        <v>-6.8984440668238101</v>
      </c>
      <c r="AB632" t="s">
        <v>8009</v>
      </c>
      <c r="AC632" t="s">
        <v>216</v>
      </c>
      <c r="AL632" t="s">
        <v>217</v>
      </c>
      <c r="AM632" t="s">
        <v>8010</v>
      </c>
      <c r="AN632" t="s">
        <v>6</v>
      </c>
      <c r="AO632" s="57">
        <v>46365.829733796294</v>
      </c>
      <c r="AP632" s="57">
        <v>46279.333333333336</v>
      </c>
      <c r="AR632" t="s">
        <v>218</v>
      </c>
      <c r="AS632" t="s">
        <v>219</v>
      </c>
      <c r="AT632" t="s">
        <v>220</v>
      </c>
      <c r="AU632">
        <v>20260914</v>
      </c>
      <c r="AV632" t="s">
        <v>221</v>
      </c>
      <c r="AW632" t="s">
        <v>8011</v>
      </c>
      <c r="AX632" t="s">
        <v>222</v>
      </c>
      <c r="BA632" s="57">
        <v>46279.333333333336</v>
      </c>
      <c r="BB632" t="s">
        <v>8010</v>
      </c>
      <c r="BC632">
        <v>2026</v>
      </c>
      <c r="BD632">
        <v>9</v>
      </c>
      <c r="BE632">
        <v>14</v>
      </c>
      <c r="BF632" s="6">
        <f t="shared" si="27"/>
        <v>46279</v>
      </c>
      <c r="BG632">
        <f t="shared" si="28"/>
        <v>-0.33333333333575865</v>
      </c>
      <c r="BH632" t="str">
        <f t="shared" si="29"/>
        <v>COMPLY</v>
      </c>
      <c r="BI632" t="str">
        <f>VLOOKUP(H632,Sheet2!$A$1:$B$270,2,FALSE)</f>
        <v>MADURA</v>
      </c>
    </row>
    <row r="633" spans="1:61">
      <c r="A633">
        <v>632</v>
      </c>
      <c r="B633">
        <v>1002575649</v>
      </c>
      <c r="C633">
        <v>3</v>
      </c>
      <c r="D633" t="s">
        <v>55</v>
      </c>
      <c r="E633">
        <v>5</v>
      </c>
      <c r="F633" t="s">
        <v>227</v>
      </c>
      <c r="G633" t="s">
        <v>121</v>
      </c>
      <c r="H633" t="s">
        <v>481</v>
      </c>
      <c r="I633" t="s">
        <v>212</v>
      </c>
      <c r="J633" t="s">
        <v>213</v>
      </c>
      <c r="K633" t="s">
        <v>149</v>
      </c>
      <c r="L633" t="s">
        <v>214</v>
      </c>
      <c r="M633" t="s">
        <v>2154</v>
      </c>
      <c r="N633" t="s">
        <v>215</v>
      </c>
      <c r="O633" s="57">
        <v>46272.670798611114</v>
      </c>
      <c r="P633" s="57">
        <v>46275.402928240743</v>
      </c>
      <c r="Q633">
        <v>69385516</v>
      </c>
      <c r="S633">
        <v>152458900509</v>
      </c>
      <c r="T633" t="s">
        <v>3590</v>
      </c>
      <c r="U633" t="s">
        <v>3591</v>
      </c>
      <c r="V633" t="s">
        <v>3592</v>
      </c>
      <c r="Z633">
        <v>113.0272607</v>
      </c>
      <c r="AA633">
        <v>-6.8843991999999998</v>
      </c>
      <c r="AB633" t="s">
        <v>3593</v>
      </c>
      <c r="AC633" t="s">
        <v>236</v>
      </c>
      <c r="AL633" t="s">
        <v>217</v>
      </c>
      <c r="AM633" t="s">
        <v>3594</v>
      </c>
      <c r="AN633" t="s">
        <v>6</v>
      </c>
      <c r="AO633" s="57">
        <v>46212.674201388887</v>
      </c>
      <c r="AP633" s="57">
        <v>46273.625</v>
      </c>
      <c r="AQ633" t="s">
        <v>2172</v>
      </c>
      <c r="AR633" t="s">
        <v>14</v>
      </c>
      <c r="AS633" t="s">
        <v>219</v>
      </c>
      <c r="AT633" t="s">
        <v>230</v>
      </c>
      <c r="AV633" t="s">
        <v>6169</v>
      </c>
      <c r="AW633" t="s">
        <v>886</v>
      </c>
      <c r="AX633" t="s">
        <v>222</v>
      </c>
      <c r="BA633" s="57">
        <v>46273.625</v>
      </c>
      <c r="BB633" t="s">
        <v>3594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str">
        <f>VLOOKUP(H633,Sheet2!$A$1:$B$270,2,FALSE)</f>
        <v>MADURA</v>
      </c>
    </row>
    <row r="634" spans="1:61">
      <c r="A634">
        <v>633</v>
      </c>
      <c r="B634">
        <v>1002585369</v>
      </c>
      <c r="C634">
        <v>3</v>
      </c>
      <c r="D634" t="s">
        <v>55</v>
      </c>
      <c r="E634">
        <v>5</v>
      </c>
      <c r="F634" t="s">
        <v>227</v>
      </c>
      <c r="G634" t="s">
        <v>121</v>
      </c>
      <c r="H634" t="s">
        <v>481</v>
      </c>
      <c r="I634" t="s">
        <v>212</v>
      </c>
      <c r="J634" t="s">
        <v>213</v>
      </c>
      <c r="K634" t="s">
        <v>149</v>
      </c>
      <c r="L634" t="s">
        <v>214</v>
      </c>
      <c r="M634" t="s">
        <v>280</v>
      </c>
      <c r="N634" t="s">
        <v>215</v>
      </c>
      <c r="O634" s="57">
        <v>46279.374930555554</v>
      </c>
      <c r="P634" s="57">
        <v>46279.878553240742</v>
      </c>
      <c r="Q634">
        <v>69389512</v>
      </c>
      <c r="S634">
        <v>152458901061</v>
      </c>
      <c r="T634" t="s">
        <v>8012</v>
      </c>
      <c r="U634" t="s">
        <v>8013</v>
      </c>
      <c r="V634" t="s">
        <v>8014</v>
      </c>
      <c r="Z634">
        <v>113.036365024745</v>
      </c>
      <c r="AA634">
        <v>-6.96440013138597</v>
      </c>
      <c r="AB634" t="s">
        <v>8015</v>
      </c>
      <c r="AC634" t="s">
        <v>216</v>
      </c>
      <c r="AL634" t="s">
        <v>217</v>
      </c>
      <c r="AM634" t="s">
        <v>8016</v>
      </c>
      <c r="AN634" t="s">
        <v>6</v>
      </c>
      <c r="AO634" t="s">
        <v>7500</v>
      </c>
      <c r="AP634" s="57">
        <v>46280.333333333336</v>
      </c>
      <c r="AR634" t="s">
        <v>240</v>
      </c>
      <c r="AS634" t="s">
        <v>219</v>
      </c>
      <c r="AT634" t="s">
        <v>220</v>
      </c>
      <c r="AV634" t="s">
        <v>826</v>
      </c>
      <c r="AW634" t="s">
        <v>833</v>
      </c>
      <c r="AX634" t="s">
        <v>222</v>
      </c>
      <c r="BA634" s="57">
        <v>46280.333333333336</v>
      </c>
      <c r="BB634" t="s">
        <v>8016</v>
      </c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str">
        <f>VLOOKUP(H634,Sheet2!$A$1:$B$270,2,FALSE)</f>
        <v>MADURA</v>
      </c>
    </row>
    <row r="635" spans="1:61">
      <c r="A635">
        <v>634</v>
      </c>
      <c r="B635">
        <v>1002584695</v>
      </c>
      <c r="C635">
        <v>3</v>
      </c>
      <c r="D635" t="s">
        <v>55</v>
      </c>
      <c r="E635">
        <v>5</v>
      </c>
      <c r="F635" t="s">
        <v>227</v>
      </c>
      <c r="G635" t="s">
        <v>121</v>
      </c>
      <c r="H635" t="s">
        <v>481</v>
      </c>
      <c r="I635" t="s">
        <v>212</v>
      </c>
      <c r="J635" t="s">
        <v>213</v>
      </c>
      <c r="K635" t="s">
        <v>149</v>
      </c>
      <c r="M635" t="s">
        <v>235</v>
      </c>
      <c r="N635" t="s">
        <v>215</v>
      </c>
      <c r="O635" s="57">
        <v>46278.43</v>
      </c>
      <c r="P635" s="57">
        <v>46278.469375000001</v>
      </c>
      <c r="Q635">
        <v>69389258</v>
      </c>
      <c r="S635">
        <v>152458901059</v>
      </c>
      <c r="T635" t="s">
        <v>8017</v>
      </c>
      <c r="U635" t="s">
        <v>8018</v>
      </c>
      <c r="Z635">
        <v>113.0362969</v>
      </c>
      <c r="AA635">
        <v>-6.9645584999999999</v>
      </c>
      <c r="AB635" t="s">
        <v>8019</v>
      </c>
      <c r="AC635" t="s">
        <v>229</v>
      </c>
      <c r="AO635" t="s">
        <v>8020</v>
      </c>
      <c r="AR635" t="s">
        <v>306</v>
      </c>
      <c r="AS635" t="s">
        <v>219</v>
      </c>
      <c r="AT635" t="s">
        <v>220</v>
      </c>
      <c r="AV635" t="s">
        <v>3051</v>
      </c>
      <c r="AW635" t="s">
        <v>545</v>
      </c>
      <c r="AX635" t="s">
        <v>222</v>
      </c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str">
        <f>VLOOKUP(H635,Sheet2!$A$1:$B$270,2,FALSE)</f>
        <v>MADURA</v>
      </c>
    </row>
    <row r="636" spans="1:61">
      <c r="A636">
        <v>635</v>
      </c>
      <c r="B636">
        <v>1002573098</v>
      </c>
      <c r="C636">
        <v>3</v>
      </c>
      <c r="D636" t="s">
        <v>55</v>
      </c>
      <c r="E636">
        <v>5</v>
      </c>
      <c r="F636" t="s">
        <v>227</v>
      </c>
      <c r="G636" t="s">
        <v>121</v>
      </c>
      <c r="H636" t="s">
        <v>437</v>
      </c>
      <c r="I636" t="s">
        <v>212</v>
      </c>
      <c r="J636" t="s">
        <v>213</v>
      </c>
      <c r="K636" t="s">
        <v>149</v>
      </c>
      <c r="M636" t="s">
        <v>76</v>
      </c>
      <c r="N636" t="s">
        <v>215</v>
      </c>
      <c r="O636" s="57">
        <v>46270.566608796296</v>
      </c>
      <c r="P636" s="57">
        <v>46270.631689814814</v>
      </c>
      <c r="Q636">
        <v>69381300</v>
      </c>
      <c r="S636">
        <v>152438208888</v>
      </c>
      <c r="T636" t="s">
        <v>1368</v>
      </c>
      <c r="U636" t="s">
        <v>4458</v>
      </c>
      <c r="V636" t="s">
        <v>4459</v>
      </c>
      <c r="Z636">
        <v>113.352888340398</v>
      </c>
      <c r="AA636">
        <v>-7.0588738753773503</v>
      </c>
      <c r="AB636" t="s">
        <v>1371</v>
      </c>
      <c r="AC636" t="s">
        <v>216</v>
      </c>
      <c r="AL636" t="s">
        <v>217</v>
      </c>
      <c r="AM636" t="s">
        <v>4460</v>
      </c>
      <c r="AN636" t="s">
        <v>6</v>
      </c>
      <c r="AO636" s="57">
        <v>46151.569421296299</v>
      </c>
      <c r="AR636" t="s">
        <v>218</v>
      </c>
      <c r="AS636" t="s">
        <v>219</v>
      </c>
      <c r="AT636" t="s">
        <v>220</v>
      </c>
      <c r="AU636">
        <v>20260905</v>
      </c>
      <c r="AV636" t="s">
        <v>221</v>
      </c>
      <c r="AW636" t="s">
        <v>545</v>
      </c>
      <c r="AX636" t="s">
        <v>222</v>
      </c>
      <c r="BA636" s="57">
        <v>46270.291666666664</v>
      </c>
      <c r="BB636" t="s">
        <v>4460</v>
      </c>
      <c r="BC636">
        <v>2026</v>
      </c>
      <c r="BD636">
        <v>9</v>
      </c>
      <c r="BE636">
        <v>5</v>
      </c>
      <c r="BF636" s="6">
        <f t="shared" si="27"/>
        <v>46270</v>
      </c>
      <c r="BG636">
        <f t="shared" si="28"/>
        <v>-0.29166666666424135</v>
      </c>
      <c r="BH636" t="str">
        <f t="shared" si="29"/>
        <v>COMPLY</v>
      </c>
      <c r="BI636" t="str">
        <f>VLOOKUP(H636,Sheet2!$A$1:$B$270,2,FALSE)</f>
        <v>MADURA</v>
      </c>
    </row>
    <row r="637" spans="1:61">
      <c r="A637">
        <v>636</v>
      </c>
      <c r="B637">
        <v>1002578218</v>
      </c>
      <c r="C637">
        <v>3</v>
      </c>
      <c r="D637" t="s">
        <v>55</v>
      </c>
      <c r="E637">
        <v>5</v>
      </c>
      <c r="F637" t="s">
        <v>227</v>
      </c>
      <c r="G637" t="s">
        <v>121</v>
      </c>
      <c r="H637" t="s">
        <v>437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46274.42287037037</v>
      </c>
      <c r="P637" s="57">
        <v>46275.577164351853</v>
      </c>
      <c r="Q637">
        <v>69386641</v>
      </c>
      <c r="S637">
        <v>152438209048</v>
      </c>
      <c r="T637" t="s">
        <v>5930</v>
      </c>
      <c r="U637" t="s">
        <v>5931</v>
      </c>
      <c r="V637" t="s">
        <v>5932</v>
      </c>
      <c r="Z637">
        <v>113.386967293918</v>
      </c>
      <c r="AA637">
        <v>-6.9795044555974401</v>
      </c>
      <c r="AB637" t="s">
        <v>5933</v>
      </c>
      <c r="AC637" t="s">
        <v>216</v>
      </c>
      <c r="AL637" t="s">
        <v>217</v>
      </c>
      <c r="AM637" t="s">
        <v>5638</v>
      </c>
      <c r="AN637" t="s">
        <v>6</v>
      </c>
      <c r="AO637" s="57">
        <v>46274.423622685186</v>
      </c>
      <c r="AP637" s="57">
        <v>46275.333333333336</v>
      </c>
      <c r="AR637" t="s">
        <v>218</v>
      </c>
      <c r="AS637" t="s">
        <v>219</v>
      </c>
      <c r="AT637" t="s">
        <v>230</v>
      </c>
      <c r="AU637">
        <v>20260910</v>
      </c>
      <c r="AV637" t="s">
        <v>221</v>
      </c>
      <c r="AW637" t="s">
        <v>886</v>
      </c>
      <c r="AX637" t="s">
        <v>222</v>
      </c>
      <c r="BA637" s="57">
        <v>46275.333333333336</v>
      </c>
      <c r="BB637" t="s">
        <v>5638</v>
      </c>
      <c r="BC637">
        <v>2026</v>
      </c>
      <c r="BD637">
        <v>9</v>
      </c>
      <c r="BE637">
        <v>10</v>
      </c>
      <c r="BF637" s="6">
        <f t="shared" si="27"/>
        <v>46275</v>
      </c>
      <c r="BG637">
        <f t="shared" si="28"/>
        <v>-0.33333333333575865</v>
      </c>
      <c r="BH637" t="str">
        <f t="shared" si="29"/>
        <v>COMPLY</v>
      </c>
      <c r="BI637" t="str">
        <f>VLOOKUP(H637,Sheet2!$A$1:$B$270,2,FALSE)</f>
        <v>MADURA</v>
      </c>
    </row>
    <row r="638" spans="1:61">
      <c r="A638">
        <v>637</v>
      </c>
      <c r="B638">
        <v>1002578595</v>
      </c>
      <c r="C638">
        <v>3</v>
      </c>
      <c r="D638" t="s">
        <v>55</v>
      </c>
      <c r="E638">
        <v>5</v>
      </c>
      <c r="F638" t="s">
        <v>227</v>
      </c>
      <c r="G638" t="s">
        <v>121</v>
      </c>
      <c r="H638" t="s">
        <v>437</v>
      </c>
      <c r="I638" t="s">
        <v>212</v>
      </c>
      <c r="J638" t="s">
        <v>213</v>
      </c>
      <c r="K638" t="s">
        <v>149</v>
      </c>
      <c r="M638" t="s">
        <v>76</v>
      </c>
      <c r="N638" t="s">
        <v>215</v>
      </c>
      <c r="O638" s="57">
        <v>46274.506319444445</v>
      </c>
      <c r="P638" s="57">
        <v>46274.605543981481</v>
      </c>
      <c r="Q638">
        <v>69385720</v>
      </c>
      <c r="S638">
        <v>152438209051</v>
      </c>
      <c r="T638" t="s">
        <v>3516</v>
      </c>
      <c r="U638" t="s">
        <v>6260</v>
      </c>
      <c r="V638" t="s">
        <v>6261</v>
      </c>
      <c r="Z638">
        <v>113.31016</v>
      </c>
      <c r="AA638">
        <v>-6.9935799999999997</v>
      </c>
      <c r="AB638" t="s">
        <v>3519</v>
      </c>
      <c r="AC638" t="s">
        <v>216</v>
      </c>
      <c r="AL638" t="s">
        <v>217</v>
      </c>
      <c r="AM638" t="s">
        <v>6262</v>
      </c>
      <c r="AN638" t="s">
        <v>6</v>
      </c>
      <c r="AO638" s="57">
        <v>46274.507303240738</v>
      </c>
      <c r="AR638" t="s">
        <v>218</v>
      </c>
      <c r="AS638" t="s">
        <v>219</v>
      </c>
      <c r="AT638" t="s">
        <v>220</v>
      </c>
      <c r="AU638">
        <v>20260909</v>
      </c>
      <c r="AV638" t="s">
        <v>221</v>
      </c>
      <c r="AW638" t="s">
        <v>1668</v>
      </c>
      <c r="AX638" t="s">
        <v>222</v>
      </c>
      <c r="BA638" s="57">
        <v>46274.291666666664</v>
      </c>
      <c r="BB638" t="s">
        <v>6262</v>
      </c>
      <c r="BC638">
        <v>2026</v>
      </c>
      <c r="BD638">
        <v>9</v>
      </c>
      <c r="BE638">
        <v>9</v>
      </c>
      <c r="BF638" s="6">
        <f t="shared" si="27"/>
        <v>46274</v>
      </c>
      <c r="BG638">
        <f t="shared" si="28"/>
        <v>-0.29166666666424135</v>
      </c>
      <c r="BH638" t="str">
        <f t="shared" si="29"/>
        <v>COMPLY</v>
      </c>
      <c r="BI638" t="str">
        <f>VLOOKUP(H638,Sheet2!$A$1:$B$270,2,FALSE)</f>
        <v>MADURA</v>
      </c>
    </row>
    <row r="639" spans="1:61">
      <c r="A639">
        <v>638</v>
      </c>
      <c r="B639">
        <v>1002584462</v>
      </c>
      <c r="C639">
        <v>3</v>
      </c>
      <c r="D639" t="s">
        <v>55</v>
      </c>
      <c r="E639">
        <v>5</v>
      </c>
      <c r="F639" t="s">
        <v>227</v>
      </c>
      <c r="G639" t="s">
        <v>121</v>
      </c>
      <c r="H639" t="s">
        <v>437</v>
      </c>
      <c r="I639" t="s">
        <v>212</v>
      </c>
      <c r="J639" t="s">
        <v>213</v>
      </c>
      <c r="K639" t="s">
        <v>149</v>
      </c>
      <c r="L639" t="s">
        <v>214</v>
      </c>
      <c r="M639" t="s">
        <v>76</v>
      </c>
      <c r="N639" t="s">
        <v>215</v>
      </c>
      <c r="O639" s="57">
        <v>46277.747847222221</v>
      </c>
      <c r="P639" s="57">
        <v>46278.53502314815</v>
      </c>
      <c r="Q639">
        <v>69389150</v>
      </c>
      <c r="S639">
        <v>152438208540</v>
      </c>
      <c r="T639" t="s">
        <v>8021</v>
      </c>
      <c r="U639" t="s">
        <v>8022</v>
      </c>
      <c r="V639" t="s">
        <v>8023</v>
      </c>
      <c r="Z639">
        <v>113.327493332326</v>
      </c>
      <c r="AA639">
        <v>-7.0962763696506999</v>
      </c>
      <c r="AB639" t="s">
        <v>8024</v>
      </c>
      <c r="AC639" t="s">
        <v>216</v>
      </c>
      <c r="AL639" t="s">
        <v>217</v>
      </c>
      <c r="AM639" t="s">
        <v>8025</v>
      </c>
      <c r="AN639" t="s">
        <v>6</v>
      </c>
      <c r="AO639" s="57">
        <v>46365.756736111114</v>
      </c>
      <c r="AP639" s="57">
        <v>46278.625</v>
      </c>
      <c r="AR639" t="s">
        <v>218</v>
      </c>
      <c r="AS639" t="s">
        <v>219</v>
      </c>
      <c r="AT639" t="s">
        <v>230</v>
      </c>
      <c r="AU639">
        <v>20260913</v>
      </c>
      <c r="AV639" t="s">
        <v>221</v>
      </c>
      <c r="AW639" t="s">
        <v>7081</v>
      </c>
      <c r="AX639" t="s">
        <v>222</v>
      </c>
      <c r="BA639" s="57">
        <v>46278.625</v>
      </c>
      <c r="BB639" t="s">
        <v>8025</v>
      </c>
      <c r="BC639">
        <v>2026</v>
      </c>
      <c r="BD639">
        <v>9</v>
      </c>
      <c r="BE639">
        <v>13</v>
      </c>
      <c r="BF639" s="6">
        <f t="shared" si="27"/>
        <v>46278</v>
      </c>
      <c r="BG639">
        <f t="shared" si="28"/>
        <v>-0.625</v>
      </c>
      <c r="BH639" t="str">
        <f t="shared" si="29"/>
        <v>COMPLY</v>
      </c>
      <c r="BI639" t="str">
        <f>VLOOKUP(H639,Sheet2!$A$1:$B$270,2,FALSE)</f>
        <v>MADURA</v>
      </c>
    </row>
    <row r="640" spans="1:61">
      <c r="A640">
        <v>639</v>
      </c>
      <c r="B640">
        <v>1002586396</v>
      </c>
      <c r="C640">
        <v>3</v>
      </c>
      <c r="D640" t="s">
        <v>55</v>
      </c>
      <c r="E640">
        <v>5</v>
      </c>
      <c r="F640" t="s">
        <v>227</v>
      </c>
      <c r="G640" t="s">
        <v>121</v>
      </c>
      <c r="H640" t="s">
        <v>437</v>
      </c>
      <c r="I640" t="s">
        <v>212</v>
      </c>
      <c r="J640" t="s">
        <v>213</v>
      </c>
      <c r="K640" t="s">
        <v>149</v>
      </c>
      <c r="L640" t="s">
        <v>214</v>
      </c>
      <c r="M640" t="s">
        <v>76</v>
      </c>
      <c r="N640" t="s">
        <v>215</v>
      </c>
      <c r="O640" s="57">
        <v>46279.554212962961</v>
      </c>
      <c r="P640" s="57">
        <v>46280.733530092592</v>
      </c>
      <c r="Q640">
        <v>69389866</v>
      </c>
      <c r="S640">
        <v>152438209203</v>
      </c>
      <c r="T640" t="s">
        <v>8026</v>
      </c>
      <c r="U640" t="s">
        <v>8027</v>
      </c>
      <c r="V640" t="s">
        <v>8028</v>
      </c>
      <c r="Z640">
        <v>113.40069383382701</v>
      </c>
      <c r="AA640">
        <v>-6.95349606841856</v>
      </c>
      <c r="AB640" t="s">
        <v>8029</v>
      </c>
      <c r="AC640" t="s">
        <v>216</v>
      </c>
      <c r="AL640" t="s">
        <v>217</v>
      </c>
      <c r="AM640" t="s">
        <v>8030</v>
      </c>
      <c r="AN640" t="s">
        <v>6</v>
      </c>
      <c r="AO640" t="s">
        <v>7095</v>
      </c>
      <c r="AP640" s="57">
        <v>46280.458333333336</v>
      </c>
      <c r="AR640" t="s">
        <v>218</v>
      </c>
      <c r="AS640" t="s">
        <v>219</v>
      </c>
      <c r="AT640" t="s">
        <v>220</v>
      </c>
      <c r="AU640">
        <v>20260915</v>
      </c>
      <c r="AV640" t="s">
        <v>221</v>
      </c>
      <c r="AW640" t="s">
        <v>3521</v>
      </c>
      <c r="AX640" t="s">
        <v>222</v>
      </c>
      <c r="BA640" s="57">
        <v>46280.458333333336</v>
      </c>
      <c r="BB640" t="s">
        <v>8030</v>
      </c>
      <c r="BC640">
        <v>2026</v>
      </c>
      <c r="BD640">
        <v>9</v>
      </c>
      <c r="BE640">
        <v>15</v>
      </c>
      <c r="BF640" s="6">
        <f t="shared" si="27"/>
        <v>46280</v>
      </c>
      <c r="BG640">
        <f t="shared" si="28"/>
        <v>-0.45833333333575865</v>
      </c>
      <c r="BH640" t="str">
        <f t="shared" si="29"/>
        <v>COMPLY</v>
      </c>
      <c r="BI640" t="str">
        <f>VLOOKUP(H640,Sheet2!$A$1:$B$270,2,FALSE)</f>
        <v>MADURA</v>
      </c>
    </row>
    <row r="641" spans="1:61">
      <c r="A641">
        <v>640</v>
      </c>
      <c r="B641">
        <v>1002564716</v>
      </c>
      <c r="C641">
        <v>3</v>
      </c>
      <c r="D641" t="s">
        <v>55</v>
      </c>
      <c r="E641">
        <v>5</v>
      </c>
      <c r="F641" t="s">
        <v>227</v>
      </c>
      <c r="G641" t="s">
        <v>121</v>
      </c>
      <c r="H641" t="s">
        <v>437</v>
      </c>
      <c r="I641" t="s">
        <v>212</v>
      </c>
      <c r="J641" t="s">
        <v>213</v>
      </c>
      <c r="K641" t="s">
        <v>149</v>
      </c>
      <c r="L641" t="s">
        <v>214</v>
      </c>
      <c r="M641" t="s">
        <v>2154</v>
      </c>
      <c r="N641" t="s">
        <v>215</v>
      </c>
      <c r="O641" s="57">
        <v>46266.434004629627</v>
      </c>
      <c r="P641" s="57">
        <v>46270.566608796296</v>
      </c>
      <c r="Q641">
        <v>69381300</v>
      </c>
      <c r="S641">
        <v>152438901086</v>
      </c>
      <c r="T641" t="s">
        <v>1368</v>
      </c>
      <c r="U641" t="s">
        <v>1369</v>
      </c>
      <c r="V641" t="s">
        <v>1370</v>
      </c>
      <c r="Z641">
        <v>113.35420712828601</v>
      </c>
      <c r="AA641">
        <v>-7.0510811103671998</v>
      </c>
      <c r="AB641" t="s">
        <v>1371</v>
      </c>
      <c r="AC641" t="s">
        <v>216</v>
      </c>
      <c r="AL641" t="s">
        <v>217</v>
      </c>
      <c r="AM641" t="s">
        <v>1372</v>
      </c>
      <c r="AN641" t="s">
        <v>6</v>
      </c>
      <c r="AO641" s="57">
        <v>46031.444409722222</v>
      </c>
      <c r="AP641" s="57">
        <v>46267.333333333336</v>
      </c>
      <c r="AQ641" t="s">
        <v>2172</v>
      </c>
      <c r="AR641" t="s">
        <v>14</v>
      </c>
      <c r="AS641" t="s">
        <v>219</v>
      </c>
      <c r="AT641" t="s">
        <v>220</v>
      </c>
      <c r="AV641" t="s">
        <v>5592</v>
      </c>
      <c r="AW641" t="s">
        <v>833</v>
      </c>
      <c r="AX641" t="s">
        <v>222</v>
      </c>
      <c r="BA641" s="57">
        <v>46267.333333333336</v>
      </c>
      <c r="BB641" t="s">
        <v>1372</v>
      </c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str">
        <f>VLOOKUP(H641,Sheet2!$A$1:$B$270,2,FALSE)</f>
        <v>MADURA</v>
      </c>
    </row>
    <row r="642" spans="1:61">
      <c r="A642">
        <v>641</v>
      </c>
      <c r="B642">
        <v>1002576179</v>
      </c>
      <c r="C642">
        <v>3</v>
      </c>
      <c r="D642" t="s">
        <v>55</v>
      </c>
      <c r="E642">
        <v>5</v>
      </c>
      <c r="F642" t="s">
        <v>227</v>
      </c>
      <c r="G642" t="s">
        <v>121</v>
      </c>
      <c r="H642" t="s">
        <v>437</v>
      </c>
      <c r="I642" t="s">
        <v>212</v>
      </c>
      <c r="J642" t="s">
        <v>213</v>
      </c>
      <c r="K642" t="s">
        <v>149</v>
      </c>
      <c r="L642" t="s">
        <v>214</v>
      </c>
      <c r="M642" t="s">
        <v>2154</v>
      </c>
      <c r="N642" t="s">
        <v>215</v>
      </c>
      <c r="O642" s="57">
        <v>46273.374976851854</v>
      </c>
      <c r="P642" s="57">
        <v>46274.506307870368</v>
      </c>
      <c r="Q642">
        <v>69385720</v>
      </c>
      <c r="S642">
        <v>152438209044</v>
      </c>
      <c r="T642" t="s">
        <v>3516</v>
      </c>
      <c r="U642" t="s">
        <v>3517</v>
      </c>
      <c r="V642" t="s">
        <v>3518</v>
      </c>
      <c r="Z642">
        <v>113.31640508025799</v>
      </c>
      <c r="AA642">
        <v>-6.97481905887072</v>
      </c>
      <c r="AB642" t="s">
        <v>3519</v>
      </c>
      <c r="AC642" t="s">
        <v>216</v>
      </c>
      <c r="AL642" t="s">
        <v>217</v>
      </c>
      <c r="AM642" t="s">
        <v>3520</v>
      </c>
      <c r="AN642" t="s">
        <v>6</v>
      </c>
      <c r="AO642" s="57">
        <v>46243.382407407407</v>
      </c>
      <c r="AP642" s="57">
        <v>46274.333333333336</v>
      </c>
      <c r="AR642" t="s">
        <v>14</v>
      </c>
      <c r="AS642" t="s">
        <v>219</v>
      </c>
      <c r="AT642" t="s">
        <v>220</v>
      </c>
      <c r="AV642" t="s">
        <v>6163</v>
      </c>
      <c r="AW642" t="s">
        <v>3521</v>
      </c>
      <c r="AX642" t="s">
        <v>222</v>
      </c>
      <c r="BA642" s="57">
        <v>46274.333333333336</v>
      </c>
      <c r="BB642" t="s">
        <v>3520</v>
      </c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str">
        <f>VLOOKUP(H642,Sheet2!$A$1:$B$270,2,FALSE)</f>
        <v>MADURA</v>
      </c>
    </row>
    <row r="643" spans="1:61">
      <c r="A643">
        <v>642</v>
      </c>
      <c r="B643">
        <v>1002573030</v>
      </c>
      <c r="C643">
        <v>3</v>
      </c>
      <c r="D643" t="s">
        <v>55</v>
      </c>
      <c r="E643">
        <v>5</v>
      </c>
      <c r="F643" t="s">
        <v>227</v>
      </c>
      <c r="G643" t="s">
        <v>121</v>
      </c>
      <c r="H643" t="s">
        <v>437</v>
      </c>
      <c r="I643" t="s">
        <v>212</v>
      </c>
      <c r="J643" t="s">
        <v>213</v>
      </c>
      <c r="K643" t="s">
        <v>149</v>
      </c>
      <c r="M643" t="s">
        <v>2151</v>
      </c>
      <c r="N643" t="s">
        <v>215</v>
      </c>
      <c r="O643" s="57">
        <v>46270.529247685183</v>
      </c>
      <c r="P643" s="57">
        <v>46270.605243055557</v>
      </c>
      <c r="Q643">
        <v>69381089</v>
      </c>
      <c r="S643">
        <v>152438208887</v>
      </c>
      <c r="T643" t="s">
        <v>4523</v>
      </c>
      <c r="U643" t="s">
        <v>4458</v>
      </c>
      <c r="V643" t="s">
        <v>5162</v>
      </c>
      <c r="Z643">
        <v>113.352888340398</v>
      </c>
      <c r="AA643">
        <v>-7.0588738753773503</v>
      </c>
      <c r="AB643" t="s">
        <v>4526</v>
      </c>
      <c r="AC643" t="s">
        <v>216</v>
      </c>
      <c r="AL643" t="s">
        <v>217</v>
      </c>
      <c r="AM643" t="s">
        <v>4527</v>
      </c>
      <c r="AN643" t="s">
        <v>6</v>
      </c>
      <c r="AO643" s="57">
        <v>46151.538182870368</v>
      </c>
      <c r="AQ643" t="s">
        <v>2172</v>
      </c>
      <c r="AR643" t="s">
        <v>14</v>
      </c>
      <c r="AS643" t="s">
        <v>219</v>
      </c>
      <c r="AT643" t="s">
        <v>344</v>
      </c>
      <c r="AV643" t="s">
        <v>2153</v>
      </c>
      <c r="AW643" t="s">
        <v>545</v>
      </c>
      <c r="AX643" t="s">
        <v>222</v>
      </c>
      <c r="BA643" s="57">
        <v>46270.291666666664</v>
      </c>
      <c r="BB643" t="s">
        <v>4527</v>
      </c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str">
        <f>VLOOKUP(H643,Sheet2!$A$1:$B$270,2,FALSE)</f>
        <v>MADURA</v>
      </c>
    </row>
    <row r="644" spans="1:61">
      <c r="A644">
        <v>643</v>
      </c>
      <c r="B644">
        <v>1002570860</v>
      </c>
      <c r="C644">
        <v>3</v>
      </c>
      <c r="D644" t="s">
        <v>55</v>
      </c>
      <c r="E644">
        <v>5</v>
      </c>
      <c r="F644" t="s">
        <v>227</v>
      </c>
      <c r="G644" t="s">
        <v>121</v>
      </c>
      <c r="H644" t="s">
        <v>437</v>
      </c>
      <c r="I644" t="s">
        <v>212</v>
      </c>
      <c r="J644" t="s">
        <v>213</v>
      </c>
      <c r="K644" t="s">
        <v>149</v>
      </c>
      <c r="L644" t="s">
        <v>1748</v>
      </c>
      <c r="M644" t="s">
        <v>280</v>
      </c>
      <c r="N644" t="s">
        <v>215</v>
      </c>
      <c r="O644" s="57">
        <v>46269.371493055558</v>
      </c>
      <c r="P644" s="57">
        <v>46269.870555555557</v>
      </c>
      <c r="Q644">
        <v>69383582</v>
      </c>
      <c r="R644">
        <v>3232001000</v>
      </c>
      <c r="S644">
        <v>152438208884</v>
      </c>
      <c r="T644" t="s">
        <v>3636</v>
      </c>
      <c r="U644" t="s">
        <v>3637</v>
      </c>
      <c r="V644" t="s">
        <v>3638</v>
      </c>
      <c r="Z644">
        <v>113.33141910000001</v>
      </c>
      <c r="AA644">
        <v>-6.9804893999999997</v>
      </c>
      <c r="AB644" t="s">
        <v>3639</v>
      </c>
      <c r="AC644" t="s">
        <v>1548</v>
      </c>
      <c r="AL644" t="s">
        <v>217</v>
      </c>
      <c r="AM644" t="s">
        <v>3640</v>
      </c>
      <c r="AN644" t="s">
        <v>6</v>
      </c>
      <c r="AO644" s="57">
        <v>46121.382037037038</v>
      </c>
      <c r="AP644" s="57">
        <v>46270.333333333336</v>
      </c>
      <c r="AR644" t="s">
        <v>240</v>
      </c>
      <c r="AS644" t="s">
        <v>219</v>
      </c>
      <c r="AT644" t="s">
        <v>230</v>
      </c>
      <c r="AV644" t="s">
        <v>826</v>
      </c>
      <c r="AW644" t="s">
        <v>3641</v>
      </c>
      <c r="AX644" t="s">
        <v>222</v>
      </c>
      <c r="BA644" s="57">
        <v>46270.333333333336</v>
      </c>
      <c r="BB644" t="s">
        <v>3640</v>
      </c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str">
        <f>VLOOKUP(H644,Sheet2!$A$1:$B$270,2,FALSE)</f>
        <v>MADURA</v>
      </c>
    </row>
    <row r="645" spans="1:61">
      <c r="A645">
        <v>644</v>
      </c>
      <c r="B645">
        <v>1002572126</v>
      </c>
      <c r="C645">
        <v>3</v>
      </c>
      <c r="D645" t="s">
        <v>55</v>
      </c>
      <c r="E645">
        <v>5</v>
      </c>
      <c r="F645" t="s">
        <v>227</v>
      </c>
      <c r="G645" t="s">
        <v>121</v>
      </c>
      <c r="H645" t="s">
        <v>334</v>
      </c>
      <c r="I645" t="s">
        <v>212</v>
      </c>
      <c r="J645" t="s">
        <v>213</v>
      </c>
      <c r="K645" t="s">
        <v>149</v>
      </c>
      <c r="M645" t="s">
        <v>76</v>
      </c>
      <c r="N645" t="s">
        <v>215</v>
      </c>
      <c r="O645" s="57">
        <v>46269.639872685184</v>
      </c>
      <c r="P645" s="57">
        <v>46271.656956018516</v>
      </c>
      <c r="Q645">
        <v>69384053</v>
      </c>
      <c r="S645">
        <v>152434914028</v>
      </c>
      <c r="T645" t="s">
        <v>5115</v>
      </c>
      <c r="U645" t="s">
        <v>5116</v>
      </c>
      <c r="V645" t="s">
        <v>5117</v>
      </c>
      <c r="Z645">
        <v>113.1913043</v>
      </c>
      <c r="AA645">
        <v>-7.2145213000000004</v>
      </c>
      <c r="AB645" t="s">
        <v>5118</v>
      </c>
      <c r="AC645" t="s">
        <v>229</v>
      </c>
      <c r="AL645" t="s">
        <v>217</v>
      </c>
      <c r="AM645" t="s">
        <v>5119</v>
      </c>
      <c r="AN645" t="s">
        <v>6</v>
      </c>
      <c r="AO645" s="57">
        <v>46121.64261574074</v>
      </c>
      <c r="AP645" s="57">
        <v>46271.333333333336</v>
      </c>
      <c r="AR645" t="s">
        <v>218</v>
      </c>
      <c r="AS645" t="s">
        <v>335</v>
      </c>
      <c r="AT645" t="s">
        <v>220</v>
      </c>
      <c r="AU645">
        <v>20260906</v>
      </c>
      <c r="AV645" t="s">
        <v>221</v>
      </c>
      <c r="AW645" t="s">
        <v>4025</v>
      </c>
      <c r="AX645" t="s">
        <v>222</v>
      </c>
      <c r="BA645" s="57">
        <v>46271.333333333336</v>
      </c>
      <c r="BB645" t="s">
        <v>5119</v>
      </c>
      <c r="BC645">
        <v>2026</v>
      </c>
      <c r="BD645">
        <v>9</v>
      </c>
      <c r="BE645">
        <v>6</v>
      </c>
      <c r="BF645" s="6">
        <f t="shared" si="30"/>
        <v>46271</v>
      </c>
      <c r="BG645">
        <f t="shared" si="31"/>
        <v>-0.33333333333575865</v>
      </c>
      <c r="BH645" t="str">
        <f t="shared" si="32"/>
        <v>COMPLY</v>
      </c>
      <c r="BI645" t="str">
        <f>VLOOKUP(H645,Sheet2!$A$1:$B$270,2,FALSE)</f>
        <v>MADURA</v>
      </c>
    </row>
    <row r="646" spans="1:61">
      <c r="A646">
        <v>645</v>
      </c>
      <c r="B646">
        <v>1002573715</v>
      </c>
      <c r="C646">
        <v>3</v>
      </c>
      <c r="D646" t="s">
        <v>55</v>
      </c>
      <c r="E646">
        <v>5</v>
      </c>
      <c r="F646" t="s">
        <v>227</v>
      </c>
      <c r="G646" t="s">
        <v>121</v>
      </c>
      <c r="H646" t="s">
        <v>334</v>
      </c>
      <c r="I646" t="s">
        <v>212</v>
      </c>
      <c r="J646" t="s">
        <v>213</v>
      </c>
      <c r="K646" t="s">
        <v>149</v>
      </c>
      <c r="M646" t="s">
        <v>76</v>
      </c>
      <c r="N646" t="s">
        <v>215</v>
      </c>
      <c r="O646" s="57">
        <v>46271.711631944447</v>
      </c>
      <c r="P646" s="57">
        <v>46271.777314814812</v>
      </c>
      <c r="Q646">
        <v>69374642</v>
      </c>
      <c r="S646">
        <v>152434914065</v>
      </c>
      <c r="T646" t="s">
        <v>4434</v>
      </c>
      <c r="U646" t="s">
        <v>4435</v>
      </c>
      <c r="V646" t="s">
        <v>4436</v>
      </c>
      <c r="Z646">
        <v>113.207784820028</v>
      </c>
      <c r="AA646">
        <v>-7.0519537318538701</v>
      </c>
      <c r="AB646" t="s">
        <v>4437</v>
      </c>
      <c r="AC646" t="s">
        <v>229</v>
      </c>
      <c r="AL646" t="s">
        <v>217</v>
      </c>
      <c r="AM646" t="s">
        <v>4438</v>
      </c>
      <c r="AN646" t="s">
        <v>6</v>
      </c>
      <c r="AO646" s="57">
        <v>46182.71533564815</v>
      </c>
      <c r="AR646" t="s">
        <v>218</v>
      </c>
      <c r="AS646" t="s">
        <v>335</v>
      </c>
      <c r="AT646" t="s">
        <v>230</v>
      </c>
      <c r="AU646">
        <v>20260906</v>
      </c>
      <c r="AV646" t="s">
        <v>221</v>
      </c>
      <c r="AW646" t="s">
        <v>599</v>
      </c>
      <c r="AX646" t="s">
        <v>222</v>
      </c>
      <c r="BA646" s="57">
        <v>46271.291666666664</v>
      </c>
      <c r="BB646" t="s">
        <v>4438</v>
      </c>
      <c r="BC646">
        <v>2026</v>
      </c>
      <c r="BD646">
        <v>9</v>
      </c>
      <c r="BE646">
        <v>6</v>
      </c>
      <c r="BF646" s="6">
        <f t="shared" si="30"/>
        <v>46271</v>
      </c>
      <c r="BG646">
        <f t="shared" si="31"/>
        <v>-0.29166666666424135</v>
      </c>
      <c r="BH646" t="str">
        <f t="shared" si="32"/>
        <v>COMPLY</v>
      </c>
      <c r="BI646" t="str">
        <f>VLOOKUP(H646,Sheet2!$A$1:$B$270,2,FALSE)</f>
        <v>MADURA</v>
      </c>
    </row>
    <row r="647" spans="1:61">
      <c r="A647">
        <v>646</v>
      </c>
      <c r="B647">
        <v>1002576178</v>
      </c>
      <c r="C647">
        <v>3</v>
      </c>
      <c r="D647" t="s">
        <v>55</v>
      </c>
      <c r="E647">
        <v>5</v>
      </c>
      <c r="F647" t="s">
        <v>227</v>
      </c>
      <c r="G647" t="s">
        <v>121</v>
      </c>
      <c r="H647" t="s">
        <v>334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46273.374965277777</v>
      </c>
      <c r="P647" s="57">
        <v>46273.774953703702</v>
      </c>
      <c r="Q647">
        <v>69385719</v>
      </c>
      <c r="S647">
        <v>152434914085</v>
      </c>
      <c r="T647" t="s">
        <v>3777</v>
      </c>
      <c r="U647" t="s">
        <v>3778</v>
      </c>
      <c r="V647" t="s">
        <v>3779</v>
      </c>
      <c r="Z647">
        <v>113.200621157884</v>
      </c>
      <c r="AA647">
        <v>-7.1356959066920096</v>
      </c>
      <c r="AB647" t="s">
        <v>3780</v>
      </c>
      <c r="AC647" t="s">
        <v>216</v>
      </c>
      <c r="AL647" t="s">
        <v>217</v>
      </c>
      <c r="AM647" t="s">
        <v>3672</v>
      </c>
      <c r="AN647" t="s">
        <v>6</v>
      </c>
      <c r="AO647" s="57">
        <v>46243.382407407407</v>
      </c>
      <c r="AP647" s="57">
        <v>46274.333333333336</v>
      </c>
      <c r="AR647" t="s">
        <v>218</v>
      </c>
      <c r="AS647" t="s">
        <v>335</v>
      </c>
      <c r="AT647" t="s">
        <v>230</v>
      </c>
      <c r="AU647">
        <v>20260908</v>
      </c>
      <c r="AV647" t="s">
        <v>221</v>
      </c>
      <c r="AW647" t="s">
        <v>886</v>
      </c>
      <c r="AX647" t="s">
        <v>222</v>
      </c>
      <c r="BA647" s="57">
        <v>46274.333333333336</v>
      </c>
      <c r="BB647" t="s">
        <v>3672</v>
      </c>
      <c r="BC647">
        <v>2026</v>
      </c>
      <c r="BD647">
        <v>9</v>
      </c>
      <c r="BE647">
        <v>8</v>
      </c>
      <c r="BF647" s="6">
        <f t="shared" si="30"/>
        <v>46273</v>
      </c>
      <c r="BG647">
        <f t="shared" si="31"/>
        <v>-1.3333333333357587</v>
      </c>
      <c r="BH647" t="str">
        <f t="shared" si="32"/>
        <v>COMPLY</v>
      </c>
      <c r="BI647" t="str">
        <f>VLOOKUP(H647,Sheet2!$A$1:$B$270,2,FALSE)</f>
        <v>MADURA</v>
      </c>
    </row>
    <row r="648" spans="1:61">
      <c r="A648">
        <v>647</v>
      </c>
      <c r="B648">
        <v>1002581927</v>
      </c>
      <c r="C648">
        <v>3</v>
      </c>
      <c r="D648" t="s">
        <v>55</v>
      </c>
      <c r="E648">
        <v>5</v>
      </c>
      <c r="F648" t="s">
        <v>227</v>
      </c>
      <c r="G648" t="s">
        <v>121</v>
      </c>
      <c r="H648" t="s">
        <v>334</v>
      </c>
      <c r="I648" t="s">
        <v>212</v>
      </c>
      <c r="J648" t="s">
        <v>213</v>
      </c>
      <c r="K648" t="s">
        <v>149</v>
      </c>
      <c r="M648" t="s">
        <v>76</v>
      </c>
      <c r="N648" t="s">
        <v>215</v>
      </c>
      <c r="O648" s="57">
        <v>46276.390601851854</v>
      </c>
      <c r="P648" s="57">
        <v>46279.606076388889</v>
      </c>
      <c r="Q648">
        <v>69388109</v>
      </c>
      <c r="S648">
        <v>152434914096</v>
      </c>
      <c r="T648" t="s">
        <v>8031</v>
      </c>
      <c r="U648" t="s">
        <v>8032</v>
      </c>
      <c r="V648" t="s">
        <v>8033</v>
      </c>
      <c r="Z648">
        <v>113.147807121276</v>
      </c>
      <c r="AA648">
        <v>-7.1129018156583301</v>
      </c>
      <c r="AB648" t="s">
        <v>8034</v>
      </c>
      <c r="AC648" t="s">
        <v>229</v>
      </c>
      <c r="AL648" t="s">
        <v>217</v>
      </c>
      <c r="AM648" t="s">
        <v>8035</v>
      </c>
      <c r="AN648" t="s">
        <v>6</v>
      </c>
      <c r="AO648" s="57">
        <v>46335.392916666664</v>
      </c>
      <c r="AP648" s="57">
        <v>46279.333333333336</v>
      </c>
      <c r="AR648" t="s">
        <v>218</v>
      </c>
      <c r="AS648" t="s">
        <v>335</v>
      </c>
      <c r="AT648" t="s">
        <v>220</v>
      </c>
      <c r="AU648">
        <v>20260914</v>
      </c>
      <c r="AV648" t="s">
        <v>221</v>
      </c>
      <c r="AW648" t="s">
        <v>545</v>
      </c>
      <c r="AX648" t="s">
        <v>222</v>
      </c>
      <c r="BA648" s="57">
        <v>46279.333333333336</v>
      </c>
      <c r="BB648" t="s">
        <v>8035</v>
      </c>
      <c r="BC648">
        <v>2026</v>
      </c>
      <c r="BD648">
        <v>9</v>
      </c>
      <c r="BE648">
        <v>14</v>
      </c>
      <c r="BF648" s="6">
        <f t="shared" si="30"/>
        <v>46279</v>
      </c>
      <c r="BG648">
        <f t="shared" si="31"/>
        <v>-0.33333333333575865</v>
      </c>
      <c r="BH648" t="str">
        <f t="shared" si="32"/>
        <v>COMPLY</v>
      </c>
      <c r="BI648" t="str">
        <f>VLOOKUP(H648,Sheet2!$A$1:$B$270,2,FALSE)</f>
        <v>MADURA</v>
      </c>
    </row>
    <row r="649" spans="1:61">
      <c r="A649">
        <v>648</v>
      </c>
      <c r="B649">
        <v>1002584550</v>
      </c>
      <c r="C649">
        <v>3</v>
      </c>
      <c r="D649" t="s">
        <v>55</v>
      </c>
      <c r="E649">
        <v>5</v>
      </c>
      <c r="F649" t="s">
        <v>227</v>
      </c>
      <c r="G649" t="s">
        <v>121</v>
      </c>
      <c r="H649" t="s">
        <v>334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46277.824930555558</v>
      </c>
      <c r="P649" s="57">
        <v>46278.534085648149</v>
      </c>
      <c r="Q649">
        <v>69389180</v>
      </c>
      <c r="S649">
        <v>152434914164</v>
      </c>
      <c r="T649" t="s">
        <v>8036</v>
      </c>
      <c r="U649" t="s">
        <v>8037</v>
      </c>
      <c r="V649" t="s">
        <v>8038</v>
      </c>
      <c r="Z649">
        <v>113.305364102125</v>
      </c>
      <c r="AA649">
        <v>-7.1721238386946702</v>
      </c>
      <c r="AB649" t="s">
        <v>8039</v>
      </c>
      <c r="AC649" t="s">
        <v>216</v>
      </c>
      <c r="AL649" t="s">
        <v>217</v>
      </c>
      <c r="AM649" t="s">
        <v>8040</v>
      </c>
      <c r="AN649" t="s">
        <v>6</v>
      </c>
      <c r="AO649" s="57">
        <v>46365.829733796294</v>
      </c>
      <c r="AP649" s="57">
        <v>46279.333333333336</v>
      </c>
      <c r="AR649" t="s">
        <v>218</v>
      </c>
      <c r="AS649" t="s">
        <v>335</v>
      </c>
      <c r="AT649" t="s">
        <v>220</v>
      </c>
      <c r="AU649">
        <v>20260913</v>
      </c>
      <c r="AV649" t="s">
        <v>221</v>
      </c>
      <c r="AW649" t="s">
        <v>8011</v>
      </c>
      <c r="AX649" t="s">
        <v>222</v>
      </c>
      <c r="BA649" s="57">
        <v>46279.333333333336</v>
      </c>
      <c r="BB649" t="s">
        <v>8040</v>
      </c>
      <c r="BC649">
        <v>2026</v>
      </c>
      <c r="BD649">
        <v>9</v>
      </c>
      <c r="BE649">
        <v>13</v>
      </c>
      <c r="BF649" s="6">
        <f t="shared" si="30"/>
        <v>46278</v>
      </c>
      <c r="BG649">
        <f t="shared" si="31"/>
        <v>-1.3333333333357587</v>
      </c>
      <c r="BH649" t="str">
        <f t="shared" si="32"/>
        <v>COMPLY</v>
      </c>
      <c r="BI649" t="str">
        <f>VLOOKUP(H649,Sheet2!$A$1:$B$270,2,FALSE)</f>
        <v>MADURA</v>
      </c>
    </row>
    <row r="650" spans="1:61">
      <c r="A650">
        <v>649</v>
      </c>
      <c r="B650">
        <v>1002584558</v>
      </c>
      <c r="C650">
        <v>3</v>
      </c>
      <c r="D650" t="s">
        <v>55</v>
      </c>
      <c r="E650">
        <v>5</v>
      </c>
      <c r="F650" t="s">
        <v>227</v>
      </c>
      <c r="G650" t="s">
        <v>121</v>
      </c>
      <c r="H650" t="s">
        <v>334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46277.833275462966</v>
      </c>
      <c r="P650" s="57">
        <v>46278.535891203705</v>
      </c>
      <c r="Q650">
        <v>69389162</v>
      </c>
      <c r="S650">
        <v>152434914165</v>
      </c>
      <c r="T650" t="s">
        <v>8041</v>
      </c>
      <c r="U650" t="s">
        <v>8042</v>
      </c>
      <c r="V650" t="s">
        <v>8043</v>
      </c>
      <c r="Z650">
        <v>113.17903708666501</v>
      </c>
      <c r="AA650">
        <v>-7.0264480119849599</v>
      </c>
      <c r="AB650" t="s">
        <v>8044</v>
      </c>
      <c r="AC650" t="s">
        <v>216</v>
      </c>
      <c r="AL650" t="s">
        <v>217</v>
      </c>
      <c r="AM650" t="s">
        <v>8045</v>
      </c>
      <c r="AN650" t="s">
        <v>6</v>
      </c>
      <c r="AO650" s="57">
        <v>46365.840694444443</v>
      </c>
      <c r="AP650" s="57">
        <v>46279.333333333336</v>
      </c>
      <c r="AR650" t="s">
        <v>218</v>
      </c>
      <c r="AS650" t="s">
        <v>335</v>
      </c>
      <c r="AT650" t="s">
        <v>220</v>
      </c>
      <c r="AU650">
        <v>20260913</v>
      </c>
      <c r="AV650" t="s">
        <v>221</v>
      </c>
      <c r="AW650" t="s">
        <v>8011</v>
      </c>
      <c r="AX650" t="s">
        <v>222</v>
      </c>
      <c r="BA650" s="57">
        <v>46279.333333333336</v>
      </c>
      <c r="BB650" t="s">
        <v>8045</v>
      </c>
      <c r="BC650">
        <v>2026</v>
      </c>
      <c r="BD650">
        <v>9</v>
      </c>
      <c r="BE650">
        <v>13</v>
      </c>
      <c r="BF650" s="6">
        <f t="shared" si="30"/>
        <v>46278</v>
      </c>
      <c r="BG650">
        <f t="shared" si="31"/>
        <v>-1.3333333333357587</v>
      </c>
      <c r="BH650" t="str">
        <f t="shared" si="32"/>
        <v>COMPLY</v>
      </c>
      <c r="BI650" t="str">
        <f>VLOOKUP(H650,Sheet2!$A$1:$B$270,2,FALSE)</f>
        <v>MADURA</v>
      </c>
    </row>
    <row r="651" spans="1:61">
      <c r="A651">
        <v>650</v>
      </c>
      <c r="B651">
        <v>1002583935</v>
      </c>
      <c r="C651">
        <v>3</v>
      </c>
      <c r="D651" t="s">
        <v>55</v>
      </c>
      <c r="E651">
        <v>5</v>
      </c>
      <c r="F651" t="s">
        <v>227</v>
      </c>
      <c r="G651" t="s">
        <v>121</v>
      </c>
      <c r="H651" t="s">
        <v>334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46277.481261574074</v>
      </c>
      <c r="P651" s="57">
        <v>46278.575300925928</v>
      </c>
      <c r="Q651">
        <v>69388903</v>
      </c>
      <c r="S651">
        <v>152434914153</v>
      </c>
      <c r="T651" t="s">
        <v>8046</v>
      </c>
      <c r="U651" t="s">
        <v>8047</v>
      </c>
      <c r="V651" t="s">
        <v>8048</v>
      </c>
      <c r="Z651">
        <v>113.229614160954</v>
      </c>
      <c r="AA651">
        <v>-7.1702909181895098</v>
      </c>
      <c r="AB651" t="s">
        <v>8049</v>
      </c>
      <c r="AC651" t="s">
        <v>216</v>
      </c>
      <c r="AL651" t="s">
        <v>217</v>
      </c>
      <c r="AM651" t="s">
        <v>8050</v>
      </c>
      <c r="AN651" t="s">
        <v>6</v>
      </c>
      <c r="AO651" s="57">
        <v>46365.486064814817</v>
      </c>
      <c r="AP651" s="57">
        <v>46278.333333333336</v>
      </c>
      <c r="AR651" t="s">
        <v>218</v>
      </c>
      <c r="AS651" t="s">
        <v>335</v>
      </c>
      <c r="AT651" t="s">
        <v>220</v>
      </c>
      <c r="AU651">
        <v>20260913</v>
      </c>
      <c r="AV651" t="s">
        <v>221</v>
      </c>
      <c r="AW651" t="s">
        <v>3521</v>
      </c>
      <c r="AX651" t="s">
        <v>222</v>
      </c>
      <c r="BA651" s="57">
        <v>46278.333333333336</v>
      </c>
      <c r="BB651" t="s">
        <v>8050</v>
      </c>
      <c r="BC651">
        <v>2026</v>
      </c>
      <c r="BD651">
        <v>9</v>
      </c>
      <c r="BE651">
        <v>13</v>
      </c>
      <c r="BF651" s="6">
        <f t="shared" si="30"/>
        <v>46278</v>
      </c>
      <c r="BG651">
        <f t="shared" si="31"/>
        <v>-0.33333333333575865</v>
      </c>
      <c r="BH651" t="str">
        <f t="shared" si="32"/>
        <v>COMPLY</v>
      </c>
      <c r="BI651" t="str">
        <f>VLOOKUP(H651,Sheet2!$A$1:$B$270,2,FALSE)</f>
        <v>MADURA</v>
      </c>
    </row>
    <row r="652" spans="1:61">
      <c r="A652">
        <v>651</v>
      </c>
      <c r="B652">
        <v>1002583909</v>
      </c>
      <c r="C652">
        <v>3</v>
      </c>
      <c r="D652" t="s">
        <v>55</v>
      </c>
      <c r="E652">
        <v>5</v>
      </c>
      <c r="F652" t="s">
        <v>227</v>
      </c>
      <c r="G652" t="s">
        <v>121</v>
      </c>
      <c r="H652" t="s">
        <v>334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46277.470833333333</v>
      </c>
      <c r="P652" s="57">
        <v>46277.714965277781</v>
      </c>
      <c r="Q652">
        <v>69388877</v>
      </c>
      <c r="S652">
        <v>152434914152</v>
      </c>
      <c r="T652" t="s">
        <v>8051</v>
      </c>
      <c r="U652" t="s">
        <v>8042</v>
      </c>
      <c r="V652" t="s">
        <v>8052</v>
      </c>
      <c r="Z652">
        <v>113.179024010896</v>
      </c>
      <c r="AA652">
        <v>-7.0264510068081503</v>
      </c>
      <c r="AB652" t="s">
        <v>8053</v>
      </c>
      <c r="AC652" t="s">
        <v>216</v>
      </c>
      <c r="AL652" t="s">
        <v>217</v>
      </c>
      <c r="AM652" t="s">
        <v>8054</v>
      </c>
      <c r="AN652" t="s">
        <v>6</v>
      </c>
      <c r="AO652" s="57">
        <v>46365.475659722222</v>
      </c>
      <c r="AP652" s="57">
        <v>46278.333333333336</v>
      </c>
      <c r="AR652" t="s">
        <v>218</v>
      </c>
      <c r="AS652" t="s">
        <v>335</v>
      </c>
      <c r="AT652" t="s">
        <v>220</v>
      </c>
      <c r="AU652">
        <v>20260912</v>
      </c>
      <c r="AV652" t="s">
        <v>221</v>
      </c>
      <c r="AW652" t="s">
        <v>833</v>
      </c>
      <c r="AX652" t="s">
        <v>222</v>
      </c>
      <c r="BA652" s="57">
        <v>46278.333333333336</v>
      </c>
      <c r="BB652" t="s">
        <v>8054</v>
      </c>
      <c r="BC652">
        <v>2026</v>
      </c>
      <c r="BD652">
        <v>9</v>
      </c>
      <c r="BE652">
        <v>12</v>
      </c>
      <c r="BF652" s="6">
        <f t="shared" si="30"/>
        <v>46277</v>
      </c>
      <c r="BG652">
        <f t="shared" si="31"/>
        <v>-1.3333333333357587</v>
      </c>
      <c r="BH652" t="str">
        <f t="shared" si="32"/>
        <v>COMPLY</v>
      </c>
      <c r="BI652" t="str">
        <f>VLOOKUP(H652,Sheet2!$A$1:$B$270,2,FALSE)</f>
        <v>MADURA</v>
      </c>
    </row>
    <row r="653" spans="1:61">
      <c r="A653">
        <v>652</v>
      </c>
      <c r="B653">
        <v>1002584594</v>
      </c>
      <c r="C653">
        <v>3</v>
      </c>
      <c r="D653" t="s">
        <v>55</v>
      </c>
      <c r="E653">
        <v>5</v>
      </c>
      <c r="F653" t="s">
        <v>227</v>
      </c>
      <c r="G653" t="s">
        <v>121</v>
      </c>
      <c r="H653" t="s">
        <v>334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46278.314571759256</v>
      </c>
      <c r="P653" s="57">
        <v>46279.771134259259</v>
      </c>
      <c r="Q653">
        <v>69389190</v>
      </c>
      <c r="S653">
        <v>152434914169</v>
      </c>
      <c r="T653" t="s">
        <v>8055</v>
      </c>
      <c r="U653" t="s">
        <v>8056</v>
      </c>
      <c r="V653" t="s">
        <v>8057</v>
      </c>
      <c r="Z653">
        <v>113.201850950717</v>
      </c>
      <c r="AA653">
        <v>-7.1204379806076403</v>
      </c>
      <c r="AB653" t="s">
        <v>8058</v>
      </c>
      <c r="AC653" t="s">
        <v>216</v>
      </c>
      <c r="AL653" t="s">
        <v>217</v>
      </c>
      <c r="AM653" t="s">
        <v>7078</v>
      </c>
      <c r="AN653" t="s">
        <v>6</v>
      </c>
      <c r="AO653" t="s">
        <v>8059</v>
      </c>
      <c r="AP653" s="57">
        <v>46279.333333333336</v>
      </c>
      <c r="AR653" t="s">
        <v>218</v>
      </c>
      <c r="AS653" t="s">
        <v>335</v>
      </c>
      <c r="AT653" t="s">
        <v>230</v>
      </c>
      <c r="AU653">
        <v>20260914</v>
      </c>
      <c r="AV653" t="s">
        <v>221</v>
      </c>
      <c r="AW653" t="s">
        <v>7087</v>
      </c>
      <c r="AX653" t="s">
        <v>222</v>
      </c>
      <c r="BA653" s="57">
        <v>46279.333333333336</v>
      </c>
      <c r="BB653" t="s">
        <v>7078</v>
      </c>
      <c r="BC653">
        <v>2026</v>
      </c>
      <c r="BD653">
        <v>9</v>
      </c>
      <c r="BE653">
        <v>14</v>
      </c>
      <c r="BF653" s="6">
        <f t="shared" si="30"/>
        <v>46279</v>
      </c>
      <c r="BG653">
        <f t="shared" si="31"/>
        <v>-0.33333333333575865</v>
      </c>
      <c r="BH653" t="str">
        <f t="shared" si="32"/>
        <v>COMPLY</v>
      </c>
      <c r="BI653" t="str">
        <f>VLOOKUP(H653,Sheet2!$A$1:$B$270,2,FALSE)</f>
        <v>MADURA</v>
      </c>
    </row>
    <row r="654" spans="1:61">
      <c r="A654">
        <v>653</v>
      </c>
      <c r="B654">
        <v>1002585253</v>
      </c>
      <c r="C654">
        <v>3</v>
      </c>
      <c r="D654" t="s">
        <v>55</v>
      </c>
      <c r="E654">
        <v>5</v>
      </c>
      <c r="F654" t="s">
        <v>227</v>
      </c>
      <c r="G654" t="s">
        <v>121</v>
      </c>
      <c r="H654" t="s">
        <v>334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46279.341666666667</v>
      </c>
      <c r="P654" s="57">
        <v>46279.809745370374</v>
      </c>
      <c r="Q654">
        <v>69389491</v>
      </c>
      <c r="S654">
        <v>152434914182</v>
      </c>
      <c r="T654" t="s">
        <v>8060</v>
      </c>
      <c r="U654" t="s">
        <v>8061</v>
      </c>
      <c r="V654" t="s">
        <v>8062</v>
      </c>
      <c r="Z654">
        <v>113.215285129845</v>
      </c>
      <c r="AA654">
        <v>-7.2155808503391103</v>
      </c>
      <c r="AB654" t="s">
        <v>8063</v>
      </c>
      <c r="AC654" t="s">
        <v>216</v>
      </c>
      <c r="AL654" t="s">
        <v>217</v>
      </c>
      <c r="AM654" t="s">
        <v>7387</v>
      </c>
      <c r="AN654" t="s">
        <v>6</v>
      </c>
      <c r="AO654" t="s">
        <v>8064</v>
      </c>
      <c r="AP654" s="57">
        <v>46280.333333333336</v>
      </c>
      <c r="AR654" t="s">
        <v>218</v>
      </c>
      <c r="AS654" t="s">
        <v>335</v>
      </c>
      <c r="AT654" t="s">
        <v>220</v>
      </c>
      <c r="AU654">
        <v>20260914</v>
      </c>
      <c r="AV654" t="s">
        <v>221</v>
      </c>
      <c r="AW654" t="s">
        <v>833</v>
      </c>
      <c r="AX654" t="s">
        <v>222</v>
      </c>
      <c r="BA654" s="57">
        <v>46280.333333333336</v>
      </c>
      <c r="BB654" t="s">
        <v>7387</v>
      </c>
      <c r="BC654">
        <v>2026</v>
      </c>
      <c r="BD654">
        <v>9</v>
      </c>
      <c r="BE654">
        <v>14</v>
      </c>
      <c r="BF654" s="6">
        <f t="shared" si="30"/>
        <v>46279</v>
      </c>
      <c r="BG654">
        <f t="shared" si="31"/>
        <v>-1.3333333333357587</v>
      </c>
      <c r="BH654" t="str">
        <f t="shared" si="32"/>
        <v>COMPLY</v>
      </c>
      <c r="BI654" t="str">
        <f>VLOOKUP(H654,Sheet2!$A$1:$B$270,2,FALSE)</f>
        <v>MADURA</v>
      </c>
    </row>
    <row r="655" spans="1:61">
      <c r="A655">
        <v>654</v>
      </c>
      <c r="B655">
        <v>1002587539</v>
      </c>
      <c r="C655">
        <v>3</v>
      </c>
      <c r="D655" t="s">
        <v>55</v>
      </c>
      <c r="E655">
        <v>5</v>
      </c>
      <c r="F655" t="s">
        <v>227</v>
      </c>
      <c r="G655" t="s">
        <v>121</v>
      </c>
      <c r="H655" t="s">
        <v>334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46279.722916666666</v>
      </c>
      <c r="P655" s="57">
        <v>46280.570833333331</v>
      </c>
      <c r="Q655">
        <v>69390183</v>
      </c>
      <c r="S655">
        <v>152434914198</v>
      </c>
      <c r="T655" t="s">
        <v>8065</v>
      </c>
      <c r="U655" t="s">
        <v>8042</v>
      </c>
      <c r="V655" t="s">
        <v>8066</v>
      </c>
      <c r="Z655">
        <v>113.178863343065</v>
      </c>
      <c r="AA655">
        <v>-7.02695561302441</v>
      </c>
      <c r="AB655" t="s">
        <v>8067</v>
      </c>
      <c r="AC655" t="s">
        <v>216</v>
      </c>
      <c r="AL655" t="s">
        <v>217</v>
      </c>
      <c r="AM655" t="s">
        <v>8068</v>
      </c>
      <c r="AN655" t="s">
        <v>6</v>
      </c>
      <c r="AO655" t="s">
        <v>8069</v>
      </c>
      <c r="AP655" s="57">
        <v>46280.625</v>
      </c>
      <c r="AR655" t="s">
        <v>218</v>
      </c>
      <c r="AS655" t="s">
        <v>335</v>
      </c>
      <c r="AT655" t="s">
        <v>220</v>
      </c>
      <c r="AU655">
        <v>20260915</v>
      </c>
      <c r="AV655" t="s">
        <v>221</v>
      </c>
      <c r="AW655" t="s">
        <v>8011</v>
      </c>
      <c r="AX655" t="s">
        <v>222</v>
      </c>
      <c r="BA655" s="57">
        <v>46280.625</v>
      </c>
      <c r="BB655" t="s">
        <v>8068</v>
      </c>
      <c r="BC655">
        <v>2026</v>
      </c>
      <c r="BD655">
        <v>9</v>
      </c>
      <c r="BE655">
        <v>15</v>
      </c>
      <c r="BF655" s="6">
        <f t="shared" si="30"/>
        <v>46280</v>
      </c>
      <c r="BG655">
        <f t="shared" si="31"/>
        <v>-0.625</v>
      </c>
      <c r="BH655" t="str">
        <f t="shared" si="32"/>
        <v>COMPLY</v>
      </c>
      <c r="BI655" t="str">
        <f>VLOOKUP(H655,Sheet2!$A$1:$B$270,2,FALSE)</f>
        <v>MADURA</v>
      </c>
    </row>
    <row r="656" spans="1:61">
      <c r="A656">
        <v>655</v>
      </c>
      <c r="B656">
        <v>1002584648</v>
      </c>
      <c r="C656">
        <v>3</v>
      </c>
      <c r="D656" t="s">
        <v>55</v>
      </c>
      <c r="E656">
        <v>5</v>
      </c>
      <c r="F656" t="s">
        <v>227</v>
      </c>
      <c r="G656" t="s">
        <v>121</v>
      </c>
      <c r="H656" t="s">
        <v>334</v>
      </c>
      <c r="I656" t="s">
        <v>212</v>
      </c>
      <c r="J656" t="s">
        <v>213</v>
      </c>
      <c r="K656" t="s">
        <v>149</v>
      </c>
      <c r="L656" t="s">
        <v>214</v>
      </c>
      <c r="M656" t="s">
        <v>2154</v>
      </c>
      <c r="N656" t="s">
        <v>215</v>
      </c>
      <c r="O656" s="57">
        <v>46278.38957175926</v>
      </c>
      <c r="P656" s="57">
        <v>46279.508738425924</v>
      </c>
      <c r="Q656">
        <v>69389247</v>
      </c>
      <c r="S656">
        <v>152434914170</v>
      </c>
      <c r="T656" t="s">
        <v>8070</v>
      </c>
      <c r="U656" t="s">
        <v>8071</v>
      </c>
      <c r="V656" t="s">
        <v>8072</v>
      </c>
      <c r="Z656">
        <v>113.38182415813201</v>
      </c>
      <c r="AA656">
        <v>-7.21646562116136</v>
      </c>
      <c r="AB656" t="s">
        <v>8073</v>
      </c>
      <c r="AC656" t="s">
        <v>216</v>
      </c>
      <c r="AL656" t="s">
        <v>217</v>
      </c>
      <c r="AM656" t="s">
        <v>8074</v>
      </c>
      <c r="AN656" t="s">
        <v>6</v>
      </c>
      <c r="AO656" t="s">
        <v>8075</v>
      </c>
      <c r="AP656" s="57">
        <v>46279.333333333336</v>
      </c>
      <c r="AQ656" t="s">
        <v>2172</v>
      </c>
      <c r="AR656" t="s">
        <v>14</v>
      </c>
      <c r="AS656" t="s">
        <v>335</v>
      </c>
      <c r="AT656" t="s">
        <v>230</v>
      </c>
      <c r="AV656" t="s">
        <v>8076</v>
      </c>
      <c r="AW656" t="s">
        <v>7285</v>
      </c>
      <c r="AX656" t="s">
        <v>222</v>
      </c>
      <c r="BA656" s="57">
        <v>46279.333333333336</v>
      </c>
      <c r="BB656" t="s">
        <v>8074</v>
      </c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str">
        <f>VLOOKUP(H656,Sheet2!$A$1:$B$270,2,FALSE)</f>
        <v>MADURA</v>
      </c>
    </row>
    <row r="657" spans="1:61">
      <c r="A657">
        <v>656</v>
      </c>
      <c r="B657">
        <v>1002571384</v>
      </c>
      <c r="C657">
        <v>3</v>
      </c>
      <c r="D657" t="s">
        <v>55</v>
      </c>
      <c r="E657">
        <v>5</v>
      </c>
      <c r="F657" t="s">
        <v>227</v>
      </c>
      <c r="G657" t="s">
        <v>121</v>
      </c>
      <c r="H657" t="s">
        <v>334</v>
      </c>
      <c r="I657" t="s">
        <v>212</v>
      </c>
      <c r="J657" t="s">
        <v>213</v>
      </c>
      <c r="K657" t="s">
        <v>149</v>
      </c>
      <c r="M657" t="s">
        <v>2151</v>
      </c>
      <c r="N657" t="s">
        <v>215</v>
      </c>
      <c r="O657" s="57">
        <v>46269.485069444447</v>
      </c>
      <c r="P657" s="57">
        <v>46277.745324074072</v>
      </c>
      <c r="Q657">
        <v>69383762</v>
      </c>
      <c r="S657">
        <v>152434914021</v>
      </c>
      <c r="T657" t="s">
        <v>3631</v>
      </c>
      <c r="U657" t="s">
        <v>3632</v>
      </c>
      <c r="V657" t="s">
        <v>3633</v>
      </c>
      <c r="Z657">
        <v>113.16718880000001</v>
      </c>
      <c r="AA657">
        <v>-7.0458930000000004</v>
      </c>
      <c r="AB657" t="s">
        <v>3634</v>
      </c>
      <c r="AC657" t="s">
        <v>229</v>
      </c>
      <c r="AL657" t="s">
        <v>217</v>
      </c>
      <c r="AM657" t="s">
        <v>3635</v>
      </c>
      <c r="AN657" t="s">
        <v>6</v>
      </c>
      <c r="AO657" s="57">
        <v>46121.486087962963</v>
      </c>
      <c r="AP657" s="57">
        <v>46270.458333333336</v>
      </c>
      <c r="AQ657" t="s">
        <v>2172</v>
      </c>
      <c r="AR657" t="s">
        <v>14</v>
      </c>
      <c r="AS657" t="s">
        <v>335</v>
      </c>
      <c r="AT657" t="s">
        <v>220</v>
      </c>
      <c r="AV657" t="s">
        <v>2153</v>
      </c>
      <c r="AW657" t="s">
        <v>599</v>
      </c>
      <c r="AX657" t="s">
        <v>222</v>
      </c>
      <c r="BA657" s="57">
        <v>46270.458333333336</v>
      </c>
      <c r="BB657" t="s">
        <v>3635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str">
        <f>VLOOKUP(H657,Sheet2!$A$1:$B$270,2,FALSE)</f>
        <v>MADURA</v>
      </c>
    </row>
    <row r="658" spans="1:61">
      <c r="A658">
        <v>657</v>
      </c>
      <c r="B658">
        <v>1002582964</v>
      </c>
      <c r="C658">
        <v>3</v>
      </c>
      <c r="D658" t="s">
        <v>55</v>
      </c>
      <c r="E658">
        <v>5</v>
      </c>
      <c r="F658" t="s">
        <v>227</v>
      </c>
      <c r="G658" t="s">
        <v>121</v>
      </c>
      <c r="H658" t="s">
        <v>334</v>
      </c>
      <c r="I658" t="s">
        <v>212</v>
      </c>
      <c r="J658" t="s">
        <v>213</v>
      </c>
      <c r="K658" t="s">
        <v>149</v>
      </c>
      <c r="L658" t="s">
        <v>214</v>
      </c>
      <c r="M658" t="s">
        <v>2151</v>
      </c>
      <c r="N658" t="s">
        <v>215</v>
      </c>
      <c r="O658" s="57">
        <v>46276.614537037036</v>
      </c>
      <c r="P658" s="57">
        <v>46280.555810185186</v>
      </c>
      <c r="Q658">
        <v>69388508</v>
      </c>
      <c r="S658">
        <v>152434914139</v>
      </c>
      <c r="T658" t="s">
        <v>7851</v>
      </c>
      <c r="U658" t="s">
        <v>8077</v>
      </c>
      <c r="V658" t="s">
        <v>8078</v>
      </c>
      <c r="Z658">
        <v>113.3618218</v>
      </c>
      <c r="AA658">
        <v>-7.2120949000000003</v>
      </c>
      <c r="AB658" t="s">
        <v>8079</v>
      </c>
      <c r="AC658" t="s">
        <v>236</v>
      </c>
      <c r="AL658" t="s">
        <v>217</v>
      </c>
      <c r="AM658" t="s">
        <v>8080</v>
      </c>
      <c r="AN658" t="s">
        <v>6</v>
      </c>
      <c r="AO658" s="57">
        <v>46335.621689814812</v>
      </c>
      <c r="AP658" s="57">
        <v>46277.458333333336</v>
      </c>
      <c r="AQ658" t="s">
        <v>2155</v>
      </c>
      <c r="AR658" t="s">
        <v>14</v>
      </c>
      <c r="AS658" t="s">
        <v>335</v>
      </c>
      <c r="AT658" t="s">
        <v>230</v>
      </c>
      <c r="AV658" t="s">
        <v>2153</v>
      </c>
      <c r="AW658" t="s">
        <v>7856</v>
      </c>
      <c r="AX658" t="s">
        <v>222</v>
      </c>
      <c r="BA658" s="57">
        <v>46277.458333333336</v>
      </c>
      <c r="BB658" t="s">
        <v>8080</v>
      </c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str">
        <f>VLOOKUP(H658,Sheet2!$A$1:$B$270,2,FALSE)</f>
        <v>MADURA</v>
      </c>
    </row>
    <row r="659" spans="1:61">
      <c r="A659">
        <v>658</v>
      </c>
      <c r="B659">
        <v>1002585297</v>
      </c>
      <c r="C659">
        <v>3</v>
      </c>
      <c r="D659" t="s">
        <v>55</v>
      </c>
      <c r="E659">
        <v>5</v>
      </c>
      <c r="F659" t="s">
        <v>227</v>
      </c>
      <c r="G659" t="s">
        <v>121</v>
      </c>
      <c r="H659" t="s">
        <v>334</v>
      </c>
      <c r="I659" t="s">
        <v>212</v>
      </c>
      <c r="J659" t="s">
        <v>213</v>
      </c>
      <c r="K659" t="s">
        <v>149</v>
      </c>
      <c r="L659" t="s">
        <v>214</v>
      </c>
      <c r="M659" t="s">
        <v>280</v>
      </c>
      <c r="N659" t="s">
        <v>215</v>
      </c>
      <c r="O659" s="57">
        <v>46279.356180555558</v>
      </c>
      <c r="P659" s="57">
        <v>46279.875960648147</v>
      </c>
      <c r="Q659">
        <v>69389484</v>
      </c>
      <c r="S659">
        <v>152434914183</v>
      </c>
      <c r="T659" t="s">
        <v>8081</v>
      </c>
      <c r="U659" t="s">
        <v>8082</v>
      </c>
      <c r="V659" t="s">
        <v>8083</v>
      </c>
      <c r="Z659">
        <v>113.312662057578</v>
      </c>
      <c r="AA659">
        <v>-7.2174811097509703</v>
      </c>
      <c r="AB659" t="s">
        <v>8084</v>
      </c>
      <c r="AC659" t="s">
        <v>216</v>
      </c>
      <c r="AL659" t="s">
        <v>217</v>
      </c>
      <c r="AM659" t="s">
        <v>8085</v>
      </c>
      <c r="AN659" t="s">
        <v>6</v>
      </c>
      <c r="AO659" t="s">
        <v>7751</v>
      </c>
      <c r="AP659" s="57">
        <v>46280.333333333336</v>
      </c>
      <c r="AR659" t="s">
        <v>240</v>
      </c>
      <c r="AS659" t="s">
        <v>335</v>
      </c>
      <c r="AT659" t="s">
        <v>220</v>
      </c>
      <c r="AV659" t="s">
        <v>826</v>
      </c>
      <c r="AW659" t="s">
        <v>3521</v>
      </c>
      <c r="AX659" t="s">
        <v>222</v>
      </c>
      <c r="BA659" s="57">
        <v>46280.333333333336</v>
      </c>
      <c r="BB659" t="s">
        <v>8085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str">
        <f>VLOOKUP(H659,Sheet2!$A$1:$B$270,2,FALSE)</f>
        <v>MADURA</v>
      </c>
    </row>
    <row r="660" spans="1:61">
      <c r="A660">
        <v>659</v>
      </c>
      <c r="B660">
        <v>1002588382</v>
      </c>
      <c r="C660">
        <v>3</v>
      </c>
      <c r="D660" t="s">
        <v>55</v>
      </c>
      <c r="E660">
        <v>5</v>
      </c>
      <c r="F660" t="s">
        <v>227</v>
      </c>
      <c r="G660" t="s">
        <v>121</v>
      </c>
      <c r="H660" t="s">
        <v>334</v>
      </c>
      <c r="I660" t="s">
        <v>212</v>
      </c>
      <c r="J660" t="s">
        <v>213</v>
      </c>
      <c r="K660" t="s">
        <v>149</v>
      </c>
      <c r="M660" t="s">
        <v>280</v>
      </c>
      <c r="N660" t="s">
        <v>215</v>
      </c>
      <c r="O660" s="57">
        <v>46280.437962962962</v>
      </c>
      <c r="P660" s="57">
        <v>46280.720694444448</v>
      </c>
      <c r="Q660">
        <v>69390489</v>
      </c>
      <c r="S660">
        <v>152434914210</v>
      </c>
      <c r="T660" t="s">
        <v>8086</v>
      </c>
      <c r="U660" t="s">
        <v>8087</v>
      </c>
      <c r="V660" t="s">
        <v>8088</v>
      </c>
      <c r="Z660">
        <v>113.18025660000001</v>
      </c>
      <c r="AA660">
        <v>-7.0244882000000004</v>
      </c>
      <c r="AB660" t="s">
        <v>8089</v>
      </c>
      <c r="AC660" t="s">
        <v>229</v>
      </c>
      <c r="AL660" t="s">
        <v>217</v>
      </c>
      <c r="AM660" t="s">
        <v>8090</v>
      </c>
      <c r="AN660" t="s">
        <v>6</v>
      </c>
      <c r="AO660" t="s">
        <v>7431</v>
      </c>
      <c r="AP660" s="57">
        <v>46281.333333333336</v>
      </c>
      <c r="AR660" t="s">
        <v>240</v>
      </c>
      <c r="AS660" t="s">
        <v>335</v>
      </c>
      <c r="AT660" t="s">
        <v>220</v>
      </c>
      <c r="AV660" t="s">
        <v>826</v>
      </c>
      <c r="AW660" t="s">
        <v>598</v>
      </c>
      <c r="AX660" t="s">
        <v>222</v>
      </c>
      <c r="BA660" s="57">
        <v>46281.333333333336</v>
      </c>
      <c r="BB660" t="s">
        <v>8090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str">
        <f>VLOOKUP(H660,Sheet2!$A$1:$B$270,2,FALSE)</f>
        <v>MADURA</v>
      </c>
    </row>
    <row r="661" spans="1:61">
      <c r="A661">
        <v>660</v>
      </c>
      <c r="B661">
        <v>1002590199</v>
      </c>
      <c r="C661">
        <v>3</v>
      </c>
      <c r="D661" t="s">
        <v>55</v>
      </c>
      <c r="E661">
        <v>5</v>
      </c>
      <c r="F661" t="s">
        <v>227</v>
      </c>
      <c r="G661" t="s">
        <v>121</v>
      </c>
      <c r="H661" t="s">
        <v>334</v>
      </c>
      <c r="I661" t="s">
        <v>212</v>
      </c>
      <c r="J661" t="s">
        <v>213</v>
      </c>
      <c r="K661" t="s">
        <v>149</v>
      </c>
      <c r="L661" t="s">
        <v>214</v>
      </c>
      <c r="M661" t="s">
        <v>239</v>
      </c>
      <c r="N661" t="s">
        <v>215</v>
      </c>
      <c r="O661" s="57">
        <v>46280.818761574075</v>
      </c>
      <c r="P661" s="57">
        <v>46280.820844907408</v>
      </c>
      <c r="Q661">
        <v>69391104</v>
      </c>
      <c r="S661">
        <v>152434914220</v>
      </c>
      <c r="T661" t="s">
        <v>8091</v>
      </c>
      <c r="U661" t="s">
        <v>8092</v>
      </c>
      <c r="V661" t="s">
        <v>8093</v>
      </c>
      <c r="Z661">
        <v>113.2474814</v>
      </c>
      <c r="AA661">
        <v>-7.19104369999999</v>
      </c>
      <c r="AB661" t="s">
        <v>8094</v>
      </c>
      <c r="AC661" t="s">
        <v>216</v>
      </c>
      <c r="AL661" t="s">
        <v>217</v>
      </c>
      <c r="AM661" t="s">
        <v>7873</v>
      </c>
      <c r="AN661" t="s">
        <v>6</v>
      </c>
      <c r="AO661" t="s">
        <v>8095</v>
      </c>
      <c r="AP661" s="57">
        <v>46282.333333333336</v>
      </c>
      <c r="AR661" t="s">
        <v>240</v>
      </c>
      <c r="AS661" t="s">
        <v>335</v>
      </c>
      <c r="AT661" t="s">
        <v>220</v>
      </c>
      <c r="AV661" t="s">
        <v>239</v>
      </c>
      <c r="AW661" t="s">
        <v>6440</v>
      </c>
      <c r="AX661" t="s">
        <v>222</v>
      </c>
      <c r="BA661" s="57">
        <v>46282.333333333336</v>
      </c>
      <c r="BB661" t="s">
        <v>7873</v>
      </c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str">
        <f>VLOOKUP(H661,Sheet2!$A$1:$B$270,2,FALSE)</f>
        <v>MADURA</v>
      </c>
    </row>
    <row r="662" spans="1:61">
      <c r="A662">
        <v>661</v>
      </c>
      <c r="B662">
        <v>1002564745</v>
      </c>
      <c r="C662">
        <v>3</v>
      </c>
      <c r="D662" t="s">
        <v>55</v>
      </c>
      <c r="E662">
        <v>5</v>
      </c>
      <c r="F662" t="s">
        <v>227</v>
      </c>
      <c r="G662" t="s">
        <v>121</v>
      </c>
      <c r="H662" t="s">
        <v>334</v>
      </c>
      <c r="I662" t="s">
        <v>212</v>
      </c>
      <c r="J662" t="s">
        <v>213</v>
      </c>
      <c r="K662" t="s">
        <v>149</v>
      </c>
      <c r="M662" t="s">
        <v>235</v>
      </c>
      <c r="N662" t="s">
        <v>215</v>
      </c>
      <c r="O662" s="57">
        <v>46266.44158564815</v>
      </c>
      <c r="P662" s="57">
        <v>46272.59270833333</v>
      </c>
      <c r="Q662">
        <v>69381308</v>
      </c>
      <c r="S662">
        <v>152434913996</v>
      </c>
      <c r="T662" t="s">
        <v>1047</v>
      </c>
      <c r="U662" t="s">
        <v>859</v>
      </c>
      <c r="Z662">
        <v>113.2519231</v>
      </c>
      <c r="AA662">
        <v>-7.1953864999999997</v>
      </c>
      <c r="AB662" t="s">
        <v>1048</v>
      </c>
      <c r="AC662" t="s">
        <v>229</v>
      </c>
      <c r="AO662" s="57">
        <v>46031.444409722222</v>
      </c>
      <c r="AR662" t="s">
        <v>306</v>
      </c>
      <c r="AS662" t="s">
        <v>335</v>
      </c>
      <c r="AT662" t="s">
        <v>230</v>
      </c>
      <c r="AV662" t="s">
        <v>3100</v>
      </c>
      <c r="AW662" t="s">
        <v>544</v>
      </c>
      <c r="AX662" t="s">
        <v>222</v>
      </c>
      <c r="AZ662" t="s">
        <v>3100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str">
        <f>VLOOKUP(H662,Sheet2!$A$1:$B$270,2,FALSE)</f>
        <v>MADURA</v>
      </c>
    </row>
    <row r="663" spans="1:61">
      <c r="A663">
        <v>662</v>
      </c>
      <c r="B663">
        <v>1002573200</v>
      </c>
      <c r="C663">
        <v>3</v>
      </c>
      <c r="D663" t="s">
        <v>55</v>
      </c>
      <c r="E663">
        <v>5</v>
      </c>
      <c r="F663" t="s">
        <v>227</v>
      </c>
      <c r="G663" t="s">
        <v>121</v>
      </c>
      <c r="H663" t="s">
        <v>278</v>
      </c>
      <c r="I663" t="s">
        <v>212</v>
      </c>
      <c r="J663" t="s">
        <v>213</v>
      </c>
      <c r="K663" t="s">
        <v>149</v>
      </c>
      <c r="M663" t="s">
        <v>76</v>
      </c>
      <c r="N663" t="s">
        <v>215</v>
      </c>
      <c r="O663" s="57">
        <v>46270.610717592594</v>
      </c>
      <c r="P663" s="57">
        <v>46270.765115740738</v>
      </c>
      <c r="Q663">
        <v>69381089</v>
      </c>
      <c r="S663">
        <v>152437905754</v>
      </c>
      <c r="T663" t="s">
        <v>4523</v>
      </c>
      <c r="U663" t="s">
        <v>4524</v>
      </c>
      <c r="V663" t="s">
        <v>4525</v>
      </c>
      <c r="Z663">
        <v>113.4574049</v>
      </c>
      <c r="AA663">
        <v>-6.8936051999999997</v>
      </c>
      <c r="AB663" t="s">
        <v>4526</v>
      </c>
      <c r="AC663" t="s">
        <v>216</v>
      </c>
      <c r="AL663" t="s">
        <v>217</v>
      </c>
      <c r="AM663" t="s">
        <v>4527</v>
      </c>
      <c r="AN663" t="s">
        <v>6</v>
      </c>
      <c r="AO663" s="57">
        <v>46151.621435185189</v>
      </c>
      <c r="AR663" t="s">
        <v>218</v>
      </c>
      <c r="AS663" t="s">
        <v>219</v>
      </c>
      <c r="AT663" t="s">
        <v>344</v>
      </c>
      <c r="AU663">
        <v>20260905</v>
      </c>
      <c r="AV663" t="s">
        <v>221</v>
      </c>
      <c r="AW663" t="s">
        <v>4528</v>
      </c>
      <c r="AX663" t="s">
        <v>222</v>
      </c>
      <c r="BA663" s="57">
        <v>46270.291666666664</v>
      </c>
      <c r="BB663" t="s">
        <v>4527</v>
      </c>
      <c r="BC663">
        <v>2026</v>
      </c>
      <c r="BD663">
        <v>9</v>
      </c>
      <c r="BE663">
        <v>5</v>
      </c>
      <c r="BF663" s="6">
        <f t="shared" si="30"/>
        <v>46270</v>
      </c>
      <c r="BG663">
        <f t="shared" si="31"/>
        <v>-0.29166666666424135</v>
      </c>
      <c r="BH663" t="str">
        <f t="shared" si="32"/>
        <v>COMPLY</v>
      </c>
      <c r="BI663" t="str">
        <f>VLOOKUP(H663,Sheet2!$A$1:$B$270,2,FALSE)</f>
        <v>MADURA</v>
      </c>
    </row>
    <row r="664" spans="1:61">
      <c r="A664">
        <v>663</v>
      </c>
      <c r="B664">
        <v>1002573613</v>
      </c>
      <c r="C664">
        <v>3</v>
      </c>
      <c r="D664" t="s">
        <v>55</v>
      </c>
      <c r="E664">
        <v>5</v>
      </c>
      <c r="F664" t="s">
        <v>227</v>
      </c>
      <c r="G664" t="s">
        <v>121</v>
      </c>
      <c r="H664" t="s">
        <v>278</v>
      </c>
      <c r="I664" t="s">
        <v>212</v>
      </c>
      <c r="J664" t="s">
        <v>213</v>
      </c>
      <c r="K664" t="s">
        <v>149</v>
      </c>
      <c r="M664" t="s">
        <v>76</v>
      </c>
      <c r="N664" t="s">
        <v>215</v>
      </c>
      <c r="O664" s="57">
        <v>46271.583680555559</v>
      </c>
      <c r="P664" s="57">
        <v>46271.870775462965</v>
      </c>
      <c r="Q664">
        <v>69384006</v>
      </c>
      <c r="S664">
        <v>152437905757</v>
      </c>
      <c r="T664" t="s">
        <v>4318</v>
      </c>
      <c r="U664" t="s">
        <v>4319</v>
      </c>
      <c r="V664" t="s">
        <v>4320</v>
      </c>
      <c r="Z664">
        <v>113.424062218401</v>
      </c>
      <c r="AA664">
        <v>-6.9235287725010002</v>
      </c>
      <c r="AB664" t="s">
        <v>4321</v>
      </c>
      <c r="AC664" t="s">
        <v>216</v>
      </c>
      <c r="AL664" t="s">
        <v>217</v>
      </c>
      <c r="AM664" t="s">
        <v>4322</v>
      </c>
      <c r="AN664" t="s">
        <v>6</v>
      </c>
      <c r="AO664" s="57">
        <v>46182.590115740742</v>
      </c>
      <c r="AR664" t="s">
        <v>218</v>
      </c>
      <c r="AS664" t="s">
        <v>219</v>
      </c>
      <c r="AT664" t="s">
        <v>220</v>
      </c>
      <c r="AU664">
        <v>20260906</v>
      </c>
      <c r="AV664" t="s">
        <v>221</v>
      </c>
      <c r="AW664" t="s">
        <v>546</v>
      </c>
      <c r="AX664" t="s">
        <v>222</v>
      </c>
      <c r="BA664" s="57">
        <v>46271.291666666664</v>
      </c>
      <c r="BB664" t="s">
        <v>4322</v>
      </c>
      <c r="BC664">
        <v>2026</v>
      </c>
      <c r="BD664">
        <v>9</v>
      </c>
      <c r="BE664">
        <v>6</v>
      </c>
      <c r="BF664" s="6">
        <f t="shared" si="30"/>
        <v>46271</v>
      </c>
      <c r="BG664">
        <f t="shared" si="31"/>
        <v>-0.29166666666424135</v>
      </c>
      <c r="BH664" t="str">
        <f t="shared" si="32"/>
        <v>COMPLY</v>
      </c>
      <c r="BI664" t="str">
        <f>VLOOKUP(H664,Sheet2!$A$1:$B$270,2,FALSE)</f>
        <v>MADURA</v>
      </c>
    </row>
    <row r="665" spans="1:61">
      <c r="A665">
        <v>664</v>
      </c>
      <c r="B665">
        <v>1002574831</v>
      </c>
      <c r="C665">
        <v>3</v>
      </c>
      <c r="D665" t="s">
        <v>55</v>
      </c>
      <c r="E665">
        <v>5</v>
      </c>
      <c r="F665" t="s">
        <v>227</v>
      </c>
      <c r="G665" t="s">
        <v>121</v>
      </c>
      <c r="H665" t="s">
        <v>278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46272.531215277777</v>
      </c>
      <c r="P665" s="57">
        <v>46273.769733796296</v>
      </c>
      <c r="Q665">
        <v>69385245</v>
      </c>
      <c r="S665">
        <v>152437905762</v>
      </c>
      <c r="T665" t="s">
        <v>3052</v>
      </c>
      <c r="U665" t="s">
        <v>4239</v>
      </c>
      <c r="V665" t="s">
        <v>4240</v>
      </c>
      <c r="Z665">
        <v>113.275966085493</v>
      </c>
      <c r="AA665">
        <v>-6.9391890108413898</v>
      </c>
      <c r="AB665" t="s">
        <v>4241</v>
      </c>
      <c r="AC665" t="s">
        <v>216</v>
      </c>
      <c r="AL665" t="s">
        <v>217</v>
      </c>
      <c r="AM665" t="s">
        <v>4242</v>
      </c>
      <c r="AN665" t="s">
        <v>6</v>
      </c>
      <c r="AO665" s="57">
        <v>46212.538206018522</v>
      </c>
      <c r="AP665" s="57">
        <v>46273.458333333336</v>
      </c>
      <c r="AR665" t="s">
        <v>218</v>
      </c>
      <c r="AS665" t="s">
        <v>219</v>
      </c>
      <c r="AT665" t="s">
        <v>220</v>
      </c>
      <c r="AU665">
        <v>20260908</v>
      </c>
      <c r="AV665" t="s">
        <v>221</v>
      </c>
      <c r="AW665" t="s">
        <v>3521</v>
      </c>
      <c r="AX665" t="s">
        <v>222</v>
      </c>
      <c r="BA665" s="57">
        <v>46273.458333333336</v>
      </c>
      <c r="BB665" t="s">
        <v>4242</v>
      </c>
      <c r="BC665">
        <v>2026</v>
      </c>
      <c r="BD665">
        <v>9</v>
      </c>
      <c r="BE665">
        <v>8</v>
      </c>
      <c r="BF665" s="6">
        <f t="shared" si="30"/>
        <v>46273</v>
      </c>
      <c r="BG665">
        <f t="shared" si="31"/>
        <v>-0.45833333333575865</v>
      </c>
      <c r="BH665" t="str">
        <f t="shared" si="32"/>
        <v>COMPLY</v>
      </c>
      <c r="BI665" t="str">
        <f>VLOOKUP(H665,Sheet2!$A$1:$B$270,2,FALSE)</f>
        <v>MADURA</v>
      </c>
    </row>
    <row r="666" spans="1:61">
      <c r="A666">
        <v>665</v>
      </c>
      <c r="B666">
        <v>1002583950</v>
      </c>
      <c r="C666">
        <v>3</v>
      </c>
      <c r="D666" t="s">
        <v>55</v>
      </c>
      <c r="E666">
        <v>5</v>
      </c>
      <c r="F666" t="s">
        <v>227</v>
      </c>
      <c r="G666" t="s">
        <v>121</v>
      </c>
      <c r="H666" t="s">
        <v>278</v>
      </c>
      <c r="I666" t="s">
        <v>212</v>
      </c>
      <c r="J666" t="s">
        <v>213</v>
      </c>
      <c r="K666" t="s">
        <v>149</v>
      </c>
      <c r="L666" t="s">
        <v>214</v>
      </c>
      <c r="M666" t="s">
        <v>76</v>
      </c>
      <c r="N666" t="s">
        <v>215</v>
      </c>
      <c r="O666" s="57">
        <v>46277.487442129626</v>
      </c>
      <c r="P666" s="57">
        <v>46278.747488425928</v>
      </c>
      <c r="Q666">
        <v>69388911</v>
      </c>
      <c r="S666">
        <v>152437905782</v>
      </c>
      <c r="T666" t="s">
        <v>8096</v>
      </c>
      <c r="U666" t="s">
        <v>8097</v>
      </c>
      <c r="V666" t="s">
        <v>8098</v>
      </c>
      <c r="Z666">
        <v>113.348581865429</v>
      </c>
      <c r="AA666">
        <v>-6.8899250547130197</v>
      </c>
      <c r="AB666" t="s">
        <v>8099</v>
      </c>
      <c r="AC666" t="s">
        <v>216</v>
      </c>
      <c r="AL666" t="s">
        <v>217</v>
      </c>
      <c r="AM666" t="s">
        <v>8100</v>
      </c>
      <c r="AN666" t="s">
        <v>6</v>
      </c>
      <c r="AO666" s="57">
        <v>46365.496377314812</v>
      </c>
      <c r="AP666" s="57">
        <v>46278.333333333336</v>
      </c>
      <c r="AR666" t="s">
        <v>218</v>
      </c>
      <c r="AS666" t="s">
        <v>219</v>
      </c>
      <c r="AT666" t="s">
        <v>220</v>
      </c>
      <c r="AU666">
        <v>20260913</v>
      </c>
      <c r="AV666" t="s">
        <v>221</v>
      </c>
      <c r="AW666" t="s">
        <v>3013</v>
      </c>
      <c r="AX666" t="s">
        <v>222</v>
      </c>
      <c r="BA666" s="57">
        <v>46278.333333333336</v>
      </c>
      <c r="BB666" t="s">
        <v>8100</v>
      </c>
      <c r="BC666">
        <v>2026</v>
      </c>
      <c r="BD666">
        <v>9</v>
      </c>
      <c r="BE666">
        <v>13</v>
      </c>
      <c r="BF666" s="6">
        <f t="shared" si="30"/>
        <v>46278</v>
      </c>
      <c r="BG666">
        <f t="shared" si="31"/>
        <v>-0.33333333333575865</v>
      </c>
      <c r="BH666" t="str">
        <f t="shared" si="32"/>
        <v>COMPLY</v>
      </c>
      <c r="BI666" t="str">
        <f>VLOOKUP(H666,Sheet2!$A$1:$B$270,2,FALSE)</f>
        <v>MADURA</v>
      </c>
    </row>
    <row r="667" spans="1:61">
      <c r="A667">
        <v>666</v>
      </c>
      <c r="B667">
        <v>1002584541</v>
      </c>
      <c r="C667">
        <v>3</v>
      </c>
      <c r="D667" t="s">
        <v>55</v>
      </c>
      <c r="E667">
        <v>5</v>
      </c>
      <c r="F667" t="s">
        <v>227</v>
      </c>
      <c r="G667" t="s">
        <v>121</v>
      </c>
      <c r="H667" t="s">
        <v>278</v>
      </c>
      <c r="I667" t="s">
        <v>212</v>
      </c>
      <c r="J667" t="s">
        <v>213</v>
      </c>
      <c r="K667" t="s">
        <v>149</v>
      </c>
      <c r="L667" t="s">
        <v>214</v>
      </c>
      <c r="M667" t="s">
        <v>76</v>
      </c>
      <c r="N667" t="s">
        <v>215</v>
      </c>
      <c r="O667" s="57">
        <v>46277.812488425923</v>
      </c>
      <c r="P667" s="57">
        <v>46278.744733796295</v>
      </c>
      <c r="Q667">
        <v>69389178</v>
      </c>
      <c r="S667">
        <v>152437905621</v>
      </c>
      <c r="T667" t="s">
        <v>8101</v>
      </c>
      <c r="U667" t="s">
        <v>8102</v>
      </c>
      <c r="V667" t="s">
        <v>8103</v>
      </c>
      <c r="Z667">
        <v>113.155773952603</v>
      </c>
      <c r="AA667">
        <v>-6.8961820200922901</v>
      </c>
      <c r="AB667" t="s">
        <v>8104</v>
      </c>
      <c r="AC667" t="s">
        <v>216</v>
      </c>
      <c r="AL667" t="s">
        <v>217</v>
      </c>
      <c r="AM667" t="s">
        <v>3271</v>
      </c>
      <c r="AN667" t="s">
        <v>6</v>
      </c>
      <c r="AO667" s="57">
        <v>46365.819351851853</v>
      </c>
      <c r="AP667" s="57">
        <v>46279.333333333336</v>
      </c>
      <c r="AR667" t="s">
        <v>218</v>
      </c>
      <c r="AS667" t="s">
        <v>219</v>
      </c>
      <c r="AT667" t="s">
        <v>220</v>
      </c>
      <c r="AU667">
        <v>20260913</v>
      </c>
      <c r="AV667" t="s">
        <v>221</v>
      </c>
      <c r="AW667" t="s">
        <v>1974</v>
      </c>
      <c r="AX667" t="s">
        <v>222</v>
      </c>
      <c r="BA667" s="57">
        <v>46279.333333333336</v>
      </c>
      <c r="BB667" t="s">
        <v>3271</v>
      </c>
      <c r="BC667">
        <v>2026</v>
      </c>
      <c r="BD667">
        <v>9</v>
      </c>
      <c r="BE667">
        <v>13</v>
      </c>
      <c r="BF667" s="6">
        <f t="shared" si="30"/>
        <v>46278</v>
      </c>
      <c r="BG667">
        <f t="shared" si="31"/>
        <v>-1.3333333333357587</v>
      </c>
      <c r="BH667" t="str">
        <f t="shared" si="32"/>
        <v>COMPLY</v>
      </c>
      <c r="BI667" t="str">
        <f>VLOOKUP(H667,Sheet2!$A$1:$B$270,2,FALSE)</f>
        <v>MADURA</v>
      </c>
    </row>
    <row r="668" spans="1:61">
      <c r="A668">
        <v>667</v>
      </c>
      <c r="B668">
        <v>1002584067</v>
      </c>
      <c r="C668">
        <v>3</v>
      </c>
      <c r="D668" t="s">
        <v>55</v>
      </c>
      <c r="E668">
        <v>5</v>
      </c>
      <c r="F668" t="s">
        <v>227</v>
      </c>
      <c r="G668" t="s">
        <v>121</v>
      </c>
      <c r="H668" t="s">
        <v>278</v>
      </c>
      <c r="I668" t="s">
        <v>212</v>
      </c>
      <c r="J668" t="s">
        <v>213</v>
      </c>
      <c r="K668" t="s">
        <v>149</v>
      </c>
      <c r="M668" t="s">
        <v>76</v>
      </c>
      <c r="N668" t="s">
        <v>215</v>
      </c>
      <c r="O668" s="57">
        <v>46277.54184027778</v>
      </c>
      <c r="P668" s="57">
        <v>46277.683749999997</v>
      </c>
      <c r="Q668">
        <v>69388428</v>
      </c>
      <c r="S668">
        <v>152437905784</v>
      </c>
      <c r="T668" t="s">
        <v>8105</v>
      </c>
      <c r="U668" t="s">
        <v>8106</v>
      </c>
      <c r="V668" t="s">
        <v>8107</v>
      </c>
      <c r="Z668">
        <v>113.43849434207399</v>
      </c>
      <c r="AA668">
        <v>-6.89486695893003</v>
      </c>
      <c r="AB668" t="s">
        <v>8108</v>
      </c>
      <c r="AC668" t="s">
        <v>216</v>
      </c>
      <c r="AL668" t="s">
        <v>217</v>
      </c>
      <c r="AM668" t="s">
        <v>8109</v>
      </c>
      <c r="AN668" t="s">
        <v>6</v>
      </c>
      <c r="AO668" s="57">
        <v>46365.548703703702</v>
      </c>
      <c r="AR668" t="s">
        <v>218</v>
      </c>
      <c r="AS668" t="s">
        <v>219</v>
      </c>
      <c r="AT668" t="s">
        <v>230</v>
      </c>
      <c r="AU668">
        <v>20260912</v>
      </c>
      <c r="AV668" t="s">
        <v>221</v>
      </c>
      <c r="AW668" t="s">
        <v>599</v>
      </c>
      <c r="AX668" t="s">
        <v>222</v>
      </c>
      <c r="BA668" s="57">
        <v>46277.291666666664</v>
      </c>
      <c r="BB668" t="s">
        <v>8109</v>
      </c>
      <c r="BC668">
        <v>2026</v>
      </c>
      <c r="BD668">
        <v>9</v>
      </c>
      <c r="BE668">
        <v>12</v>
      </c>
      <c r="BF668" s="6">
        <f t="shared" si="30"/>
        <v>46277</v>
      </c>
      <c r="BG668">
        <f t="shared" si="31"/>
        <v>-0.29166666666424135</v>
      </c>
      <c r="BH668" t="str">
        <f t="shared" si="32"/>
        <v>COMPLY</v>
      </c>
      <c r="BI668" t="str">
        <f>VLOOKUP(H668,Sheet2!$A$1:$B$270,2,FALSE)</f>
        <v>MADURA</v>
      </c>
    </row>
    <row r="669" spans="1:61">
      <c r="A669">
        <v>668</v>
      </c>
      <c r="B669">
        <v>1002584658</v>
      </c>
      <c r="C669">
        <v>3</v>
      </c>
      <c r="D669" t="s">
        <v>55</v>
      </c>
      <c r="E669">
        <v>5</v>
      </c>
      <c r="F669" t="s">
        <v>227</v>
      </c>
      <c r="G669" t="s">
        <v>121</v>
      </c>
      <c r="H669" t="s">
        <v>278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46278.397847222222</v>
      </c>
      <c r="P669" s="57">
        <v>46279.581412037034</v>
      </c>
      <c r="Q669">
        <v>69389240</v>
      </c>
      <c r="S669">
        <v>152437905786</v>
      </c>
      <c r="T669" t="s">
        <v>8110</v>
      </c>
      <c r="U669" t="s">
        <v>8111</v>
      </c>
      <c r="V669" t="s">
        <v>8112</v>
      </c>
      <c r="Z669">
        <v>113.236989900469</v>
      </c>
      <c r="AA669">
        <v>-7.0392111076115</v>
      </c>
      <c r="AB669" t="s">
        <v>8113</v>
      </c>
      <c r="AC669" t="s">
        <v>216</v>
      </c>
      <c r="AL669" t="s">
        <v>217</v>
      </c>
      <c r="AM669" t="s">
        <v>8114</v>
      </c>
      <c r="AN669" t="s">
        <v>6</v>
      </c>
      <c r="AO669" t="s">
        <v>8115</v>
      </c>
      <c r="AP669" s="57">
        <v>46279.333333333336</v>
      </c>
      <c r="AR669" t="s">
        <v>218</v>
      </c>
      <c r="AS669" t="s">
        <v>219</v>
      </c>
      <c r="AT669" t="s">
        <v>230</v>
      </c>
      <c r="AU669">
        <v>20260914</v>
      </c>
      <c r="AV669" t="s">
        <v>221</v>
      </c>
      <c r="AW669" t="s">
        <v>7081</v>
      </c>
      <c r="AX669" t="s">
        <v>222</v>
      </c>
      <c r="BA669" s="57">
        <v>46279.333333333336</v>
      </c>
      <c r="BB669" t="s">
        <v>8114</v>
      </c>
      <c r="BC669">
        <v>2026</v>
      </c>
      <c r="BD669">
        <v>9</v>
      </c>
      <c r="BE669">
        <v>14</v>
      </c>
      <c r="BF669" s="6">
        <f t="shared" si="30"/>
        <v>46279</v>
      </c>
      <c r="BG669">
        <f t="shared" si="31"/>
        <v>-0.33333333333575865</v>
      </c>
      <c r="BH669" t="str">
        <f t="shared" si="32"/>
        <v>COMPLY</v>
      </c>
      <c r="BI669" t="str">
        <f>VLOOKUP(H669,Sheet2!$A$1:$B$270,2,FALSE)</f>
        <v>MADURA</v>
      </c>
    </row>
    <row r="670" spans="1:61">
      <c r="A670">
        <v>669</v>
      </c>
      <c r="B670">
        <v>1002586188</v>
      </c>
      <c r="C670">
        <v>3</v>
      </c>
      <c r="D670" t="s">
        <v>55</v>
      </c>
      <c r="E670">
        <v>5</v>
      </c>
      <c r="F670" t="s">
        <v>227</v>
      </c>
      <c r="G670" t="s">
        <v>121</v>
      </c>
      <c r="H670" t="s">
        <v>278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46279.495775462965</v>
      </c>
      <c r="P670" s="57">
        <v>46280.647002314814</v>
      </c>
      <c r="Q670">
        <v>69389761</v>
      </c>
      <c r="S670">
        <v>152437905791</v>
      </c>
      <c r="T670" t="s">
        <v>8116</v>
      </c>
      <c r="U670" t="s">
        <v>8117</v>
      </c>
      <c r="V670" t="s">
        <v>8118</v>
      </c>
      <c r="Z670">
        <v>113.288647904992</v>
      </c>
      <c r="AA670">
        <v>-6.9610228409520403</v>
      </c>
      <c r="AB670" t="s">
        <v>8119</v>
      </c>
      <c r="AC670" t="s">
        <v>216</v>
      </c>
      <c r="AL670" t="s">
        <v>217</v>
      </c>
      <c r="AM670" t="s">
        <v>8120</v>
      </c>
      <c r="AN670" t="s">
        <v>6</v>
      </c>
      <c r="AO670" t="s">
        <v>8121</v>
      </c>
      <c r="AP670" s="57">
        <v>46280.333333333336</v>
      </c>
      <c r="AR670" t="s">
        <v>218</v>
      </c>
      <c r="AS670" t="s">
        <v>219</v>
      </c>
      <c r="AT670" t="s">
        <v>230</v>
      </c>
      <c r="AU670">
        <v>20260915</v>
      </c>
      <c r="AV670" t="s">
        <v>221</v>
      </c>
      <c r="AW670" t="s">
        <v>7044</v>
      </c>
      <c r="AX670" t="s">
        <v>222</v>
      </c>
      <c r="BA670" s="57">
        <v>46280.333333333336</v>
      </c>
      <c r="BB670" t="s">
        <v>8120</v>
      </c>
      <c r="BC670">
        <v>2026</v>
      </c>
      <c r="BD670">
        <v>9</v>
      </c>
      <c r="BE670">
        <v>15</v>
      </c>
      <c r="BF670" s="6">
        <f t="shared" si="30"/>
        <v>46280</v>
      </c>
      <c r="BG670">
        <f t="shared" si="31"/>
        <v>-0.33333333333575865</v>
      </c>
      <c r="BH670" t="str">
        <f t="shared" si="32"/>
        <v>COMPLY</v>
      </c>
      <c r="BI670" t="str">
        <f>VLOOKUP(H670,Sheet2!$A$1:$B$270,2,FALSE)</f>
        <v>MADURA</v>
      </c>
    </row>
    <row r="671" spans="1:61">
      <c r="A671">
        <v>670</v>
      </c>
      <c r="B671">
        <v>1002586355</v>
      </c>
      <c r="C671">
        <v>3</v>
      </c>
      <c r="D671" t="s">
        <v>55</v>
      </c>
      <c r="E671">
        <v>5</v>
      </c>
      <c r="F671" t="s">
        <v>227</v>
      </c>
      <c r="G671" t="s">
        <v>121</v>
      </c>
      <c r="H671" t="s">
        <v>278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46279.54791666667</v>
      </c>
      <c r="P671" s="57">
        <v>46280.828599537039</v>
      </c>
      <c r="Q671">
        <v>69389857</v>
      </c>
      <c r="S671">
        <v>152437905792</v>
      </c>
      <c r="T671" t="s">
        <v>8122</v>
      </c>
      <c r="U671" t="s">
        <v>8123</v>
      </c>
      <c r="V671" t="s">
        <v>8124</v>
      </c>
      <c r="Z671">
        <v>113.39049406349601</v>
      </c>
      <c r="AA671">
        <v>-6.9088371605674599</v>
      </c>
      <c r="AB671" t="s">
        <v>8125</v>
      </c>
      <c r="AC671" t="s">
        <v>216</v>
      </c>
      <c r="AL671" t="s">
        <v>217</v>
      </c>
      <c r="AM671" t="s">
        <v>7722</v>
      </c>
      <c r="AN671" t="s">
        <v>6</v>
      </c>
      <c r="AO671" t="s">
        <v>7140</v>
      </c>
      <c r="AP671" s="57">
        <v>46280.458333333336</v>
      </c>
      <c r="AR671" t="s">
        <v>218</v>
      </c>
      <c r="AS671" t="s">
        <v>219</v>
      </c>
      <c r="AT671" t="s">
        <v>220</v>
      </c>
      <c r="AU671">
        <v>20260915</v>
      </c>
      <c r="AV671" t="s">
        <v>221</v>
      </c>
      <c r="AW671" t="s">
        <v>8011</v>
      </c>
      <c r="AX671" t="s">
        <v>222</v>
      </c>
      <c r="BA671" s="57">
        <v>46280.458333333336</v>
      </c>
      <c r="BB671" t="s">
        <v>7722</v>
      </c>
      <c r="BC671">
        <v>2026</v>
      </c>
      <c r="BD671">
        <v>9</v>
      </c>
      <c r="BE671">
        <v>15</v>
      </c>
      <c r="BF671" s="6">
        <f t="shared" si="30"/>
        <v>46280</v>
      </c>
      <c r="BG671">
        <f t="shared" si="31"/>
        <v>-0.45833333333575865</v>
      </c>
      <c r="BH671" t="str">
        <f t="shared" si="32"/>
        <v>COMPLY</v>
      </c>
      <c r="BI671" t="str">
        <f>VLOOKUP(H671,Sheet2!$A$1:$B$270,2,FALSE)</f>
        <v>MADURA</v>
      </c>
    </row>
    <row r="672" spans="1:61">
      <c r="A672">
        <v>671</v>
      </c>
      <c r="B672">
        <v>1002571992</v>
      </c>
      <c r="C672">
        <v>3</v>
      </c>
      <c r="D672" t="s">
        <v>55</v>
      </c>
      <c r="E672">
        <v>5</v>
      </c>
      <c r="F672" t="s">
        <v>227</v>
      </c>
      <c r="G672" t="s">
        <v>121</v>
      </c>
      <c r="H672" t="s">
        <v>278</v>
      </c>
      <c r="I672" t="s">
        <v>212</v>
      </c>
      <c r="J672" t="s">
        <v>213</v>
      </c>
      <c r="K672" t="s">
        <v>149</v>
      </c>
      <c r="L672" t="s">
        <v>214</v>
      </c>
      <c r="M672" t="s">
        <v>2154</v>
      </c>
      <c r="N672" t="s">
        <v>215</v>
      </c>
      <c r="O672" s="57">
        <v>46269.618726851855</v>
      </c>
      <c r="P672" s="57">
        <v>46271.583483796298</v>
      </c>
      <c r="Q672">
        <v>69384006</v>
      </c>
      <c r="S672">
        <v>152437905745</v>
      </c>
      <c r="T672" t="s">
        <v>4318</v>
      </c>
      <c r="U672" t="s">
        <v>5495</v>
      </c>
      <c r="V672" t="s">
        <v>5496</v>
      </c>
      <c r="Z672">
        <v>113.42439115047399</v>
      </c>
      <c r="AA672">
        <v>-6.9057959769070596</v>
      </c>
      <c r="AB672" t="s">
        <v>4321</v>
      </c>
      <c r="AC672" t="s">
        <v>216</v>
      </c>
      <c r="AL672" t="s">
        <v>217</v>
      </c>
      <c r="AM672" t="s">
        <v>5497</v>
      </c>
      <c r="AN672" t="s">
        <v>6</v>
      </c>
      <c r="AO672" s="57">
        <v>46121.621574074074</v>
      </c>
      <c r="AP672" s="57">
        <v>46270.458333333336</v>
      </c>
      <c r="AR672" t="s">
        <v>14</v>
      </c>
      <c r="AS672" t="s">
        <v>219</v>
      </c>
      <c r="AT672" t="s">
        <v>220</v>
      </c>
      <c r="AV672" t="s">
        <v>5498</v>
      </c>
      <c r="AW672" t="s">
        <v>5499</v>
      </c>
      <c r="AX672" t="s">
        <v>222</v>
      </c>
      <c r="BA672" s="57">
        <v>46270.458333333336</v>
      </c>
      <c r="BB672" t="s">
        <v>5497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str">
        <f>VLOOKUP(H672,Sheet2!$A$1:$B$270,2,FALSE)</f>
        <v>MADURA</v>
      </c>
    </row>
    <row r="673" spans="1:61">
      <c r="A673">
        <v>672</v>
      </c>
      <c r="B673">
        <v>1002582689</v>
      </c>
      <c r="C673">
        <v>3</v>
      </c>
      <c r="D673" t="s">
        <v>55</v>
      </c>
      <c r="E673">
        <v>5</v>
      </c>
      <c r="F673" t="s">
        <v>227</v>
      </c>
      <c r="G673" t="s">
        <v>121</v>
      </c>
      <c r="H673" t="s">
        <v>278</v>
      </c>
      <c r="I673" t="s">
        <v>212</v>
      </c>
      <c r="J673" t="s">
        <v>213</v>
      </c>
      <c r="K673" t="s">
        <v>149</v>
      </c>
      <c r="L673" t="s">
        <v>214</v>
      </c>
      <c r="M673" t="s">
        <v>2154</v>
      </c>
      <c r="N673" t="s">
        <v>215</v>
      </c>
      <c r="O673" s="57">
        <v>46276.577048611114</v>
      </c>
      <c r="P673" s="57">
        <v>46277.541828703703</v>
      </c>
      <c r="Q673">
        <v>69388428</v>
      </c>
      <c r="S673">
        <v>152437905779</v>
      </c>
      <c r="T673" t="s">
        <v>8105</v>
      </c>
      <c r="U673" t="s">
        <v>8126</v>
      </c>
      <c r="V673" t="s">
        <v>8127</v>
      </c>
      <c r="Z673">
        <v>113.43678966164499</v>
      </c>
      <c r="AA673">
        <v>-6.8994326271147202</v>
      </c>
      <c r="AB673" t="s">
        <v>8108</v>
      </c>
      <c r="AC673" t="s">
        <v>216</v>
      </c>
      <c r="AL673" t="s">
        <v>217</v>
      </c>
      <c r="AM673" t="s">
        <v>8128</v>
      </c>
      <c r="AN673" t="s">
        <v>6</v>
      </c>
      <c r="AO673" s="57">
        <v>46335.580138888887</v>
      </c>
      <c r="AP673" s="57">
        <v>46277.458333333336</v>
      </c>
      <c r="AR673" t="s">
        <v>14</v>
      </c>
      <c r="AS673" t="s">
        <v>219</v>
      </c>
      <c r="AT673" t="s">
        <v>230</v>
      </c>
      <c r="AV673" t="s">
        <v>8129</v>
      </c>
      <c r="AW673" t="s">
        <v>882</v>
      </c>
      <c r="AX673" t="s">
        <v>222</v>
      </c>
      <c r="BA673" s="57">
        <v>46277.458333333336</v>
      </c>
      <c r="BB673" t="s">
        <v>8128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str">
        <f>VLOOKUP(H673,Sheet2!$A$1:$B$270,2,FALSE)</f>
        <v>MADURA</v>
      </c>
    </row>
    <row r="674" spans="1:61">
      <c r="A674">
        <v>673</v>
      </c>
      <c r="B674">
        <v>1002564024</v>
      </c>
      <c r="C674">
        <v>3</v>
      </c>
      <c r="D674" t="s">
        <v>55</v>
      </c>
      <c r="E674">
        <v>5</v>
      </c>
      <c r="F674" t="s">
        <v>227</v>
      </c>
      <c r="G674" t="s">
        <v>121</v>
      </c>
      <c r="H674" t="s">
        <v>278</v>
      </c>
      <c r="I674" t="s">
        <v>212</v>
      </c>
      <c r="J674" t="s">
        <v>213</v>
      </c>
      <c r="K674" t="s">
        <v>149</v>
      </c>
      <c r="L674" t="s">
        <v>214</v>
      </c>
      <c r="M674" t="s">
        <v>2151</v>
      </c>
      <c r="N674" t="s">
        <v>215</v>
      </c>
      <c r="O674" s="57">
        <v>46266.3124537037</v>
      </c>
      <c r="P674" s="57">
        <v>46275.626354166663</v>
      </c>
      <c r="Q674">
        <v>69381131</v>
      </c>
      <c r="S674">
        <v>152437905734</v>
      </c>
      <c r="T674" t="s">
        <v>1358</v>
      </c>
      <c r="U674" t="s">
        <v>1359</v>
      </c>
      <c r="V674" t="s">
        <v>1360</v>
      </c>
      <c r="Z674">
        <v>113.276343941688</v>
      </c>
      <c r="AA674">
        <v>-6.9417270909104403</v>
      </c>
      <c r="AB674" t="s">
        <v>1361</v>
      </c>
      <c r="AC674" t="s">
        <v>216</v>
      </c>
      <c r="AL674" t="s">
        <v>217</v>
      </c>
      <c r="AM674" t="s">
        <v>1362</v>
      </c>
      <c r="AN674" t="s">
        <v>6</v>
      </c>
      <c r="AO674" s="57">
        <v>46031.319398148145</v>
      </c>
      <c r="AP674" s="57">
        <v>46267.333333333336</v>
      </c>
      <c r="AQ674" t="s">
        <v>2172</v>
      </c>
      <c r="AR674" t="s">
        <v>14</v>
      </c>
      <c r="AS674" t="s">
        <v>219</v>
      </c>
      <c r="AT674" t="s">
        <v>220</v>
      </c>
      <c r="AV674" t="s">
        <v>2153</v>
      </c>
      <c r="AW674" t="s">
        <v>833</v>
      </c>
      <c r="AX674" t="s">
        <v>222</v>
      </c>
      <c r="BA674" s="57">
        <v>46267.333333333336</v>
      </c>
      <c r="BB674" t="s">
        <v>1362</v>
      </c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str">
        <f>VLOOKUP(H674,Sheet2!$A$1:$B$270,2,FALSE)</f>
        <v>MADURA</v>
      </c>
    </row>
    <row r="675" spans="1:61">
      <c r="A675">
        <v>674</v>
      </c>
      <c r="B675">
        <v>1002583869</v>
      </c>
      <c r="C675">
        <v>3</v>
      </c>
      <c r="D675" t="s">
        <v>55</v>
      </c>
      <c r="E675">
        <v>5</v>
      </c>
      <c r="F675" t="s">
        <v>227</v>
      </c>
      <c r="G675" t="s">
        <v>121</v>
      </c>
      <c r="H675" t="s">
        <v>278</v>
      </c>
      <c r="I675" t="s">
        <v>212</v>
      </c>
      <c r="J675" t="s">
        <v>213</v>
      </c>
      <c r="K675" t="s">
        <v>149</v>
      </c>
      <c r="M675" t="s">
        <v>6793</v>
      </c>
      <c r="N675" t="s">
        <v>215</v>
      </c>
      <c r="O675" s="57">
        <v>46277.464050925926</v>
      </c>
      <c r="P675" s="57">
        <v>46280.658518518518</v>
      </c>
      <c r="Q675">
        <v>69388870</v>
      </c>
      <c r="S675">
        <v>152437905781</v>
      </c>
      <c r="T675" t="s">
        <v>8130</v>
      </c>
      <c r="U675" t="s">
        <v>8131</v>
      </c>
      <c r="V675" t="s">
        <v>8132</v>
      </c>
      <c r="Z675">
        <v>113.34141099999999</v>
      </c>
      <c r="AA675">
        <v>-6.9148737000000002</v>
      </c>
      <c r="AB675" t="s">
        <v>8133</v>
      </c>
      <c r="AC675" t="s">
        <v>229</v>
      </c>
      <c r="AL675" t="s">
        <v>217</v>
      </c>
      <c r="AM675" t="s">
        <v>8134</v>
      </c>
      <c r="AN675" t="s">
        <v>6</v>
      </c>
      <c r="AO675" s="57">
        <v>46365.465405092589</v>
      </c>
      <c r="AP675" s="57">
        <v>46278.333333333336</v>
      </c>
      <c r="AQ675" t="s">
        <v>2155</v>
      </c>
      <c r="AR675" t="s">
        <v>14</v>
      </c>
      <c r="AS675" t="s">
        <v>219</v>
      </c>
      <c r="AT675" t="s">
        <v>220</v>
      </c>
      <c r="AV675" t="s">
        <v>8135</v>
      </c>
      <c r="AW675" t="s">
        <v>2698</v>
      </c>
      <c r="AX675" t="s">
        <v>222</v>
      </c>
      <c r="BA675" s="57">
        <v>46278.333333333336</v>
      </c>
      <c r="BB675" t="s">
        <v>8134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str">
        <f>VLOOKUP(H675,Sheet2!$A$1:$B$270,2,FALSE)</f>
        <v>MADURA</v>
      </c>
    </row>
    <row r="676" spans="1:61">
      <c r="A676">
        <v>675</v>
      </c>
      <c r="B676">
        <v>1002573666</v>
      </c>
      <c r="C676">
        <v>3</v>
      </c>
      <c r="D676" t="s">
        <v>55</v>
      </c>
      <c r="E676">
        <v>5</v>
      </c>
      <c r="F676" t="s">
        <v>227</v>
      </c>
      <c r="G676" t="s">
        <v>121</v>
      </c>
      <c r="H676" t="s">
        <v>278</v>
      </c>
      <c r="I676" t="s">
        <v>212</v>
      </c>
      <c r="J676" t="s">
        <v>213</v>
      </c>
      <c r="K676" t="s">
        <v>149</v>
      </c>
      <c r="L676" t="s">
        <v>214</v>
      </c>
      <c r="M676" t="s">
        <v>280</v>
      </c>
      <c r="N676" t="s">
        <v>215</v>
      </c>
      <c r="O676" s="57">
        <v>46271.649965277778</v>
      </c>
      <c r="P676" s="57">
        <v>46272.415439814817</v>
      </c>
      <c r="Q676">
        <v>69384822</v>
      </c>
      <c r="S676">
        <v>152437905758</v>
      </c>
      <c r="T676" t="s">
        <v>3606</v>
      </c>
      <c r="U676" t="s">
        <v>3607</v>
      </c>
      <c r="V676" t="s">
        <v>3608</v>
      </c>
      <c r="Z676">
        <v>113.39048467576499</v>
      </c>
      <c r="AA676">
        <v>-6.9154976073020702</v>
      </c>
      <c r="AB676" t="s">
        <v>3609</v>
      </c>
      <c r="AC676" t="s">
        <v>216</v>
      </c>
      <c r="AL676" t="s">
        <v>217</v>
      </c>
      <c r="AM676" t="s">
        <v>3610</v>
      </c>
      <c r="AN676" t="s">
        <v>6</v>
      </c>
      <c r="AO676" s="57">
        <v>46182.652685185189</v>
      </c>
      <c r="AP676" s="57">
        <v>46272.625</v>
      </c>
      <c r="AR676" t="s">
        <v>240</v>
      </c>
      <c r="AS676" t="s">
        <v>219</v>
      </c>
      <c r="AT676" t="s">
        <v>230</v>
      </c>
      <c r="AV676" t="s">
        <v>826</v>
      </c>
      <c r="AW676" t="s">
        <v>2010</v>
      </c>
      <c r="AX676" t="s">
        <v>222</v>
      </c>
      <c r="BA676" s="57">
        <v>46272.625</v>
      </c>
      <c r="BB676" t="s">
        <v>3610</v>
      </c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str">
        <f>VLOOKUP(H676,Sheet2!$A$1:$B$270,2,FALSE)</f>
        <v>MADURA</v>
      </c>
    </row>
    <row r="677" spans="1:61">
      <c r="A677">
        <v>676</v>
      </c>
      <c r="B677">
        <v>1002589009</v>
      </c>
      <c r="C677">
        <v>3</v>
      </c>
      <c r="D677" t="s">
        <v>55</v>
      </c>
      <c r="E677">
        <v>5</v>
      </c>
      <c r="F677" t="s">
        <v>227</v>
      </c>
      <c r="G677" t="s">
        <v>121</v>
      </c>
      <c r="H677" t="s">
        <v>278</v>
      </c>
      <c r="I677" t="s">
        <v>212</v>
      </c>
      <c r="J677" t="s">
        <v>213</v>
      </c>
      <c r="K677" t="s">
        <v>149</v>
      </c>
      <c r="L677" t="s">
        <v>214</v>
      </c>
      <c r="M677" t="s">
        <v>280</v>
      </c>
      <c r="N677" t="s">
        <v>215</v>
      </c>
      <c r="O677" s="57">
        <v>46280.562511574077</v>
      </c>
      <c r="P677" s="57">
        <v>46280.721122685187</v>
      </c>
      <c r="Q677">
        <v>69390746</v>
      </c>
      <c r="S677">
        <v>152437905797</v>
      </c>
      <c r="T677" t="s">
        <v>8136</v>
      </c>
      <c r="U677" t="s">
        <v>8137</v>
      </c>
      <c r="V677" t="s">
        <v>8138</v>
      </c>
      <c r="Z677">
        <v>113.439698852598</v>
      </c>
      <c r="AA677">
        <v>-6.8986431104422596</v>
      </c>
      <c r="AB677" t="s">
        <v>8139</v>
      </c>
      <c r="AC677" t="s">
        <v>216</v>
      </c>
      <c r="AL677" t="s">
        <v>217</v>
      </c>
      <c r="AM677" t="s">
        <v>7625</v>
      </c>
      <c r="AN677" t="s">
        <v>6</v>
      </c>
      <c r="AO677" t="s">
        <v>7124</v>
      </c>
      <c r="AP677" s="57">
        <v>46281.458333333336</v>
      </c>
      <c r="AR677" t="s">
        <v>240</v>
      </c>
      <c r="AS677" t="s">
        <v>219</v>
      </c>
      <c r="AT677" t="s">
        <v>220</v>
      </c>
      <c r="AV677" t="s">
        <v>826</v>
      </c>
      <c r="AW677" t="s">
        <v>833</v>
      </c>
      <c r="AX677" t="s">
        <v>222</v>
      </c>
      <c r="BA677" s="57">
        <v>46281.458333333336</v>
      </c>
      <c r="BB677" t="s">
        <v>7625</v>
      </c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str">
        <f>VLOOKUP(H677,Sheet2!$A$1:$B$270,2,FALSE)</f>
        <v>MADURA</v>
      </c>
    </row>
    <row r="678" spans="1:61">
      <c r="A678">
        <v>677</v>
      </c>
      <c r="B678">
        <v>1002587795</v>
      </c>
      <c r="C678">
        <v>3</v>
      </c>
      <c r="D678" t="s">
        <v>55</v>
      </c>
      <c r="E678">
        <v>5</v>
      </c>
      <c r="F678" t="s">
        <v>227</v>
      </c>
      <c r="G678" t="s">
        <v>121</v>
      </c>
      <c r="H678" t="s">
        <v>278</v>
      </c>
      <c r="I678" t="s">
        <v>212</v>
      </c>
      <c r="J678" t="s">
        <v>213</v>
      </c>
      <c r="K678" t="s">
        <v>149</v>
      </c>
      <c r="L678" t="s">
        <v>214</v>
      </c>
      <c r="M678" t="s">
        <v>280</v>
      </c>
      <c r="N678" t="s">
        <v>215</v>
      </c>
      <c r="O678" s="57">
        <v>46280.337442129632</v>
      </c>
      <c r="P678" s="57">
        <v>46280.718761574077</v>
      </c>
      <c r="Q678">
        <v>69390270</v>
      </c>
      <c r="S678">
        <v>152437905796</v>
      </c>
      <c r="T678" t="s">
        <v>8140</v>
      </c>
      <c r="U678" t="s">
        <v>8141</v>
      </c>
      <c r="V678" t="s">
        <v>8142</v>
      </c>
      <c r="Z678">
        <v>113.29458200000001</v>
      </c>
      <c r="AA678">
        <v>-6.9414709999999999</v>
      </c>
      <c r="AB678" t="s">
        <v>8143</v>
      </c>
      <c r="AC678" t="s">
        <v>236</v>
      </c>
      <c r="AL678" t="s">
        <v>217</v>
      </c>
      <c r="AM678" t="s">
        <v>8144</v>
      </c>
      <c r="AN678" t="s">
        <v>6</v>
      </c>
      <c r="AO678" t="s">
        <v>8145</v>
      </c>
      <c r="AP678" s="57">
        <v>46281.333333333336</v>
      </c>
      <c r="AR678" t="s">
        <v>240</v>
      </c>
      <c r="AS678" t="s">
        <v>219</v>
      </c>
      <c r="AT678" t="s">
        <v>230</v>
      </c>
      <c r="AV678" t="s">
        <v>826</v>
      </c>
      <c r="AW678" t="s">
        <v>7437</v>
      </c>
      <c r="AX678" t="s">
        <v>222</v>
      </c>
      <c r="BA678" s="57">
        <v>46281.333333333336</v>
      </c>
      <c r="BB678" t="s">
        <v>8144</v>
      </c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str">
        <f>VLOOKUP(H678,Sheet2!$A$1:$B$270,2,FALSE)</f>
        <v>MADURA</v>
      </c>
    </row>
    <row r="679" spans="1:61">
      <c r="A679">
        <v>678</v>
      </c>
      <c r="B679">
        <v>1002573876</v>
      </c>
      <c r="C679">
        <v>3</v>
      </c>
      <c r="D679" t="s">
        <v>55</v>
      </c>
      <c r="E679">
        <v>5</v>
      </c>
      <c r="F679" t="s">
        <v>227</v>
      </c>
      <c r="G679" t="s">
        <v>121</v>
      </c>
      <c r="H679" t="s">
        <v>278</v>
      </c>
      <c r="I679" t="s">
        <v>212</v>
      </c>
      <c r="J679" t="s">
        <v>213</v>
      </c>
      <c r="K679" t="s">
        <v>149</v>
      </c>
      <c r="M679" t="s">
        <v>235</v>
      </c>
      <c r="N679" t="s">
        <v>215</v>
      </c>
      <c r="O679" s="57">
        <v>46272.362372685187</v>
      </c>
      <c r="P679" s="57">
        <v>46272.804849537039</v>
      </c>
      <c r="Q679">
        <v>69384944</v>
      </c>
      <c r="S679">
        <v>152437905761</v>
      </c>
      <c r="T679" t="s">
        <v>3052</v>
      </c>
      <c r="U679" t="s">
        <v>3053</v>
      </c>
      <c r="Z679">
        <v>113.2758652</v>
      </c>
      <c r="AA679">
        <v>-6.9392114999999999</v>
      </c>
      <c r="AB679" t="s">
        <v>3054</v>
      </c>
      <c r="AC679" t="s">
        <v>229</v>
      </c>
      <c r="AO679" s="57">
        <v>46212.371504629627</v>
      </c>
      <c r="AR679" t="s">
        <v>306</v>
      </c>
      <c r="AS679" t="s">
        <v>219</v>
      </c>
      <c r="AT679" t="s">
        <v>220</v>
      </c>
      <c r="AV679" t="s">
        <v>3055</v>
      </c>
      <c r="AW679" t="s">
        <v>545</v>
      </c>
      <c r="AX679" t="s">
        <v>222</v>
      </c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str">
        <f>VLOOKUP(H679,Sheet2!$A$1:$B$270,2,FALSE)</f>
        <v>MADURA</v>
      </c>
    </row>
    <row r="680" spans="1:61">
      <c r="A680">
        <v>679</v>
      </c>
      <c r="B680">
        <v>1002573403</v>
      </c>
      <c r="C680">
        <v>3</v>
      </c>
      <c r="D680" t="s">
        <v>55</v>
      </c>
      <c r="E680">
        <v>5</v>
      </c>
      <c r="F680" t="s">
        <v>227</v>
      </c>
      <c r="G680" t="s">
        <v>127</v>
      </c>
      <c r="H680" t="s">
        <v>228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46270.781215277777</v>
      </c>
      <c r="P680" s="57">
        <v>46271.647789351853</v>
      </c>
      <c r="Q680">
        <v>69384643</v>
      </c>
      <c r="S680">
        <v>152426928654</v>
      </c>
      <c r="T680" t="s">
        <v>4621</v>
      </c>
      <c r="U680" t="s">
        <v>4622</v>
      </c>
      <c r="V680" t="s">
        <v>4623</v>
      </c>
      <c r="Z680">
        <v>113.4991654</v>
      </c>
      <c r="AA680">
        <v>-7.1190151999999998</v>
      </c>
      <c r="AB680" t="s">
        <v>4624</v>
      </c>
      <c r="AC680" t="s">
        <v>216</v>
      </c>
      <c r="AL680" t="s">
        <v>217</v>
      </c>
      <c r="AM680" t="s">
        <v>4625</v>
      </c>
      <c r="AN680" t="s">
        <v>6</v>
      </c>
      <c r="AO680" s="57">
        <v>46151.788148148145</v>
      </c>
      <c r="AP680" s="57">
        <v>46271.625</v>
      </c>
      <c r="AR680" t="s">
        <v>218</v>
      </c>
      <c r="AS680" t="s">
        <v>127</v>
      </c>
      <c r="AT680" t="s">
        <v>220</v>
      </c>
      <c r="AU680">
        <v>20260906</v>
      </c>
      <c r="AV680" t="s">
        <v>221</v>
      </c>
      <c r="AW680" t="s">
        <v>3581</v>
      </c>
      <c r="AX680" t="s">
        <v>222</v>
      </c>
      <c r="BA680" s="57">
        <v>46271.625</v>
      </c>
      <c r="BB680" t="s">
        <v>4625</v>
      </c>
      <c r="BC680">
        <v>2026</v>
      </c>
      <c r="BD680">
        <v>9</v>
      </c>
      <c r="BE680">
        <v>6</v>
      </c>
      <c r="BF680" s="6">
        <f t="shared" si="30"/>
        <v>46271</v>
      </c>
      <c r="BG680">
        <f t="shared" si="31"/>
        <v>-0.625</v>
      </c>
      <c r="BH680" t="str">
        <f t="shared" si="32"/>
        <v>COMPLY</v>
      </c>
      <c r="BI680" t="str">
        <f>VLOOKUP(H680,Sheet2!$A$1:$B$270,2,FALSE)</f>
        <v>MADURA</v>
      </c>
    </row>
    <row r="681" spans="1:61">
      <c r="A681">
        <v>680</v>
      </c>
      <c r="B681">
        <v>1002572774</v>
      </c>
      <c r="C681">
        <v>3</v>
      </c>
      <c r="D681" t="s">
        <v>55</v>
      </c>
      <c r="E681">
        <v>5</v>
      </c>
      <c r="F681" t="s">
        <v>227</v>
      </c>
      <c r="G681" t="s">
        <v>127</v>
      </c>
      <c r="H681" t="s">
        <v>228</v>
      </c>
      <c r="I681" t="s">
        <v>212</v>
      </c>
      <c r="J681" t="s">
        <v>213</v>
      </c>
      <c r="K681" t="s">
        <v>149</v>
      </c>
      <c r="M681" t="s">
        <v>76</v>
      </c>
      <c r="N681" t="s">
        <v>215</v>
      </c>
      <c r="O681" s="57">
        <v>46270.365069444444</v>
      </c>
      <c r="P681" s="57">
        <v>46270.726574074077</v>
      </c>
      <c r="Q681">
        <v>69384307</v>
      </c>
      <c r="S681">
        <v>152426928006</v>
      </c>
      <c r="T681" t="s">
        <v>4578</v>
      </c>
      <c r="U681" t="s">
        <v>4579</v>
      </c>
      <c r="V681" t="s">
        <v>4580</v>
      </c>
      <c r="Z681">
        <v>113.5322245</v>
      </c>
      <c r="AA681">
        <v>-7.1741431000000002</v>
      </c>
      <c r="AB681" t="s">
        <v>4581</v>
      </c>
      <c r="AC681" t="s">
        <v>229</v>
      </c>
      <c r="AL681" t="s">
        <v>217</v>
      </c>
      <c r="AM681" t="s">
        <v>4582</v>
      </c>
      <c r="AN681" t="s">
        <v>6</v>
      </c>
      <c r="AO681" s="57">
        <v>46151.371527777781</v>
      </c>
      <c r="AP681" s="57">
        <v>46271.333333333336</v>
      </c>
      <c r="AR681" t="s">
        <v>218</v>
      </c>
      <c r="AS681" t="s">
        <v>127</v>
      </c>
      <c r="AT681" t="s">
        <v>220</v>
      </c>
      <c r="AU681">
        <v>20260905</v>
      </c>
      <c r="AV681" t="s">
        <v>221</v>
      </c>
      <c r="AW681" t="s">
        <v>598</v>
      </c>
      <c r="AX681" t="s">
        <v>222</v>
      </c>
      <c r="BA681" s="57">
        <v>46271.333333333336</v>
      </c>
      <c r="BB681" t="s">
        <v>4582</v>
      </c>
      <c r="BC681">
        <v>2026</v>
      </c>
      <c r="BD681">
        <v>9</v>
      </c>
      <c r="BE681">
        <v>5</v>
      </c>
      <c r="BF681" s="6">
        <f t="shared" si="30"/>
        <v>46270</v>
      </c>
      <c r="BG681">
        <f t="shared" si="31"/>
        <v>-1.3333333333357587</v>
      </c>
      <c r="BH681" t="str">
        <f t="shared" si="32"/>
        <v>COMPLY</v>
      </c>
      <c r="BI681" t="str">
        <f>VLOOKUP(H681,Sheet2!$A$1:$B$270,2,FALSE)</f>
        <v>MADURA</v>
      </c>
    </row>
    <row r="682" spans="1:61">
      <c r="A682">
        <v>681</v>
      </c>
      <c r="B682">
        <v>1002573744</v>
      </c>
      <c r="C682">
        <v>3</v>
      </c>
      <c r="D682" t="s">
        <v>55</v>
      </c>
      <c r="E682">
        <v>5</v>
      </c>
      <c r="F682" t="s">
        <v>227</v>
      </c>
      <c r="G682" t="s">
        <v>127</v>
      </c>
      <c r="H682" t="s">
        <v>228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46271.774976851855</v>
      </c>
      <c r="P682" s="57">
        <v>46272.486759259256</v>
      </c>
      <c r="Q682">
        <v>69384887</v>
      </c>
      <c r="S682">
        <v>152426928666</v>
      </c>
      <c r="T682" t="s">
        <v>4398</v>
      </c>
      <c r="U682" t="s">
        <v>4399</v>
      </c>
      <c r="V682" t="s">
        <v>4400</v>
      </c>
      <c r="Z682">
        <v>113.4384396</v>
      </c>
      <c r="AA682">
        <v>-7.2204258000000001</v>
      </c>
      <c r="AB682" t="s">
        <v>4401</v>
      </c>
      <c r="AC682" t="s">
        <v>216</v>
      </c>
      <c r="AL682" t="s">
        <v>217</v>
      </c>
      <c r="AM682" t="s">
        <v>4402</v>
      </c>
      <c r="AN682" t="s">
        <v>6</v>
      </c>
      <c r="AO682" s="57">
        <v>46182.777673611112</v>
      </c>
      <c r="AP682" s="57">
        <v>46272.625</v>
      </c>
      <c r="AR682" t="s">
        <v>218</v>
      </c>
      <c r="AS682" t="s">
        <v>127</v>
      </c>
      <c r="AT682" t="s">
        <v>220</v>
      </c>
      <c r="AU682">
        <v>20260907</v>
      </c>
      <c r="AV682" t="s">
        <v>221</v>
      </c>
      <c r="AW682" t="s">
        <v>4403</v>
      </c>
      <c r="AX682" t="s">
        <v>222</v>
      </c>
      <c r="BA682" s="57">
        <v>46272.625</v>
      </c>
      <c r="BB682" t="s">
        <v>4402</v>
      </c>
      <c r="BC682">
        <v>2026</v>
      </c>
      <c r="BD682">
        <v>9</v>
      </c>
      <c r="BE682">
        <v>7</v>
      </c>
      <c r="BF682" s="6">
        <f t="shared" si="30"/>
        <v>46272</v>
      </c>
      <c r="BG682">
        <f t="shared" si="31"/>
        <v>-0.625</v>
      </c>
      <c r="BH682" t="str">
        <f t="shared" si="32"/>
        <v>COMPLY</v>
      </c>
      <c r="BI682" t="str">
        <f>VLOOKUP(H682,Sheet2!$A$1:$B$270,2,FALSE)</f>
        <v>MADURA</v>
      </c>
    </row>
    <row r="683" spans="1:61">
      <c r="A683">
        <v>682</v>
      </c>
      <c r="B683">
        <v>1002573593</v>
      </c>
      <c r="C683">
        <v>3</v>
      </c>
      <c r="D683" t="s">
        <v>55</v>
      </c>
      <c r="E683">
        <v>5</v>
      </c>
      <c r="F683" t="s">
        <v>227</v>
      </c>
      <c r="G683" t="s">
        <v>127</v>
      </c>
      <c r="H683" t="s">
        <v>228</v>
      </c>
      <c r="I683" t="s">
        <v>212</v>
      </c>
      <c r="J683" t="s">
        <v>213</v>
      </c>
      <c r="K683" t="s">
        <v>149</v>
      </c>
      <c r="L683" t="s">
        <v>214</v>
      </c>
      <c r="M683" t="s">
        <v>76</v>
      </c>
      <c r="N683" t="s">
        <v>215</v>
      </c>
      <c r="O683" s="57">
        <v>46271.554131944446</v>
      </c>
      <c r="P683" s="57">
        <v>46271.679490740738</v>
      </c>
      <c r="Q683">
        <v>69384792</v>
      </c>
      <c r="S683">
        <v>152426928662</v>
      </c>
      <c r="T683" t="s">
        <v>4393</v>
      </c>
      <c r="U683" t="s">
        <v>4394</v>
      </c>
      <c r="V683" t="s">
        <v>4395</v>
      </c>
      <c r="Z683">
        <v>113.534817025065</v>
      </c>
      <c r="AA683">
        <v>-7.1342071642862903</v>
      </c>
      <c r="AB683" t="s">
        <v>4396</v>
      </c>
      <c r="AC683" t="s">
        <v>216</v>
      </c>
      <c r="AL683" t="s">
        <v>217</v>
      </c>
      <c r="AM683" t="s">
        <v>4397</v>
      </c>
      <c r="AN683" t="s">
        <v>6</v>
      </c>
      <c r="AO683" s="57">
        <v>46182.559178240743</v>
      </c>
      <c r="AP683" s="57">
        <v>46272.458333333336</v>
      </c>
      <c r="AR683" t="s">
        <v>218</v>
      </c>
      <c r="AS683" t="s">
        <v>127</v>
      </c>
      <c r="AT683" t="s">
        <v>220</v>
      </c>
      <c r="AU683">
        <v>20260906</v>
      </c>
      <c r="AV683" t="s">
        <v>221</v>
      </c>
      <c r="AW683" t="s">
        <v>833</v>
      </c>
      <c r="AX683" t="s">
        <v>222</v>
      </c>
      <c r="BA683" s="57">
        <v>46272.458333333336</v>
      </c>
      <c r="BB683" t="s">
        <v>4397</v>
      </c>
      <c r="BC683">
        <v>2026</v>
      </c>
      <c r="BD683">
        <v>9</v>
      </c>
      <c r="BE683">
        <v>6</v>
      </c>
      <c r="BF683" s="6">
        <f t="shared" si="30"/>
        <v>46271</v>
      </c>
      <c r="BG683">
        <f t="shared" si="31"/>
        <v>-1.4583333333357587</v>
      </c>
      <c r="BH683" t="str">
        <f t="shared" si="32"/>
        <v>COMPLY</v>
      </c>
      <c r="BI683" t="str">
        <f>VLOOKUP(H683,Sheet2!$A$1:$B$270,2,FALSE)</f>
        <v>MADURA</v>
      </c>
    </row>
    <row r="684" spans="1:61">
      <c r="A684">
        <v>683</v>
      </c>
      <c r="B684">
        <v>1002573632</v>
      </c>
      <c r="C684">
        <v>3</v>
      </c>
      <c r="D684" t="s">
        <v>55</v>
      </c>
      <c r="E684">
        <v>5</v>
      </c>
      <c r="F684" t="s">
        <v>227</v>
      </c>
      <c r="G684" t="s">
        <v>127</v>
      </c>
      <c r="H684" t="s">
        <v>228</v>
      </c>
      <c r="I684" t="s">
        <v>212</v>
      </c>
      <c r="J684" t="s">
        <v>213</v>
      </c>
      <c r="K684" t="s">
        <v>149</v>
      </c>
      <c r="L684" t="s">
        <v>214</v>
      </c>
      <c r="M684" t="s">
        <v>76</v>
      </c>
      <c r="N684" t="s">
        <v>215</v>
      </c>
      <c r="O684" s="57">
        <v>46271.618703703702</v>
      </c>
      <c r="P684" s="57">
        <v>46272.769421296296</v>
      </c>
      <c r="Q684">
        <v>69384810</v>
      </c>
      <c r="S684">
        <v>152426928032</v>
      </c>
      <c r="T684" t="s">
        <v>4357</v>
      </c>
      <c r="U684" t="s">
        <v>4358</v>
      </c>
      <c r="V684" t="s">
        <v>4359</v>
      </c>
      <c r="Z684">
        <v>113.46115887165</v>
      </c>
      <c r="AA684">
        <v>-7.0873550535597403</v>
      </c>
      <c r="AB684" t="s">
        <v>4360</v>
      </c>
      <c r="AC684" t="s">
        <v>216</v>
      </c>
      <c r="AL684" t="s">
        <v>217</v>
      </c>
      <c r="AM684" t="s">
        <v>4361</v>
      </c>
      <c r="AN684" t="s">
        <v>6</v>
      </c>
      <c r="AO684" s="57">
        <v>46182.621435185189</v>
      </c>
      <c r="AP684" s="57">
        <v>46272.458333333336</v>
      </c>
      <c r="AR684" t="s">
        <v>218</v>
      </c>
      <c r="AS684" t="s">
        <v>127</v>
      </c>
      <c r="AT684" t="s">
        <v>220</v>
      </c>
      <c r="AU684">
        <v>20260907</v>
      </c>
      <c r="AV684" t="s">
        <v>221</v>
      </c>
      <c r="AW684" t="s">
        <v>3521</v>
      </c>
      <c r="AX684" t="s">
        <v>222</v>
      </c>
      <c r="BA684" s="57">
        <v>46272.458333333336</v>
      </c>
      <c r="BB684" t="s">
        <v>4361</v>
      </c>
      <c r="BC684">
        <v>2026</v>
      </c>
      <c r="BD684">
        <v>9</v>
      </c>
      <c r="BE684">
        <v>7</v>
      </c>
      <c r="BF684" s="6">
        <f t="shared" si="30"/>
        <v>46272</v>
      </c>
      <c r="BG684">
        <f t="shared" si="31"/>
        <v>-0.45833333333575865</v>
      </c>
      <c r="BH684" t="str">
        <f t="shared" si="32"/>
        <v>COMPLY</v>
      </c>
      <c r="BI684" t="str">
        <f>VLOOKUP(H684,Sheet2!$A$1:$B$270,2,FALSE)</f>
        <v>MADURA</v>
      </c>
    </row>
    <row r="685" spans="1:61">
      <c r="A685">
        <v>684</v>
      </c>
      <c r="B685">
        <v>1002573722</v>
      </c>
      <c r="C685">
        <v>3</v>
      </c>
      <c r="D685" t="s">
        <v>55</v>
      </c>
      <c r="E685">
        <v>5</v>
      </c>
      <c r="F685" t="s">
        <v>227</v>
      </c>
      <c r="G685" t="s">
        <v>127</v>
      </c>
      <c r="H685" t="s">
        <v>228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46271.72078703704</v>
      </c>
      <c r="P685" s="57">
        <v>46272.508692129632</v>
      </c>
      <c r="Q685">
        <v>69384882</v>
      </c>
      <c r="S685">
        <v>152426928664</v>
      </c>
      <c r="T685" t="s">
        <v>4283</v>
      </c>
      <c r="U685" t="s">
        <v>4284</v>
      </c>
      <c r="V685" t="s">
        <v>4285</v>
      </c>
      <c r="Z685">
        <v>113.4896741</v>
      </c>
      <c r="AA685">
        <v>-7.1341026999999997</v>
      </c>
      <c r="AB685" t="s">
        <v>4286</v>
      </c>
      <c r="AC685" t="s">
        <v>216</v>
      </c>
      <c r="AL685" t="s">
        <v>217</v>
      </c>
      <c r="AM685" t="s">
        <v>4287</v>
      </c>
      <c r="AN685" t="s">
        <v>6</v>
      </c>
      <c r="AO685" s="57">
        <v>46182.72587962963</v>
      </c>
      <c r="AP685" s="57">
        <v>46272.625</v>
      </c>
      <c r="AR685" t="s">
        <v>218</v>
      </c>
      <c r="AS685" t="s">
        <v>127</v>
      </c>
      <c r="AT685" t="s">
        <v>220</v>
      </c>
      <c r="AU685">
        <v>20260907</v>
      </c>
      <c r="AV685" t="s">
        <v>221</v>
      </c>
      <c r="AW685" t="s">
        <v>3581</v>
      </c>
      <c r="AX685" t="s">
        <v>222</v>
      </c>
      <c r="BA685" s="57">
        <v>46272.625</v>
      </c>
      <c r="BB685" t="s">
        <v>4287</v>
      </c>
      <c r="BC685">
        <v>2026</v>
      </c>
      <c r="BD685">
        <v>9</v>
      </c>
      <c r="BE685">
        <v>7</v>
      </c>
      <c r="BF685" s="6">
        <f t="shared" si="30"/>
        <v>46272</v>
      </c>
      <c r="BG685">
        <f t="shared" si="31"/>
        <v>-0.625</v>
      </c>
      <c r="BH685" t="str">
        <f t="shared" si="32"/>
        <v>COMPLY</v>
      </c>
      <c r="BI685" t="str">
        <f>VLOOKUP(H685,Sheet2!$A$1:$B$270,2,FALSE)</f>
        <v>MADURA</v>
      </c>
    </row>
    <row r="686" spans="1:61">
      <c r="A686">
        <v>685</v>
      </c>
      <c r="B686">
        <v>1002575362</v>
      </c>
      <c r="C686">
        <v>3</v>
      </c>
      <c r="D686" t="s">
        <v>55</v>
      </c>
      <c r="E686">
        <v>5</v>
      </c>
      <c r="F686" t="s">
        <v>227</v>
      </c>
      <c r="G686" t="s">
        <v>127</v>
      </c>
      <c r="H686" t="s">
        <v>228</v>
      </c>
      <c r="I686" t="s">
        <v>212</v>
      </c>
      <c r="J686" t="s">
        <v>213</v>
      </c>
      <c r="K686" t="s">
        <v>149</v>
      </c>
      <c r="M686" t="s">
        <v>76</v>
      </c>
      <c r="N686" t="s">
        <v>215</v>
      </c>
      <c r="O686" s="57">
        <v>46272.622511574074</v>
      </c>
      <c r="P686" s="57">
        <v>46272.732060185182</v>
      </c>
      <c r="Q686">
        <v>69384972</v>
      </c>
      <c r="S686">
        <v>152426928678</v>
      </c>
      <c r="T686" t="s">
        <v>4105</v>
      </c>
      <c r="U686" t="s">
        <v>4106</v>
      </c>
      <c r="V686" t="s">
        <v>4107</v>
      </c>
      <c r="Z686">
        <v>113.432658288471</v>
      </c>
      <c r="AA686">
        <v>-7.1350195905871203</v>
      </c>
      <c r="AB686" t="s">
        <v>4108</v>
      </c>
      <c r="AC686" t="s">
        <v>216</v>
      </c>
      <c r="AL686" t="s">
        <v>217</v>
      </c>
      <c r="AM686" t="s">
        <v>4109</v>
      </c>
      <c r="AN686" t="s">
        <v>6</v>
      </c>
      <c r="AO686" s="57">
        <v>46212.632013888891</v>
      </c>
      <c r="AR686" t="s">
        <v>218</v>
      </c>
      <c r="AS686" t="s">
        <v>127</v>
      </c>
      <c r="AT686" t="s">
        <v>220</v>
      </c>
      <c r="AU686">
        <v>20260907</v>
      </c>
      <c r="AV686" t="s">
        <v>221</v>
      </c>
      <c r="AW686" t="s">
        <v>598</v>
      </c>
      <c r="AX686" t="s">
        <v>222</v>
      </c>
      <c r="BA686" s="57">
        <v>46272.291666666664</v>
      </c>
      <c r="BB686" t="s">
        <v>4109</v>
      </c>
      <c r="BC686">
        <v>2026</v>
      </c>
      <c r="BD686">
        <v>9</v>
      </c>
      <c r="BE686">
        <v>7</v>
      </c>
      <c r="BF686" s="6">
        <f t="shared" si="30"/>
        <v>46272</v>
      </c>
      <c r="BG686">
        <f t="shared" si="31"/>
        <v>-0.29166666666424135</v>
      </c>
      <c r="BH686" t="str">
        <f t="shared" si="32"/>
        <v>COMPLY</v>
      </c>
      <c r="BI686" t="str">
        <f>VLOOKUP(H686,Sheet2!$A$1:$B$270,2,FALSE)</f>
        <v>MADURA</v>
      </c>
    </row>
    <row r="687" spans="1:61">
      <c r="A687">
        <v>686</v>
      </c>
      <c r="B687">
        <v>1002575543</v>
      </c>
      <c r="C687">
        <v>3</v>
      </c>
      <c r="D687" t="s">
        <v>55</v>
      </c>
      <c r="E687">
        <v>5</v>
      </c>
      <c r="F687" t="s">
        <v>227</v>
      </c>
      <c r="G687" t="s">
        <v>127</v>
      </c>
      <c r="H687" t="s">
        <v>228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46272.654120370367</v>
      </c>
      <c r="P687" s="57">
        <v>46273.46329861111</v>
      </c>
      <c r="Q687">
        <v>69385478</v>
      </c>
      <c r="S687">
        <v>152426928679</v>
      </c>
      <c r="T687" t="s">
        <v>3937</v>
      </c>
      <c r="U687" t="s">
        <v>3938</v>
      </c>
      <c r="V687" t="s">
        <v>3939</v>
      </c>
      <c r="Z687">
        <v>113.4709623456</v>
      </c>
      <c r="AA687">
        <v>-7.1187076545463803</v>
      </c>
      <c r="AB687" t="s">
        <v>3940</v>
      </c>
      <c r="AC687" t="s">
        <v>216</v>
      </c>
      <c r="AL687" t="s">
        <v>217</v>
      </c>
      <c r="AM687" t="s">
        <v>3941</v>
      </c>
      <c r="AN687" t="s">
        <v>6</v>
      </c>
      <c r="AO687" s="57">
        <v>46212.663414351853</v>
      </c>
      <c r="AP687" s="57">
        <v>46273.625</v>
      </c>
      <c r="AR687" t="s">
        <v>218</v>
      </c>
      <c r="AS687" t="s">
        <v>127</v>
      </c>
      <c r="AT687" t="s">
        <v>230</v>
      </c>
      <c r="AU687">
        <v>20260908</v>
      </c>
      <c r="AV687" t="s">
        <v>221</v>
      </c>
      <c r="AW687" t="s">
        <v>883</v>
      </c>
      <c r="AX687" t="s">
        <v>222</v>
      </c>
      <c r="BA687" s="57">
        <v>46273.625</v>
      </c>
      <c r="BB687" t="s">
        <v>3941</v>
      </c>
      <c r="BC687">
        <v>2026</v>
      </c>
      <c r="BD687">
        <v>9</v>
      </c>
      <c r="BE687">
        <v>8</v>
      </c>
      <c r="BF687" s="6">
        <f t="shared" si="30"/>
        <v>46273</v>
      </c>
      <c r="BG687">
        <f t="shared" si="31"/>
        <v>-0.625</v>
      </c>
      <c r="BH687" t="str">
        <f t="shared" si="32"/>
        <v>COMPLY</v>
      </c>
      <c r="BI687" t="str">
        <f>VLOOKUP(H687,Sheet2!$A$1:$B$270,2,FALSE)</f>
        <v>MADURA</v>
      </c>
    </row>
    <row r="688" spans="1:61">
      <c r="A688">
        <v>687</v>
      </c>
      <c r="B688">
        <v>1002575180</v>
      </c>
      <c r="C688">
        <v>3</v>
      </c>
      <c r="D688" t="s">
        <v>55</v>
      </c>
      <c r="E688">
        <v>5</v>
      </c>
      <c r="F688" t="s">
        <v>227</v>
      </c>
      <c r="G688" t="s">
        <v>127</v>
      </c>
      <c r="H688" t="s">
        <v>228</v>
      </c>
      <c r="I688" t="s">
        <v>212</v>
      </c>
      <c r="J688" t="s">
        <v>213</v>
      </c>
      <c r="K688" t="s">
        <v>149</v>
      </c>
      <c r="L688" t="s">
        <v>214</v>
      </c>
      <c r="M688" t="s">
        <v>76</v>
      </c>
      <c r="N688" t="s">
        <v>215</v>
      </c>
      <c r="O688" s="57">
        <v>46272.597881944443</v>
      </c>
      <c r="P688" s="57">
        <v>46273.779236111113</v>
      </c>
      <c r="Q688">
        <v>69385373</v>
      </c>
      <c r="S688">
        <v>152426928677</v>
      </c>
      <c r="T688" t="s">
        <v>3932</v>
      </c>
      <c r="U688" t="s">
        <v>3933</v>
      </c>
      <c r="V688" t="s">
        <v>3934</v>
      </c>
      <c r="Z688">
        <v>113.398142717778</v>
      </c>
      <c r="AA688">
        <v>-7.0481100611906502</v>
      </c>
      <c r="AB688" t="s">
        <v>3935</v>
      </c>
      <c r="AC688" t="s">
        <v>216</v>
      </c>
      <c r="AL688" t="s">
        <v>217</v>
      </c>
      <c r="AM688" t="s">
        <v>3936</v>
      </c>
      <c r="AN688" t="s">
        <v>6</v>
      </c>
      <c r="AO688" s="57">
        <v>46212.600995370369</v>
      </c>
      <c r="AP688" s="57">
        <v>46273.458333333336</v>
      </c>
      <c r="AQ688" t="s">
        <v>2172</v>
      </c>
      <c r="AR688" t="s">
        <v>218</v>
      </c>
      <c r="AS688" t="s">
        <v>127</v>
      </c>
      <c r="AT688" t="s">
        <v>230</v>
      </c>
      <c r="AU688">
        <v>20260908</v>
      </c>
      <c r="AV688" t="s">
        <v>221</v>
      </c>
      <c r="AW688" t="s">
        <v>886</v>
      </c>
      <c r="AX688" t="s">
        <v>222</v>
      </c>
      <c r="BA688" s="57">
        <v>46273.458333333336</v>
      </c>
      <c r="BB688" t="s">
        <v>3936</v>
      </c>
      <c r="BC688">
        <v>2026</v>
      </c>
      <c r="BD688">
        <v>9</v>
      </c>
      <c r="BE688">
        <v>8</v>
      </c>
      <c r="BF688" s="6">
        <f t="shared" si="30"/>
        <v>46273</v>
      </c>
      <c r="BG688">
        <f t="shared" si="31"/>
        <v>-0.45833333333575865</v>
      </c>
      <c r="BH688" t="str">
        <f t="shared" si="32"/>
        <v>COMPLY</v>
      </c>
      <c r="BI688" t="str">
        <f>VLOOKUP(H688,Sheet2!$A$1:$B$270,2,FALSE)</f>
        <v>MADURA</v>
      </c>
    </row>
    <row r="689" spans="1:61">
      <c r="A689">
        <v>688</v>
      </c>
      <c r="B689">
        <v>1002576684</v>
      </c>
      <c r="C689">
        <v>3</v>
      </c>
      <c r="D689" t="s">
        <v>55</v>
      </c>
      <c r="E689">
        <v>5</v>
      </c>
      <c r="F689" t="s">
        <v>227</v>
      </c>
      <c r="G689" t="s">
        <v>127</v>
      </c>
      <c r="H689" t="s">
        <v>228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46273.474965277775</v>
      </c>
      <c r="P689" s="57">
        <v>46274.611944444441</v>
      </c>
      <c r="Q689">
        <v>69385952</v>
      </c>
      <c r="S689">
        <v>152426928687</v>
      </c>
      <c r="T689" t="s">
        <v>3576</v>
      </c>
      <c r="U689" t="s">
        <v>3577</v>
      </c>
      <c r="V689" t="s">
        <v>3578</v>
      </c>
      <c r="Z689">
        <v>113.4991654</v>
      </c>
      <c r="AA689">
        <v>-7.1190151999999998</v>
      </c>
      <c r="AB689" t="s">
        <v>3579</v>
      </c>
      <c r="AC689" t="s">
        <v>216</v>
      </c>
      <c r="AL689" t="s">
        <v>217</v>
      </c>
      <c r="AM689" t="s">
        <v>3580</v>
      </c>
      <c r="AN689" t="s">
        <v>6</v>
      </c>
      <c r="AO689" s="57">
        <v>46243.475949074076</v>
      </c>
      <c r="AP689" s="57">
        <v>46274.333333333336</v>
      </c>
      <c r="AR689" t="s">
        <v>218</v>
      </c>
      <c r="AS689" t="s">
        <v>127</v>
      </c>
      <c r="AT689" t="s">
        <v>220</v>
      </c>
      <c r="AU689">
        <v>20260909</v>
      </c>
      <c r="AV689" t="s">
        <v>221</v>
      </c>
      <c r="AW689" t="s">
        <v>3581</v>
      </c>
      <c r="AX689" t="s">
        <v>222</v>
      </c>
      <c r="BA689" s="57">
        <v>46274.333333333336</v>
      </c>
      <c r="BB689" t="s">
        <v>3580</v>
      </c>
      <c r="BC689">
        <v>2026</v>
      </c>
      <c r="BD689">
        <v>9</v>
      </c>
      <c r="BE689">
        <v>9</v>
      </c>
      <c r="BF689" s="6">
        <f t="shared" si="30"/>
        <v>46274</v>
      </c>
      <c r="BG689">
        <f t="shared" si="31"/>
        <v>-0.33333333333575865</v>
      </c>
      <c r="BH689" t="str">
        <f t="shared" si="32"/>
        <v>COMPLY</v>
      </c>
      <c r="BI689" t="str">
        <f>VLOOKUP(H689,Sheet2!$A$1:$B$270,2,FALSE)</f>
        <v>MADURA</v>
      </c>
    </row>
    <row r="690" spans="1:61">
      <c r="A690">
        <v>689</v>
      </c>
      <c r="B690">
        <v>1002576186</v>
      </c>
      <c r="C690">
        <v>3</v>
      </c>
      <c r="D690" t="s">
        <v>55</v>
      </c>
      <c r="E690">
        <v>5</v>
      </c>
      <c r="F690" t="s">
        <v>227</v>
      </c>
      <c r="G690" t="s">
        <v>127</v>
      </c>
      <c r="H690" t="s">
        <v>228</v>
      </c>
      <c r="I690" t="s">
        <v>212</v>
      </c>
      <c r="J690" t="s">
        <v>213</v>
      </c>
      <c r="K690" t="s">
        <v>149</v>
      </c>
      <c r="M690" t="s">
        <v>76</v>
      </c>
      <c r="N690" t="s">
        <v>215</v>
      </c>
      <c r="O690" s="57">
        <v>46273.399675925924</v>
      </c>
      <c r="P690" s="57">
        <v>46273.817685185182</v>
      </c>
      <c r="Q690">
        <v>69385743</v>
      </c>
      <c r="S690">
        <v>152426928691</v>
      </c>
      <c r="T690" t="s">
        <v>3849</v>
      </c>
      <c r="U690" t="s">
        <v>3850</v>
      </c>
      <c r="V690" t="s">
        <v>3851</v>
      </c>
      <c r="Z690">
        <v>113.4649452</v>
      </c>
      <c r="AA690">
        <v>-7.0851046999999996</v>
      </c>
      <c r="AB690" t="s">
        <v>3852</v>
      </c>
      <c r="AC690" t="s">
        <v>229</v>
      </c>
      <c r="AL690" t="s">
        <v>217</v>
      </c>
      <c r="AM690" t="s">
        <v>3853</v>
      </c>
      <c r="AN690" t="s">
        <v>6</v>
      </c>
      <c r="AO690" s="57">
        <v>46243.402650462966</v>
      </c>
      <c r="AP690" s="57">
        <v>46274.458333333336</v>
      </c>
      <c r="AR690" t="s">
        <v>218</v>
      </c>
      <c r="AS690" t="s">
        <v>127</v>
      </c>
      <c r="AT690" t="s">
        <v>230</v>
      </c>
      <c r="AU690">
        <v>20260908</v>
      </c>
      <c r="AV690" t="s">
        <v>221</v>
      </c>
      <c r="AW690" t="s">
        <v>1668</v>
      </c>
      <c r="AX690" t="s">
        <v>222</v>
      </c>
      <c r="BA690" s="57">
        <v>46274.458333333336</v>
      </c>
      <c r="BB690" t="s">
        <v>3853</v>
      </c>
      <c r="BC690">
        <v>2026</v>
      </c>
      <c r="BD690">
        <v>9</v>
      </c>
      <c r="BE690">
        <v>8</v>
      </c>
      <c r="BF690" s="6">
        <f t="shared" si="30"/>
        <v>46273</v>
      </c>
      <c r="BG690">
        <f t="shared" si="31"/>
        <v>-1.4583333333357587</v>
      </c>
      <c r="BH690" t="str">
        <f t="shared" si="32"/>
        <v>COMPLY</v>
      </c>
      <c r="BI690" t="str">
        <f>VLOOKUP(H690,Sheet2!$A$1:$B$270,2,FALSE)</f>
        <v>MADURA</v>
      </c>
    </row>
    <row r="691" spans="1:61">
      <c r="A691">
        <v>690</v>
      </c>
      <c r="B691">
        <v>1002576185</v>
      </c>
      <c r="C691">
        <v>3</v>
      </c>
      <c r="D691" t="s">
        <v>55</v>
      </c>
      <c r="E691">
        <v>5</v>
      </c>
      <c r="F691" t="s">
        <v>227</v>
      </c>
      <c r="G691" t="s">
        <v>127</v>
      </c>
      <c r="H691" t="s">
        <v>228</v>
      </c>
      <c r="I691" t="s">
        <v>212</v>
      </c>
      <c r="J691" t="s">
        <v>213</v>
      </c>
      <c r="K691" t="s">
        <v>149</v>
      </c>
      <c r="M691" t="s">
        <v>76</v>
      </c>
      <c r="N691" t="s">
        <v>215</v>
      </c>
      <c r="O691" s="57">
        <v>46273.376307870371</v>
      </c>
      <c r="P691" s="57">
        <v>46273.739247685182</v>
      </c>
      <c r="Q691">
        <v>69385748</v>
      </c>
      <c r="S691">
        <v>152426928692</v>
      </c>
      <c r="T691" t="s">
        <v>3794</v>
      </c>
      <c r="U691" t="s">
        <v>3795</v>
      </c>
      <c r="V691" t="s">
        <v>3796</v>
      </c>
      <c r="Z691">
        <v>113.45724540000001</v>
      </c>
      <c r="AA691">
        <v>-7.1276919000000003</v>
      </c>
      <c r="AB691" t="s">
        <v>3797</v>
      </c>
      <c r="AC691" t="s">
        <v>229</v>
      </c>
      <c r="AL691" t="s">
        <v>217</v>
      </c>
      <c r="AM691" t="s">
        <v>3798</v>
      </c>
      <c r="AN691" t="s">
        <v>6</v>
      </c>
      <c r="AO691" s="57">
        <v>46243.382407407407</v>
      </c>
      <c r="AP691" s="57">
        <v>46274.333333333336</v>
      </c>
      <c r="AR691" t="s">
        <v>218</v>
      </c>
      <c r="AS691" t="s">
        <v>127</v>
      </c>
      <c r="AT691" t="s">
        <v>230</v>
      </c>
      <c r="AU691">
        <v>20260908</v>
      </c>
      <c r="AV691" t="s">
        <v>221</v>
      </c>
      <c r="AW691" t="s">
        <v>578</v>
      </c>
      <c r="AX691" t="s">
        <v>222</v>
      </c>
      <c r="BA691" s="57">
        <v>46274.333333333336</v>
      </c>
      <c r="BB691" t="s">
        <v>3798</v>
      </c>
      <c r="BC691">
        <v>2026</v>
      </c>
      <c r="BD691">
        <v>9</v>
      </c>
      <c r="BE691">
        <v>8</v>
      </c>
      <c r="BF691" s="6">
        <f t="shared" si="30"/>
        <v>46273</v>
      </c>
      <c r="BG691">
        <f t="shared" si="31"/>
        <v>-1.3333333333357587</v>
      </c>
      <c r="BH691" t="str">
        <f t="shared" si="32"/>
        <v>COMPLY</v>
      </c>
      <c r="BI691" t="str">
        <f>VLOOKUP(H691,Sheet2!$A$1:$B$270,2,FALSE)</f>
        <v>MADURA</v>
      </c>
    </row>
    <row r="692" spans="1:61">
      <c r="A692">
        <v>691</v>
      </c>
      <c r="B692">
        <v>1002576157</v>
      </c>
      <c r="C692">
        <v>3</v>
      </c>
      <c r="D692" t="s">
        <v>55</v>
      </c>
      <c r="E692">
        <v>5</v>
      </c>
      <c r="F692" t="s">
        <v>227</v>
      </c>
      <c r="G692" t="s">
        <v>127</v>
      </c>
      <c r="H692" t="s">
        <v>228</v>
      </c>
      <c r="I692" t="s">
        <v>212</v>
      </c>
      <c r="J692" t="s">
        <v>213</v>
      </c>
      <c r="K692" t="s">
        <v>149</v>
      </c>
      <c r="M692" t="s">
        <v>76</v>
      </c>
      <c r="N692" t="s">
        <v>215</v>
      </c>
      <c r="O692" s="57">
        <v>46273.372766203705</v>
      </c>
      <c r="P692" s="57">
        <v>46273.740115740744</v>
      </c>
      <c r="Q692">
        <v>69385737</v>
      </c>
      <c r="S692">
        <v>152426928689</v>
      </c>
      <c r="T692" t="s">
        <v>3784</v>
      </c>
      <c r="U692" t="s">
        <v>3785</v>
      </c>
      <c r="V692" t="s">
        <v>3786</v>
      </c>
      <c r="Z692">
        <v>113.412476</v>
      </c>
      <c r="AA692">
        <v>-7.1673336000000001</v>
      </c>
      <c r="AB692" t="s">
        <v>3787</v>
      </c>
      <c r="AC692" t="s">
        <v>229</v>
      </c>
      <c r="AL692" t="s">
        <v>217</v>
      </c>
      <c r="AM692" t="s">
        <v>3788</v>
      </c>
      <c r="AN692" t="s">
        <v>6</v>
      </c>
      <c r="AO692" s="57">
        <v>46243.382407407407</v>
      </c>
      <c r="AP692" s="57">
        <v>46274.333333333336</v>
      </c>
      <c r="AR692" t="s">
        <v>218</v>
      </c>
      <c r="AS692" t="s">
        <v>127</v>
      </c>
      <c r="AT692" t="s">
        <v>230</v>
      </c>
      <c r="AU692">
        <v>20260908</v>
      </c>
      <c r="AV692" t="s">
        <v>221</v>
      </c>
      <c r="AW692" t="s">
        <v>545</v>
      </c>
      <c r="AX692" t="s">
        <v>222</v>
      </c>
      <c r="BA692" s="57">
        <v>46274.333333333336</v>
      </c>
      <c r="BB692" t="s">
        <v>3788</v>
      </c>
      <c r="BC692">
        <v>2026</v>
      </c>
      <c r="BD692">
        <v>9</v>
      </c>
      <c r="BE692">
        <v>8</v>
      </c>
      <c r="BF692" s="6">
        <f t="shared" si="30"/>
        <v>46273</v>
      </c>
      <c r="BG692">
        <f t="shared" si="31"/>
        <v>-1.3333333333357587</v>
      </c>
      <c r="BH692" t="str">
        <f t="shared" si="32"/>
        <v>COMPLY</v>
      </c>
      <c r="BI692" t="str">
        <f>VLOOKUP(H692,Sheet2!$A$1:$B$270,2,FALSE)</f>
        <v>MADURA</v>
      </c>
    </row>
    <row r="693" spans="1:61">
      <c r="A693">
        <v>692</v>
      </c>
      <c r="B693">
        <v>1002576375</v>
      </c>
      <c r="C693">
        <v>3</v>
      </c>
      <c r="D693" t="s">
        <v>55</v>
      </c>
      <c r="E693">
        <v>5</v>
      </c>
      <c r="F693" t="s">
        <v>227</v>
      </c>
      <c r="G693" t="s">
        <v>127</v>
      </c>
      <c r="H693" t="s">
        <v>228</v>
      </c>
      <c r="I693" t="s">
        <v>212</v>
      </c>
      <c r="J693" t="s">
        <v>213</v>
      </c>
      <c r="K693" t="s">
        <v>149</v>
      </c>
      <c r="M693" t="s">
        <v>76</v>
      </c>
      <c r="N693" t="s">
        <v>215</v>
      </c>
      <c r="O693" s="57">
        <v>46273.418217592596</v>
      </c>
      <c r="P693" s="57">
        <v>46274.701874999999</v>
      </c>
      <c r="Q693">
        <v>69385827</v>
      </c>
      <c r="S693">
        <v>152426928695</v>
      </c>
      <c r="T693" t="s">
        <v>3511</v>
      </c>
      <c r="U693" t="s">
        <v>3512</v>
      </c>
      <c r="V693" t="s">
        <v>3513</v>
      </c>
      <c r="Z693">
        <v>113.48992029999999</v>
      </c>
      <c r="AA693">
        <v>-7.0536259000000001</v>
      </c>
      <c r="AB693" t="s">
        <v>3514</v>
      </c>
      <c r="AC693" t="s">
        <v>229</v>
      </c>
      <c r="AL693" t="s">
        <v>217</v>
      </c>
      <c r="AM693" t="s">
        <v>3515</v>
      </c>
      <c r="AN693" t="s">
        <v>6</v>
      </c>
      <c r="AO693" s="57">
        <v>46243.423483796294</v>
      </c>
      <c r="AP693" s="57">
        <v>46274.458333333336</v>
      </c>
      <c r="AR693" t="s">
        <v>218</v>
      </c>
      <c r="AS693" t="s">
        <v>127</v>
      </c>
      <c r="AT693" t="s">
        <v>230</v>
      </c>
      <c r="AU693">
        <v>20260909</v>
      </c>
      <c r="AV693" t="s">
        <v>221</v>
      </c>
      <c r="AW693" t="s">
        <v>550</v>
      </c>
      <c r="AX693" t="s">
        <v>222</v>
      </c>
      <c r="BA693" s="57">
        <v>46274.458333333336</v>
      </c>
      <c r="BB693" t="s">
        <v>3515</v>
      </c>
      <c r="BC693">
        <v>2026</v>
      </c>
      <c r="BD693">
        <v>9</v>
      </c>
      <c r="BE693">
        <v>9</v>
      </c>
      <c r="BF693" s="6">
        <f t="shared" si="30"/>
        <v>46274</v>
      </c>
      <c r="BG693">
        <f t="shared" si="31"/>
        <v>-0.45833333333575865</v>
      </c>
      <c r="BH693" t="str">
        <f t="shared" si="32"/>
        <v>COMPLY</v>
      </c>
      <c r="BI693" t="str">
        <f>VLOOKUP(H693,Sheet2!$A$1:$B$270,2,FALSE)</f>
        <v>MADURA</v>
      </c>
    </row>
    <row r="694" spans="1:61">
      <c r="A694">
        <v>693</v>
      </c>
      <c r="B694">
        <v>1002579672</v>
      </c>
      <c r="C694">
        <v>3</v>
      </c>
      <c r="D694" t="s">
        <v>55</v>
      </c>
      <c r="E694">
        <v>5</v>
      </c>
      <c r="F694" t="s">
        <v>227</v>
      </c>
      <c r="G694" t="s">
        <v>127</v>
      </c>
      <c r="H694" t="s">
        <v>228</v>
      </c>
      <c r="I694" t="s">
        <v>212</v>
      </c>
      <c r="J694" t="s">
        <v>213</v>
      </c>
      <c r="K694" t="s">
        <v>149</v>
      </c>
      <c r="L694" t="s">
        <v>214</v>
      </c>
      <c r="M694" t="s">
        <v>76</v>
      </c>
      <c r="N694" t="s">
        <v>215</v>
      </c>
      <c r="O694" s="57">
        <v>46274.82912037037</v>
      </c>
      <c r="P694" s="57">
        <v>46275.611747685187</v>
      </c>
      <c r="Q694">
        <v>69387234</v>
      </c>
      <c r="S694">
        <v>152426928726</v>
      </c>
      <c r="T694" t="s">
        <v>5871</v>
      </c>
      <c r="U694" t="s">
        <v>5872</v>
      </c>
      <c r="V694" t="s">
        <v>5873</v>
      </c>
      <c r="Z694">
        <v>113.502062894403</v>
      </c>
      <c r="AA694">
        <v>-7.1583105552792601</v>
      </c>
      <c r="AB694" t="s">
        <v>5874</v>
      </c>
      <c r="AC694" t="s">
        <v>216</v>
      </c>
      <c r="AL694" t="s">
        <v>217</v>
      </c>
      <c r="AM694" t="s">
        <v>5875</v>
      </c>
      <c r="AN694" t="s">
        <v>6</v>
      </c>
      <c r="AO694" s="57">
        <v>46274.829814814817</v>
      </c>
      <c r="AP694" s="57">
        <v>46276.333333333336</v>
      </c>
      <c r="AR694" t="s">
        <v>218</v>
      </c>
      <c r="AS694" t="s">
        <v>127</v>
      </c>
      <c r="AT694" t="s">
        <v>220</v>
      </c>
      <c r="AU694">
        <v>20260910</v>
      </c>
      <c r="AV694" t="s">
        <v>221</v>
      </c>
      <c r="AW694" t="s">
        <v>1974</v>
      </c>
      <c r="AX694" t="s">
        <v>222</v>
      </c>
      <c r="BA694" s="57">
        <v>46276.333333333336</v>
      </c>
      <c r="BB694" t="s">
        <v>5875</v>
      </c>
      <c r="BC694">
        <v>2026</v>
      </c>
      <c r="BD694">
        <v>9</v>
      </c>
      <c r="BE694">
        <v>10</v>
      </c>
      <c r="BF694" s="6">
        <f t="shared" si="30"/>
        <v>46275</v>
      </c>
      <c r="BG694">
        <f t="shared" si="31"/>
        <v>-1.3333333333357587</v>
      </c>
      <c r="BH694" t="str">
        <f t="shared" si="32"/>
        <v>COMPLY</v>
      </c>
      <c r="BI694" t="str">
        <f>VLOOKUP(H694,Sheet2!$A$1:$B$270,2,FALSE)</f>
        <v>MADURA</v>
      </c>
    </row>
    <row r="695" spans="1:61">
      <c r="A695">
        <v>694</v>
      </c>
      <c r="B695">
        <v>1002578578</v>
      </c>
      <c r="C695">
        <v>3</v>
      </c>
      <c r="D695" t="s">
        <v>55</v>
      </c>
      <c r="E695">
        <v>5</v>
      </c>
      <c r="F695" t="s">
        <v>227</v>
      </c>
      <c r="G695" t="s">
        <v>127</v>
      </c>
      <c r="H695" t="s">
        <v>228</v>
      </c>
      <c r="I695" t="s">
        <v>212</v>
      </c>
      <c r="J695" t="s">
        <v>213</v>
      </c>
      <c r="K695" t="s">
        <v>149</v>
      </c>
      <c r="L695" t="s">
        <v>214</v>
      </c>
      <c r="M695" t="s">
        <v>76</v>
      </c>
      <c r="N695" t="s">
        <v>215</v>
      </c>
      <c r="O695" s="57">
        <v>46274.499965277777</v>
      </c>
      <c r="P695" s="57">
        <v>46274.624710648146</v>
      </c>
      <c r="Q695">
        <v>69386827</v>
      </c>
      <c r="S695">
        <v>152426928719</v>
      </c>
      <c r="T695" t="s">
        <v>3506</v>
      </c>
      <c r="U695" t="s">
        <v>3507</v>
      </c>
      <c r="V695" t="s">
        <v>6242</v>
      </c>
      <c r="Z695">
        <v>113.415396027266</v>
      </c>
      <c r="AA695">
        <v>-7.1339470081331404</v>
      </c>
      <c r="AB695" t="s">
        <v>6243</v>
      </c>
      <c r="AC695" t="s">
        <v>216</v>
      </c>
      <c r="AL695" t="s">
        <v>217</v>
      </c>
      <c r="AM695" t="s">
        <v>6034</v>
      </c>
      <c r="AN695" t="s">
        <v>6</v>
      </c>
      <c r="AO695" s="57">
        <v>46274.507303240738</v>
      </c>
      <c r="AP695" s="57">
        <v>46275.333333333336</v>
      </c>
      <c r="AR695" t="s">
        <v>218</v>
      </c>
      <c r="AS695" t="s">
        <v>127</v>
      </c>
      <c r="AT695" t="s">
        <v>220</v>
      </c>
      <c r="AU695">
        <v>20260909</v>
      </c>
      <c r="AV695" t="s">
        <v>221</v>
      </c>
      <c r="AW695" t="s">
        <v>833</v>
      </c>
      <c r="AX695" t="s">
        <v>222</v>
      </c>
      <c r="BA695" s="57">
        <v>46275.333333333336</v>
      </c>
      <c r="BB695" t="s">
        <v>6034</v>
      </c>
      <c r="BC695">
        <v>2026</v>
      </c>
      <c r="BD695">
        <v>9</v>
      </c>
      <c r="BE695">
        <v>9</v>
      </c>
      <c r="BF695" s="6">
        <f t="shared" si="30"/>
        <v>46274</v>
      </c>
      <c r="BG695">
        <f t="shared" si="31"/>
        <v>-1.3333333333357587</v>
      </c>
      <c r="BH695" t="str">
        <f t="shared" si="32"/>
        <v>COMPLY</v>
      </c>
      <c r="BI695" t="str">
        <f>VLOOKUP(H695,Sheet2!$A$1:$B$270,2,FALSE)</f>
        <v>MADURA</v>
      </c>
    </row>
    <row r="696" spans="1:61">
      <c r="A696">
        <v>695</v>
      </c>
      <c r="B696">
        <v>1002578431</v>
      </c>
      <c r="C696">
        <v>3</v>
      </c>
      <c r="D696" t="s">
        <v>55</v>
      </c>
      <c r="E696">
        <v>5</v>
      </c>
      <c r="F696" t="s">
        <v>227</v>
      </c>
      <c r="G696" t="s">
        <v>127</v>
      </c>
      <c r="H696" t="s">
        <v>228</v>
      </c>
      <c r="I696" t="s">
        <v>212</v>
      </c>
      <c r="J696" t="s">
        <v>213</v>
      </c>
      <c r="K696" t="s">
        <v>149</v>
      </c>
      <c r="L696" t="s">
        <v>214</v>
      </c>
      <c r="M696" t="s">
        <v>76</v>
      </c>
      <c r="N696" t="s">
        <v>215</v>
      </c>
      <c r="O696" s="57">
        <v>46274.464537037034</v>
      </c>
      <c r="P696" s="57">
        <v>46274.801979166667</v>
      </c>
      <c r="Q696">
        <v>69386738</v>
      </c>
      <c r="S696">
        <v>152426928718</v>
      </c>
      <c r="T696" t="s">
        <v>5934</v>
      </c>
      <c r="U696" t="s">
        <v>5935</v>
      </c>
      <c r="V696" t="s">
        <v>6199</v>
      </c>
      <c r="Z696">
        <v>113.49669849999999</v>
      </c>
      <c r="AA696">
        <v>-7.1372175999999996</v>
      </c>
      <c r="AB696" t="s">
        <v>6200</v>
      </c>
      <c r="AC696" t="s">
        <v>216</v>
      </c>
      <c r="AL696" t="s">
        <v>217</v>
      </c>
      <c r="AM696" t="s">
        <v>6201</v>
      </c>
      <c r="AN696" t="s">
        <v>6</v>
      </c>
      <c r="AO696" s="57">
        <v>46274.465451388889</v>
      </c>
      <c r="AP696" s="57">
        <v>46275.333333333336</v>
      </c>
      <c r="AR696" t="s">
        <v>218</v>
      </c>
      <c r="AS696" t="s">
        <v>127</v>
      </c>
      <c r="AT696" t="s">
        <v>230</v>
      </c>
      <c r="AU696">
        <v>20260909</v>
      </c>
      <c r="AV696" t="s">
        <v>221</v>
      </c>
      <c r="AW696" t="s">
        <v>2549</v>
      </c>
      <c r="AX696" t="s">
        <v>222</v>
      </c>
      <c r="BA696" s="57">
        <v>46275.333333333336</v>
      </c>
      <c r="BB696" t="s">
        <v>6201</v>
      </c>
      <c r="BC696">
        <v>2026</v>
      </c>
      <c r="BD696">
        <v>9</v>
      </c>
      <c r="BE696">
        <v>9</v>
      </c>
      <c r="BF696" s="6">
        <f t="shared" si="30"/>
        <v>46274</v>
      </c>
      <c r="BG696">
        <f t="shared" si="31"/>
        <v>-1.3333333333357587</v>
      </c>
      <c r="BH696" t="str">
        <f t="shared" si="32"/>
        <v>COMPLY</v>
      </c>
      <c r="BI696" t="str">
        <f>VLOOKUP(H696,Sheet2!$A$1:$B$270,2,FALSE)</f>
        <v>MADURA</v>
      </c>
    </row>
    <row r="697" spans="1:61">
      <c r="A697">
        <v>696</v>
      </c>
      <c r="B697">
        <v>1002580323</v>
      </c>
      <c r="C697">
        <v>3</v>
      </c>
      <c r="D697" t="s">
        <v>55</v>
      </c>
      <c r="E697">
        <v>5</v>
      </c>
      <c r="F697" t="s">
        <v>227</v>
      </c>
      <c r="G697" t="s">
        <v>127</v>
      </c>
      <c r="H697" t="s">
        <v>228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46275.458287037036</v>
      </c>
      <c r="P697" s="57">
        <v>46276.704398148147</v>
      </c>
      <c r="Q697">
        <v>69387483</v>
      </c>
      <c r="S697">
        <v>152426928736</v>
      </c>
      <c r="T697" t="s">
        <v>6760</v>
      </c>
      <c r="U697" t="s">
        <v>6761</v>
      </c>
      <c r="V697" t="s">
        <v>6762</v>
      </c>
      <c r="Z697">
        <v>113.480439260602</v>
      </c>
      <c r="AA697">
        <v>-7.1722063365765498</v>
      </c>
      <c r="AB697" t="s">
        <v>6763</v>
      </c>
      <c r="AC697" t="s">
        <v>216</v>
      </c>
      <c r="AL697" t="s">
        <v>217</v>
      </c>
      <c r="AM697" t="s">
        <v>6764</v>
      </c>
      <c r="AN697" t="s">
        <v>6</v>
      </c>
      <c r="AO697" s="57">
        <v>46304.465520833335</v>
      </c>
      <c r="AP697" s="57">
        <v>46276.333333333336</v>
      </c>
      <c r="AR697" t="s">
        <v>218</v>
      </c>
      <c r="AS697" t="s">
        <v>127</v>
      </c>
      <c r="AT697" t="s">
        <v>230</v>
      </c>
      <c r="AU697">
        <v>20260911</v>
      </c>
      <c r="AV697" t="s">
        <v>221</v>
      </c>
      <c r="AW697" t="s">
        <v>883</v>
      </c>
      <c r="AX697" t="s">
        <v>222</v>
      </c>
      <c r="BA697" s="57">
        <v>46276.333333333336</v>
      </c>
      <c r="BB697" t="s">
        <v>6764</v>
      </c>
      <c r="BC697">
        <v>2026</v>
      </c>
      <c r="BD697">
        <v>9</v>
      </c>
      <c r="BE697">
        <v>11</v>
      </c>
      <c r="BF697" s="6">
        <f t="shared" si="30"/>
        <v>46276</v>
      </c>
      <c r="BG697">
        <f t="shared" si="31"/>
        <v>-0.33333333333575865</v>
      </c>
      <c r="BH697" t="str">
        <f t="shared" si="32"/>
        <v>COMPLY</v>
      </c>
      <c r="BI697" t="str">
        <f>VLOOKUP(H697,Sheet2!$A$1:$B$270,2,FALSE)</f>
        <v>MADURA</v>
      </c>
    </row>
    <row r="698" spans="1:61">
      <c r="A698">
        <v>697</v>
      </c>
      <c r="B698">
        <v>1002580252</v>
      </c>
      <c r="C698">
        <v>3</v>
      </c>
      <c r="D698" t="s">
        <v>55</v>
      </c>
      <c r="E698">
        <v>5</v>
      </c>
      <c r="F698" t="s">
        <v>227</v>
      </c>
      <c r="G698" t="s">
        <v>127</v>
      </c>
      <c r="H698" t="s">
        <v>228</v>
      </c>
      <c r="I698" t="s">
        <v>212</v>
      </c>
      <c r="J698" t="s">
        <v>213</v>
      </c>
      <c r="K698" t="s">
        <v>149</v>
      </c>
      <c r="L698" t="s">
        <v>214</v>
      </c>
      <c r="M698" t="s">
        <v>76</v>
      </c>
      <c r="N698" t="s">
        <v>215</v>
      </c>
      <c r="O698" s="57">
        <v>46275.445787037039</v>
      </c>
      <c r="P698" s="57">
        <v>46276.625358796293</v>
      </c>
      <c r="Q698">
        <v>69387471</v>
      </c>
      <c r="S698">
        <v>152426928734</v>
      </c>
      <c r="T698" t="s">
        <v>6756</v>
      </c>
      <c r="U698" t="s">
        <v>3577</v>
      </c>
      <c r="V698" t="s">
        <v>6757</v>
      </c>
      <c r="Z698">
        <v>113.4991654</v>
      </c>
      <c r="AA698">
        <v>-7.1190151999999998</v>
      </c>
      <c r="AB698" t="s">
        <v>6758</v>
      </c>
      <c r="AC698" t="s">
        <v>216</v>
      </c>
      <c r="AL698" t="s">
        <v>217</v>
      </c>
      <c r="AM698" t="s">
        <v>6759</v>
      </c>
      <c r="AN698" t="s">
        <v>6</v>
      </c>
      <c r="AO698" s="57">
        <v>46304.45484953704</v>
      </c>
      <c r="AP698" s="57">
        <v>46276.333333333336</v>
      </c>
      <c r="AR698" t="s">
        <v>218</v>
      </c>
      <c r="AS698" t="s">
        <v>127</v>
      </c>
      <c r="AT698" t="s">
        <v>220</v>
      </c>
      <c r="AU698">
        <v>20260911</v>
      </c>
      <c r="AV698" t="s">
        <v>221</v>
      </c>
      <c r="AW698" t="s">
        <v>3581</v>
      </c>
      <c r="AX698" t="s">
        <v>222</v>
      </c>
      <c r="BA698" s="57">
        <v>46276.333333333336</v>
      </c>
      <c r="BB698" t="s">
        <v>6759</v>
      </c>
      <c r="BC698">
        <v>2026</v>
      </c>
      <c r="BD698">
        <v>9</v>
      </c>
      <c r="BE698">
        <v>11</v>
      </c>
      <c r="BF698" s="6">
        <f t="shared" si="30"/>
        <v>46276</v>
      </c>
      <c r="BG698">
        <f t="shared" si="31"/>
        <v>-0.33333333333575865</v>
      </c>
      <c r="BH698" t="str">
        <f t="shared" si="32"/>
        <v>COMPLY</v>
      </c>
      <c r="BI698" t="str">
        <f>VLOOKUP(H698,Sheet2!$A$1:$B$270,2,FALSE)</f>
        <v>MADURA</v>
      </c>
    </row>
    <row r="699" spans="1:61">
      <c r="A699">
        <v>698</v>
      </c>
      <c r="B699">
        <v>1002581158</v>
      </c>
      <c r="C699">
        <v>3</v>
      </c>
      <c r="D699" t="s">
        <v>55</v>
      </c>
      <c r="E699">
        <v>5</v>
      </c>
      <c r="F699" t="s">
        <v>227</v>
      </c>
      <c r="G699" t="s">
        <v>127</v>
      </c>
      <c r="H699" t="s">
        <v>228</v>
      </c>
      <c r="I699" t="s">
        <v>212</v>
      </c>
      <c r="J699" t="s">
        <v>213</v>
      </c>
      <c r="K699" t="s">
        <v>149</v>
      </c>
      <c r="M699" t="s">
        <v>76</v>
      </c>
      <c r="N699" t="s">
        <v>215</v>
      </c>
      <c r="O699" s="57">
        <v>46275.629444444443</v>
      </c>
      <c r="P699" s="57">
        <v>46276.649895833332</v>
      </c>
      <c r="Q699">
        <v>69387847</v>
      </c>
      <c r="S699">
        <v>152426928733</v>
      </c>
      <c r="T699" t="s">
        <v>6632</v>
      </c>
      <c r="U699" t="s">
        <v>5911</v>
      </c>
      <c r="V699" t="s">
        <v>6633</v>
      </c>
      <c r="Z699">
        <v>113.478389382362</v>
      </c>
      <c r="AA699">
        <v>-7.1605946127702396</v>
      </c>
      <c r="AB699" t="s">
        <v>6634</v>
      </c>
      <c r="AC699" t="s">
        <v>229</v>
      </c>
      <c r="AL699" t="s">
        <v>217</v>
      </c>
      <c r="AM699" t="s">
        <v>6635</v>
      </c>
      <c r="AN699" t="s">
        <v>6</v>
      </c>
      <c r="AO699" s="57">
        <v>46304.632025462961</v>
      </c>
      <c r="AP699" s="57">
        <v>46276.625</v>
      </c>
      <c r="AR699" t="s">
        <v>218</v>
      </c>
      <c r="AS699" t="s">
        <v>127</v>
      </c>
      <c r="AT699" t="s">
        <v>230</v>
      </c>
      <c r="AU699">
        <v>20260911</v>
      </c>
      <c r="AV699" t="s">
        <v>221</v>
      </c>
      <c r="AW699" t="s">
        <v>546</v>
      </c>
      <c r="AX699" t="s">
        <v>222</v>
      </c>
      <c r="BA699" s="57">
        <v>46276.625</v>
      </c>
      <c r="BB699" t="s">
        <v>6635</v>
      </c>
      <c r="BC699">
        <v>2026</v>
      </c>
      <c r="BD699">
        <v>9</v>
      </c>
      <c r="BE699">
        <v>11</v>
      </c>
      <c r="BF699" s="6">
        <f t="shared" si="30"/>
        <v>46276</v>
      </c>
      <c r="BG699">
        <f t="shared" si="31"/>
        <v>-0.625</v>
      </c>
      <c r="BH699" t="str">
        <f t="shared" si="32"/>
        <v>COMPLY</v>
      </c>
      <c r="BI699" t="str">
        <f>VLOOKUP(H699,Sheet2!$A$1:$B$270,2,FALSE)</f>
        <v>MADURA</v>
      </c>
    </row>
    <row r="700" spans="1:61">
      <c r="A700">
        <v>699</v>
      </c>
      <c r="B700">
        <v>1002579871</v>
      </c>
      <c r="C700">
        <v>3</v>
      </c>
      <c r="D700" t="s">
        <v>55</v>
      </c>
      <c r="E700">
        <v>5</v>
      </c>
      <c r="F700" t="s">
        <v>227</v>
      </c>
      <c r="G700" t="s">
        <v>127</v>
      </c>
      <c r="H700" t="s">
        <v>228</v>
      </c>
      <c r="I700" t="s">
        <v>212</v>
      </c>
      <c r="J700" t="s">
        <v>213</v>
      </c>
      <c r="K700" t="s">
        <v>149</v>
      </c>
      <c r="M700" t="s">
        <v>76</v>
      </c>
      <c r="N700" t="s">
        <v>215</v>
      </c>
      <c r="O700" s="57">
        <v>46275.376898148148</v>
      </c>
      <c r="P700" s="57">
        <v>46276.883148148147</v>
      </c>
      <c r="Q700">
        <v>69387332</v>
      </c>
      <c r="S700">
        <v>152426928728</v>
      </c>
      <c r="T700" t="s">
        <v>6824</v>
      </c>
      <c r="U700" t="s">
        <v>6825</v>
      </c>
      <c r="V700" t="s">
        <v>6826</v>
      </c>
      <c r="Z700">
        <v>113.5013809</v>
      </c>
      <c r="AA700">
        <v>-7.1650666000000003</v>
      </c>
      <c r="AB700" t="s">
        <v>6827</v>
      </c>
      <c r="AC700" t="s">
        <v>229</v>
      </c>
      <c r="AL700" t="s">
        <v>217</v>
      </c>
      <c r="AM700" t="s">
        <v>6828</v>
      </c>
      <c r="AN700" t="s">
        <v>6</v>
      </c>
      <c r="AO700" s="57">
        <v>46304.382847222223</v>
      </c>
      <c r="AP700" s="57">
        <v>46276.333333333336</v>
      </c>
      <c r="AQ700" t="s">
        <v>2172</v>
      </c>
      <c r="AR700" t="s">
        <v>218</v>
      </c>
      <c r="AS700" t="s">
        <v>127</v>
      </c>
      <c r="AT700" t="s">
        <v>230</v>
      </c>
      <c r="AU700">
        <v>20260911</v>
      </c>
      <c r="AV700" t="s">
        <v>221</v>
      </c>
      <c r="AW700" t="s">
        <v>545</v>
      </c>
      <c r="AX700" t="s">
        <v>222</v>
      </c>
      <c r="BA700" s="57">
        <v>46276.333333333336</v>
      </c>
      <c r="BB700" t="s">
        <v>6828</v>
      </c>
      <c r="BC700">
        <v>2026</v>
      </c>
      <c r="BD700">
        <v>9</v>
      </c>
      <c r="BE700">
        <v>11</v>
      </c>
      <c r="BF700" s="6">
        <f t="shared" si="30"/>
        <v>46276</v>
      </c>
      <c r="BG700">
        <f t="shared" si="31"/>
        <v>-0.33333333333575865</v>
      </c>
      <c r="BH700" t="str">
        <f t="shared" si="32"/>
        <v>COMPLY</v>
      </c>
      <c r="BI700" t="str">
        <f>VLOOKUP(H700,Sheet2!$A$1:$B$270,2,FALSE)</f>
        <v>MADURA</v>
      </c>
    </row>
    <row r="701" spans="1:61">
      <c r="A701">
        <v>700</v>
      </c>
      <c r="B701">
        <v>1002581777</v>
      </c>
      <c r="C701">
        <v>3</v>
      </c>
      <c r="D701" t="s">
        <v>55</v>
      </c>
      <c r="E701">
        <v>5</v>
      </c>
      <c r="F701" t="s">
        <v>227</v>
      </c>
      <c r="G701" t="s">
        <v>127</v>
      </c>
      <c r="H701" t="s">
        <v>228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46276.354120370372</v>
      </c>
      <c r="P701" s="57">
        <v>46276.853460648148</v>
      </c>
      <c r="Q701">
        <v>69388038</v>
      </c>
      <c r="S701">
        <v>152426928743</v>
      </c>
      <c r="T701" t="s">
        <v>8146</v>
      </c>
      <c r="U701" t="s">
        <v>8147</v>
      </c>
      <c r="V701" t="s">
        <v>8148</v>
      </c>
      <c r="Z701">
        <v>113.43669410794899</v>
      </c>
      <c r="AA701">
        <v>-7.0328765218907403</v>
      </c>
      <c r="AB701" t="s">
        <v>8149</v>
      </c>
      <c r="AC701" t="s">
        <v>216</v>
      </c>
      <c r="AL701" t="s">
        <v>217</v>
      </c>
      <c r="AM701" t="s">
        <v>3887</v>
      </c>
      <c r="AN701" t="s">
        <v>6</v>
      </c>
      <c r="AO701" s="57">
        <v>46335.360995370371</v>
      </c>
      <c r="AP701" s="57">
        <v>46277.333333333336</v>
      </c>
      <c r="AR701" t="s">
        <v>218</v>
      </c>
      <c r="AS701" t="s">
        <v>127</v>
      </c>
      <c r="AT701" t="s">
        <v>230</v>
      </c>
      <c r="AU701">
        <v>20260911</v>
      </c>
      <c r="AV701" t="s">
        <v>221</v>
      </c>
      <c r="AW701" t="s">
        <v>884</v>
      </c>
      <c r="AX701" t="s">
        <v>222</v>
      </c>
      <c r="BA701" s="57">
        <v>46277.333333333336</v>
      </c>
      <c r="BB701" t="s">
        <v>3887</v>
      </c>
      <c r="BC701">
        <v>2026</v>
      </c>
      <c r="BD701">
        <v>9</v>
      </c>
      <c r="BE701">
        <v>11</v>
      </c>
      <c r="BF701" s="6">
        <f t="shared" si="30"/>
        <v>46276</v>
      </c>
      <c r="BG701">
        <f t="shared" si="31"/>
        <v>-1.3333333333357587</v>
      </c>
      <c r="BH701" t="str">
        <f t="shared" si="32"/>
        <v>COMPLY</v>
      </c>
      <c r="BI701" t="str">
        <f>VLOOKUP(H701,Sheet2!$A$1:$B$270,2,FALSE)</f>
        <v>MADURA</v>
      </c>
    </row>
    <row r="702" spans="1:61">
      <c r="A702">
        <v>701</v>
      </c>
      <c r="B702">
        <v>1002583566</v>
      </c>
      <c r="C702">
        <v>3</v>
      </c>
      <c r="D702" t="s">
        <v>55</v>
      </c>
      <c r="E702">
        <v>5</v>
      </c>
      <c r="F702" t="s">
        <v>227</v>
      </c>
      <c r="G702" t="s">
        <v>127</v>
      </c>
      <c r="H702" t="s">
        <v>228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46276.735381944447</v>
      </c>
      <c r="P702" s="57">
        <v>46277.570335648146</v>
      </c>
      <c r="Q702">
        <v>69388729</v>
      </c>
      <c r="S702">
        <v>152426928768</v>
      </c>
      <c r="T702" t="s">
        <v>8150</v>
      </c>
      <c r="U702" t="s">
        <v>8151</v>
      </c>
      <c r="V702" t="s">
        <v>8152</v>
      </c>
      <c r="Z702">
        <v>113.465111106634</v>
      </c>
      <c r="AA702">
        <v>-7.1020780934539296</v>
      </c>
      <c r="AB702" t="s">
        <v>8153</v>
      </c>
      <c r="AC702" t="s">
        <v>216</v>
      </c>
      <c r="AL702" t="s">
        <v>217</v>
      </c>
      <c r="AM702" t="s">
        <v>8154</v>
      </c>
      <c r="AN702" t="s">
        <v>6</v>
      </c>
      <c r="AO702" s="57">
        <v>46335.73605324074</v>
      </c>
      <c r="AP702" s="57">
        <v>46277.625</v>
      </c>
      <c r="AR702" t="s">
        <v>218</v>
      </c>
      <c r="AS702" t="s">
        <v>127</v>
      </c>
      <c r="AT702" t="s">
        <v>230</v>
      </c>
      <c r="AU702">
        <v>20260912</v>
      </c>
      <c r="AV702" t="s">
        <v>221</v>
      </c>
      <c r="AW702" t="s">
        <v>7285</v>
      </c>
      <c r="AX702" t="s">
        <v>222</v>
      </c>
      <c r="BA702" s="57">
        <v>46277.625</v>
      </c>
      <c r="BB702" t="s">
        <v>8154</v>
      </c>
      <c r="BC702">
        <v>2026</v>
      </c>
      <c r="BD702">
        <v>9</v>
      </c>
      <c r="BE702">
        <v>12</v>
      </c>
      <c r="BF702" s="6">
        <f t="shared" si="30"/>
        <v>46277</v>
      </c>
      <c r="BG702">
        <f t="shared" si="31"/>
        <v>-0.625</v>
      </c>
      <c r="BH702" t="str">
        <f t="shared" si="32"/>
        <v>COMPLY</v>
      </c>
      <c r="BI702" t="str">
        <f>VLOOKUP(H702,Sheet2!$A$1:$B$270,2,FALSE)</f>
        <v>MADURA</v>
      </c>
    </row>
    <row r="703" spans="1:61">
      <c r="A703">
        <v>702</v>
      </c>
      <c r="B703">
        <v>1002581985</v>
      </c>
      <c r="C703">
        <v>3</v>
      </c>
      <c r="D703" t="s">
        <v>55</v>
      </c>
      <c r="E703">
        <v>5</v>
      </c>
      <c r="F703" t="s">
        <v>227</v>
      </c>
      <c r="G703" t="s">
        <v>127</v>
      </c>
      <c r="H703" t="s">
        <v>228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46276.402037037034</v>
      </c>
      <c r="P703" s="57">
        <v>46276.650752314818</v>
      </c>
      <c r="Q703">
        <v>69388132</v>
      </c>
      <c r="S703">
        <v>152426928751</v>
      </c>
      <c r="T703" t="s">
        <v>8155</v>
      </c>
      <c r="U703" t="s">
        <v>8156</v>
      </c>
      <c r="V703" t="s">
        <v>8157</v>
      </c>
      <c r="Z703">
        <v>113.447885289788</v>
      </c>
      <c r="AA703">
        <v>-7.2209067454037603</v>
      </c>
      <c r="AB703" t="s">
        <v>8158</v>
      </c>
      <c r="AC703" t="s">
        <v>216</v>
      </c>
      <c r="AL703" t="s">
        <v>217</v>
      </c>
      <c r="AM703" t="s">
        <v>8159</v>
      </c>
      <c r="AN703" t="s">
        <v>6</v>
      </c>
      <c r="AO703" s="57">
        <v>46335.402696759258</v>
      </c>
      <c r="AP703" s="57">
        <v>46277.333333333336</v>
      </c>
      <c r="AR703" t="s">
        <v>218</v>
      </c>
      <c r="AS703" t="s">
        <v>127</v>
      </c>
      <c r="AT703" t="s">
        <v>230</v>
      </c>
      <c r="AU703">
        <v>20260911</v>
      </c>
      <c r="AV703" t="s">
        <v>221</v>
      </c>
      <c r="AW703" t="s">
        <v>887</v>
      </c>
      <c r="AX703" t="s">
        <v>222</v>
      </c>
      <c r="BA703" s="57">
        <v>46277.333333333336</v>
      </c>
      <c r="BB703" t="s">
        <v>8159</v>
      </c>
      <c r="BC703">
        <v>2026</v>
      </c>
      <c r="BD703">
        <v>9</v>
      </c>
      <c r="BE703">
        <v>11</v>
      </c>
      <c r="BF703" s="6">
        <f t="shared" si="30"/>
        <v>46276</v>
      </c>
      <c r="BG703">
        <f t="shared" si="31"/>
        <v>-1.3333333333357587</v>
      </c>
      <c r="BH703" t="str">
        <f t="shared" si="32"/>
        <v>COMPLY</v>
      </c>
      <c r="BI703" t="str">
        <f>VLOOKUP(H703,Sheet2!$A$1:$B$270,2,FALSE)</f>
        <v>MADURA</v>
      </c>
    </row>
    <row r="704" spans="1:61">
      <c r="A704">
        <v>703</v>
      </c>
      <c r="B704">
        <v>1002581982</v>
      </c>
      <c r="C704">
        <v>3</v>
      </c>
      <c r="D704" t="s">
        <v>55</v>
      </c>
      <c r="E704">
        <v>5</v>
      </c>
      <c r="F704" t="s">
        <v>227</v>
      </c>
      <c r="G704" t="s">
        <v>127</v>
      </c>
      <c r="H704" t="s">
        <v>228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46276.401655092595</v>
      </c>
      <c r="P704" s="57">
        <v>46277.714814814812</v>
      </c>
      <c r="Q704">
        <v>69388120</v>
      </c>
      <c r="S704">
        <v>152426928752</v>
      </c>
      <c r="T704" t="s">
        <v>8160</v>
      </c>
      <c r="U704" t="s">
        <v>8161</v>
      </c>
      <c r="V704" t="s">
        <v>8162</v>
      </c>
      <c r="Z704">
        <v>113.43851170000001</v>
      </c>
      <c r="AA704">
        <v>-7.1200352000000002</v>
      </c>
      <c r="AB704" t="s">
        <v>8163</v>
      </c>
      <c r="AC704" t="s">
        <v>229</v>
      </c>
      <c r="AL704" t="s">
        <v>217</v>
      </c>
      <c r="AM704" t="s">
        <v>8164</v>
      </c>
      <c r="AN704" t="s">
        <v>6</v>
      </c>
      <c r="AO704" s="57">
        <v>46335.402696759258</v>
      </c>
      <c r="AP704" s="57">
        <v>46277.333333333336</v>
      </c>
      <c r="AR704" t="s">
        <v>218</v>
      </c>
      <c r="AS704" t="s">
        <v>127</v>
      </c>
      <c r="AT704" t="s">
        <v>220</v>
      </c>
      <c r="AU704">
        <v>20260912</v>
      </c>
      <c r="AV704" t="s">
        <v>221</v>
      </c>
      <c r="AW704" t="s">
        <v>545</v>
      </c>
      <c r="AX704" t="s">
        <v>222</v>
      </c>
      <c r="BA704" s="57">
        <v>46277.333333333336</v>
      </c>
      <c r="BB704" t="s">
        <v>8164</v>
      </c>
      <c r="BC704">
        <v>2026</v>
      </c>
      <c r="BD704">
        <v>9</v>
      </c>
      <c r="BE704">
        <v>12</v>
      </c>
      <c r="BF704" s="6">
        <f t="shared" si="30"/>
        <v>46277</v>
      </c>
      <c r="BG704">
        <f t="shared" si="31"/>
        <v>-0.33333333333575865</v>
      </c>
      <c r="BH704" t="str">
        <f t="shared" si="32"/>
        <v>COMPLY</v>
      </c>
      <c r="BI704" t="str">
        <f>VLOOKUP(H704,Sheet2!$A$1:$B$270,2,FALSE)</f>
        <v>MADURA</v>
      </c>
    </row>
    <row r="705" spans="1:61">
      <c r="A705">
        <v>704</v>
      </c>
      <c r="B705">
        <v>1002573916</v>
      </c>
      <c r="C705">
        <v>3</v>
      </c>
      <c r="D705" t="s">
        <v>55</v>
      </c>
      <c r="E705">
        <v>5</v>
      </c>
      <c r="F705" t="s">
        <v>227</v>
      </c>
      <c r="G705" t="s">
        <v>127</v>
      </c>
      <c r="H705" t="s">
        <v>228</v>
      </c>
      <c r="I705" t="s">
        <v>212</v>
      </c>
      <c r="J705" t="s">
        <v>213</v>
      </c>
      <c r="K705" t="s">
        <v>149</v>
      </c>
      <c r="L705" t="s">
        <v>214</v>
      </c>
      <c r="M705" t="s">
        <v>2154</v>
      </c>
      <c r="N705" t="s">
        <v>215</v>
      </c>
      <c r="O705" s="57">
        <v>46272.368715277778</v>
      </c>
      <c r="P705" s="57">
        <v>46272.622499999998</v>
      </c>
      <c r="Q705">
        <v>69384972</v>
      </c>
      <c r="S705">
        <v>152426928670</v>
      </c>
      <c r="T705" t="s">
        <v>4105</v>
      </c>
      <c r="U705" t="s">
        <v>5432</v>
      </c>
      <c r="V705" t="s">
        <v>5433</v>
      </c>
      <c r="Z705">
        <v>113.42780593782599</v>
      </c>
      <c r="AA705">
        <v>-7.1338941119151302</v>
      </c>
      <c r="AB705" t="s">
        <v>4108</v>
      </c>
      <c r="AC705" t="s">
        <v>216</v>
      </c>
      <c r="AL705" t="s">
        <v>217</v>
      </c>
      <c r="AM705" t="s">
        <v>5434</v>
      </c>
      <c r="AN705" t="s">
        <v>6</v>
      </c>
      <c r="AO705" s="57">
        <v>46212.371504629627</v>
      </c>
      <c r="AP705" s="57">
        <v>46273.333333333336</v>
      </c>
      <c r="AR705" t="s">
        <v>14</v>
      </c>
      <c r="AS705" t="s">
        <v>127</v>
      </c>
      <c r="AT705" t="s">
        <v>220</v>
      </c>
      <c r="AV705" t="s">
        <v>5435</v>
      </c>
      <c r="AW705" t="s">
        <v>5436</v>
      </c>
      <c r="AX705" t="s">
        <v>222</v>
      </c>
      <c r="BA705" s="57">
        <v>46273.333333333336</v>
      </c>
      <c r="BB705" t="s">
        <v>5434</v>
      </c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str">
        <f>VLOOKUP(H705,Sheet2!$A$1:$B$270,2,FALSE)</f>
        <v>MADURA</v>
      </c>
    </row>
    <row r="706" spans="1:61">
      <c r="A706">
        <v>705</v>
      </c>
      <c r="B706">
        <v>1002579119</v>
      </c>
      <c r="C706">
        <v>3</v>
      </c>
      <c r="D706" t="s">
        <v>55</v>
      </c>
      <c r="E706">
        <v>5</v>
      </c>
      <c r="F706" t="s">
        <v>227</v>
      </c>
      <c r="G706" t="s">
        <v>127</v>
      </c>
      <c r="H706" t="s">
        <v>228</v>
      </c>
      <c r="I706" t="s">
        <v>212</v>
      </c>
      <c r="J706" t="s">
        <v>213</v>
      </c>
      <c r="K706" t="s">
        <v>149</v>
      </c>
      <c r="L706" t="s">
        <v>214</v>
      </c>
      <c r="M706" t="s">
        <v>224</v>
      </c>
      <c r="N706" t="s">
        <v>215</v>
      </c>
      <c r="O706" s="57">
        <v>46274.622881944444</v>
      </c>
      <c r="P706" s="57">
        <v>46280.53197916667</v>
      </c>
      <c r="Q706">
        <v>69387056</v>
      </c>
      <c r="S706">
        <v>152426928724</v>
      </c>
      <c r="T706" t="s">
        <v>5934</v>
      </c>
      <c r="U706" t="s">
        <v>5935</v>
      </c>
      <c r="V706" t="s">
        <v>5936</v>
      </c>
      <c r="Z706">
        <v>113.49669849999999</v>
      </c>
      <c r="AA706">
        <v>-7.1372175999999996</v>
      </c>
      <c r="AB706" t="s">
        <v>5937</v>
      </c>
      <c r="AC706" t="s">
        <v>216</v>
      </c>
      <c r="AL706" t="s">
        <v>217</v>
      </c>
      <c r="AM706" t="s">
        <v>5938</v>
      </c>
      <c r="AN706" t="s">
        <v>6</v>
      </c>
      <c r="AO706" s="57">
        <v>46274.631886574076</v>
      </c>
      <c r="AP706" s="57">
        <v>46275.458333333336</v>
      </c>
      <c r="AR706" t="s">
        <v>18</v>
      </c>
      <c r="AS706" t="s">
        <v>127</v>
      </c>
      <c r="AT706" t="s">
        <v>230</v>
      </c>
      <c r="AV706" t="s">
        <v>226</v>
      </c>
      <c r="AW706" t="s">
        <v>2549</v>
      </c>
      <c r="AX706" t="s">
        <v>222</v>
      </c>
      <c r="BA706" s="57">
        <v>46275.458333333336</v>
      </c>
      <c r="BB706" t="s">
        <v>5938</v>
      </c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str">
        <f>VLOOKUP(H706,Sheet2!$A$1:$B$270,2,FALSE)</f>
        <v>MADURA</v>
      </c>
    </row>
    <row r="707" spans="1:61">
      <c r="A707">
        <v>706</v>
      </c>
      <c r="B707">
        <v>1002581870</v>
      </c>
      <c r="C707">
        <v>3</v>
      </c>
      <c r="D707" t="s">
        <v>55</v>
      </c>
      <c r="E707">
        <v>5</v>
      </c>
      <c r="F707" t="s">
        <v>227</v>
      </c>
      <c r="G707" t="s">
        <v>127</v>
      </c>
      <c r="H707" t="s">
        <v>228</v>
      </c>
      <c r="I707" t="s">
        <v>212</v>
      </c>
      <c r="J707" t="s">
        <v>213</v>
      </c>
      <c r="K707" t="s">
        <v>149</v>
      </c>
      <c r="M707" t="s">
        <v>7706</v>
      </c>
      <c r="N707" t="s">
        <v>215</v>
      </c>
      <c r="O707" s="57">
        <v>46276.377372685187</v>
      </c>
      <c r="P707" s="57">
        <v>46280.531921296293</v>
      </c>
      <c r="Q707">
        <v>69388077</v>
      </c>
      <c r="S707">
        <v>152426928748</v>
      </c>
      <c r="T707" t="s">
        <v>8165</v>
      </c>
      <c r="U707" t="s">
        <v>8166</v>
      </c>
      <c r="V707" t="s">
        <v>8167</v>
      </c>
      <c r="Z707">
        <v>113.4612386</v>
      </c>
      <c r="AA707">
        <v>-7.1180646000000003</v>
      </c>
      <c r="AB707" t="s">
        <v>8168</v>
      </c>
      <c r="AC707" t="s">
        <v>229</v>
      </c>
      <c r="AL707" t="s">
        <v>217</v>
      </c>
      <c r="AM707" t="s">
        <v>8169</v>
      </c>
      <c r="AN707" t="s">
        <v>6</v>
      </c>
      <c r="AO707" s="57">
        <v>46335.382349537038</v>
      </c>
      <c r="AP707" s="57">
        <v>46279.333333333336</v>
      </c>
      <c r="AQ707" t="s">
        <v>2155</v>
      </c>
      <c r="AR707" t="s">
        <v>7711</v>
      </c>
      <c r="AS707" t="s">
        <v>127</v>
      </c>
      <c r="AT707" t="s">
        <v>230</v>
      </c>
      <c r="AV707" t="s">
        <v>7712</v>
      </c>
      <c r="AW707" t="s">
        <v>545</v>
      </c>
      <c r="AX707" t="s">
        <v>222</v>
      </c>
      <c r="BA707" s="57">
        <v>46279.333333333336</v>
      </c>
      <c r="BB707" t="s">
        <v>8169</v>
      </c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str">
        <f>VLOOKUP(H707,Sheet2!$A$1:$B$270,2,FALSE)</f>
        <v>MADURA</v>
      </c>
    </row>
    <row r="708" spans="1:61">
      <c r="A708">
        <v>707</v>
      </c>
      <c r="B708">
        <v>1002577113</v>
      </c>
      <c r="C708">
        <v>3</v>
      </c>
      <c r="D708" t="s">
        <v>55</v>
      </c>
      <c r="E708">
        <v>5</v>
      </c>
      <c r="F708" t="s">
        <v>227</v>
      </c>
      <c r="G708" t="s">
        <v>127</v>
      </c>
      <c r="H708" t="s">
        <v>228</v>
      </c>
      <c r="I708" t="s">
        <v>212</v>
      </c>
      <c r="J708" t="s">
        <v>213</v>
      </c>
      <c r="K708" t="s">
        <v>149</v>
      </c>
      <c r="L708" t="s">
        <v>214</v>
      </c>
      <c r="M708" t="s">
        <v>2151</v>
      </c>
      <c r="N708" t="s">
        <v>215</v>
      </c>
      <c r="O708" s="57">
        <v>46273.595810185187</v>
      </c>
      <c r="P708" s="57">
        <v>46274.93854166667</v>
      </c>
      <c r="Q708">
        <v>69386167</v>
      </c>
      <c r="S708">
        <v>152426928698</v>
      </c>
      <c r="T708" t="s">
        <v>3506</v>
      </c>
      <c r="U708" t="s">
        <v>3507</v>
      </c>
      <c r="V708" t="s">
        <v>3508</v>
      </c>
      <c r="Z708">
        <v>113.41536886990001</v>
      </c>
      <c r="AA708">
        <v>-7.1339380257569296</v>
      </c>
      <c r="AB708" t="s">
        <v>3509</v>
      </c>
      <c r="AC708" t="s">
        <v>216</v>
      </c>
      <c r="AL708" t="s">
        <v>217</v>
      </c>
      <c r="AM708" t="s">
        <v>3510</v>
      </c>
      <c r="AN708" t="s">
        <v>6</v>
      </c>
      <c r="AO708" s="57">
        <v>46243.601111111115</v>
      </c>
      <c r="AP708" s="57">
        <v>46274.458333333336</v>
      </c>
      <c r="AQ708" t="s">
        <v>2172</v>
      </c>
      <c r="AR708" t="s">
        <v>14</v>
      </c>
      <c r="AS708" t="s">
        <v>127</v>
      </c>
      <c r="AT708" t="s">
        <v>220</v>
      </c>
      <c r="AV708" t="s">
        <v>2153</v>
      </c>
      <c r="AW708" t="s">
        <v>840</v>
      </c>
      <c r="AX708" t="s">
        <v>222</v>
      </c>
      <c r="BA708" s="57">
        <v>46274.458333333336</v>
      </c>
      <c r="BB708" t="s">
        <v>3510</v>
      </c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str">
        <f>VLOOKUP(H708,Sheet2!$A$1:$B$270,2,FALSE)</f>
        <v>MADURA</v>
      </c>
    </row>
    <row r="709" spans="1:61">
      <c r="A709">
        <v>708</v>
      </c>
      <c r="B709">
        <v>1002577951</v>
      </c>
      <c r="C709">
        <v>3</v>
      </c>
      <c r="D709" t="s">
        <v>55</v>
      </c>
      <c r="E709">
        <v>5</v>
      </c>
      <c r="F709" t="s">
        <v>227</v>
      </c>
      <c r="G709" t="s">
        <v>127</v>
      </c>
      <c r="H709" t="s">
        <v>228</v>
      </c>
      <c r="I709" t="s">
        <v>212</v>
      </c>
      <c r="J709" t="s">
        <v>213</v>
      </c>
      <c r="K709" t="s">
        <v>149</v>
      </c>
      <c r="M709" t="s">
        <v>2151</v>
      </c>
      <c r="N709" t="s">
        <v>215</v>
      </c>
      <c r="O709" s="57">
        <v>46274.365266203706</v>
      </c>
      <c r="P709" s="57">
        <v>46276.679513888892</v>
      </c>
      <c r="Q709">
        <v>69386533</v>
      </c>
      <c r="S709">
        <v>152426928710</v>
      </c>
      <c r="T709" t="s">
        <v>5910</v>
      </c>
      <c r="U709" t="s">
        <v>5911</v>
      </c>
      <c r="V709" t="s">
        <v>6730</v>
      </c>
      <c r="Z709">
        <v>113.478786349296</v>
      </c>
      <c r="AA709">
        <v>-7.1630855730028502</v>
      </c>
      <c r="AB709" t="s">
        <v>5912</v>
      </c>
      <c r="AC709" t="s">
        <v>229</v>
      </c>
      <c r="AL709" t="s">
        <v>217</v>
      </c>
      <c r="AM709" t="s">
        <v>6577</v>
      </c>
      <c r="AN709" t="s">
        <v>6</v>
      </c>
      <c r="AO709" s="57">
        <v>46274.371921296297</v>
      </c>
      <c r="AP709" s="57">
        <v>46276.625</v>
      </c>
      <c r="AQ709" t="s">
        <v>2172</v>
      </c>
      <c r="AR709" t="s">
        <v>14</v>
      </c>
      <c r="AS709" t="s">
        <v>127</v>
      </c>
      <c r="AT709" t="s">
        <v>230</v>
      </c>
      <c r="AV709" t="s">
        <v>2153</v>
      </c>
      <c r="AW709" t="s">
        <v>1536</v>
      </c>
      <c r="AX709" t="s">
        <v>222</v>
      </c>
      <c r="BA709" s="57">
        <v>46276.625</v>
      </c>
      <c r="BB709" t="s">
        <v>6577</v>
      </c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str">
        <f>VLOOKUP(H709,Sheet2!$A$1:$B$270,2,FALSE)</f>
        <v>MADURA</v>
      </c>
    </row>
    <row r="710" spans="1:61">
      <c r="A710">
        <v>709</v>
      </c>
      <c r="B710">
        <v>1002586233</v>
      </c>
      <c r="C710">
        <v>3</v>
      </c>
      <c r="D710" t="s">
        <v>55</v>
      </c>
      <c r="E710">
        <v>5</v>
      </c>
      <c r="F710" t="s">
        <v>227</v>
      </c>
      <c r="G710" t="s">
        <v>127</v>
      </c>
      <c r="H710" t="s">
        <v>228</v>
      </c>
      <c r="I710" t="s">
        <v>212</v>
      </c>
      <c r="J710" t="s">
        <v>213</v>
      </c>
      <c r="K710" t="s">
        <v>149</v>
      </c>
      <c r="M710" t="s">
        <v>2151</v>
      </c>
      <c r="N710" t="s">
        <v>215</v>
      </c>
      <c r="O710" s="57">
        <v>46279.508738425924</v>
      </c>
      <c r="P710" s="57">
        <v>46281.49287037037</v>
      </c>
      <c r="Q710">
        <v>69389247</v>
      </c>
      <c r="S710">
        <v>152426928793</v>
      </c>
      <c r="T710" t="s">
        <v>8070</v>
      </c>
      <c r="U710" t="s">
        <v>8170</v>
      </c>
      <c r="V710" t="s">
        <v>8171</v>
      </c>
      <c r="Z710">
        <v>113.38675975799499</v>
      </c>
      <c r="AA710">
        <v>-7.2165208361252402</v>
      </c>
      <c r="AB710" t="s">
        <v>8073</v>
      </c>
      <c r="AC710" t="s">
        <v>216</v>
      </c>
      <c r="AL710" t="s">
        <v>217</v>
      </c>
      <c r="AM710" t="s">
        <v>8172</v>
      </c>
      <c r="AN710" t="s">
        <v>6</v>
      </c>
      <c r="AO710" t="s">
        <v>8173</v>
      </c>
      <c r="AQ710" t="s">
        <v>2172</v>
      </c>
      <c r="AR710" t="s">
        <v>14</v>
      </c>
      <c r="AS710" t="s">
        <v>127</v>
      </c>
      <c r="AT710" t="s">
        <v>230</v>
      </c>
      <c r="AV710" t="s">
        <v>2153</v>
      </c>
      <c r="AW710" t="s">
        <v>545</v>
      </c>
      <c r="AX710" t="s">
        <v>222</v>
      </c>
      <c r="BA710" s="57">
        <v>46279.291666666664</v>
      </c>
      <c r="BB710" t="s">
        <v>8172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str">
        <f>VLOOKUP(H710,Sheet2!$A$1:$B$270,2,FALSE)</f>
        <v>MADURA</v>
      </c>
    </row>
    <row r="711" spans="1:61">
      <c r="A711">
        <v>710</v>
      </c>
      <c r="B711">
        <v>1002588530</v>
      </c>
      <c r="C711">
        <v>3</v>
      </c>
      <c r="D711" t="s">
        <v>55</v>
      </c>
      <c r="E711">
        <v>5</v>
      </c>
      <c r="F711" t="s">
        <v>227</v>
      </c>
      <c r="G711" t="s">
        <v>127</v>
      </c>
      <c r="H711" t="s">
        <v>228</v>
      </c>
      <c r="I711" t="s">
        <v>212</v>
      </c>
      <c r="J711" t="s">
        <v>213</v>
      </c>
      <c r="K711" t="s">
        <v>149</v>
      </c>
      <c r="L711" t="s">
        <v>214</v>
      </c>
      <c r="M711" t="s">
        <v>256</v>
      </c>
      <c r="N711" t="s">
        <v>215</v>
      </c>
      <c r="O711" s="57">
        <v>46280.464513888888</v>
      </c>
      <c r="P711" s="57">
        <v>46281.455092592594</v>
      </c>
      <c r="Q711">
        <v>69390540</v>
      </c>
      <c r="S711">
        <v>152426928809</v>
      </c>
      <c r="T711" t="s">
        <v>8174</v>
      </c>
      <c r="U711" t="s">
        <v>8175</v>
      </c>
      <c r="V711" t="s">
        <v>8176</v>
      </c>
      <c r="Z711">
        <v>113.4624276</v>
      </c>
      <c r="AA711">
        <v>-7.1052505999999997</v>
      </c>
      <c r="AB711" t="s">
        <v>8177</v>
      </c>
      <c r="AC711" t="s">
        <v>216</v>
      </c>
      <c r="AL711" t="s">
        <v>217</v>
      </c>
      <c r="AM711" t="s">
        <v>8178</v>
      </c>
      <c r="AN711" t="s">
        <v>6</v>
      </c>
      <c r="AO711" t="s">
        <v>7278</v>
      </c>
      <c r="AP711" s="57">
        <v>46281.333333333336</v>
      </c>
      <c r="AR711" t="s">
        <v>257</v>
      </c>
      <c r="AS711" t="s">
        <v>127</v>
      </c>
      <c r="AT711" t="s">
        <v>230</v>
      </c>
      <c r="AV711" t="s">
        <v>258</v>
      </c>
      <c r="AW711" t="s">
        <v>7610</v>
      </c>
      <c r="AX711" t="s">
        <v>222</v>
      </c>
      <c r="BA711" s="57">
        <v>46281.333333333336</v>
      </c>
      <c r="BB711" t="s">
        <v>8178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str">
        <f>VLOOKUP(H711,Sheet2!$A$1:$B$270,2,FALSE)</f>
        <v>MADURA</v>
      </c>
    </row>
    <row r="712" spans="1:61">
      <c r="A712">
        <v>711</v>
      </c>
      <c r="B712">
        <v>1002581729</v>
      </c>
      <c r="C712">
        <v>3</v>
      </c>
      <c r="D712" t="s">
        <v>55</v>
      </c>
      <c r="E712">
        <v>5</v>
      </c>
      <c r="F712" t="s">
        <v>227</v>
      </c>
      <c r="G712" t="s">
        <v>127</v>
      </c>
      <c r="H712" t="s">
        <v>228</v>
      </c>
      <c r="I712" t="s">
        <v>212</v>
      </c>
      <c r="J712" t="s">
        <v>213</v>
      </c>
      <c r="K712" t="s">
        <v>149</v>
      </c>
      <c r="L712" t="s">
        <v>214</v>
      </c>
      <c r="M712" t="s">
        <v>280</v>
      </c>
      <c r="N712" t="s">
        <v>215</v>
      </c>
      <c r="O712" s="57">
        <v>46276.33121527778</v>
      </c>
      <c r="P712" s="57">
        <v>46276.868217592593</v>
      </c>
      <c r="Q712">
        <v>69388025</v>
      </c>
      <c r="S712">
        <v>152426928741</v>
      </c>
      <c r="T712" t="s">
        <v>8179</v>
      </c>
      <c r="U712" t="s">
        <v>8151</v>
      </c>
      <c r="V712" t="s">
        <v>8180</v>
      </c>
      <c r="Z712">
        <v>113.46511010080501</v>
      </c>
      <c r="AA712">
        <v>-7.1020691104537903</v>
      </c>
      <c r="AB712" t="s">
        <v>8181</v>
      </c>
      <c r="AC712" t="s">
        <v>216</v>
      </c>
      <c r="AL712" t="s">
        <v>217</v>
      </c>
      <c r="AM712" t="s">
        <v>8159</v>
      </c>
      <c r="AN712" t="s">
        <v>6</v>
      </c>
      <c r="AO712" s="57">
        <v>46335.340150462966</v>
      </c>
      <c r="AP712" s="57">
        <v>46277.333333333336</v>
      </c>
      <c r="AR712" t="s">
        <v>240</v>
      </c>
      <c r="AS712" t="s">
        <v>127</v>
      </c>
      <c r="AT712" t="s">
        <v>230</v>
      </c>
      <c r="AV712" t="s">
        <v>826</v>
      </c>
      <c r="AW712" t="s">
        <v>884</v>
      </c>
      <c r="AX712" t="s">
        <v>222</v>
      </c>
      <c r="BA712" s="57">
        <v>46277.333333333336</v>
      </c>
      <c r="BB712" t="s">
        <v>8159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str">
        <f>VLOOKUP(H712,Sheet2!$A$1:$B$270,2,FALSE)</f>
        <v>MADURA</v>
      </c>
    </row>
    <row r="713" spans="1:61">
      <c r="A713">
        <v>712</v>
      </c>
      <c r="B713">
        <v>1002585793</v>
      </c>
      <c r="C713">
        <v>3</v>
      </c>
      <c r="D713" t="s">
        <v>55</v>
      </c>
      <c r="E713">
        <v>5</v>
      </c>
      <c r="F713" t="s">
        <v>227</v>
      </c>
      <c r="G713" t="s">
        <v>127</v>
      </c>
      <c r="H713" t="s">
        <v>228</v>
      </c>
      <c r="I713" t="s">
        <v>212</v>
      </c>
      <c r="J713" t="s">
        <v>213</v>
      </c>
      <c r="K713" t="s">
        <v>149</v>
      </c>
      <c r="L713" t="s">
        <v>214</v>
      </c>
      <c r="M713" t="s">
        <v>280</v>
      </c>
      <c r="N713" t="s">
        <v>215</v>
      </c>
      <c r="O713" s="57">
        <v>46279.435347222221</v>
      </c>
      <c r="P713" s="57">
        <v>46279.872488425928</v>
      </c>
      <c r="Q713">
        <v>69389641</v>
      </c>
      <c r="S713">
        <v>152426928790</v>
      </c>
      <c r="T713" t="s">
        <v>8182</v>
      </c>
      <c r="U713" t="s">
        <v>8183</v>
      </c>
      <c r="V713" t="s">
        <v>8184</v>
      </c>
      <c r="Z713">
        <v>113.5320828</v>
      </c>
      <c r="AA713">
        <v>-7.1217401589999998</v>
      </c>
      <c r="AB713" t="s">
        <v>8185</v>
      </c>
      <c r="AC713" t="s">
        <v>236</v>
      </c>
      <c r="AL713" t="s">
        <v>217</v>
      </c>
      <c r="AM713" t="s">
        <v>8186</v>
      </c>
      <c r="AN713" t="s">
        <v>6</v>
      </c>
      <c r="AO713" t="s">
        <v>8187</v>
      </c>
      <c r="AP713" s="57">
        <v>46280.333333333336</v>
      </c>
      <c r="AR713" t="s">
        <v>240</v>
      </c>
      <c r="AS713" t="s">
        <v>127</v>
      </c>
      <c r="AT713" t="s">
        <v>230</v>
      </c>
      <c r="AV713" t="s">
        <v>826</v>
      </c>
      <c r="AW713" t="s">
        <v>7044</v>
      </c>
      <c r="AX713" t="s">
        <v>222</v>
      </c>
      <c r="BA713" s="57">
        <v>46280.333333333336</v>
      </c>
      <c r="BB713" t="s">
        <v>8186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str">
        <f>VLOOKUP(H713,Sheet2!$A$1:$B$270,2,FALSE)</f>
        <v>MADURA</v>
      </c>
    </row>
    <row r="714" spans="1:61">
      <c r="A714">
        <v>713</v>
      </c>
      <c r="B714">
        <v>1002571282</v>
      </c>
      <c r="C714">
        <v>3</v>
      </c>
      <c r="D714" t="s">
        <v>55</v>
      </c>
      <c r="E714">
        <v>5</v>
      </c>
      <c r="F714" t="s">
        <v>227</v>
      </c>
      <c r="G714" t="s">
        <v>127</v>
      </c>
      <c r="H714" t="s">
        <v>228</v>
      </c>
      <c r="I714" t="s">
        <v>212</v>
      </c>
      <c r="J714" t="s">
        <v>213</v>
      </c>
      <c r="K714" t="s">
        <v>149</v>
      </c>
      <c r="M714" t="s">
        <v>235</v>
      </c>
      <c r="N714" t="s">
        <v>215</v>
      </c>
      <c r="O714" s="57">
        <v>46269.463402777779</v>
      </c>
      <c r="P714" s="57">
        <v>46270.445555555554</v>
      </c>
      <c r="Q714">
        <v>69383729</v>
      </c>
      <c r="S714">
        <v>152426928636</v>
      </c>
      <c r="T714" t="s">
        <v>3086</v>
      </c>
      <c r="U714" t="s">
        <v>3087</v>
      </c>
      <c r="Z714">
        <v>113.4406649</v>
      </c>
      <c r="AA714">
        <v>-7.0693732000000002</v>
      </c>
      <c r="AB714" t="s">
        <v>3088</v>
      </c>
      <c r="AC714" t="s">
        <v>229</v>
      </c>
      <c r="AO714" s="57">
        <v>46121.465381944443</v>
      </c>
      <c r="AR714" t="s">
        <v>306</v>
      </c>
      <c r="AS714" t="s">
        <v>127</v>
      </c>
      <c r="AT714" t="s">
        <v>220</v>
      </c>
      <c r="AV714" t="s">
        <v>3055</v>
      </c>
      <c r="AW714" t="s">
        <v>1536</v>
      </c>
      <c r="AX714" t="s">
        <v>222</v>
      </c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str">
        <f>VLOOKUP(H714,Sheet2!$A$1:$B$270,2,FALSE)</f>
        <v>MADURA</v>
      </c>
    </row>
    <row r="715" spans="1:61">
      <c r="A715">
        <v>714</v>
      </c>
      <c r="B715">
        <v>1002582124</v>
      </c>
      <c r="C715">
        <v>3</v>
      </c>
      <c r="D715" t="s">
        <v>55</v>
      </c>
      <c r="E715">
        <v>5</v>
      </c>
      <c r="F715" t="s">
        <v>227</v>
      </c>
      <c r="G715" t="s">
        <v>127</v>
      </c>
      <c r="H715" t="s">
        <v>486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46276.42496527778</v>
      </c>
      <c r="P715" s="57">
        <v>46277.629259259258</v>
      </c>
      <c r="Q715">
        <v>69388196</v>
      </c>
      <c r="S715">
        <v>152428208231</v>
      </c>
      <c r="T715" t="s">
        <v>8188</v>
      </c>
      <c r="U715" t="s">
        <v>8189</v>
      </c>
      <c r="V715" t="s">
        <v>8190</v>
      </c>
      <c r="Z715">
        <v>113.67782369256</v>
      </c>
      <c r="AA715">
        <v>-7.1086336405250403</v>
      </c>
      <c r="AB715" t="s">
        <v>8191</v>
      </c>
      <c r="AC715" t="s">
        <v>216</v>
      </c>
      <c r="AL715" t="s">
        <v>217</v>
      </c>
      <c r="AM715" t="s">
        <v>7669</v>
      </c>
      <c r="AN715" t="s">
        <v>6</v>
      </c>
      <c r="AO715" s="57">
        <v>46335.434618055559</v>
      </c>
      <c r="AP715" s="57">
        <v>46277.333333333336</v>
      </c>
      <c r="AR715" t="s">
        <v>218</v>
      </c>
      <c r="AS715" t="s">
        <v>219</v>
      </c>
      <c r="AT715" t="s">
        <v>220</v>
      </c>
      <c r="AU715">
        <v>20260912</v>
      </c>
      <c r="AV715" t="s">
        <v>221</v>
      </c>
      <c r="AW715" t="s">
        <v>1974</v>
      </c>
      <c r="AX715" t="s">
        <v>222</v>
      </c>
      <c r="BA715" s="57">
        <v>46277.333333333336</v>
      </c>
      <c r="BB715" t="s">
        <v>7669</v>
      </c>
      <c r="BC715">
        <v>2026</v>
      </c>
      <c r="BD715">
        <v>9</v>
      </c>
      <c r="BE715">
        <v>12</v>
      </c>
      <c r="BF715" s="6">
        <f t="shared" si="33"/>
        <v>46277</v>
      </c>
      <c r="BG715">
        <f t="shared" si="34"/>
        <v>-0.33333333333575865</v>
      </c>
      <c r="BH715" t="str">
        <f t="shared" si="35"/>
        <v>COMPLY</v>
      </c>
      <c r="BI715" t="str">
        <f>VLOOKUP(H715,Sheet2!$A$1:$B$270,2,FALSE)</f>
        <v>MADURA</v>
      </c>
    </row>
    <row r="716" spans="1:61">
      <c r="A716">
        <v>715</v>
      </c>
      <c r="B716">
        <v>1002585150</v>
      </c>
      <c r="C716">
        <v>3</v>
      </c>
      <c r="D716" t="s">
        <v>55</v>
      </c>
      <c r="E716">
        <v>5</v>
      </c>
      <c r="F716" t="s">
        <v>227</v>
      </c>
      <c r="G716" t="s">
        <v>127</v>
      </c>
      <c r="H716" t="s">
        <v>486</v>
      </c>
      <c r="I716" t="s">
        <v>212</v>
      </c>
      <c r="J716" t="s">
        <v>213</v>
      </c>
      <c r="K716" t="s">
        <v>149</v>
      </c>
      <c r="M716" t="s">
        <v>76</v>
      </c>
      <c r="N716" t="s">
        <v>215</v>
      </c>
      <c r="O716" s="57">
        <v>46278.803333333337</v>
      </c>
      <c r="P716" s="57">
        <v>46278.870034722226</v>
      </c>
      <c r="Q716">
        <v>69388251</v>
      </c>
      <c r="S716">
        <v>152428208239</v>
      </c>
      <c r="T716" t="s">
        <v>8188</v>
      </c>
      <c r="U716" t="s">
        <v>8192</v>
      </c>
      <c r="V716" t="s">
        <v>8193</v>
      </c>
      <c r="Z716">
        <v>113.673497334795</v>
      </c>
      <c r="AA716">
        <v>-7.0901001439044897</v>
      </c>
      <c r="AB716" t="s">
        <v>8194</v>
      </c>
      <c r="AC716" t="s">
        <v>216</v>
      </c>
      <c r="AL716" t="s">
        <v>217</v>
      </c>
      <c r="AM716" t="s">
        <v>8195</v>
      </c>
      <c r="AN716" t="s">
        <v>6</v>
      </c>
      <c r="AO716" t="s">
        <v>8196</v>
      </c>
      <c r="AR716" t="s">
        <v>218</v>
      </c>
      <c r="AS716" t="s">
        <v>219</v>
      </c>
      <c r="AT716" t="s">
        <v>220</v>
      </c>
      <c r="AU716">
        <v>20260913</v>
      </c>
      <c r="AV716" t="s">
        <v>221</v>
      </c>
      <c r="AW716" t="s">
        <v>598</v>
      </c>
      <c r="AX716" t="s">
        <v>222</v>
      </c>
      <c r="BA716" s="57">
        <v>46278.291666666664</v>
      </c>
      <c r="BB716" t="s">
        <v>8195</v>
      </c>
      <c r="BC716">
        <v>2026</v>
      </c>
      <c r="BD716">
        <v>9</v>
      </c>
      <c r="BE716">
        <v>13</v>
      </c>
      <c r="BF716" s="6">
        <f t="shared" si="33"/>
        <v>46278</v>
      </c>
      <c r="BG716">
        <f t="shared" si="34"/>
        <v>-0.29166666666424135</v>
      </c>
      <c r="BH716" t="str">
        <f t="shared" si="35"/>
        <v>COMPLY</v>
      </c>
      <c r="BI716" t="str">
        <f>VLOOKUP(H716,Sheet2!$A$1:$B$270,2,FALSE)</f>
        <v>MADURA</v>
      </c>
    </row>
    <row r="717" spans="1:61">
      <c r="A717">
        <v>716</v>
      </c>
      <c r="B717">
        <v>1002585927</v>
      </c>
      <c r="C717">
        <v>3</v>
      </c>
      <c r="D717" t="s">
        <v>55</v>
      </c>
      <c r="E717">
        <v>5</v>
      </c>
      <c r="F717" t="s">
        <v>227</v>
      </c>
      <c r="G717" t="s">
        <v>127</v>
      </c>
      <c r="H717" t="s">
        <v>486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46279.45412037037</v>
      </c>
      <c r="P717" s="57">
        <v>46280.593344907407</v>
      </c>
      <c r="Q717">
        <v>69389698</v>
      </c>
      <c r="S717">
        <v>152428208412</v>
      </c>
      <c r="T717" t="s">
        <v>8197</v>
      </c>
      <c r="U717" t="s">
        <v>8198</v>
      </c>
      <c r="V717" t="s">
        <v>8199</v>
      </c>
      <c r="Z717">
        <v>113.67836549878101</v>
      </c>
      <c r="AA717">
        <v>-7.0959636241173198</v>
      </c>
      <c r="AB717" t="s">
        <v>8200</v>
      </c>
      <c r="AC717" t="s">
        <v>216</v>
      </c>
      <c r="AL717" t="s">
        <v>217</v>
      </c>
      <c r="AM717" t="s">
        <v>8201</v>
      </c>
      <c r="AN717" t="s">
        <v>6</v>
      </c>
      <c r="AO717" t="s">
        <v>7134</v>
      </c>
      <c r="AP717" s="57">
        <v>46280.333333333336</v>
      </c>
      <c r="AR717" t="s">
        <v>218</v>
      </c>
      <c r="AS717" t="s">
        <v>219</v>
      </c>
      <c r="AT717" t="s">
        <v>220</v>
      </c>
      <c r="AU717">
        <v>20260915</v>
      </c>
      <c r="AV717" t="s">
        <v>221</v>
      </c>
      <c r="AW717" t="s">
        <v>7148</v>
      </c>
      <c r="AX717" t="s">
        <v>222</v>
      </c>
      <c r="BA717" s="57">
        <v>46280.333333333336</v>
      </c>
      <c r="BB717" t="s">
        <v>8201</v>
      </c>
      <c r="BC717">
        <v>2026</v>
      </c>
      <c r="BD717">
        <v>9</v>
      </c>
      <c r="BE717">
        <v>15</v>
      </c>
      <c r="BF717" s="6">
        <f t="shared" si="33"/>
        <v>46280</v>
      </c>
      <c r="BG717">
        <f t="shared" si="34"/>
        <v>-0.33333333333575865</v>
      </c>
      <c r="BH717" t="str">
        <f t="shared" si="35"/>
        <v>COMPLY</v>
      </c>
      <c r="BI717" t="str">
        <f>VLOOKUP(H717,Sheet2!$A$1:$B$270,2,FALSE)</f>
        <v>MADURA</v>
      </c>
    </row>
    <row r="718" spans="1:61">
      <c r="A718">
        <v>717</v>
      </c>
      <c r="B718">
        <v>1002582326</v>
      </c>
      <c r="C718">
        <v>3</v>
      </c>
      <c r="D718" t="s">
        <v>55</v>
      </c>
      <c r="E718">
        <v>5</v>
      </c>
      <c r="F718" t="s">
        <v>227</v>
      </c>
      <c r="G718" t="s">
        <v>127</v>
      </c>
      <c r="H718" t="s">
        <v>486</v>
      </c>
      <c r="I718" t="s">
        <v>212</v>
      </c>
      <c r="J718" t="s">
        <v>213</v>
      </c>
      <c r="K718" t="s">
        <v>149</v>
      </c>
      <c r="L718" t="s">
        <v>214</v>
      </c>
      <c r="M718" t="s">
        <v>2154</v>
      </c>
      <c r="N718" t="s">
        <v>215</v>
      </c>
      <c r="O718" s="57">
        <v>46276.468715277777</v>
      </c>
      <c r="P718" s="57">
        <v>46278.80332175926</v>
      </c>
      <c r="Q718">
        <v>69388251</v>
      </c>
      <c r="S718">
        <v>152428208233</v>
      </c>
      <c r="T718" t="s">
        <v>8188</v>
      </c>
      <c r="U718" t="s">
        <v>8189</v>
      </c>
      <c r="V718" t="s">
        <v>8202</v>
      </c>
      <c r="Z718">
        <v>113.677824027836</v>
      </c>
      <c r="AA718">
        <v>-7.10864428689165</v>
      </c>
      <c r="AB718" t="s">
        <v>8194</v>
      </c>
      <c r="AC718" t="s">
        <v>216</v>
      </c>
      <c r="AL718" t="s">
        <v>217</v>
      </c>
      <c r="AM718" t="s">
        <v>8203</v>
      </c>
      <c r="AN718" t="s">
        <v>6</v>
      </c>
      <c r="AO718" s="57">
        <v>46335.476226851853</v>
      </c>
      <c r="AP718" s="57">
        <v>46277.333333333336</v>
      </c>
      <c r="AQ718" t="s">
        <v>2172</v>
      </c>
      <c r="AR718" t="s">
        <v>14</v>
      </c>
      <c r="AS718" t="s">
        <v>219</v>
      </c>
      <c r="AT718" t="s">
        <v>220</v>
      </c>
      <c r="AV718" t="s">
        <v>8204</v>
      </c>
      <c r="AW718" t="s">
        <v>1974</v>
      </c>
      <c r="AX718" t="s">
        <v>222</v>
      </c>
      <c r="BA718" s="57">
        <v>46277.333333333336</v>
      </c>
      <c r="BB718" t="s">
        <v>8203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str">
        <f>VLOOKUP(H718,Sheet2!$A$1:$B$270,2,FALSE)</f>
        <v>MADURA</v>
      </c>
    </row>
    <row r="719" spans="1:61">
      <c r="A719">
        <v>718</v>
      </c>
      <c r="B719">
        <v>1002588751</v>
      </c>
      <c r="C719">
        <v>3</v>
      </c>
      <c r="D719" t="s">
        <v>55</v>
      </c>
      <c r="E719">
        <v>5</v>
      </c>
      <c r="F719" t="s">
        <v>227</v>
      </c>
      <c r="G719" t="s">
        <v>127</v>
      </c>
      <c r="H719" t="s">
        <v>486</v>
      </c>
      <c r="I719" t="s">
        <v>212</v>
      </c>
      <c r="J719" t="s">
        <v>213</v>
      </c>
      <c r="K719" t="s">
        <v>149</v>
      </c>
      <c r="L719" t="s">
        <v>214</v>
      </c>
      <c r="M719" t="s">
        <v>280</v>
      </c>
      <c r="N719" t="s">
        <v>215</v>
      </c>
      <c r="O719" s="57">
        <v>46280.502060185187</v>
      </c>
      <c r="P719" s="57">
        <v>46280.719849537039</v>
      </c>
      <c r="Q719">
        <v>69390626</v>
      </c>
      <c r="S719">
        <v>152428209683</v>
      </c>
      <c r="T719" t="s">
        <v>8205</v>
      </c>
      <c r="U719" t="s">
        <v>8206</v>
      </c>
      <c r="V719" t="s">
        <v>8207</v>
      </c>
      <c r="Z719">
        <v>113.67399469999999</v>
      </c>
      <c r="AA719">
        <v>-7.0624568999999999</v>
      </c>
      <c r="AB719" t="s">
        <v>8208</v>
      </c>
      <c r="AC719" t="s">
        <v>216</v>
      </c>
      <c r="AL719" t="s">
        <v>217</v>
      </c>
      <c r="AM719" t="s">
        <v>8209</v>
      </c>
      <c r="AN719" t="s">
        <v>6</v>
      </c>
      <c r="AO719" t="s">
        <v>7075</v>
      </c>
      <c r="AP719" s="57">
        <v>46281.333333333336</v>
      </c>
      <c r="AR719" t="s">
        <v>240</v>
      </c>
      <c r="AS719" t="s">
        <v>219</v>
      </c>
      <c r="AT719" t="s">
        <v>230</v>
      </c>
      <c r="AV719" t="s">
        <v>826</v>
      </c>
      <c r="AW719" t="s">
        <v>7081</v>
      </c>
      <c r="AX719" t="s">
        <v>222</v>
      </c>
      <c r="BA719" s="57">
        <v>46281.333333333336</v>
      </c>
      <c r="BB719" t="s">
        <v>8209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str">
        <f>VLOOKUP(H719,Sheet2!$A$1:$B$270,2,FALSE)</f>
        <v>MADURA</v>
      </c>
    </row>
    <row r="720" spans="1:61">
      <c r="A720">
        <v>719</v>
      </c>
      <c r="B720">
        <v>1002585006</v>
      </c>
      <c r="C720">
        <v>3</v>
      </c>
      <c r="D720" t="s">
        <v>55</v>
      </c>
      <c r="E720">
        <v>5</v>
      </c>
      <c r="F720" t="s">
        <v>227</v>
      </c>
      <c r="G720" t="s">
        <v>127</v>
      </c>
      <c r="H720" t="s">
        <v>483</v>
      </c>
      <c r="I720" t="s">
        <v>212</v>
      </c>
      <c r="J720" t="s">
        <v>213</v>
      </c>
      <c r="K720" t="s">
        <v>149</v>
      </c>
      <c r="L720" t="s">
        <v>214</v>
      </c>
      <c r="M720" t="s">
        <v>2162</v>
      </c>
      <c r="N720" t="s">
        <v>215</v>
      </c>
      <c r="O720" s="57">
        <v>46278.664594907408</v>
      </c>
      <c r="P720" s="57">
        <v>46279.84101851852</v>
      </c>
      <c r="Q720">
        <v>69389400</v>
      </c>
      <c r="S720">
        <v>152455900302</v>
      </c>
      <c r="T720" t="s">
        <v>8210</v>
      </c>
      <c r="U720" t="s">
        <v>8211</v>
      </c>
      <c r="V720" t="s">
        <v>8212</v>
      </c>
      <c r="Z720">
        <v>115.707626</v>
      </c>
      <c r="AA720">
        <v>-7.0025779999999997</v>
      </c>
      <c r="AB720" t="s">
        <v>8213</v>
      </c>
      <c r="AC720" t="s">
        <v>236</v>
      </c>
      <c r="AL720" t="s">
        <v>217</v>
      </c>
      <c r="AM720" t="s">
        <v>8214</v>
      </c>
      <c r="AN720" t="s">
        <v>6</v>
      </c>
      <c r="AO720" t="s">
        <v>8215</v>
      </c>
      <c r="AP720" s="57">
        <v>46279.625</v>
      </c>
      <c r="AQ720" t="s">
        <v>2172</v>
      </c>
      <c r="AR720" t="s">
        <v>2171</v>
      </c>
      <c r="AS720" t="s">
        <v>219</v>
      </c>
      <c r="AT720" t="s">
        <v>230</v>
      </c>
      <c r="AV720" t="s">
        <v>8216</v>
      </c>
      <c r="AW720" t="s">
        <v>7437</v>
      </c>
      <c r="AX720" t="s">
        <v>222</v>
      </c>
      <c r="BA720" s="57">
        <v>46279.625</v>
      </c>
      <c r="BB720" t="s">
        <v>8214</v>
      </c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str">
        <f>VLOOKUP(H720,Sheet2!$A$1:$B$270,2,FALSE)</f>
        <v>MADURA</v>
      </c>
    </row>
    <row r="721" spans="1:61">
      <c r="A721">
        <v>720</v>
      </c>
      <c r="B721">
        <v>1002576682</v>
      </c>
      <c r="C721">
        <v>3</v>
      </c>
      <c r="D721" t="s">
        <v>55</v>
      </c>
      <c r="E721">
        <v>5</v>
      </c>
      <c r="F721" t="s">
        <v>227</v>
      </c>
      <c r="G721" t="s">
        <v>127</v>
      </c>
      <c r="H721" t="s">
        <v>483</v>
      </c>
      <c r="I721" t="s">
        <v>212</v>
      </c>
      <c r="J721" t="s">
        <v>213</v>
      </c>
      <c r="K721" t="s">
        <v>149</v>
      </c>
      <c r="L721" t="s">
        <v>214</v>
      </c>
      <c r="M721" t="s">
        <v>2151</v>
      </c>
      <c r="N721" t="s">
        <v>215</v>
      </c>
      <c r="O721" s="57">
        <v>46273.474965277775</v>
      </c>
      <c r="P721" s="57">
        <v>46280.544259259259</v>
      </c>
      <c r="Q721">
        <v>69385953</v>
      </c>
      <c r="S721">
        <v>152455900437</v>
      </c>
      <c r="T721" t="s">
        <v>3582</v>
      </c>
      <c r="U721" t="s">
        <v>3583</v>
      </c>
      <c r="V721" t="s">
        <v>3584</v>
      </c>
      <c r="Z721">
        <v>115.708756741466</v>
      </c>
      <c r="AA721">
        <v>-7.0008612327855202</v>
      </c>
      <c r="AB721" t="s">
        <v>3585</v>
      </c>
      <c r="AC721" t="s">
        <v>1548</v>
      </c>
      <c r="AL721" t="s">
        <v>217</v>
      </c>
      <c r="AM721" t="s">
        <v>3586</v>
      </c>
      <c r="AN721" t="s">
        <v>6</v>
      </c>
      <c r="AO721" s="57">
        <v>46243.475949074076</v>
      </c>
      <c r="AP721" s="57">
        <v>46274.333333333336</v>
      </c>
      <c r="AQ721" t="s">
        <v>2155</v>
      </c>
      <c r="AR721" t="s">
        <v>14</v>
      </c>
      <c r="AS721" t="s">
        <v>219</v>
      </c>
      <c r="AT721" t="s">
        <v>230</v>
      </c>
      <c r="AV721" t="s">
        <v>2153</v>
      </c>
      <c r="AW721" t="s">
        <v>884</v>
      </c>
      <c r="AX721" t="s">
        <v>222</v>
      </c>
      <c r="BA721" s="57">
        <v>46274.333333333336</v>
      </c>
      <c r="BB721" t="s">
        <v>3586</v>
      </c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str">
        <f>VLOOKUP(H721,Sheet2!$A$1:$B$270,2,FALSE)</f>
        <v>MADURA</v>
      </c>
    </row>
    <row r="722" spans="1:61">
      <c r="A722">
        <v>721</v>
      </c>
      <c r="B722">
        <v>1002571537</v>
      </c>
      <c r="C722">
        <v>3</v>
      </c>
      <c r="D722" t="s">
        <v>55</v>
      </c>
      <c r="E722">
        <v>5</v>
      </c>
      <c r="F722" t="s">
        <v>227</v>
      </c>
      <c r="G722" t="s">
        <v>127</v>
      </c>
      <c r="H722" t="s">
        <v>323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46269.546493055554</v>
      </c>
      <c r="P722" s="57">
        <v>46270.641423611109</v>
      </c>
      <c r="Q722">
        <v>69383874</v>
      </c>
      <c r="S722">
        <v>152431232311</v>
      </c>
      <c r="T722" t="s">
        <v>4899</v>
      </c>
      <c r="U722" t="s">
        <v>4900</v>
      </c>
      <c r="V722" t="s">
        <v>4901</v>
      </c>
      <c r="Z722">
        <v>113.77815607935101</v>
      </c>
      <c r="AA722">
        <v>-7.0432456715538896</v>
      </c>
      <c r="AB722" t="s">
        <v>4902</v>
      </c>
      <c r="AC722" t="s">
        <v>216</v>
      </c>
      <c r="AL722" t="s">
        <v>217</v>
      </c>
      <c r="AM722" t="s">
        <v>4903</v>
      </c>
      <c r="AN722" t="s">
        <v>6</v>
      </c>
      <c r="AO722" s="57">
        <v>46121.54859953704</v>
      </c>
      <c r="AP722" s="57">
        <v>46270.458333333336</v>
      </c>
      <c r="AQ722" t="s">
        <v>2172</v>
      </c>
      <c r="AR722" t="s">
        <v>218</v>
      </c>
      <c r="AS722" t="s">
        <v>219</v>
      </c>
      <c r="AT722" t="s">
        <v>220</v>
      </c>
      <c r="AU722">
        <v>20260905</v>
      </c>
      <c r="AV722" t="s">
        <v>221</v>
      </c>
      <c r="AW722" t="s">
        <v>1974</v>
      </c>
      <c r="AX722" t="s">
        <v>222</v>
      </c>
      <c r="BA722" s="57">
        <v>46270.458333333336</v>
      </c>
      <c r="BB722" t="s">
        <v>4903</v>
      </c>
      <c r="BC722">
        <v>2026</v>
      </c>
      <c r="BD722">
        <v>9</v>
      </c>
      <c r="BE722">
        <v>5</v>
      </c>
      <c r="BF722" s="6">
        <f t="shared" si="33"/>
        <v>46270</v>
      </c>
      <c r="BG722">
        <f t="shared" si="34"/>
        <v>-0.45833333333575865</v>
      </c>
      <c r="BH722" t="str">
        <f t="shared" si="35"/>
        <v>COMPLY</v>
      </c>
      <c r="BI722" t="str">
        <f>VLOOKUP(H722,Sheet2!$A$1:$B$270,2,FALSE)</f>
        <v>MADURA</v>
      </c>
    </row>
    <row r="723" spans="1:61">
      <c r="A723">
        <v>722</v>
      </c>
      <c r="B723">
        <v>1002571672</v>
      </c>
      <c r="C723">
        <v>3</v>
      </c>
      <c r="D723" t="s">
        <v>55</v>
      </c>
      <c r="E723">
        <v>5</v>
      </c>
      <c r="F723" t="s">
        <v>227</v>
      </c>
      <c r="G723" t="s">
        <v>127</v>
      </c>
      <c r="H723" t="s">
        <v>323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46269.571493055555</v>
      </c>
      <c r="P723" s="57">
        <v>46270.631597222222</v>
      </c>
      <c r="Q723">
        <v>69383898</v>
      </c>
      <c r="S723">
        <v>152431232548</v>
      </c>
      <c r="T723" t="s">
        <v>3621</v>
      </c>
      <c r="U723" t="s">
        <v>3622</v>
      </c>
      <c r="V723" t="s">
        <v>4778</v>
      </c>
      <c r="Z723">
        <v>113.862554468214</v>
      </c>
      <c r="AA723">
        <v>-7.01796093836289</v>
      </c>
      <c r="AB723" t="s">
        <v>4779</v>
      </c>
      <c r="AC723" t="s">
        <v>216</v>
      </c>
      <c r="AL723" t="s">
        <v>217</v>
      </c>
      <c r="AM723" t="s">
        <v>3625</v>
      </c>
      <c r="AN723" t="s">
        <v>6</v>
      </c>
      <c r="AO723" s="57">
        <v>46121.57984953704</v>
      </c>
      <c r="AP723" s="57">
        <v>46270.458333333336</v>
      </c>
      <c r="AR723" t="s">
        <v>218</v>
      </c>
      <c r="AS723" t="s">
        <v>219</v>
      </c>
      <c r="AT723" t="s">
        <v>230</v>
      </c>
      <c r="AU723">
        <v>20260905</v>
      </c>
      <c r="AV723" t="s">
        <v>221</v>
      </c>
      <c r="AW723" t="s">
        <v>885</v>
      </c>
      <c r="AX723" t="s">
        <v>222</v>
      </c>
      <c r="BA723" s="57">
        <v>46270.458333333336</v>
      </c>
      <c r="BB723" t="s">
        <v>3625</v>
      </c>
      <c r="BC723">
        <v>2026</v>
      </c>
      <c r="BD723">
        <v>9</v>
      </c>
      <c r="BE723">
        <v>5</v>
      </c>
      <c r="BF723" s="6">
        <f t="shared" si="33"/>
        <v>46270</v>
      </c>
      <c r="BG723">
        <f t="shared" si="34"/>
        <v>-0.45833333333575865</v>
      </c>
      <c r="BH723" t="str">
        <f t="shared" si="35"/>
        <v>COMPLY</v>
      </c>
      <c r="BI723" t="str">
        <f>VLOOKUP(H723,Sheet2!$A$1:$B$270,2,FALSE)</f>
        <v>MADURA</v>
      </c>
    </row>
    <row r="724" spans="1:61">
      <c r="A724">
        <v>723</v>
      </c>
      <c r="B724">
        <v>1002573043</v>
      </c>
      <c r="C724">
        <v>3</v>
      </c>
      <c r="D724" t="s">
        <v>55</v>
      </c>
      <c r="E724">
        <v>5</v>
      </c>
      <c r="F724" t="s">
        <v>227</v>
      </c>
      <c r="G724" t="s">
        <v>127</v>
      </c>
      <c r="H724" t="s">
        <v>323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46270.541620370372</v>
      </c>
      <c r="P724" s="57">
        <v>46271.647916666669</v>
      </c>
      <c r="Q724">
        <v>69384469</v>
      </c>
      <c r="S724">
        <v>152431232320</v>
      </c>
      <c r="T724" t="s">
        <v>4466</v>
      </c>
      <c r="U724" t="s">
        <v>4688</v>
      </c>
      <c r="V724" t="s">
        <v>4689</v>
      </c>
      <c r="Z724">
        <v>113.829961940646</v>
      </c>
      <c r="AA724">
        <v>-7.0804864474221096</v>
      </c>
      <c r="AB724" t="s">
        <v>4690</v>
      </c>
      <c r="AC724" t="s">
        <v>216</v>
      </c>
      <c r="AL724" t="s">
        <v>217</v>
      </c>
      <c r="AM724" t="s">
        <v>4522</v>
      </c>
      <c r="AN724" t="s">
        <v>6</v>
      </c>
      <c r="AO724" s="57">
        <v>46151.548692129632</v>
      </c>
      <c r="AP724" s="57">
        <v>46271.458333333336</v>
      </c>
      <c r="AR724" t="s">
        <v>218</v>
      </c>
      <c r="AS724" t="s">
        <v>219</v>
      </c>
      <c r="AT724" t="s">
        <v>220</v>
      </c>
      <c r="AU724">
        <v>20260906</v>
      </c>
      <c r="AV724" t="s">
        <v>221</v>
      </c>
      <c r="AW724" t="s">
        <v>1974</v>
      </c>
      <c r="AX724" t="s">
        <v>222</v>
      </c>
      <c r="BA724" s="57">
        <v>46271.458333333336</v>
      </c>
      <c r="BB724" t="s">
        <v>4522</v>
      </c>
      <c r="BC724">
        <v>2026</v>
      </c>
      <c r="BD724">
        <v>9</v>
      </c>
      <c r="BE724">
        <v>6</v>
      </c>
      <c r="BF724" s="6">
        <f t="shared" si="33"/>
        <v>46271</v>
      </c>
      <c r="BG724">
        <f t="shared" si="34"/>
        <v>-0.45833333333575865</v>
      </c>
      <c r="BH724" t="str">
        <f t="shared" si="35"/>
        <v>COMPLY</v>
      </c>
      <c r="BI724" t="str">
        <f>VLOOKUP(H724,Sheet2!$A$1:$B$270,2,FALSE)</f>
        <v>MADURA</v>
      </c>
    </row>
    <row r="725" spans="1:61">
      <c r="A725">
        <v>724</v>
      </c>
      <c r="B725">
        <v>1002573183</v>
      </c>
      <c r="C725">
        <v>3</v>
      </c>
      <c r="D725" t="s">
        <v>55</v>
      </c>
      <c r="E725">
        <v>5</v>
      </c>
      <c r="F725" t="s">
        <v>227</v>
      </c>
      <c r="G725" t="s">
        <v>127</v>
      </c>
      <c r="H725" t="s">
        <v>323</v>
      </c>
      <c r="I725" t="s">
        <v>212</v>
      </c>
      <c r="J725" t="s">
        <v>213</v>
      </c>
      <c r="K725" t="s">
        <v>149</v>
      </c>
      <c r="L725" t="s">
        <v>214</v>
      </c>
      <c r="M725" t="s">
        <v>76</v>
      </c>
      <c r="N725" t="s">
        <v>215</v>
      </c>
      <c r="O725" s="57">
        <v>46270.604120370372</v>
      </c>
      <c r="P725" s="57">
        <v>46271.647916666669</v>
      </c>
      <c r="Q725">
        <v>69384558</v>
      </c>
      <c r="S725">
        <v>152431232560</v>
      </c>
      <c r="T725" t="s">
        <v>4602</v>
      </c>
      <c r="U725" t="s">
        <v>4603</v>
      </c>
      <c r="V725" t="s">
        <v>4604</v>
      </c>
      <c r="Z725">
        <v>113.82769245654301</v>
      </c>
      <c r="AA725">
        <v>-6.9894821076706597</v>
      </c>
      <c r="AB725" t="s">
        <v>4605</v>
      </c>
      <c r="AC725" t="s">
        <v>216</v>
      </c>
      <c r="AL725" t="s">
        <v>217</v>
      </c>
      <c r="AM725" t="s">
        <v>3024</v>
      </c>
      <c r="AN725" t="s">
        <v>6</v>
      </c>
      <c r="AO725" s="57">
        <v>46151.61109953704</v>
      </c>
      <c r="AP725" s="57">
        <v>46271.458333333336</v>
      </c>
      <c r="AR725" t="s">
        <v>218</v>
      </c>
      <c r="AS725" t="s">
        <v>219</v>
      </c>
      <c r="AT725" t="s">
        <v>220</v>
      </c>
      <c r="AU725">
        <v>20260906</v>
      </c>
      <c r="AV725" t="s">
        <v>221</v>
      </c>
      <c r="AW725" t="s">
        <v>1974</v>
      </c>
      <c r="AX725" t="s">
        <v>222</v>
      </c>
      <c r="BA725" s="57">
        <v>46271.458333333336</v>
      </c>
      <c r="BB725" t="s">
        <v>3024</v>
      </c>
      <c r="BC725">
        <v>2026</v>
      </c>
      <c r="BD725">
        <v>9</v>
      </c>
      <c r="BE725">
        <v>6</v>
      </c>
      <c r="BF725" s="6">
        <f t="shared" si="33"/>
        <v>46271</v>
      </c>
      <c r="BG725">
        <f t="shared" si="34"/>
        <v>-0.45833333333575865</v>
      </c>
      <c r="BH725" t="str">
        <f t="shared" si="35"/>
        <v>COMPLY</v>
      </c>
      <c r="BI725" t="str">
        <f>VLOOKUP(H725,Sheet2!$A$1:$B$270,2,FALSE)</f>
        <v>MADURA</v>
      </c>
    </row>
    <row r="726" spans="1:61">
      <c r="A726">
        <v>725</v>
      </c>
      <c r="B726">
        <v>1002573114</v>
      </c>
      <c r="C726">
        <v>3</v>
      </c>
      <c r="D726" t="s">
        <v>55</v>
      </c>
      <c r="E726">
        <v>5</v>
      </c>
      <c r="F726" t="s">
        <v>227</v>
      </c>
      <c r="G726" t="s">
        <v>127</v>
      </c>
      <c r="H726" t="s">
        <v>323</v>
      </c>
      <c r="I726" t="s">
        <v>212</v>
      </c>
      <c r="J726" t="s">
        <v>213</v>
      </c>
      <c r="K726" t="s">
        <v>149</v>
      </c>
      <c r="L726" t="s">
        <v>214</v>
      </c>
      <c r="M726" t="s">
        <v>76</v>
      </c>
      <c r="N726" t="s">
        <v>215</v>
      </c>
      <c r="O726" s="57">
        <v>46270.572881944441</v>
      </c>
      <c r="P726" s="57">
        <v>46271.418194444443</v>
      </c>
      <c r="Q726">
        <v>69384495</v>
      </c>
      <c r="S726">
        <v>152431232559</v>
      </c>
      <c r="T726" t="s">
        <v>4547</v>
      </c>
      <c r="U726" t="s">
        <v>4548</v>
      </c>
      <c r="V726" t="s">
        <v>4549</v>
      </c>
      <c r="Z726">
        <v>113.849696293473</v>
      </c>
      <c r="AA726">
        <v>-7.0044015979431098</v>
      </c>
      <c r="AB726" t="s">
        <v>4550</v>
      </c>
      <c r="AC726" t="s">
        <v>216</v>
      </c>
      <c r="AL726" t="s">
        <v>217</v>
      </c>
      <c r="AM726" t="s">
        <v>3024</v>
      </c>
      <c r="AN726" t="s">
        <v>6</v>
      </c>
      <c r="AO726" s="57">
        <v>46151.579918981479</v>
      </c>
      <c r="AP726" s="57">
        <v>46271.458333333336</v>
      </c>
      <c r="AR726" t="s">
        <v>218</v>
      </c>
      <c r="AS726" t="s">
        <v>219</v>
      </c>
      <c r="AT726" t="s">
        <v>220</v>
      </c>
      <c r="AU726">
        <v>20260906</v>
      </c>
      <c r="AV726" t="s">
        <v>221</v>
      </c>
      <c r="AW726" t="s">
        <v>1974</v>
      </c>
      <c r="AX726" t="s">
        <v>222</v>
      </c>
      <c r="BA726" s="57">
        <v>46271.458333333336</v>
      </c>
      <c r="BB726" t="s">
        <v>3024</v>
      </c>
      <c r="BC726">
        <v>2026</v>
      </c>
      <c r="BD726">
        <v>9</v>
      </c>
      <c r="BE726">
        <v>6</v>
      </c>
      <c r="BF726" s="6">
        <f t="shared" si="33"/>
        <v>46271</v>
      </c>
      <c r="BG726">
        <f t="shared" si="34"/>
        <v>-0.45833333333575865</v>
      </c>
      <c r="BH726" t="str">
        <f t="shared" si="35"/>
        <v>COMPLY</v>
      </c>
      <c r="BI726" t="str">
        <f>VLOOKUP(H726,Sheet2!$A$1:$B$270,2,FALSE)</f>
        <v>MADURA</v>
      </c>
    </row>
    <row r="727" spans="1:61">
      <c r="A727">
        <v>726</v>
      </c>
      <c r="B727">
        <v>1002573205</v>
      </c>
      <c r="C727">
        <v>3</v>
      </c>
      <c r="D727" t="s">
        <v>55</v>
      </c>
      <c r="E727">
        <v>5</v>
      </c>
      <c r="F727" t="s">
        <v>227</v>
      </c>
      <c r="G727" t="s">
        <v>127</v>
      </c>
      <c r="H727" t="s">
        <v>323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46270.612453703703</v>
      </c>
      <c r="P727" s="57">
        <v>46271.890763888892</v>
      </c>
      <c r="Q727">
        <v>69384569</v>
      </c>
      <c r="S727">
        <v>152431232561</v>
      </c>
      <c r="T727" t="s">
        <v>4518</v>
      </c>
      <c r="U727" t="s">
        <v>4519</v>
      </c>
      <c r="V727" t="s">
        <v>4520</v>
      </c>
      <c r="Z727">
        <v>113.829036243259</v>
      </c>
      <c r="AA727">
        <v>-7.0816992076874596</v>
      </c>
      <c r="AB727" t="s">
        <v>4521</v>
      </c>
      <c r="AC727" t="s">
        <v>216</v>
      </c>
      <c r="AL727" t="s">
        <v>217</v>
      </c>
      <c r="AM727" t="s">
        <v>4522</v>
      </c>
      <c r="AN727" t="s">
        <v>6</v>
      </c>
      <c r="AO727" s="57">
        <v>46151.621435185189</v>
      </c>
      <c r="AP727" s="57">
        <v>46271.458333333336</v>
      </c>
      <c r="AR727" t="s">
        <v>218</v>
      </c>
      <c r="AS727" t="s">
        <v>219</v>
      </c>
      <c r="AT727" t="s">
        <v>230</v>
      </c>
      <c r="AU727">
        <v>20260906</v>
      </c>
      <c r="AV727" t="s">
        <v>221</v>
      </c>
      <c r="AW727" t="s">
        <v>885</v>
      </c>
      <c r="AX727" t="s">
        <v>222</v>
      </c>
      <c r="BA727" s="57">
        <v>46271.458333333336</v>
      </c>
      <c r="BB727" t="s">
        <v>4522</v>
      </c>
      <c r="BC727">
        <v>2026</v>
      </c>
      <c r="BD727">
        <v>9</v>
      </c>
      <c r="BE727">
        <v>6</v>
      </c>
      <c r="BF727" s="6">
        <f t="shared" si="33"/>
        <v>46271</v>
      </c>
      <c r="BG727">
        <f t="shared" si="34"/>
        <v>-0.45833333333575865</v>
      </c>
      <c r="BH727" t="str">
        <f t="shared" si="35"/>
        <v>COMPLY</v>
      </c>
      <c r="BI727" t="str">
        <f>VLOOKUP(H727,Sheet2!$A$1:$B$270,2,FALSE)</f>
        <v>MADURA</v>
      </c>
    </row>
    <row r="728" spans="1:61">
      <c r="A728">
        <v>727</v>
      </c>
      <c r="B728">
        <v>1002573084</v>
      </c>
      <c r="C728">
        <v>3</v>
      </c>
      <c r="D728" t="s">
        <v>55</v>
      </c>
      <c r="E728">
        <v>5</v>
      </c>
      <c r="F728" t="s">
        <v>227</v>
      </c>
      <c r="G728" t="s">
        <v>127</v>
      </c>
      <c r="H728" t="s">
        <v>323</v>
      </c>
      <c r="I728" t="s">
        <v>212</v>
      </c>
      <c r="J728" t="s">
        <v>213</v>
      </c>
      <c r="K728" t="s">
        <v>149</v>
      </c>
      <c r="L728" t="s">
        <v>214</v>
      </c>
      <c r="M728" t="s">
        <v>76</v>
      </c>
      <c r="N728" t="s">
        <v>215</v>
      </c>
      <c r="O728" s="57">
        <v>46270.560370370367</v>
      </c>
      <c r="P728" s="57">
        <v>46271.672500000001</v>
      </c>
      <c r="Q728">
        <v>69384485</v>
      </c>
      <c r="S728">
        <v>152431232558</v>
      </c>
      <c r="T728" t="s">
        <v>4466</v>
      </c>
      <c r="U728" t="s">
        <v>4467</v>
      </c>
      <c r="V728" t="s">
        <v>4468</v>
      </c>
      <c r="Z728">
        <v>113.829971998929</v>
      </c>
      <c r="AA728">
        <v>-7.0804814566325396</v>
      </c>
      <c r="AB728" t="s">
        <v>4469</v>
      </c>
      <c r="AC728" t="s">
        <v>216</v>
      </c>
      <c r="AL728" t="s">
        <v>217</v>
      </c>
      <c r="AM728" t="s">
        <v>4470</v>
      </c>
      <c r="AN728" t="s">
        <v>6</v>
      </c>
      <c r="AO728" s="57">
        <v>46151.569421296299</v>
      </c>
      <c r="AP728" s="57">
        <v>46271.458333333336</v>
      </c>
      <c r="AR728" t="s">
        <v>218</v>
      </c>
      <c r="AS728" t="s">
        <v>219</v>
      </c>
      <c r="AT728" t="s">
        <v>230</v>
      </c>
      <c r="AU728">
        <v>20260906</v>
      </c>
      <c r="AV728" t="s">
        <v>221</v>
      </c>
      <c r="AW728" t="s">
        <v>885</v>
      </c>
      <c r="AX728" t="s">
        <v>222</v>
      </c>
      <c r="BA728" s="57">
        <v>46271.458333333336</v>
      </c>
      <c r="BB728" t="s">
        <v>4470</v>
      </c>
      <c r="BC728">
        <v>2026</v>
      </c>
      <c r="BD728">
        <v>9</v>
      </c>
      <c r="BE728">
        <v>6</v>
      </c>
      <c r="BF728" s="6">
        <f t="shared" si="33"/>
        <v>46271</v>
      </c>
      <c r="BG728">
        <f t="shared" si="34"/>
        <v>-0.45833333333575865</v>
      </c>
      <c r="BH728" t="str">
        <f t="shared" si="35"/>
        <v>COMPLY</v>
      </c>
      <c r="BI728" t="str">
        <f>VLOOKUP(H728,Sheet2!$A$1:$B$270,2,FALSE)</f>
        <v>MADURA</v>
      </c>
    </row>
    <row r="729" spans="1:61">
      <c r="A729">
        <v>728</v>
      </c>
      <c r="B729">
        <v>1002573684</v>
      </c>
      <c r="C729">
        <v>3</v>
      </c>
      <c r="D729" t="s">
        <v>55</v>
      </c>
      <c r="E729">
        <v>5</v>
      </c>
      <c r="F729" t="s">
        <v>227</v>
      </c>
      <c r="G729" t="s">
        <v>127</v>
      </c>
      <c r="H729" t="s">
        <v>323</v>
      </c>
      <c r="I729" t="s">
        <v>212</v>
      </c>
      <c r="J729" t="s">
        <v>213</v>
      </c>
      <c r="K729" t="s">
        <v>149</v>
      </c>
      <c r="M729" t="s">
        <v>76</v>
      </c>
      <c r="N729" t="s">
        <v>215</v>
      </c>
      <c r="O729" s="57">
        <v>46271.674722222226</v>
      </c>
      <c r="P729" s="57">
        <v>46271.758888888886</v>
      </c>
      <c r="Q729">
        <v>69383723</v>
      </c>
      <c r="S729">
        <v>152431232566</v>
      </c>
      <c r="T729" t="s">
        <v>4439</v>
      </c>
      <c r="U729" t="s">
        <v>4440</v>
      </c>
      <c r="V729" t="s">
        <v>4441</v>
      </c>
      <c r="Z729">
        <v>113.802254032278</v>
      </c>
      <c r="AA729">
        <v>-6.9670994298600997</v>
      </c>
      <c r="AB729" t="s">
        <v>4442</v>
      </c>
      <c r="AC729" t="s">
        <v>229</v>
      </c>
      <c r="AL729" t="s">
        <v>217</v>
      </c>
      <c r="AM729" t="s">
        <v>4443</v>
      </c>
      <c r="AN729" t="s">
        <v>6</v>
      </c>
      <c r="AO729" s="57">
        <v>46182.684444444443</v>
      </c>
      <c r="AR729" t="s">
        <v>218</v>
      </c>
      <c r="AS729" t="s">
        <v>219</v>
      </c>
      <c r="AT729" t="s">
        <v>220</v>
      </c>
      <c r="AU729">
        <v>20260906</v>
      </c>
      <c r="AV729" t="s">
        <v>221</v>
      </c>
      <c r="AW729" t="s">
        <v>4444</v>
      </c>
      <c r="AX729" t="s">
        <v>222</v>
      </c>
      <c r="BA729" s="57">
        <v>46271.291666666664</v>
      </c>
      <c r="BB729" t="s">
        <v>4443</v>
      </c>
      <c r="BC729">
        <v>2026</v>
      </c>
      <c r="BD729">
        <v>9</v>
      </c>
      <c r="BE729">
        <v>6</v>
      </c>
      <c r="BF729" s="6">
        <f t="shared" si="33"/>
        <v>46271</v>
      </c>
      <c r="BG729">
        <f t="shared" si="34"/>
        <v>-0.29166666666424135</v>
      </c>
      <c r="BH729" t="str">
        <f t="shared" si="35"/>
        <v>COMPLY</v>
      </c>
      <c r="BI729" t="str">
        <f>VLOOKUP(H729,Sheet2!$A$1:$B$270,2,FALSE)</f>
        <v>MADURA</v>
      </c>
    </row>
    <row r="730" spans="1:61">
      <c r="A730">
        <v>729</v>
      </c>
      <c r="B730">
        <v>1002581943</v>
      </c>
      <c r="C730">
        <v>3</v>
      </c>
      <c r="D730" t="s">
        <v>55</v>
      </c>
      <c r="E730">
        <v>5</v>
      </c>
      <c r="F730" t="s">
        <v>227</v>
      </c>
      <c r="G730" t="s">
        <v>127</v>
      </c>
      <c r="H730" t="s">
        <v>323</v>
      </c>
      <c r="I730" t="s">
        <v>212</v>
      </c>
      <c r="J730" t="s">
        <v>213</v>
      </c>
      <c r="K730" t="s">
        <v>149</v>
      </c>
      <c r="L730" t="s">
        <v>214</v>
      </c>
      <c r="M730" t="s">
        <v>76</v>
      </c>
      <c r="N730" t="s">
        <v>215</v>
      </c>
      <c r="O730" s="57">
        <v>46276.39162037037</v>
      </c>
      <c r="P730" s="57">
        <v>46276.759675925925</v>
      </c>
      <c r="Q730">
        <v>69388110</v>
      </c>
      <c r="S730">
        <v>152431232614</v>
      </c>
      <c r="T730" t="s">
        <v>8217</v>
      </c>
      <c r="U730" t="s">
        <v>4603</v>
      </c>
      <c r="V730" t="s">
        <v>8218</v>
      </c>
      <c r="Z730">
        <v>113.827691115438</v>
      </c>
      <c r="AA730">
        <v>-6.98951638447544</v>
      </c>
      <c r="AB730" t="s">
        <v>8219</v>
      </c>
      <c r="AC730" t="s">
        <v>216</v>
      </c>
      <c r="AL730" t="s">
        <v>217</v>
      </c>
      <c r="AM730" t="s">
        <v>8220</v>
      </c>
      <c r="AN730" t="s">
        <v>6</v>
      </c>
      <c r="AO730" s="57">
        <v>46335.392916666664</v>
      </c>
      <c r="AP730" s="57">
        <v>46277.333333333336</v>
      </c>
      <c r="AR730" t="s">
        <v>218</v>
      </c>
      <c r="AS730" t="s">
        <v>219</v>
      </c>
      <c r="AT730" t="s">
        <v>220</v>
      </c>
      <c r="AU730">
        <v>20260911</v>
      </c>
      <c r="AV730" t="s">
        <v>221</v>
      </c>
      <c r="AW730" t="s">
        <v>1974</v>
      </c>
      <c r="AX730" t="s">
        <v>222</v>
      </c>
      <c r="BA730" s="57">
        <v>46277.333333333336</v>
      </c>
      <c r="BB730" t="s">
        <v>8220</v>
      </c>
      <c r="BC730">
        <v>2026</v>
      </c>
      <c r="BD730">
        <v>9</v>
      </c>
      <c r="BE730">
        <v>11</v>
      </c>
      <c r="BF730" s="6">
        <f t="shared" si="33"/>
        <v>46276</v>
      </c>
      <c r="BG730">
        <f t="shared" si="34"/>
        <v>-1.3333333333357587</v>
      </c>
      <c r="BH730" t="str">
        <f t="shared" si="35"/>
        <v>COMPLY</v>
      </c>
      <c r="BI730" t="str">
        <f>VLOOKUP(H730,Sheet2!$A$1:$B$270,2,FALSE)</f>
        <v>MADURA</v>
      </c>
    </row>
    <row r="731" spans="1:61">
      <c r="A731">
        <v>730</v>
      </c>
      <c r="B731">
        <v>1002582437</v>
      </c>
      <c r="C731">
        <v>3</v>
      </c>
      <c r="D731" t="s">
        <v>55</v>
      </c>
      <c r="E731">
        <v>5</v>
      </c>
      <c r="F731" t="s">
        <v>227</v>
      </c>
      <c r="G731" t="s">
        <v>127</v>
      </c>
      <c r="H731" t="s">
        <v>323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46276.497870370367</v>
      </c>
      <c r="P731" s="57">
        <v>46277.573287037034</v>
      </c>
      <c r="Q731">
        <v>69388301</v>
      </c>
      <c r="S731">
        <v>152431232616</v>
      </c>
      <c r="T731" t="s">
        <v>8221</v>
      </c>
      <c r="U731" t="s">
        <v>8222</v>
      </c>
      <c r="V731" t="s">
        <v>8223</v>
      </c>
      <c r="Z731">
        <v>113.87578446418</v>
      </c>
      <c r="AA731">
        <v>-7.0167822860584197</v>
      </c>
      <c r="AB731" t="s">
        <v>8224</v>
      </c>
      <c r="AC731" t="s">
        <v>216</v>
      </c>
      <c r="AL731" t="s">
        <v>217</v>
      </c>
      <c r="AM731" t="s">
        <v>8225</v>
      </c>
      <c r="AN731" t="s">
        <v>6</v>
      </c>
      <c r="AO731" s="57">
        <v>46335.50681712963</v>
      </c>
      <c r="AP731" s="57">
        <v>46277.333333333336</v>
      </c>
      <c r="AR731" t="s">
        <v>218</v>
      </c>
      <c r="AS731" t="s">
        <v>219</v>
      </c>
      <c r="AT731" t="s">
        <v>230</v>
      </c>
      <c r="AU731">
        <v>20260912</v>
      </c>
      <c r="AV731" t="s">
        <v>221</v>
      </c>
      <c r="AW731" t="s">
        <v>889</v>
      </c>
      <c r="AX731" t="s">
        <v>222</v>
      </c>
      <c r="BA731" s="57">
        <v>46277.333333333336</v>
      </c>
      <c r="BB731" t="s">
        <v>8225</v>
      </c>
      <c r="BC731">
        <v>2026</v>
      </c>
      <c r="BD731">
        <v>9</v>
      </c>
      <c r="BE731">
        <v>12</v>
      </c>
      <c r="BF731" s="6">
        <f t="shared" si="33"/>
        <v>46277</v>
      </c>
      <c r="BG731">
        <f t="shared" si="34"/>
        <v>-0.33333333333575865</v>
      </c>
      <c r="BH731" t="str">
        <f t="shared" si="35"/>
        <v>COMPLY</v>
      </c>
      <c r="BI731" t="str">
        <f>VLOOKUP(H731,Sheet2!$A$1:$B$270,2,FALSE)</f>
        <v>MADURA</v>
      </c>
    </row>
    <row r="732" spans="1:61">
      <c r="A732">
        <v>731</v>
      </c>
      <c r="B732">
        <v>1002571246</v>
      </c>
      <c r="C732">
        <v>3</v>
      </c>
      <c r="D732" t="s">
        <v>55</v>
      </c>
      <c r="E732">
        <v>5</v>
      </c>
      <c r="F732" t="s">
        <v>227</v>
      </c>
      <c r="G732" t="s">
        <v>127</v>
      </c>
      <c r="H732" t="s">
        <v>323</v>
      </c>
      <c r="I732" t="s">
        <v>212</v>
      </c>
      <c r="J732" t="s">
        <v>213</v>
      </c>
      <c r="K732" t="s">
        <v>149</v>
      </c>
      <c r="M732" t="s">
        <v>2154</v>
      </c>
      <c r="N732" t="s">
        <v>215</v>
      </c>
      <c r="O732" s="57">
        <v>46269.454687500001</v>
      </c>
      <c r="P732" s="57">
        <v>46271.674710648149</v>
      </c>
      <c r="Q732">
        <v>69383723</v>
      </c>
      <c r="S732">
        <v>152431232551</v>
      </c>
      <c r="T732" t="s">
        <v>4439</v>
      </c>
      <c r="U732" t="s">
        <v>4440</v>
      </c>
      <c r="V732" t="s">
        <v>5489</v>
      </c>
      <c r="Z732">
        <v>113.802287578582</v>
      </c>
      <c r="AA732">
        <v>-6.9673231253423298</v>
      </c>
      <c r="AB732" t="s">
        <v>4442</v>
      </c>
      <c r="AC732" t="s">
        <v>229</v>
      </c>
      <c r="AL732" t="s">
        <v>217</v>
      </c>
      <c r="AM732" t="s">
        <v>3620</v>
      </c>
      <c r="AN732" t="s">
        <v>6</v>
      </c>
      <c r="AO732" s="57">
        <v>46121.465381944443</v>
      </c>
      <c r="AP732" s="57">
        <v>46270.458333333336</v>
      </c>
      <c r="AQ732" t="s">
        <v>2172</v>
      </c>
      <c r="AR732" t="s">
        <v>14</v>
      </c>
      <c r="AS732" t="s">
        <v>219</v>
      </c>
      <c r="AT732" t="s">
        <v>220</v>
      </c>
      <c r="AV732" t="s">
        <v>5490</v>
      </c>
      <c r="AW732" t="s">
        <v>545</v>
      </c>
      <c r="AX732" t="s">
        <v>222</v>
      </c>
      <c r="BA732" s="57">
        <v>46270.458333333336</v>
      </c>
      <c r="BB732" t="s">
        <v>3620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str">
        <f>VLOOKUP(H732,Sheet2!$A$1:$B$270,2,FALSE)</f>
        <v>MADURA</v>
      </c>
    </row>
    <row r="733" spans="1:61">
      <c r="A733">
        <v>732</v>
      </c>
      <c r="B733">
        <v>1002571663</v>
      </c>
      <c r="C733">
        <v>3</v>
      </c>
      <c r="D733" t="s">
        <v>55</v>
      </c>
      <c r="E733">
        <v>5</v>
      </c>
      <c r="F733" t="s">
        <v>227</v>
      </c>
      <c r="G733" t="s">
        <v>127</v>
      </c>
      <c r="H733" t="s">
        <v>323</v>
      </c>
      <c r="I733" t="s">
        <v>212</v>
      </c>
      <c r="J733" t="s">
        <v>213</v>
      </c>
      <c r="K733" t="s">
        <v>149</v>
      </c>
      <c r="L733" t="s">
        <v>214</v>
      </c>
      <c r="M733" t="s">
        <v>2151</v>
      </c>
      <c r="N733" t="s">
        <v>215</v>
      </c>
      <c r="O733" s="57">
        <v>46269.570787037039</v>
      </c>
      <c r="P733" s="57">
        <v>46274.935057870367</v>
      </c>
      <c r="Q733">
        <v>69383910</v>
      </c>
      <c r="S733">
        <v>152431232312</v>
      </c>
      <c r="T733" t="s">
        <v>3621</v>
      </c>
      <c r="U733" t="s">
        <v>3622</v>
      </c>
      <c r="V733" t="s">
        <v>3623</v>
      </c>
      <c r="Z733">
        <v>113.862538039684</v>
      </c>
      <c r="AA733">
        <v>-7.0179529520219202</v>
      </c>
      <c r="AB733" t="s">
        <v>3624</v>
      </c>
      <c r="AC733" t="s">
        <v>216</v>
      </c>
      <c r="AL733" t="s">
        <v>217</v>
      </c>
      <c r="AM733" t="s">
        <v>3625</v>
      </c>
      <c r="AN733" t="s">
        <v>6</v>
      </c>
      <c r="AO733" s="57">
        <v>46121.57984953704</v>
      </c>
      <c r="AP733" s="57">
        <v>46270.458333333336</v>
      </c>
      <c r="AQ733" t="s">
        <v>2172</v>
      </c>
      <c r="AR733" t="s">
        <v>14</v>
      </c>
      <c r="AS733" t="s">
        <v>219</v>
      </c>
      <c r="AT733" t="s">
        <v>230</v>
      </c>
      <c r="AV733" t="s">
        <v>2153</v>
      </c>
      <c r="AW733" t="s">
        <v>885</v>
      </c>
      <c r="AX733" t="s">
        <v>222</v>
      </c>
      <c r="BA733" s="57">
        <v>46270.458333333336</v>
      </c>
      <c r="BB733" t="s">
        <v>3625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str">
        <f>VLOOKUP(H733,Sheet2!$A$1:$B$270,2,FALSE)</f>
        <v>MADURA</v>
      </c>
    </row>
    <row r="734" spans="1:61">
      <c r="A734">
        <v>733</v>
      </c>
      <c r="B734">
        <v>1002569624</v>
      </c>
      <c r="C734">
        <v>3</v>
      </c>
      <c r="D734" t="s">
        <v>55</v>
      </c>
      <c r="E734">
        <v>5</v>
      </c>
      <c r="F734" t="s">
        <v>227</v>
      </c>
      <c r="G734" t="s">
        <v>127</v>
      </c>
      <c r="H734" t="s">
        <v>323</v>
      </c>
      <c r="I734" t="s">
        <v>212</v>
      </c>
      <c r="J734" t="s">
        <v>213</v>
      </c>
      <c r="K734" t="s">
        <v>149</v>
      </c>
      <c r="L734" t="s">
        <v>214</v>
      </c>
      <c r="M734" t="s">
        <v>280</v>
      </c>
      <c r="N734" t="s">
        <v>215</v>
      </c>
      <c r="O734" s="57">
        <v>46268.531898148147</v>
      </c>
      <c r="P734" s="57">
        <v>46268.850451388891</v>
      </c>
      <c r="Q734">
        <v>69383103</v>
      </c>
      <c r="S734">
        <v>152431232542</v>
      </c>
      <c r="T734" t="s">
        <v>2624</v>
      </c>
      <c r="U734" t="s">
        <v>2625</v>
      </c>
      <c r="V734" t="s">
        <v>2626</v>
      </c>
      <c r="Z734">
        <v>113.8699129</v>
      </c>
      <c r="AA734">
        <v>-6.9961244999999996</v>
      </c>
      <c r="AB734" t="s">
        <v>2627</v>
      </c>
      <c r="AC734" t="s">
        <v>216</v>
      </c>
      <c r="AL734" t="s">
        <v>217</v>
      </c>
      <c r="AM734" t="s">
        <v>2628</v>
      </c>
      <c r="AN734" t="s">
        <v>6</v>
      </c>
      <c r="AO734" s="57">
        <v>46090.538240740738</v>
      </c>
      <c r="AP734" s="57">
        <v>46269.458333333336</v>
      </c>
      <c r="AR734" t="s">
        <v>240</v>
      </c>
      <c r="AS734" t="s">
        <v>219</v>
      </c>
      <c r="AT734" t="s">
        <v>230</v>
      </c>
      <c r="AV734" t="s">
        <v>826</v>
      </c>
      <c r="AW734" t="s">
        <v>537</v>
      </c>
      <c r="AX734" t="s">
        <v>222</v>
      </c>
      <c r="BA734" s="57">
        <v>46269.458333333336</v>
      </c>
      <c r="BB734" t="s">
        <v>2628</v>
      </c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str">
        <f>VLOOKUP(H734,Sheet2!$A$1:$B$270,2,FALSE)</f>
        <v>MADURA</v>
      </c>
    </row>
    <row r="735" spans="1:61">
      <c r="A735">
        <v>734</v>
      </c>
      <c r="B735">
        <v>1002571167</v>
      </c>
      <c r="C735">
        <v>3</v>
      </c>
      <c r="D735" t="s">
        <v>55</v>
      </c>
      <c r="E735">
        <v>5</v>
      </c>
      <c r="F735" t="s">
        <v>227</v>
      </c>
      <c r="G735" t="s">
        <v>127</v>
      </c>
      <c r="H735" t="s">
        <v>323</v>
      </c>
      <c r="I735" t="s">
        <v>212</v>
      </c>
      <c r="J735" t="s">
        <v>213</v>
      </c>
      <c r="K735" t="s">
        <v>149</v>
      </c>
      <c r="L735" t="s">
        <v>214</v>
      </c>
      <c r="M735" t="s">
        <v>280</v>
      </c>
      <c r="N735" t="s">
        <v>215</v>
      </c>
      <c r="O735" s="57">
        <v>46269.438159722224</v>
      </c>
      <c r="P735" s="57">
        <v>46269.86990740741</v>
      </c>
      <c r="Q735">
        <v>69383705</v>
      </c>
      <c r="S735">
        <v>152431232550</v>
      </c>
      <c r="T735" t="s">
        <v>3626</v>
      </c>
      <c r="U735" t="s">
        <v>3627</v>
      </c>
      <c r="V735" t="s">
        <v>3628</v>
      </c>
      <c r="Z735">
        <v>113.925232202408</v>
      </c>
      <c r="AA735">
        <v>-7.1747602704040299</v>
      </c>
      <c r="AB735" t="s">
        <v>3629</v>
      </c>
      <c r="AC735" t="s">
        <v>1753</v>
      </c>
      <c r="AL735" t="s">
        <v>217</v>
      </c>
      <c r="AM735" t="s">
        <v>3630</v>
      </c>
      <c r="AN735" t="s">
        <v>6</v>
      </c>
      <c r="AO735" s="57">
        <v>46121.444525462961</v>
      </c>
      <c r="AP735" s="57">
        <v>46270.333333333336</v>
      </c>
      <c r="AR735" t="s">
        <v>240</v>
      </c>
      <c r="AS735" t="s">
        <v>219</v>
      </c>
      <c r="AT735" t="s">
        <v>230</v>
      </c>
      <c r="AV735" t="s">
        <v>826</v>
      </c>
      <c r="AW735" t="s">
        <v>927</v>
      </c>
      <c r="AX735" t="s">
        <v>222</v>
      </c>
      <c r="BA735" s="57">
        <v>46270.333333333336</v>
      </c>
      <c r="BB735" t="s">
        <v>3630</v>
      </c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str">
        <f>VLOOKUP(H735,Sheet2!$A$1:$B$270,2,FALSE)</f>
        <v>MADURA</v>
      </c>
    </row>
    <row r="736" spans="1:61">
      <c r="A736">
        <v>735</v>
      </c>
      <c r="B736">
        <v>1002564905</v>
      </c>
      <c r="C736">
        <v>3</v>
      </c>
      <c r="D736" t="s">
        <v>55</v>
      </c>
      <c r="E736">
        <v>5</v>
      </c>
      <c r="F736" t="s">
        <v>261</v>
      </c>
      <c r="G736" t="s">
        <v>123</v>
      </c>
      <c r="H736" t="s">
        <v>287</v>
      </c>
      <c r="I736" t="s">
        <v>212</v>
      </c>
      <c r="J736" t="s">
        <v>213</v>
      </c>
      <c r="K736" t="s">
        <v>149</v>
      </c>
      <c r="M736" t="s">
        <v>76</v>
      </c>
      <c r="N736" t="s">
        <v>215</v>
      </c>
      <c r="O736" s="57">
        <v>46266.459374999999</v>
      </c>
      <c r="P736" s="57">
        <v>46266.630798611113</v>
      </c>
      <c r="Q736">
        <v>69370432</v>
      </c>
      <c r="S736">
        <v>152401227586</v>
      </c>
      <c r="T736" t="s">
        <v>893</v>
      </c>
      <c r="U736" t="s">
        <v>894</v>
      </c>
      <c r="V736" t="s">
        <v>1455</v>
      </c>
      <c r="Z736">
        <v>112.73806873573299</v>
      </c>
      <c r="AA736">
        <v>-7.2091245735555303</v>
      </c>
      <c r="AB736" t="s">
        <v>895</v>
      </c>
      <c r="AC736" t="s">
        <v>285</v>
      </c>
      <c r="AL736" t="s">
        <v>217</v>
      </c>
      <c r="AM736" t="s">
        <v>1456</v>
      </c>
      <c r="AN736" t="s">
        <v>6</v>
      </c>
      <c r="AO736" s="57">
        <v>46031.465405092589</v>
      </c>
      <c r="AR736" t="s">
        <v>218</v>
      </c>
      <c r="AS736" t="s">
        <v>271</v>
      </c>
      <c r="AT736" t="s">
        <v>230</v>
      </c>
      <c r="AU736">
        <v>20260901</v>
      </c>
      <c r="AV736" t="s">
        <v>221</v>
      </c>
      <c r="AW736" t="s">
        <v>861</v>
      </c>
      <c r="AX736" t="s">
        <v>222</v>
      </c>
      <c r="BA736" s="57">
        <v>46266.291666666664</v>
      </c>
      <c r="BB736" t="s">
        <v>1456</v>
      </c>
      <c r="BC736">
        <v>2026</v>
      </c>
      <c r="BD736">
        <v>9</v>
      </c>
      <c r="BE736">
        <v>1</v>
      </c>
      <c r="BF736" s="6">
        <f t="shared" si="33"/>
        <v>46266</v>
      </c>
      <c r="BG736">
        <f t="shared" si="34"/>
        <v>-0.29166666666424135</v>
      </c>
      <c r="BH736" t="str">
        <f t="shared" si="35"/>
        <v>COMPLY</v>
      </c>
      <c r="BI736" t="str">
        <f>VLOOKUP(H736,Sheet2!$A$1:$B$270,2,FALSE)</f>
        <v>SURABAYA UTARA</v>
      </c>
    </row>
    <row r="737" spans="1:61">
      <c r="A737">
        <v>736</v>
      </c>
      <c r="B737">
        <v>1002567253</v>
      </c>
      <c r="C737">
        <v>3</v>
      </c>
      <c r="D737" t="s">
        <v>55</v>
      </c>
      <c r="E737">
        <v>5</v>
      </c>
      <c r="F737" t="s">
        <v>261</v>
      </c>
      <c r="G737" t="s">
        <v>123</v>
      </c>
      <c r="H737" t="s">
        <v>287</v>
      </c>
      <c r="I737" t="s">
        <v>212</v>
      </c>
      <c r="J737" t="s">
        <v>213</v>
      </c>
      <c r="K737" t="s">
        <v>149</v>
      </c>
      <c r="M737" t="s">
        <v>76</v>
      </c>
      <c r="N737" t="s">
        <v>215</v>
      </c>
      <c r="O737" s="57">
        <v>46267.477280092593</v>
      </c>
      <c r="P737" s="57">
        <v>46268.645983796298</v>
      </c>
      <c r="Q737">
        <v>69382161</v>
      </c>
      <c r="S737">
        <v>152401227303</v>
      </c>
      <c r="T737" t="s">
        <v>1533</v>
      </c>
      <c r="U737" t="s">
        <v>1534</v>
      </c>
      <c r="V737" t="s">
        <v>2885</v>
      </c>
      <c r="Z737">
        <v>112.7154621</v>
      </c>
      <c r="AA737">
        <v>-7.2402169000000001</v>
      </c>
      <c r="AB737" t="s">
        <v>1535</v>
      </c>
      <c r="AC737" t="s">
        <v>229</v>
      </c>
      <c r="AL737" t="s">
        <v>217</v>
      </c>
      <c r="AM737" t="s">
        <v>2886</v>
      </c>
      <c r="AN737" t="s">
        <v>6</v>
      </c>
      <c r="AO737" s="57">
        <v>46062.486145833333</v>
      </c>
      <c r="AP737" s="57">
        <v>46269.625</v>
      </c>
      <c r="AR737" t="s">
        <v>218</v>
      </c>
      <c r="AS737" t="s">
        <v>271</v>
      </c>
      <c r="AT737" t="s">
        <v>230</v>
      </c>
      <c r="AU737">
        <v>20260903</v>
      </c>
      <c r="AV737" t="s">
        <v>221</v>
      </c>
      <c r="AW737" t="s">
        <v>1536</v>
      </c>
      <c r="AX737" t="s">
        <v>222</v>
      </c>
      <c r="BA737" s="57">
        <v>46269.625</v>
      </c>
      <c r="BB737" t="s">
        <v>2886</v>
      </c>
      <c r="BC737">
        <v>2026</v>
      </c>
      <c r="BD737">
        <v>9</v>
      </c>
      <c r="BE737">
        <v>3</v>
      </c>
      <c r="BF737" s="6">
        <f t="shared" si="33"/>
        <v>46268</v>
      </c>
      <c r="BG737">
        <f t="shared" si="34"/>
        <v>-1.625</v>
      </c>
      <c r="BH737" t="str">
        <f t="shared" si="35"/>
        <v>COMPLY</v>
      </c>
      <c r="BI737" t="str">
        <f>VLOOKUP(H737,Sheet2!$A$1:$B$270,2,FALSE)</f>
        <v>SURABAYA UTARA</v>
      </c>
    </row>
    <row r="738" spans="1:61">
      <c r="A738">
        <v>737</v>
      </c>
      <c r="B738">
        <v>1002577866</v>
      </c>
      <c r="C738">
        <v>3</v>
      </c>
      <c r="D738" t="s">
        <v>55</v>
      </c>
      <c r="E738">
        <v>5</v>
      </c>
      <c r="F738" t="s">
        <v>261</v>
      </c>
      <c r="G738" t="s">
        <v>123</v>
      </c>
      <c r="H738" t="s">
        <v>287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46274.329131944447</v>
      </c>
      <c r="P738" s="57">
        <v>46274.637245370373</v>
      </c>
      <c r="Q738">
        <v>69386477</v>
      </c>
      <c r="S738">
        <v>152401227370</v>
      </c>
      <c r="T738" t="s">
        <v>6360</v>
      </c>
      <c r="U738" t="s">
        <v>6361</v>
      </c>
      <c r="V738" t="s">
        <v>6362</v>
      </c>
      <c r="Z738">
        <v>112.7278544</v>
      </c>
      <c r="AA738">
        <v>-7.2235443000000004</v>
      </c>
      <c r="AB738" t="s">
        <v>6363</v>
      </c>
      <c r="AC738" t="s">
        <v>216</v>
      </c>
      <c r="AL738" t="s">
        <v>217</v>
      </c>
      <c r="AM738" t="s">
        <v>6364</v>
      </c>
      <c r="AN738" t="s">
        <v>6</v>
      </c>
      <c r="AO738" s="57">
        <v>46274.329780092594</v>
      </c>
      <c r="AP738" s="57">
        <v>46278.333333333336</v>
      </c>
      <c r="AR738" t="s">
        <v>218</v>
      </c>
      <c r="AS738" t="s">
        <v>271</v>
      </c>
      <c r="AT738" t="s">
        <v>344</v>
      </c>
      <c r="AU738">
        <v>20260909</v>
      </c>
      <c r="AV738" t="s">
        <v>221</v>
      </c>
      <c r="AW738" t="s">
        <v>1575</v>
      </c>
      <c r="AX738" t="s">
        <v>222</v>
      </c>
      <c r="BA738" s="57">
        <v>46278.333333333336</v>
      </c>
      <c r="BB738" t="s">
        <v>6364</v>
      </c>
      <c r="BC738">
        <v>2026</v>
      </c>
      <c r="BD738">
        <v>9</v>
      </c>
      <c r="BE738">
        <v>9</v>
      </c>
      <c r="BF738" s="6">
        <f t="shared" si="33"/>
        <v>46274</v>
      </c>
      <c r="BG738">
        <f t="shared" si="34"/>
        <v>-4.3333333333357587</v>
      </c>
      <c r="BH738" t="str">
        <f t="shared" si="35"/>
        <v>COMPLY</v>
      </c>
      <c r="BI738" t="str">
        <f>VLOOKUP(H738,Sheet2!$A$1:$B$270,2,FALSE)</f>
        <v>SURABAYA UTARA</v>
      </c>
    </row>
    <row r="739" spans="1:61">
      <c r="A739">
        <v>738</v>
      </c>
      <c r="B739">
        <v>1002578285</v>
      </c>
      <c r="C739">
        <v>3</v>
      </c>
      <c r="D739" t="s">
        <v>55</v>
      </c>
      <c r="E739">
        <v>5</v>
      </c>
      <c r="F739" t="s">
        <v>261</v>
      </c>
      <c r="G739" t="s">
        <v>123</v>
      </c>
      <c r="H739" t="s">
        <v>287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46274.435370370367</v>
      </c>
      <c r="P739" s="57">
        <v>46275.550034722219</v>
      </c>
      <c r="Q739">
        <v>69386689</v>
      </c>
      <c r="S739">
        <v>152401227658</v>
      </c>
      <c r="T739" t="s">
        <v>6050</v>
      </c>
      <c r="U739" t="s">
        <v>6051</v>
      </c>
      <c r="V739" t="s">
        <v>6052</v>
      </c>
      <c r="Z739">
        <v>112.744626179337</v>
      </c>
      <c r="AA739">
        <v>-7.1954817844396102</v>
      </c>
      <c r="AB739" t="s">
        <v>6053</v>
      </c>
      <c r="AC739" t="s">
        <v>216</v>
      </c>
      <c r="AL739" t="s">
        <v>217</v>
      </c>
      <c r="AM739" t="s">
        <v>6054</v>
      </c>
      <c r="AN739" t="s">
        <v>6</v>
      </c>
      <c r="AO739" s="57">
        <v>46274.444444444445</v>
      </c>
      <c r="AP739" s="57">
        <v>46276.625</v>
      </c>
      <c r="AR739" t="s">
        <v>218</v>
      </c>
      <c r="AS739" t="s">
        <v>271</v>
      </c>
      <c r="AT739" t="s">
        <v>230</v>
      </c>
      <c r="AU739">
        <v>20260910</v>
      </c>
      <c r="AV739" t="s">
        <v>221</v>
      </c>
      <c r="AW739" t="s">
        <v>885</v>
      </c>
      <c r="AX739" t="s">
        <v>222</v>
      </c>
      <c r="BA739" s="57">
        <v>46276.625</v>
      </c>
      <c r="BB739" t="s">
        <v>6054</v>
      </c>
      <c r="BC739">
        <v>2026</v>
      </c>
      <c r="BD739">
        <v>9</v>
      </c>
      <c r="BE739">
        <v>10</v>
      </c>
      <c r="BF739" s="6">
        <f t="shared" si="33"/>
        <v>46275</v>
      </c>
      <c r="BG739">
        <f t="shared" si="34"/>
        <v>-1.625</v>
      </c>
      <c r="BH739" t="str">
        <f t="shared" si="35"/>
        <v>COMPLY</v>
      </c>
      <c r="BI739" t="str">
        <f>VLOOKUP(H739,Sheet2!$A$1:$B$270,2,FALSE)</f>
        <v>SURABAYA UTARA</v>
      </c>
    </row>
    <row r="740" spans="1:61">
      <c r="A740">
        <v>739</v>
      </c>
      <c r="B740">
        <v>1002586104</v>
      </c>
      <c r="C740">
        <v>3</v>
      </c>
      <c r="D740" t="s">
        <v>55</v>
      </c>
      <c r="E740">
        <v>5</v>
      </c>
      <c r="F740" t="s">
        <v>261</v>
      </c>
      <c r="G740" t="s">
        <v>123</v>
      </c>
      <c r="H740" t="s">
        <v>287</v>
      </c>
      <c r="I740" t="s">
        <v>212</v>
      </c>
      <c r="J740" t="s">
        <v>213</v>
      </c>
      <c r="K740" t="s">
        <v>149</v>
      </c>
      <c r="M740" t="s">
        <v>76</v>
      </c>
      <c r="N740" t="s">
        <v>215</v>
      </c>
      <c r="O740" s="57">
        <v>46279.483055555553</v>
      </c>
      <c r="P740" s="57">
        <v>46279.566701388889</v>
      </c>
      <c r="Q740">
        <v>69388280</v>
      </c>
      <c r="S740">
        <v>152401227422</v>
      </c>
      <c r="T740" t="s">
        <v>8226</v>
      </c>
      <c r="U740" t="s">
        <v>8227</v>
      </c>
      <c r="V740" t="s">
        <v>8228</v>
      </c>
      <c r="Z740">
        <v>112.72440424</v>
      </c>
      <c r="AA740">
        <v>-7.2145019450000003</v>
      </c>
      <c r="AB740" t="s">
        <v>8229</v>
      </c>
      <c r="AC740" t="s">
        <v>216</v>
      </c>
      <c r="AL740" t="s">
        <v>217</v>
      </c>
      <c r="AM740" t="s">
        <v>8230</v>
      </c>
      <c r="AN740" t="s">
        <v>6</v>
      </c>
      <c r="AO740" t="s">
        <v>7358</v>
      </c>
      <c r="AR740" t="s">
        <v>218</v>
      </c>
      <c r="AS740" t="s">
        <v>271</v>
      </c>
      <c r="AT740" t="s">
        <v>230</v>
      </c>
      <c r="AU740">
        <v>20260914</v>
      </c>
      <c r="AV740" t="s">
        <v>221</v>
      </c>
      <c r="AW740" t="s">
        <v>546</v>
      </c>
      <c r="AX740" t="s">
        <v>222</v>
      </c>
      <c r="BA740" s="57">
        <v>46279.291666666664</v>
      </c>
      <c r="BB740" t="s">
        <v>8230</v>
      </c>
      <c r="BC740">
        <v>2026</v>
      </c>
      <c r="BD740">
        <v>9</v>
      </c>
      <c r="BE740">
        <v>14</v>
      </c>
      <c r="BF740" s="6">
        <f t="shared" si="33"/>
        <v>46279</v>
      </c>
      <c r="BG740">
        <f t="shared" si="34"/>
        <v>-0.29166666666424135</v>
      </c>
      <c r="BH740" t="str">
        <f t="shared" si="35"/>
        <v>COMPLY</v>
      </c>
      <c r="BI740" t="str">
        <f>VLOOKUP(H740,Sheet2!$A$1:$B$270,2,FALSE)</f>
        <v>SURABAYA UTARA</v>
      </c>
    </row>
    <row r="741" spans="1:61">
      <c r="A741">
        <v>740</v>
      </c>
      <c r="B741">
        <v>1002589725</v>
      </c>
      <c r="C741">
        <v>3</v>
      </c>
      <c r="D741" t="s">
        <v>55</v>
      </c>
      <c r="E741">
        <v>5</v>
      </c>
      <c r="F741" t="s">
        <v>261</v>
      </c>
      <c r="G741" t="s">
        <v>123</v>
      </c>
      <c r="H741" t="s">
        <v>287</v>
      </c>
      <c r="I741" t="s">
        <v>212</v>
      </c>
      <c r="J741" t="s">
        <v>213</v>
      </c>
      <c r="K741" t="s">
        <v>149</v>
      </c>
      <c r="L741" t="s">
        <v>214</v>
      </c>
      <c r="M741" t="s">
        <v>76</v>
      </c>
      <c r="N741" t="s">
        <v>215</v>
      </c>
      <c r="O741" s="57">
        <v>46280.656192129631</v>
      </c>
      <c r="P741" s="57">
        <v>46281.515335648146</v>
      </c>
      <c r="Q741">
        <v>69390938</v>
      </c>
      <c r="S741">
        <v>152401227683</v>
      </c>
      <c r="T741" t="s">
        <v>8231</v>
      </c>
      <c r="U741" t="s">
        <v>8232</v>
      </c>
      <c r="V741" t="s">
        <v>8233</v>
      </c>
      <c r="Z741">
        <v>112.732696</v>
      </c>
      <c r="AA741">
        <v>-7.240405</v>
      </c>
      <c r="AB741" t="s">
        <v>8234</v>
      </c>
      <c r="AC741" t="s">
        <v>236</v>
      </c>
      <c r="AL741" t="s">
        <v>217</v>
      </c>
      <c r="AM741" t="s">
        <v>8235</v>
      </c>
      <c r="AN741" t="s">
        <v>6</v>
      </c>
      <c r="AO741" t="s">
        <v>7212</v>
      </c>
      <c r="AP741" s="57">
        <v>46281.625</v>
      </c>
      <c r="AR741" t="s">
        <v>218</v>
      </c>
      <c r="AS741" t="s">
        <v>271</v>
      </c>
      <c r="AT741" t="s">
        <v>230</v>
      </c>
      <c r="AU741">
        <v>20260916</v>
      </c>
      <c r="AV741" t="s">
        <v>221</v>
      </c>
      <c r="AW741" t="s">
        <v>7610</v>
      </c>
      <c r="AX741" t="s">
        <v>222</v>
      </c>
      <c r="BA741" s="57">
        <v>46281.625</v>
      </c>
      <c r="BB741" t="s">
        <v>8235</v>
      </c>
      <c r="BC741">
        <v>2026</v>
      </c>
      <c r="BD741">
        <v>9</v>
      </c>
      <c r="BE741">
        <v>16</v>
      </c>
      <c r="BF741" s="6">
        <f t="shared" si="33"/>
        <v>46281</v>
      </c>
      <c r="BG741">
        <f t="shared" si="34"/>
        <v>-0.625</v>
      </c>
      <c r="BH741" t="str">
        <f t="shared" si="35"/>
        <v>COMPLY</v>
      </c>
      <c r="BI741" t="str">
        <f>VLOOKUP(H741,Sheet2!$A$1:$B$270,2,FALSE)</f>
        <v>SURABAYA UTARA</v>
      </c>
    </row>
    <row r="742" spans="1:61">
      <c r="A742">
        <v>741</v>
      </c>
      <c r="B742">
        <v>1002582359</v>
      </c>
      <c r="C742">
        <v>3</v>
      </c>
      <c r="D742" t="s">
        <v>55</v>
      </c>
      <c r="E742">
        <v>5</v>
      </c>
      <c r="F742" t="s">
        <v>261</v>
      </c>
      <c r="G742" t="s">
        <v>123</v>
      </c>
      <c r="H742" t="s">
        <v>287</v>
      </c>
      <c r="I742" t="s">
        <v>212</v>
      </c>
      <c r="J742" t="s">
        <v>213</v>
      </c>
      <c r="K742" t="s">
        <v>149</v>
      </c>
      <c r="L742" t="s">
        <v>214</v>
      </c>
      <c r="M742" t="s">
        <v>2154</v>
      </c>
      <c r="N742" t="s">
        <v>215</v>
      </c>
      <c r="O742" s="57">
        <v>46276.477037037039</v>
      </c>
      <c r="P742" s="57">
        <v>46279.483043981483</v>
      </c>
      <c r="Q742">
        <v>69388280</v>
      </c>
      <c r="S742">
        <v>152401227042</v>
      </c>
      <c r="T742" t="s">
        <v>8226</v>
      </c>
      <c r="U742" t="s">
        <v>8236</v>
      </c>
      <c r="V742" t="s">
        <v>8237</v>
      </c>
      <c r="Z742">
        <v>112.72481759999999</v>
      </c>
      <c r="AA742">
        <v>-7.2152979000000004</v>
      </c>
      <c r="AB742" t="s">
        <v>8229</v>
      </c>
      <c r="AC742" t="s">
        <v>236</v>
      </c>
      <c r="AL742" t="s">
        <v>217</v>
      </c>
      <c r="AM742" t="s">
        <v>7669</v>
      </c>
      <c r="AN742" t="s">
        <v>6</v>
      </c>
      <c r="AO742" s="57">
        <v>46335.486041666663</v>
      </c>
      <c r="AP742" s="57">
        <v>46277.333333333336</v>
      </c>
      <c r="AQ742" t="s">
        <v>2172</v>
      </c>
      <c r="AR742" t="s">
        <v>14</v>
      </c>
      <c r="AS742" t="s">
        <v>271</v>
      </c>
      <c r="AT742" t="s">
        <v>230</v>
      </c>
      <c r="AV742" t="s">
        <v>8238</v>
      </c>
      <c r="AW742" t="s">
        <v>883</v>
      </c>
      <c r="AX742" t="s">
        <v>222</v>
      </c>
      <c r="BA742" s="57">
        <v>46277.333333333336</v>
      </c>
      <c r="BB742" t="s">
        <v>7669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str">
        <f>VLOOKUP(H742,Sheet2!$A$1:$B$270,2,FALSE)</f>
        <v>SURABAYA UTARA</v>
      </c>
    </row>
    <row r="743" spans="1:61">
      <c r="A743">
        <v>742</v>
      </c>
      <c r="B743">
        <v>1002568374</v>
      </c>
      <c r="C743">
        <v>3</v>
      </c>
      <c r="D743" t="s">
        <v>55</v>
      </c>
      <c r="E743">
        <v>5</v>
      </c>
      <c r="F743" t="s">
        <v>261</v>
      </c>
      <c r="G743" t="s">
        <v>123</v>
      </c>
      <c r="H743" t="s">
        <v>287</v>
      </c>
      <c r="I743" t="s">
        <v>212</v>
      </c>
      <c r="J743" t="s">
        <v>213</v>
      </c>
      <c r="K743" t="s">
        <v>149</v>
      </c>
      <c r="L743" t="s">
        <v>214</v>
      </c>
      <c r="M743" t="s">
        <v>2151</v>
      </c>
      <c r="N743" t="s">
        <v>215</v>
      </c>
      <c r="O743" s="57">
        <v>46267.691631944443</v>
      </c>
      <c r="P743" s="57">
        <v>46270.707766203705</v>
      </c>
      <c r="Q743">
        <v>69382545</v>
      </c>
      <c r="S743">
        <v>152401227605</v>
      </c>
      <c r="T743" t="s">
        <v>1795</v>
      </c>
      <c r="U743" t="s">
        <v>1796</v>
      </c>
      <c r="V743" t="s">
        <v>1797</v>
      </c>
      <c r="Z743">
        <v>112.7438654</v>
      </c>
      <c r="AA743">
        <v>-7.2420342</v>
      </c>
      <c r="AB743" t="s">
        <v>1798</v>
      </c>
      <c r="AC743" t="s">
        <v>236</v>
      </c>
      <c r="AL743" t="s">
        <v>217</v>
      </c>
      <c r="AM743" t="s">
        <v>1799</v>
      </c>
      <c r="AN743" t="s">
        <v>6</v>
      </c>
      <c r="AO743" s="57">
        <v>46062.694432870368</v>
      </c>
      <c r="AP743" s="57">
        <v>46269.458333333336</v>
      </c>
      <c r="AQ743" t="s">
        <v>2172</v>
      </c>
      <c r="AR743" t="s">
        <v>14</v>
      </c>
      <c r="AS743" t="s">
        <v>271</v>
      </c>
      <c r="AT743" t="s">
        <v>230</v>
      </c>
      <c r="AV743" t="s">
        <v>2153</v>
      </c>
      <c r="AW743" t="s">
        <v>885</v>
      </c>
      <c r="AX743" t="s">
        <v>222</v>
      </c>
      <c r="BA743" s="57">
        <v>46269.458333333336</v>
      </c>
      <c r="BB743" t="s">
        <v>1799</v>
      </c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str">
        <f>VLOOKUP(H743,Sheet2!$A$1:$B$270,2,FALSE)</f>
        <v>SURABAYA UTARA</v>
      </c>
    </row>
    <row r="744" spans="1:61">
      <c r="A744">
        <v>743</v>
      </c>
      <c r="B744">
        <v>1002573535</v>
      </c>
      <c r="C744">
        <v>3</v>
      </c>
      <c r="D744" t="s">
        <v>55</v>
      </c>
      <c r="E744">
        <v>5</v>
      </c>
      <c r="F744" t="s">
        <v>261</v>
      </c>
      <c r="G744" t="s">
        <v>123</v>
      </c>
      <c r="H744" t="s">
        <v>267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46271.479131944441</v>
      </c>
      <c r="P744" s="57">
        <v>46272.741111111114</v>
      </c>
      <c r="Q744">
        <v>69384744</v>
      </c>
      <c r="S744">
        <v>152407282288</v>
      </c>
      <c r="T744" t="s">
        <v>4323</v>
      </c>
      <c r="U744" t="s">
        <v>4324</v>
      </c>
      <c r="V744" t="s">
        <v>4325</v>
      </c>
      <c r="Z744">
        <v>112.77753490000001</v>
      </c>
      <c r="AA744">
        <v>-7.2357703000000004</v>
      </c>
      <c r="AB744" t="s">
        <v>4326</v>
      </c>
      <c r="AC744" t="s">
        <v>236</v>
      </c>
      <c r="AL744" t="s">
        <v>217</v>
      </c>
      <c r="AM744" t="s">
        <v>4327</v>
      </c>
      <c r="AN744" t="s">
        <v>6</v>
      </c>
      <c r="AO744" s="57">
        <v>46182.486087962963</v>
      </c>
      <c r="AP744" s="57">
        <v>46273.333333333336</v>
      </c>
      <c r="AR744" t="s">
        <v>218</v>
      </c>
      <c r="AS744" t="s">
        <v>123</v>
      </c>
      <c r="AT744" t="s">
        <v>230</v>
      </c>
      <c r="AU744">
        <v>20260907</v>
      </c>
      <c r="AV744" t="s">
        <v>221</v>
      </c>
      <c r="AW744" t="s">
        <v>885</v>
      </c>
      <c r="AX744" t="s">
        <v>222</v>
      </c>
      <c r="BA744" s="57">
        <v>46273.333333333336</v>
      </c>
      <c r="BB744" t="s">
        <v>4327</v>
      </c>
      <c r="BC744">
        <v>2026</v>
      </c>
      <c r="BD744">
        <v>9</v>
      </c>
      <c r="BE744">
        <v>7</v>
      </c>
      <c r="BF744" s="6">
        <f t="shared" si="33"/>
        <v>46272</v>
      </c>
      <c r="BG744">
        <f t="shared" si="34"/>
        <v>-1.3333333333357587</v>
      </c>
      <c r="BH744" t="str">
        <f t="shared" si="35"/>
        <v>COMPLY</v>
      </c>
      <c r="BI744" t="str">
        <f>VLOOKUP(H744,Sheet2!$A$1:$B$270,2,FALSE)</f>
        <v>SURABAYA UTARA</v>
      </c>
    </row>
    <row r="745" spans="1:61">
      <c r="A745">
        <v>744</v>
      </c>
      <c r="B745">
        <v>1002573762</v>
      </c>
      <c r="C745">
        <v>3</v>
      </c>
      <c r="D745" t="s">
        <v>55</v>
      </c>
      <c r="E745">
        <v>5</v>
      </c>
      <c r="F745" t="s">
        <v>261</v>
      </c>
      <c r="G745" t="s">
        <v>123</v>
      </c>
      <c r="H745" t="s">
        <v>267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46271.818703703706</v>
      </c>
      <c r="P745" s="57">
        <v>46272.647731481484</v>
      </c>
      <c r="Q745">
        <v>69384910</v>
      </c>
      <c r="S745">
        <v>152407282289</v>
      </c>
      <c r="T745" t="s">
        <v>4257</v>
      </c>
      <c r="U745" t="s">
        <v>4258</v>
      </c>
      <c r="V745" t="s">
        <v>4259</v>
      </c>
      <c r="Z745">
        <v>112.7929451</v>
      </c>
      <c r="AA745">
        <v>-7.2506075999999897</v>
      </c>
      <c r="AB745" t="s">
        <v>4260</v>
      </c>
      <c r="AC745" t="s">
        <v>236</v>
      </c>
      <c r="AL745" t="s">
        <v>217</v>
      </c>
      <c r="AM745" t="s">
        <v>4261</v>
      </c>
      <c r="AN745" t="s">
        <v>6</v>
      </c>
      <c r="AO745" s="57">
        <v>46182.819374999999</v>
      </c>
      <c r="AP745" s="57">
        <v>46273.333333333336</v>
      </c>
      <c r="AR745" t="s">
        <v>218</v>
      </c>
      <c r="AS745" t="s">
        <v>123</v>
      </c>
      <c r="AT745" t="s">
        <v>344</v>
      </c>
      <c r="AU745">
        <v>20260907</v>
      </c>
      <c r="AV745" t="s">
        <v>221</v>
      </c>
      <c r="AW745" t="s">
        <v>1657</v>
      </c>
      <c r="AX745" t="s">
        <v>222</v>
      </c>
      <c r="BA745" s="57">
        <v>46273.333333333336</v>
      </c>
      <c r="BB745" t="s">
        <v>4261</v>
      </c>
      <c r="BC745">
        <v>2026</v>
      </c>
      <c r="BD745">
        <v>9</v>
      </c>
      <c r="BE745">
        <v>7</v>
      </c>
      <c r="BF745" s="6">
        <f t="shared" si="33"/>
        <v>46272</v>
      </c>
      <c r="BG745">
        <f t="shared" si="34"/>
        <v>-1.3333333333357587</v>
      </c>
      <c r="BH745" t="str">
        <f t="shared" si="35"/>
        <v>COMPLY</v>
      </c>
      <c r="BI745" t="str">
        <f>VLOOKUP(H745,Sheet2!$A$1:$B$270,2,FALSE)</f>
        <v>SURABAYA UTARA</v>
      </c>
    </row>
    <row r="746" spans="1:61">
      <c r="A746">
        <v>745</v>
      </c>
      <c r="B746">
        <v>1002574875</v>
      </c>
      <c r="C746">
        <v>3</v>
      </c>
      <c r="D746" t="s">
        <v>55</v>
      </c>
      <c r="E746">
        <v>5</v>
      </c>
      <c r="F746" t="s">
        <v>261</v>
      </c>
      <c r="G746" t="s">
        <v>123</v>
      </c>
      <c r="H746" t="s">
        <v>267</v>
      </c>
      <c r="I746" t="s">
        <v>212</v>
      </c>
      <c r="J746" t="s">
        <v>213</v>
      </c>
      <c r="K746" t="s">
        <v>149</v>
      </c>
      <c r="M746" t="s">
        <v>76</v>
      </c>
      <c r="N746" t="s">
        <v>215</v>
      </c>
      <c r="O746" s="57">
        <v>46272.54755787037</v>
      </c>
      <c r="P746" s="57">
        <v>46272.632800925923</v>
      </c>
      <c r="Q746">
        <v>69384442</v>
      </c>
      <c r="R746">
        <v>3135963059</v>
      </c>
      <c r="S746">
        <v>152407282306</v>
      </c>
      <c r="T746" t="s">
        <v>4026</v>
      </c>
      <c r="U746" t="s">
        <v>4027</v>
      </c>
      <c r="V746" t="s">
        <v>4028</v>
      </c>
      <c r="Z746">
        <v>112.77670559000001</v>
      </c>
      <c r="AA746">
        <v>-7.2608013830000004</v>
      </c>
      <c r="AB746" t="s">
        <v>4029</v>
      </c>
      <c r="AC746" t="s">
        <v>216</v>
      </c>
      <c r="AL746" t="s">
        <v>217</v>
      </c>
      <c r="AM746" t="s">
        <v>4030</v>
      </c>
      <c r="AN746" t="s">
        <v>6</v>
      </c>
      <c r="AO746" s="57">
        <v>46212.548761574071</v>
      </c>
      <c r="AR746" t="s">
        <v>218</v>
      </c>
      <c r="AS746" t="s">
        <v>123</v>
      </c>
      <c r="AT746" t="s">
        <v>230</v>
      </c>
      <c r="AU746">
        <v>20260907</v>
      </c>
      <c r="AV746" t="s">
        <v>221</v>
      </c>
      <c r="AW746" t="s">
        <v>585</v>
      </c>
      <c r="AX746" t="s">
        <v>222</v>
      </c>
      <c r="BA746" s="57">
        <v>46272.291666666664</v>
      </c>
      <c r="BB746" t="s">
        <v>4030</v>
      </c>
      <c r="BC746">
        <v>2026</v>
      </c>
      <c r="BD746">
        <v>9</v>
      </c>
      <c r="BE746">
        <v>7</v>
      </c>
      <c r="BF746" s="6">
        <f t="shared" si="33"/>
        <v>46272</v>
      </c>
      <c r="BG746">
        <f t="shared" si="34"/>
        <v>-0.29166666666424135</v>
      </c>
      <c r="BH746" t="str">
        <f t="shared" si="35"/>
        <v>COMPLY</v>
      </c>
      <c r="BI746" t="str">
        <f>VLOOKUP(H746,Sheet2!$A$1:$B$270,2,FALSE)</f>
        <v>SURABAYA UTARA</v>
      </c>
    </row>
    <row r="747" spans="1:61">
      <c r="A747">
        <v>746</v>
      </c>
      <c r="B747">
        <v>1002585508</v>
      </c>
      <c r="C747">
        <v>3</v>
      </c>
      <c r="D747" t="s">
        <v>55</v>
      </c>
      <c r="E747">
        <v>5</v>
      </c>
      <c r="F747" t="s">
        <v>261</v>
      </c>
      <c r="G747" t="s">
        <v>123</v>
      </c>
      <c r="H747" t="s">
        <v>267</v>
      </c>
      <c r="I747" t="s">
        <v>212</v>
      </c>
      <c r="J747" t="s">
        <v>213</v>
      </c>
      <c r="K747" t="s">
        <v>149</v>
      </c>
      <c r="M747" t="s">
        <v>76</v>
      </c>
      <c r="N747" t="s">
        <v>215</v>
      </c>
      <c r="O747" s="57">
        <v>46279.399537037039</v>
      </c>
      <c r="P747" s="57">
        <v>46279.526064814818</v>
      </c>
      <c r="Q747">
        <v>69384185</v>
      </c>
      <c r="S747">
        <v>152407282367</v>
      </c>
      <c r="T747" t="s">
        <v>3642</v>
      </c>
      <c r="U747" t="s">
        <v>8239</v>
      </c>
      <c r="V747" t="s">
        <v>8240</v>
      </c>
      <c r="Z747">
        <v>112.77120574</v>
      </c>
      <c r="AA747">
        <v>-7.2492049569999999</v>
      </c>
      <c r="AB747" t="s">
        <v>3645</v>
      </c>
      <c r="AC747" t="s">
        <v>229</v>
      </c>
      <c r="AL747" t="s">
        <v>217</v>
      </c>
      <c r="AM747" t="s">
        <v>8241</v>
      </c>
      <c r="AN747" t="s">
        <v>6</v>
      </c>
      <c r="AO747" t="s">
        <v>8242</v>
      </c>
      <c r="AR747" t="s">
        <v>218</v>
      </c>
      <c r="AS747" t="s">
        <v>123</v>
      </c>
      <c r="AT747" t="s">
        <v>552</v>
      </c>
      <c r="AU747">
        <v>20260914</v>
      </c>
      <c r="AV747" t="s">
        <v>221</v>
      </c>
      <c r="AW747" t="s">
        <v>8243</v>
      </c>
      <c r="AX747" t="s">
        <v>222</v>
      </c>
      <c r="BA747" s="57">
        <v>46279.291666666664</v>
      </c>
      <c r="BB747" t="s">
        <v>8241</v>
      </c>
      <c r="BC747">
        <v>2026</v>
      </c>
      <c r="BD747">
        <v>9</v>
      </c>
      <c r="BE747">
        <v>14</v>
      </c>
      <c r="BF747" s="6">
        <f t="shared" si="33"/>
        <v>46279</v>
      </c>
      <c r="BG747">
        <f t="shared" si="34"/>
        <v>-0.29166666666424135</v>
      </c>
      <c r="BH747" t="str">
        <f t="shared" si="35"/>
        <v>COMPLY</v>
      </c>
      <c r="BI747" t="str">
        <f>VLOOKUP(H747,Sheet2!$A$1:$B$270,2,FALSE)</f>
        <v>SURABAYA UTARA</v>
      </c>
    </row>
    <row r="748" spans="1:61">
      <c r="A748">
        <v>747</v>
      </c>
      <c r="B748">
        <v>1002568550</v>
      </c>
      <c r="C748">
        <v>3</v>
      </c>
      <c r="D748" t="s">
        <v>55</v>
      </c>
      <c r="E748">
        <v>5</v>
      </c>
      <c r="F748" t="s">
        <v>261</v>
      </c>
      <c r="G748" t="s">
        <v>123</v>
      </c>
      <c r="H748" t="s">
        <v>267</v>
      </c>
      <c r="I748" t="s">
        <v>212</v>
      </c>
      <c r="J748" t="s">
        <v>213</v>
      </c>
      <c r="K748" t="s">
        <v>149</v>
      </c>
      <c r="L748" t="s">
        <v>214</v>
      </c>
      <c r="M748" t="s">
        <v>2154</v>
      </c>
      <c r="N748" t="s">
        <v>215</v>
      </c>
      <c r="O748" s="57">
        <v>46267.758981481478</v>
      </c>
      <c r="P748" s="57">
        <v>46268.482986111114</v>
      </c>
      <c r="Q748">
        <v>69382627</v>
      </c>
      <c r="S748">
        <v>152407281983</v>
      </c>
      <c r="T748" t="s">
        <v>1550</v>
      </c>
      <c r="U748" t="s">
        <v>1551</v>
      </c>
      <c r="V748" t="s">
        <v>1552</v>
      </c>
      <c r="Z748">
        <v>112.7640701</v>
      </c>
      <c r="AA748">
        <v>-7.2579474999999896</v>
      </c>
      <c r="AB748" t="s">
        <v>1553</v>
      </c>
      <c r="AC748" t="s">
        <v>236</v>
      </c>
      <c r="AL748" t="s">
        <v>217</v>
      </c>
      <c r="AM748" t="s">
        <v>1554</v>
      </c>
      <c r="AN748" t="s">
        <v>6</v>
      </c>
      <c r="AO748" s="57">
        <v>46062.767453703702</v>
      </c>
      <c r="AP748" s="57">
        <v>46268.625</v>
      </c>
      <c r="AR748" t="s">
        <v>14</v>
      </c>
      <c r="AS748" t="s">
        <v>123</v>
      </c>
      <c r="AT748" t="s">
        <v>230</v>
      </c>
      <c r="AV748" t="s">
        <v>2986</v>
      </c>
      <c r="AW748" t="s">
        <v>889</v>
      </c>
      <c r="AX748" t="s">
        <v>222</v>
      </c>
      <c r="BA748" s="57">
        <v>46268.625</v>
      </c>
      <c r="BB748" t="s">
        <v>1554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str">
        <f>VLOOKUP(H748,Sheet2!$A$1:$B$270,2,FALSE)</f>
        <v>SURABAYA UTARA</v>
      </c>
    </row>
    <row r="749" spans="1:61">
      <c r="A749">
        <v>748</v>
      </c>
      <c r="B749">
        <v>1002572573</v>
      </c>
      <c r="C749">
        <v>3</v>
      </c>
      <c r="D749" t="s">
        <v>55</v>
      </c>
      <c r="E749">
        <v>5</v>
      </c>
      <c r="F749" t="s">
        <v>261</v>
      </c>
      <c r="G749" t="s">
        <v>123</v>
      </c>
      <c r="H749" t="s">
        <v>267</v>
      </c>
      <c r="I749" t="s">
        <v>212</v>
      </c>
      <c r="J749" t="s">
        <v>213</v>
      </c>
      <c r="K749" t="s">
        <v>149</v>
      </c>
      <c r="M749" t="s">
        <v>2154</v>
      </c>
      <c r="N749" t="s">
        <v>215</v>
      </c>
      <c r="O749" s="57">
        <v>46269.718564814815</v>
      </c>
      <c r="P749" s="57">
        <v>46279.399525462963</v>
      </c>
      <c r="Q749">
        <v>69384185</v>
      </c>
      <c r="S749">
        <v>152407282270</v>
      </c>
      <c r="T749" t="s">
        <v>3642</v>
      </c>
      <c r="U749" t="s">
        <v>3643</v>
      </c>
      <c r="V749" t="s">
        <v>3644</v>
      </c>
      <c r="Z749">
        <v>112.77193509999999</v>
      </c>
      <c r="AA749">
        <v>-7.2501433000000004</v>
      </c>
      <c r="AB749" t="s">
        <v>3645</v>
      </c>
      <c r="AC749" t="s">
        <v>229</v>
      </c>
      <c r="AL749" t="s">
        <v>217</v>
      </c>
      <c r="AM749" t="s">
        <v>3646</v>
      </c>
      <c r="AN749" t="s">
        <v>6</v>
      </c>
      <c r="AO749" s="57">
        <v>46121.725937499999</v>
      </c>
      <c r="AP749" s="57">
        <v>46271.458333333336</v>
      </c>
      <c r="AQ749" t="s">
        <v>2172</v>
      </c>
      <c r="AR749" t="s">
        <v>14</v>
      </c>
      <c r="AS749" t="s">
        <v>123</v>
      </c>
      <c r="AT749" t="s">
        <v>552</v>
      </c>
      <c r="AV749" t="s">
        <v>8244</v>
      </c>
      <c r="AW749" t="s">
        <v>3647</v>
      </c>
      <c r="AX749" t="s">
        <v>222</v>
      </c>
      <c r="BA749" s="57">
        <v>46271.458333333336</v>
      </c>
      <c r="BB749" t="s">
        <v>3646</v>
      </c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str">
        <f>VLOOKUP(H749,Sheet2!$A$1:$B$270,2,FALSE)</f>
        <v>SURABAYA UTARA</v>
      </c>
    </row>
    <row r="750" spans="1:61">
      <c r="A750">
        <v>749</v>
      </c>
      <c r="B750">
        <v>1002573008</v>
      </c>
      <c r="C750">
        <v>3</v>
      </c>
      <c r="D750" t="s">
        <v>55</v>
      </c>
      <c r="E750">
        <v>5</v>
      </c>
      <c r="F750" t="s">
        <v>261</v>
      </c>
      <c r="G750" t="s">
        <v>123</v>
      </c>
      <c r="H750" t="s">
        <v>267</v>
      </c>
      <c r="I750" t="s">
        <v>212</v>
      </c>
      <c r="J750" t="s">
        <v>213</v>
      </c>
      <c r="K750" t="s">
        <v>149</v>
      </c>
      <c r="L750" t="s">
        <v>1748</v>
      </c>
      <c r="M750" t="s">
        <v>2154</v>
      </c>
      <c r="N750" t="s">
        <v>215</v>
      </c>
      <c r="O750" s="57">
        <v>46270.514548611114</v>
      </c>
      <c r="P750" s="57">
        <v>46272.54755787037</v>
      </c>
      <c r="Q750">
        <v>69384442</v>
      </c>
      <c r="R750">
        <v>3135963059</v>
      </c>
      <c r="S750">
        <v>152407282283</v>
      </c>
      <c r="T750" t="s">
        <v>4026</v>
      </c>
      <c r="U750" t="s">
        <v>5477</v>
      </c>
      <c r="V750" t="s">
        <v>5478</v>
      </c>
      <c r="Z750">
        <v>112.77624400000001</v>
      </c>
      <c r="AA750">
        <v>-7.2608175999999904</v>
      </c>
      <c r="AB750" t="s">
        <v>4029</v>
      </c>
      <c r="AC750" t="s">
        <v>216</v>
      </c>
      <c r="AL750" t="s">
        <v>217</v>
      </c>
      <c r="AM750" t="s">
        <v>5479</v>
      </c>
      <c r="AN750" t="s">
        <v>6</v>
      </c>
      <c r="AO750" s="57">
        <v>46151.517546296294</v>
      </c>
      <c r="AP750" s="57">
        <v>46271.458333333336</v>
      </c>
      <c r="AQ750" t="s">
        <v>2172</v>
      </c>
      <c r="AR750" t="s">
        <v>14</v>
      </c>
      <c r="AS750" t="s">
        <v>123</v>
      </c>
      <c r="AT750" t="s">
        <v>230</v>
      </c>
      <c r="AV750" t="s">
        <v>5480</v>
      </c>
      <c r="AW750" t="s">
        <v>4983</v>
      </c>
      <c r="AX750" t="s">
        <v>222</v>
      </c>
      <c r="BA750" s="57">
        <v>46271.458333333336</v>
      </c>
      <c r="BB750" t="s">
        <v>5479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SURABAYA UTARA</v>
      </c>
    </row>
    <row r="751" spans="1:61">
      <c r="A751">
        <v>750</v>
      </c>
      <c r="B751">
        <v>1002576957</v>
      </c>
      <c r="C751">
        <v>3</v>
      </c>
      <c r="D751" t="s">
        <v>55</v>
      </c>
      <c r="E751">
        <v>5</v>
      </c>
      <c r="F751" t="s">
        <v>261</v>
      </c>
      <c r="G751" t="s">
        <v>123</v>
      </c>
      <c r="H751" t="s">
        <v>267</v>
      </c>
      <c r="I751" t="s">
        <v>212</v>
      </c>
      <c r="J751" t="s">
        <v>213</v>
      </c>
      <c r="K751" t="s">
        <v>149</v>
      </c>
      <c r="L751" t="s">
        <v>214</v>
      </c>
      <c r="M751" t="s">
        <v>2151</v>
      </c>
      <c r="N751" t="s">
        <v>215</v>
      </c>
      <c r="O751" s="57">
        <v>46273.5624537037</v>
      </c>
      <c r="P751" s="57">
        <v>46280.545763888891</v>
      </c>
      <c r="Q751">
        <v>69386085</v>
      </c>
      <c r="S751">
        <v>152407282324</v>
      </c>
      <c r="T751" t="s">
        <v>3501</v>
      </c>
      <c r="U751" t="s">
        <v>3502</v>
      </c>
      <c r="V751" t="s">
        <v>3503</v>
      </c>
      <c r="Z751">
        <v>112.7982543</v>
      </c>
      <c r="AA751">
        <v>-7.2505226999999897</v>
      </c>
      <c r="AB751" t="s">
        <v>3504</v>
      </c>
      <c r="AC751" t="s">
        <v>236</v>
      </c>
      <c r="AL751" t="s">
        <v>217</v>
      </c>
      <c r="AM751" t="s">
        <v>3505</v>
      </c>
      <c r="AN751" t="s">
        <v>6</v>
      </c>
      <c r="AO751" s="57">
        <v>46243.569351851853</v>
      </c>
      <c r="AP751" s="57">
        <v>46274.458333333336</v>
      </c>
      <c r="AQ751" t="s">
        <v>2155</v>
      </c>
      <c r="AR751" t="s">
        <v>14</v>
      </c>
      <c r="AS751" t="s">
        <v>123</v>
      </c>
      <c r="AT751" t="s">
        <v>230</v>
      </c>
      <c r="AV751" t="s">
        <v>2153</v>
      </c>
      <c r="AW751" t="s">
        <v>886</v>
      </c>
      <c r="AX751" t="s">
        <v>222</v>
      </c>
      <c r="BA751" s="57">
        <v>46274.458333333336</v>
      </c>
      <c r="BB751" t="s">
        <v>3505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str">
        <f>VLOOKUP(H751,Sheet2!$A$1:$B$270,2,FALSE)</f>
        <v>SURABAYA UTARA</v>
      </c>
    </row>
    <row r="752" spans="1:61">
      <c r="A752">
        <v>751</v>
      </c>
      <c r="B752">
        <v>1002585016</v>
      </c>
      <c r="C752">
        <v>3</v>
      </c>
      <c r="D752" t="s">
        <v>55</v>
      </c>
      <c r="E752">
        <v>5</v>
      </c>
      <c r="F752" t="s">
        <v>261</v>
      </c>
      <c r="G752" t="s">
        <v>123</v>
      </c>
      <c r="H752" t="s">
        <v>267</v>
      </c>
      <c r="I752" t="s">
        <v>212</v>
      </c>
      <c r="J752" t="s">
        <v>213</v>
      </c>
      <c r="K752" t="s">
        <v>149</v>
      </c>
      <c r="M752" t="s">
        <v>2151</v>
      </c>
      <c r="N752" t="s">
        <v>215</v>
      </c>
      <c r="O752" s="57">
        <v>46278.68509259259</v>
      </c>
      <c r="P752" s="57">
        <v>46279.378680555557</v>
      </c>
      <c r="Q752">
        <v>69384185</v>
      </c>
      <c r="S752">
        <v>152407282361</v>
      </c>
      <c r="T752" t="s">
        <v>3642</v>
      </c>
      <c r="U752" t="s">
        <v>8239</v>
      </c>
      <c r="V752" t="s">
        <v>8245</v>
      </c>
      <c r="Z752">
        <v>112.77120574</v>
      </c>
      <c r="AA752">
        <v>-7.2492049569999999</v>
      </c>
      <c r="AB752" t="s">
        <v>3645</v>
      </c>
      <c r="AC752" t="s">
        <v>229</v>
      </c>
      <c r="AL752" t="s">
        <v>217</v>
      </c>
      <c r="AM752" t="s">
        <v>8241</v>
      </c>
      <c r="AN752" t="s">
        <v>6</v>
      </c>
      <c r="AO752" t="s">
        <v>8246</v>
      </c>
      <c r="AQ752" t="s">
        <v>2172</v>
      </c>
      <c r="AR752" t="s">
        <v>14</v>
      </c>
      <c r="AS752" t="s">
        <v>123</v>
      </c>
      <c r="AT752" t="s">
        <v>552</v>
      </c>
      <c r="AV752" t="s">
        <v>2153</v>
      </c>
      <c r="AW752" t="s">
        <v>8247</v>
      </c>
      <c r="AX752" t="s">
        <v>222</v>
      </c>
      <c r="BA752" s="57">
        <v>46278.291666666664</v>
      </c>
      <c r="BB752" t="s">
        <v>8241</v>
      </c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str">
        <f>VLOOKUP(H752,Sheet2!$A$1:$B$270,2,FALSE)</f>
        <v>SURABAYA UTARA</v>
      </c>
    </row>
    <row r="753" spans="1:61">
      <c r="A753">
        <v>752</v>
      </c>
      <c r="B753">
        <v>1002589622</v>
      </c>
      <c r="C753">
        <v>3</v>
      </c>
      <c r="D753" t="s">
        <v>55</v>
      </c>
      <c r="E753">
        <v>5</v>
      </c>
      <c r="F753" t="s">
        <v>261</v>
      </c>
      <c r="G753" t="s">
        <v>123</v>
      </c>
      <c r="H753" t="s">
        <v>267</v>
      </c>
      <c r="I753" t="s">
        <v>212</v>
      </c>
      <c r="J753" t="s">
        <v>213</v>
      </c>
      <c r="K753" t="s">
        <v>149</v>
      </c>
      <c r="L753" t="s">
        <v>214</v>
      </c>
      <c r="M753" t="s">
        <v>239</v>
      </c>
      <c r="N753" t="s">
        <v>215</v>
      </c>
      <c r="O753" s="57">
        <v>46280.63958333333</v>
      </c>
      <c r="P753" s="57">
        <v>46280.64167824074</v>
      </c>
      <c r="Q753">
        <v>69390906</v>
      </c>
      <c r="S753">
        <v>152407282384</v>
      </c>
      <c r="T753" t="s">
        <v>8248</v>
      </c>
      <c r="U753" t="s">
        <v>8249</v>
      </c>
      <c r="V753" t="s">
        <v>8250</v>
      </c>
      <c r="Z753">
        <v>112.7749712</v>
      </c>
      <c r="AA753">
        <v>-7.2490118999999904</v>
      </c>
      <c r="AB753" t="s">
        <v>8251</v>
      </c>
      <c r="AC753" t="s">
        <v>236</v>
      </c>
      <c r="AL753" t="s">
        <v>217</v>
      </c>
      <c r="AM753" t="s">
        <v>8252</v>
      </c>
      <c r="AN753" t="s">
        <v>6</v>
      </c>
      <c r="AO753" t="s">
        <v>7271</v>
      </c>
      <c r="AP753" s="57">
        <v>46281.625</v>
      </c>
      <c r="AR753" t="s">
        <v>240</v>
      </c>
      <c r="AS753" t="s">
        <v>123</v>
      </c>
      <c r="AT753" t="s">
        <v>230</v>
      </c>
      <c r="AV753" t="s">
        <v>239</v>
      </c>
      <c r="AW753" t="s">
        <v>7437</v>
      </c>
      <c r="AX753" t="s">
        <v>222</v>
      </c>
      <c r="BA753" s="57">
        <v>46281.625</v>
      </c>
      <c r="BB753" t="s">
        <v>8252</v>
      </c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str">
        <f>VLOOKUP(H753,Sheet2!$A$1:$B$270,2,FALSE)</f>
        <v>SURABAYA UTARA</v>
      </c>
    </row>
    <row r="754" spans="1:61">
      <c r="A754">
        <v>753</v>
      </c>
      <c r="B754">
        <v>1002570665</v>
      </c>
      <c r="C754">
        <v>3</v>
      </c>
      <c r="D754" t="s">
        <v>55</v>
      </c>
      <c r="E754">
        <v>5</v>
      </c>
      <c r="F754" t="s">
        <v>261</v>
      </c>
      <c r="G754" t="s">
        <v>123</v>
      </c>
      <c r="H754" t="s">
        <v>267</v>
      </c>
      <c r="I754" t="s">
        <v>212</v>
      </c>
      <c r="J754" t="s">
        <v>213</v>
      </c>
      <c r="K754" t="s">
        <v>149</v>
      </c>
      <c r="L754" t="s">
        <v>214</v>
      </c>
      <c r="M754" t="s">
        <v>559</v>
      </c>
      <c r="N754" t="s">
        <v>215</v>
      </c>
      <c r="O754" s="57">
        <v>46268.775659722225</v>
      </c>
      <c r="P754" s="57">
        <v>46269.495856481481</v>
      </c>
      <c r="Q754">
        <v>69383511</v>
      </c>
      <c r="S754">
        <v>152407281666</v>
      </c>
      <c r="T754" t="s">
        <v>2451</v>
      </c>
      <c r="U754" t="s">
        <v>2452</v>
      </c>
      <c r="V754" t="s">
        <v>2453</v>
      </c>
      <c r="Z754">
        <v>112.78979200000001</v>
      </c>
      <c r="AA754">
        <v>-7.2524105999999904</v>
      </c>
      <c r="AB754" t="s">
        <v>2454</v>
      </c>
      <c r="AC754" t="s">
        <v>216</v>
      </c>
      <c r="AL754" t="s">
        <v>217</v>
      </c>
      <c r="AM754" t="s">
        <v>2455</v>
      </c>
      <c r="AN754" t="s">
        <v>6</v>
      </c>
      <c r="AO754" s="57">
        <v>46090.777800925927</v>
      </c>
      <c r="AP754" s="57">
        <v>46274.333333333336</v>
      </c>
      <c r="AR754" t="s">
        <v>548</v>
      </c>
      <c r="AS754" t="s">
        <v>123</v>
      </c>
      <c r="AT754" t="s">
        <v>230</v>
      </c>
      <c r="AV754" t="s">
        <v>846</v>
      </c>
      <c r="AW754" t="s">
        <v>2456</v>
      </c>
      <c r="AX754" t="s">
        <v>222</v>
      </c>
      <c r="BA754" s="57">
        <v>46274.333333333336</v>
      </c>
      <c r="BB754" t="s">
        <v>2455</v>
      </c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str">
        <f>VLOOKUP(H754,Sheet2!$A$1:$B$270,2,FALSE)</f>
        <v>SURABAYA UTARA</v>
      </c>
    </row>
    <row r="755" spans="1:61">
      <c r="A755">
        <v>754</v>
      </c>
      <c r="B755">
        <v>1002580492</v>
      </c>
      <c r="C755">
        <v>3</v>
      </c>
      <c r="D755" t="s">
        <v>55</v>
      </c>
      <c r="E755">
        <v>5</v>
      </c>
      <c r="F755" t="s">
        <v>261</v>
      </c>
      <c r="G755" t="s">
        <v>123</v>
      </c>
      <c r="H755" t="s">
        <v>385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46275.48746527778</v>
      </c>
      <c r="P755" s="57">
        <v>46275.818310185183</v>
      </c>
      <c r="Q755">
        <v>69387563</v>
      </c>
      <c r="S755">
        <v>152404213551</v>
      </c>
      <c r="T755" t="s">
        <v>6999</v>
      </c>
      <c r="U755" t="s">
        <v>7000</v>
      </c>
      <c r="V755" t="s">
        <v>7001</v>
      </c>
      <c r="Z755">
        <v>112.74922599999999</v>
      </c>
      <c r="AA755">
        <v>-7.242737</v>
      </c>
      <c r="AB755" t="s">
        <v>7002</v>
      </c>
      <c r="AC755" t="s">
        <v>216</v>
      </c>
      <c r="AL755" t="s">
        <v>217</v>
      </c>
      <c r="AM755" t="s">
        <v>7003</v>
      </c>
      <c r="AN755" t="s">
        <v>6</v>
      </c>
      <c r="AO755" s="57">
        <v>46304.49658564815</v>
      </c>
      <c r="AP755" s="57">
        <v>46276.416666666664</v>
      </c>
      <c r="AR755" t="s">
        <v>218</v>
      </c>
      <c r="AS755" t="s">
        <v>538</v>
      </c>
      <c r="AT755" t="s">
        <v>344</v>
      </c>
      <c r="AU755">
        <v>20260910</v>
      </c>
      <c r="AV755" t="s">
        <v>221</v>
      </c>
      <c r="AW755" t="s">
        <v>1898</v>
      </c>
      <c r="AX755" t="s">
        <v>222</v>
      </c>
      <c r="BA755" s="57">
        <v>46276.416666666664</v>
      </c>
      <c r="BB755" t="s">
        <v>7003</v>
      </c>
      <c r="BC755">
        <v>2026</v>
      </c>
      <c r="BD755">
        <v>9</v>
      </c>
      <c r="BE755">
        <v>10</v>
      </c>
      <c r="BF755" s="6">
        <f t="shared" si="33"/>
        <v>46275</v>
      </c>
      <c r="BG755">
        <f t="shared" si="34"/>
        <v>-1.4166666666642413</v>
      </c>
      <c r="BH755" t="str">
        <f t="shared" si="35"/>
        <v>COMPLY</v>
      </c>
      <c r="BI755" t="str">
        <f>VLOOKUP(H755,Sheet2!$A$1:$B$270,2,FALSE)</f>
        <v>SURABAYA UTARA</v>
      </c>
    </row>
    <row r="756" spans="1:61">
      <c r="A756">
        <v>755</v>
      </c>
      <c r="B756">
        <v>1002581837</v>
      </c>
      <c r="C756">
        <v>3</v>
      </c>
      <c r="D756" t="s">
        <v>55</v>
      </c>
      <c r="E756">
        <v>5</v>
      </c>
      <c r="F756" t="s">
        <v>261</v>
      </c>
      <c r="G756" t="s">
        <v>123</v>
      </c>
      <c r="H756" t="s">
        <v>385</v>
      </c>
      <c r="I756" t="s">
        <v>212</v>
      </c>
      <c r="J756" t="s">
        <v>213</v>
      </c>
      <c r="K756" t="s">
        <v>149</v>
      </c>
      <c r="M756" t="s">
        <v>76</v>
      </c>
      <c r="N756" t="s">
        <v>215</v>
      </c>
      <c r="O756" s="57">
        <v>46276.370370370372</v>
      </c>
      <c r="P756" s="57">
        <v>46276.503460648149</v>
      </c>
      <c r="Q756">
        <v>69385240</v>
      </c>
      <c r="S756">
        <v>152404213580</v>
      </c>
      <c r="T756" t="s">
        <v>3694</v>
      </c>
      <c r="U756" t="s">
        <v>8253</v>
      </c>
      <c r="V756" t="s">
        <v>8254</v>
      </c>
      <c r="Z756">
        <v>112.749368</v>
      </c>
      <c r="AA756">
        <v>-7.2392719999999997</v>
      </c>
      <c r="AB756" t="s">
        <v>3697</v>
      </c>
      <c r="AC756" t="s">
        <v>229</v>
      </c>
      <c r="AL756" t="s">
        <v>217</v>
      </c>
      <c r="AM756" t="s">
        <v>8255</v>
      </c>
      <c r="AN756" t="s">
        <v>6</v>
      </c>
      <c r="AO756" s="57">
        <v>46335.371504629627</v>
      </c>
      <c r="AR756" t="s">
        <v>218</v>
      </c>
      <c r="AS756" t="s">
        <v>538</v>
      </c>
      <c r="AT756" t="s">
        <v>230</v>
      </c>
      <c r="AU756">
        <v>20260911</v>
      </c>
      <c r="AV756" t="s">
        <v>221</v>
      </c>
      <c r="AW756" t="s">
        <v>545</v>
      </c>
      <c r="AX756" t="s">
        <v>222</v>
      </c>
      <c r="BA756" s="57">
        <v>46276.291666666664</v>
      </c>
      <c r="BB756" t="s">
        <v>8255</v>
      </c>
      <c r="BC756">
        <v>2026</v>
      </c>
      <c r="BD756">
        <v>9</v>
      </c>
      <c r="BE756">
        <v>11</v>
      </c>
      <c r="BF756" s="6">
        <f t="shared" si="33"/>
        <v>46276</v>
      </c>
      <c r="BG756">
        <f t="shared" si="34"/>
        <v>-0.29166666666424135</v>
      </c>
      <c r="BH756" t="str">
        <f t="shared" si="35"/>
        <v>COMPLY</v>
      </c>
      <c r="BI756" t="str">
        <f>VLOOKUP(H756,Sheet2!$A$1:$B$270,2,FALSE)</f>
        <v>SURABAYA UTARA</v>
      </c>
    </row>
    <row r="757" spans="1:61">
      <c r="A757">
        <v>756</v>
      </c>
      <c r="B757">
        <v>1002585010</v>
      </c>
      <c r="C757">
        <v>3</v>
      </c>
      <c r="D757" t="s">
        <v>55</v>
      </c>
      <c r="E757">
        <v>5</v>
      </c>
      <c r="F757" t="s">
        <v>261</v>
      </c>
      <c r="G757" t="s">
        <v>123</v>
      </c>
      <c r="H757" t="s">
        <v>385</v>
      </c>
      <c r="I757" t="s">
        <v>212</v>
      </c>
      <c r="J757" t="s">
        <v>213</v>
      </c>
      <c r="K757" t="s">
        <v>149</v>
      </c>
      <c r="M757" t="s">
        <v>76</v>
      </c>
      <c r="N757" t="s">
        <v>215</v>
      </c>
      <c r="O757" s="57">
        <v>46278.675543981481</v>
      </c>
      <c r="P757" s="57">
        <v>46278.756793981483</v>
      </c>
      <c r="Q757">
        <v>69387598</v>
      </c>
      <c r="S757">
        <v>152404213645</v>
      </c>
      <c r="T757" t="s">
        <v>6751</v>
      </c>
      <c r="U757" t="s">
        <v>8256</v>
      </c>
      <c r="V757" t="s">
        <v>8257</v>
      </c>
      <c r="Z757">
        <v>112.763609504028</v>
      </c>
      <c r="AA757">
        <v>-7.2277021429229196</v>
      </c>
      <c r="AB757" t="s">
        <v>6754</v>
      </c>
      <c r="AC757" t="s">
        <v>229</v>
      </c>
      <c r="AL757" t="s">
        <v>217</v>
      </c>
      <c r="AM757" t="s">
        <v>8258</v>
      </c>
      <c r="AN757" t="s">
        <v>6</v>
      </c>
      <c r="AO757" t="s">
        <v>8259</v>
      </c>
      <c r="AR757" t="s">
        <v>218</v>
      </c>
      <c r="AS757" t="s">
        <v>538</v>
      </c>
      <c r="AT757" t="s">
        <v>344</v>
      </c>
      <c r="AU757">
        <v>20260913</v>
      </c>
      <c r="AV757" t="s">
        <v>221</v>
      </c>
      <c r="AW757" t="s">
        <v>3082</v>
      </c>
      <c r="AX757" t="s">
        <v>222</v>
      </c>
      <c r="BA757" s="57">
        <v>46278.291666666664</v>
      </c>
      <c r="BB757" t="s">
        <v>8258</v>
      </c>
      <c r="BC757">
        <v>2026</v>
      </c>
      <c r="BD757">
        <v>9</v>
      </c>
      <c r="BE757">
        <v>13</v>
      </c>
      <c r="BF757" s="6">
        <f t="shared" si="33"/>
        <v>46278</v>
      </c>
      <c r="BG757">
        <f t="shared" si="34"/>
        <v>-0.29166666666424135</v>
      </c>
      <c r="BH757" t="str">
        <f t="shared" si="35"/>
        <v>COMPLY</v>
      </c>
      <c r="BI757" t="str">
        <f>VLOOKUP(H757,Sheet2!$A$1:$B$270,2,FALSE)</f>
        <v>SURABAYA UTARA</v>
      </c>
    </row>
    <row r="758" spans="1:61">
      <c r="A758">
        <v>757</v>
      </c>
      <c r="B758">
        <v>1002588347</v>
      </c>
      <c r="C758">
        <v>3</v>
      </c>
      <c r="D758" t="s">
        <v>55</v>
      </c>
      <c r="E758">
        <v>5</v>
      </c>
      <c r="F758" t="s">
        <v>261</v>
      </c>
      <c r="G758" t="s">
        <v>123</v>
      </c>
      <c r="H758" t="s">
        <v>385</v>
      </c>
      <c r="I758" t="s">
        <v>212</v>
      </c>
      <c r="J758" t="s">
        <v>213</v>
      </c>
      <c r="K758" t="s">
        <v>149</v>
      </c>
      <c r="M758" t="s">
        <v>76</v>
      </c>
      <c r="N758" t="s">
        <v>215</v>
      </c>
      <c r="O758" s="57">
        <v>46280.435393518521</v>
      </c>
      <c r="P758" s="57">
        <v>46280.751030092593</v>
      </c>
      <c r="Q758">
        <v>69390468</v>
      </c>
      <c r="S758">
        <v>152404214938</v>
      </c>
      <c r="T758" t="s">
        <v>8260</v>
      </c>
      <c r="U758" t="s">
        <v>8261</v>
      </c>
      <c r="V758" t="s">
        <v>8262</v>
      </c>
      <c r="Z758">
        <v>112.7466218</v>
      </c>
      <c r="AA758">
        <v>-7.2411164000000001</v>
      </c>
      <c r="AB758" t="s">
        <v>8263</v>
      </c>
      <c r="AC758" t="s">
        <v>229</v>
      </c>
      <c r="AL758" t="s">
        <v>217</v>
      </c>
      <c r="AM758" t="s">
        <v>8264</v>
      </c>
      <c r="AN758" t="s">
        <v>6</v>
      </c>
      <c r="AO758" t="s">
        <v>7431</v>
      </c>
      <c r="AP758" s="57">
        <v>46281.458333333336</v>
      </c>
      <c r="AR758" t="s">
        <v>218</v>
      </c>
      <c r="AS758" t="s">
        <v>538</v>
      </c>
      <c r="AT758" t="s">
        <v>344</v>
      </c>
      <c r="AU758">
        <v>20260915</v>
      </c>
      <c r="AV758" t="s">
        <v>221</v>
      </c>
      <c r="AW758" t="s">
        <v>545</v>
      </c>
      <c r="AX758" t="s">
        <v>222</v>
      </c>
      <c r="BA758" s="57">
        <v>46281.458333333336</v>
      </c>
      <c r="BB758" t="s">
        <v>8264</v>
      </c>
      <c r="BC758">
        <v>2026</v>
      </c>
      <c r="BD758">
        <v>9</v>
      </c>
      <c r="BE758">
        <v>15</v>
      </c>
      <c r="BF758" s="6">
        <f t="shared" si="33"/>
        <v>46280</v>
      </c>
      <c r="BG758">
        <f t="shared" si="34"/>
        <v>-1.4583333333357587</v>
      </c>
      <c r="BH758" t="str">
        <f t="shared" si="35"/>
        <v>COMPLY</v>
      </c>
      <c r="BI758" t="str">
        <f>VLOOKUP(H758,Sheet2!$A$1:$B$270,2,FALSE)</f>
        <v>SURABAYA UTARA</v>
      </c>
    </row>
    <row r="759" spans="1:61">
      <c r="A759">
        <v>758</v>
      </c>
      <c r="B759">
        <v>1002574883</v>
      </c>
      <c r="C759">
        <v>3</v>
      </c>
      <c r="D759" t="s">
        <v>55</v>
      </c>
      <c r="E759">
        <v>5</v>
      </c>
      <c r="F759" t="s">
        <v>261</v>
      </c>
      <c r="G759" t="s">
        <v>123</v>
      </c>
      <c r="H759" t="s">
        <v>385</v>
      </c>
      <c r="I759" t="s">
        <v>212</v>
      </c>
      <c r="J759" t="s">
        <v>213</v>
      </c>
      <c r="K759" t="s">
        <v>149</v>
      </c>
      <c r="L759" t="s">
        <v>214</v>
      </c>
      <c r="M759" t="s">
        <v>2154</v>
      </c>
      <c r="N759" t="s">
        <v>215</v>
      </c>
      <c r="O759" s="57">
        <v>46272.54787037037</v>
      </c>
      <c r="P759" s="57">
        <v>46276.370358796295</v>
      </c>
      <c r="Q759">
        <v>69385240</v>
      </c>
      <c r="S759">
        <v>152404214395</v>
      </c>
      <c r="T759" t="s">
        <v>3694</v>
      </c>
      <c r="U759" t="s">
        <v>3695</v>
      </c>
      <c r="V759" t="s">
        <v>3696</v>
      </c>
      <c r="Z759">
        <v>112.7494061</v>
      </c>
      <c r="AA759">
        <v>-7.2393788999999904</v>
      </c>
      <c r="AB759" t="s">
        <v>3697</v>
      </c>
      <c r="AC759" t="s">
        <v>236</v>
      </c>
      <c r="AL759" t="s">
        <v>217</v>
      </c>
      <c r="AM759" t="s">
        <v>3698</v>
      </c>
      <c r="AN759" t="s">
        <v>6</v>
      </c>
      <c r="AO759" s="57">
        <v>46212.548761574071</v>
      </c>
      <c r="AP759" s="57">
        <v>46273.416666666664</v>
      </c>
      <c r="AQ759" t="s">
        <v>2172</v>
      </c>
      <c r="AR759" t="s">
        <v>14</v>
      </c>
      <c r="AS759" t="s">
        <v>538</v>
      </c>
      <c r="AT759" t="s">
        <v>230</v>
      </c>
      <c r="AV759" t="s">
        <v>8265</v>
      </c>
      <c r="AW759" t="s">
        <v>889</v>
      </c>
      <c r="AX759" t="s">
        <v>222</v>
      </c>
      <c r="BA759" s="57">
        <v>46273.416666666664</v>
      </c>
      <c r="BB759" t="s">
        <v>3698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SURABAYA UTARA</v>
      </c>
    </row>
    <row r="760" spans="1:61">
      <c r="A760">
        <v>759</v>
      </c>
      <c r="B760">
        <v>1002580603</v>
      </c>
      <c r="C760">
        <v>3</v>
      </c>
      <c r="D760" t="s">
        <v>55</v>
      </c>
      <c r="E760">
        <v>5</v>
      </c>
      <c r="F760" t="s">
        <v>261</v>
      </c>
      <c r="G760" t="s">
        <v>123</v>
      </c>
      <c r="H760" t="s">
        <v>385</v>
      </c>
      <c r="I760" t="s">
        <v>212</v>
      </c>
      <c r="J760" t="s">
        <v>213</v>
      </c>
      <c r="K760" t="s">
        <v>149</v>
      </c>
      <c r="L760" t="s">
        <v>214</v>
      </c>
      <c r="M760" t="s">
        <v>2154</v>
      </c>
      <c r="N760" t="s">
        <v>215</v>
      </c>
      <c r="O760" s="57">
        <v>46275.506215277775</v>
      </c>
      <c r="P760" s="57">
        <v>46278.675532407404</v>
      </c>
      <c r="Q760">
        <v>69387598</v>
      </c>
      <c r="S760">
        <v>152404213557</v>
      </c>
      <c r="T760" t="s">
        <v>6751</v>
      </c>
      <c r="U760" t="s">
        <v>6752</v>
      </c>
      <c r="V760" t="s">
        <v>6753</v>
      </c>
      <c r="Z760">
        <v>112.7638039</v>
      </c>
      <c r="AA760">
        <v>-7.2280384999999896</v>
      </c>
      <c r="AB760" t="s">
        <v>6754</v>
      </c>
      <c r="AC760" t="s">
        <v>236</v>
      </c>
      <c r="AL760" t="s">
        <v>217</v>
      </c>
      <c r="AM760" t="s">
        <v>6755</v>
      </c>
      <c r="AN760" t="s">
        <v>6</v>
      </c>
      <c r="AO760" s="57">
        <v>46304.506828703707</v>
      </c>
      <c r="AP760" s="57">
        <v>46276.416666666664</v>
      </c>
      <c r="AQ760" t="s">
        <v>2172</v>
      </c>
      <c r="AR760" t="s">
        <v>14</v>
      </c>
      <c r="AS760" t="s">
        <v>538</v>
      </c>
      <c r="AT760" t="s">
        <v>344</v>
      </c>
      <c r="AV760" t="s">
        <v>8266</v>
      </c>
      <c r="AW760" t="s">
        <v>1898</v>
      </c>
      <c r="AX760" t="s">
        <v>222</v>
      </c>
      <c r="BA760" s="57">
        <v>46276.416666666664</v>
      </c>
      <c r="BB760" t="s">
        <v>6755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str">
        <f>VLOOKUP(H760,Sheet2!$A$1:$B$270,2,FALSE)</f>
        <v>SURABAYA UTARA</v>
      </c>
    </row>
    <row r="761" spans="1:61">
      <c r="A761">
        <v>760</v>
      </c>
      <c r="B761">
        <v>1002581564</v>
      </c>
      <c r="C761">
        <v>3</v>
      </c>
      <c r="D761" t="s">
        <v>55</v>
      </c>
      <c r="E761">
        <v>5</v>
      </c>
      <c r="F761" t="s">
        <v>261</v>
      </c>
      <c r="G761" t="s">
        <v>123</v>
      </c>
      <c r="H761" t="s">
        <v>385</v>
      </c>
      <c r="I761" t="s">
        <v>212</v>
      </c>
      <c r="J761" t="s">
        <v>213</v>
      </c>
      <c r="K761" t="s">
        <v>149</v>
      </c>
      <c r="L761" t="s">
        <v>214</v>
      </c>
      <c r="M761" t="s">
        <v>2151</v>
      </c>
      <c r="N761" t="s">
        <v>215</v>
      </c>
      <c r="O761" s="57">
        <v>46275.724965277775</v>
      </c>
      <c r="P761" s="57">
        <v>46280.5546412037</v>
      </c>
      <c r="Q761">
        <v>69387969</v>
      </c>
      <c r="S761">
        <v>152404214512</v>
      </c>
      <c r="T761" t="s">
        <v>6595</v>
      </c>
      <c r="U761" t="s">
        <v>6596</v>
      </c>
      <c r="V761" t="s">
        <v>6597</v>
      </c>
      <c r="Z761">
        <v>112.7678172</v>
      </c>
      <c r="AA761">
        <v>-7.2110175999999999</v>
      </c>
      <c r="AB761" t="s">
        <v>6598</v>
      </c>
      <c r="AC761" t="s">
        <v>236</v>
      </c>
      <c r="AL761" t="s">
        <v>217</v>
      </c>
      <c r="AM761" t="s">
        <v>6599</v>
      </c>
      <c r="AN761" t="s">
        <v>6</v>
      </c>
      <c r="AO761" s="57">
        <v>46304.725729166668</v>
      </c>
      <c r="AP761" s="57">
        <v>46276.625</v>
      </c>
      <c r="AQ761" t="s">
        <v>2172</v>
      </c>
      <c r="AR761" t="s">
        <v>14</v>
      </c>
      <c r="AS761" t="s">
        <v>538</v>
      </c>
      <c r="AT761" t="s">
        <v>230</v>
      </c>
      <c r="AV761" t="s">
        <v>2153</v>
      </c>
      <c r="AW761" t="s">
        <v>883</v>
      </c>
      <c r="AX761" t="s">
        <v>222</v>
      </c>
      <c r="BA761" s="57">
        <v>46276.625</v>
      </c>
      <c r="BB761" t="s">
        <v>6599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str">
        <f>VLOOKUP(H761,Sheet2!$A$1:$B$270,2,FALSE)</f>
        <v>SURABAYA UTARA</v>
      </c>
    </row>
    <row r="762" spans="1:61">
      <c r="A762">
        <v>761</v>
      </c>
      <c r="B762">
        <v>1002582921</v>
      </c>
      <c r="C762">
        <v>3</v>
      </c>
      <c r="D762" t="s">
        <v>55</v>
      </c>
      <c r="E762">
        <v>5</v>
      </c>
      <c r="F762" t="s">
        <v>261</v>
      </c>
      <c r="G762" t="s">
        <v>123</v>
      </c>
      <c r="H762" t="s">
        <v>385</v>
      </c>
      <c r="I762" t="s">
        <v>212</v>
      </c>
      <c r="J762" t="s">
        <v>213</v>
      </c>
      <c r="K762" t="s">
        <v>149</v>
      </c>
      <c r="L762" t="s">
        <v>214</v>
      </c>
      <c r="M762" t="s">
        <v>2151</v>
      </c>
      <c r="N762" t="s">
        <v>215</v>
      </c>
      <c r="O762" s="57">
        <v>46276.61037037037</v>
      </c>
      <c r="P762" s="57">
        <v>46280.54965277778</v>
      </c>
      <c r="Q762">
        <v>69388481</v>
      </c>
      <c r="S762">
        <v>152404213588</v>
      </c>
      <c r="T762" t="s">
        <v>7851</v>
      </c>
      <c r="U762" t="s">
        <v>8267</v>
      </c>
      <c r="V762" t="s">
        <v>8268</v>
      </c>
      <c r="Z762">
        <v>112.7799552</v>
      </c>
      <c r="AA762">
        <v>-7.2168896599999997</v>
      </c>
      <c r="AB762" t="s">
        <v>8269</v>
      </c>
      <c r="AC762" t="s">
        <v>236</v>
      </c>
      <c r="AL762" t="s">
        <v>217</v>
      </c>
      <c r="AM762" t="s">
        <v>8270</v>
      </c>
      <c r="AN762" t="s">
        <v>6</v>
      </c>
      <c r="AO762" s="57">
        <v>46335.611168981479</v>
      </c>
      <c r="AP762" s="57">
        <v>46279.416666666664</v>
      </c>
      <c r="AQ762" t="s">
        <v>2172</v>
      </c>
      <c r="AR762" t="s">
        <v>14</v>
      </c>
      <c r="AS762" t="s">
        <v>538</v>
      </c>
      <c r="AT762" t="s">
        <v>230</v>
      </c>
      <c r="AV762" t="s">
        <v>2153</v>
      </c>
      <c r="AW762" t="s">
        <v>7856</v>
      </c>
      <c r="AX762" t="s">
        <v>222</v>
      </c>
      <c r="BA762" s="57">
        <v>46279.416666666664</v>
      </c>
      <c r="BB762" t="s">
        <v>8270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str">
        <f>VLOOKUP(H762,Sheet2!$A$1:$B$270,2,FALSE)</f>
        <v>SURABAYA UTARA</v>
      </c>
    </row>
    <row r="763" spans="1:61">
      <c r="A763">
        <v>762</v>
      </c>
      <c r="B763">
        <v>1002572873</v>
      </c>
      <c r="C763">
        <v>3</v>
      </c>
      <c r="D763" t="s">
        <v>55</v>
      </c>
      <c r="E763">
        <v>5</v>
      </c>
      <c r="F763" t="s">
        <v>261</v>
      </c>
      <c r="G763" t="s">
        <v>123</v>
      </c>
      <c r="H763" t="s">
        <v>385</v>
      </c>
      <c r="I763" t="s">
        <v>212</v>
      </c>
      <c r="J763" t="s">
        <v>213</v>
      </c>
      <c r="K763" t="s">
        <v>149</v>
      </c>
      <c r="L763" t="s">
        <v>214</v>
      </c>
      <c r="M763" t="s">
        <v>6793</v>
      </c>
      <c r="N763" t="s">
        <v>215</v>
      </c>
      <c r="O763" s="57">
        <v>46270.433287037034</v>
      </c>
      <c r="P763" s="57">
        <v>46280.542673611111</v>
      </c>
      <c r="Q763">
        <v>69384373</v>
      </c>
      <c r="S763">
        <v>152404214338</v>
      </c>
      <c r="T763" t="s">
        <v>3611</v>
      </c>
      <c r="U763" t="s">
        <v>3612</v>
      </c>
      <c r="V763" t="s">
        <v>3613</v>
      </c>
      <c r="Z763">
        <v>112.7770331</v>
      </c>
      <c r="AA763">
        <v>-7.2182493000000001</v>
      </c>
      <c r="AB763" t="s">
        <v>3614</v>
      </c>
      <c r="AC763" t="s">
        <v>216</v>
      </c>
      <c r="AL763" t="s">
        <v>217</v>
      </c>
      <c r="AM763" t="s">
        <v>3615</v>
      </c>
      <c r="AN763" t="s">
        <v>6</v>
      </c>
      <c r="AO763" s="57">
        <v>46151.434502314813</v>
      </c>
      <c r="AP763" s="57">
        <v>46271.416666666664</v>
      </c>
      <c r="AQ763" t="s">
        <v>2155</v>
      </c>
      <c r="AR763" t="s">
        <v>14</v>
      </c>
      <c r="AS763" t="s">
        <v>538</v>
      </c>
      <c r="AT763" t="s">
        <v>344</v>
      </c>
      <c r="AV763" t="s">
        <v>8271</v>
      </c>
      <c r="AW763" t="s">
        <v>1182</v>
      </c>
      <c r="AX763" t="s">
        <v>222</v>
      </c>
      <c r="BA763" s="57">
        <v>46271.416666666664</v>
      </c>
      <c r="BB763" t="s">
        <v>3615</v>
      </c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str">
        <f>VLOOKUP(H763,Sheet2!$A$1:$B$270,2,FALSE)</f>
        <v>SURABAYA UTARA</v>
      </c>
    </row>
    <row r="764" spans="1:61">
      <c r="A764">
        <v>763</v>
      </c>
      <c r="B764">
        <v>1002564429</v>
      </c>
      <c r="C764">
        <v>3</v>
      </c>
      <c r="D764" t="s">
        <v>55</v>
      </c>
      <c r="E764">
        <v>5</v>
      </c>
      <c r="F764" t="s">
        <v>307</v>
      </c>
      <c r="G764" t="s">
        <v>124</v>
      </c>
      <c r="H764" t="s">
        <v>329</v>
      </c>
      <c r="I764" t="s">
        <v>212</v>
      </c>
      <c r="J764" t="s">
        <v>213</v>
      </c>
      <c r="K764" t="s">
        <v>149</v>
      </c>
      <c r="L764" t="s">
        <v>214</v>
      </c>
      <c r="M764" t="s">
        <v>76</v>
      </c>
      <c r="N764" t="s">
        <v>215</v>
      </c>
      <c r="O764" s="57">
        <v>46266.397893518515</v>
      </c>
      <c r="P764" s="57">
        <v>46267.671238425923</v>
      </c>
      <c r="Q764">
        <v>69381217</v>
      </c>
      <c r="S764">
        <v>152306253338</v>
      </c>
      <c r="T764" t="s">
        <v>1363</v>
      </c>
      <c r="U764" t="s">
        <v>1364</v>
      </c>
      <c r="V764" t="s">
        <v>1365</v>
      </c>
      <c r="Z764">
        <v>112.7257608</v>
      </c>
      <c r="AA764">
        <v>-7.3288592999999898</v>
      </c>
      <c r="AB764" t="s">
        <v>1366</v>
      </c>
      <c r="AC764" t="s">
        <v>216</v>
      </c>
      <c r="AL764" t="s">
        <v>217</v>
      </c>
      <c r="AM764" t="s">
        <v>1367</v>
      </c>
      <c r="AN764" t="s">
        <v>6</v>
      </c>
      <c r="AO764" s="57">
        <v>46031.402905092589</v>
      </c>
      <c r="AP764" s="57">
        <v>46267.333333333336</v>
      </c>
      <c r="AR764" t="s">
        <v>218</v>
      </c>
      <c r="AS764" t="s">
        <v>915</v>
      </c>
      <c r="AT764" t="s">
        <v>230</v>
      </c>
      <c r="AU764">
        <v>20260902</v>
      </c>
      <c r="AV764" t="s">
        <v>221</v>
      </c>
      <c r="AW764" t="s">
        <v>883</v>
      </c>
      <c r="AX764" t="s">
        <v>222</v>
      </c>
      <c r="BA764" s="57">
        <v>46267.333333333336</v>
      </c>
      <c r="BB764" t="s">
        <v>1367</v>
      </c>
      <c r="BC764">
        <v>2026</v>
      </c>
      <c r="BD764">
        <v>9</v>
      </c>
      <c r="BE764">
        <v>2</v>
      </c>
      <c r="BF764" s="6">
        <f t="shared" si="33"/>
        <v>46267</v>
      </c>
      <c r="BG764">
        <f t="shared" si="34"/>
        <v>-0.33333333333575865</v>
      </c>
      <c r="BH764" t="str">
        <f t="shared" si="35"/>
        <v>COMPLY</v>
      </c>
      <c r="BI764" t="str">
        <f>VLOOKUP(H764,Sheet2!$A$1:$B$270,2,FALSE)</f>
        <v>SURABAYA SELATAN</v>
      </c>
    </row>
    <row r="765" spans="1:61">
      <c r="A765">
        <v>764</v>
      </c>
      <c r="B765">
        <v>1002568760</v>
      </c>
      <c r="C765">
        <v>3</v>
      </c>
      <c r="D765" t="s">
        <v>55</v>
      </c>
      <c r="E765">
        <v>5</v>
      </c>
      <c r="F765" t="s">
        <v>307</v>
      </c>
      <c r="G765" t="s">
        <v>124</v>
      </c>
      <c r="H765" t="s">
        <v>329</v>
      </c>
      <c r="I765" t="s">
        <v>212</v>
      </c>
      <c r="J765" t="s">
        <v>213</v>
      </c>
      <c r="K765" t="s">
        <v>149</v>
      </c>
      <c r="L765" t="s">
        <v>1748</v>
      </c>
      <c r="M765" t="s">
        <v>76</v>
      </c>
      <c r="N765" t="s">
        <v>215</v>
      </c>
      <c r="O765" s="57">
        <v>46268.363159722219</v>
      </c>
      <c r="P765" s="57">
        <v>46269.782743055555</v>
      </c>
      <c r="Q765">
        <v>69381507</v>
      </c>
      <c r="R765">
        <v>3135938204</v>
      </c>
      <c r="S765">
        <v>152306253349</v>
      </c>
      <c r="T765" t="s">
        <v>2629</v>
      </c>
      <c r="U765" t="s">
        <v>2630</v>
      </c>
      <c r="V765" t="s">
        <v>2631</v>
      </c>
      <c r="Z765">
        <v>112.721474</v>
      </c>
      <c r="AA765">
        <v>-7.3137648000000004</v>
      </c>
      <c r="AB765" t="s">
        <v>2632</v>
      </c>
      <c r="AC765" t="s">
        <v>236</v>
      </c>
      <c r="AL765" t="s">
        <v>217</v>
      </c>
      <c r="AM765" t="s">
        <v>2633</v>
      </c>
      <c r="AN765" t="s">
        <v>6</v>
      </c>
      <c r="AO765" s="57">
        <v>46090.37158564815</v>
      </c>
      <c r="AP765" s="57">
        <v>46269.333333333336</v>
      </c>
      <c r="AR765" t="s">
        <v>218</v>
      </c>
      <c r="AS765" t="s">
        <v>915</v>
      </c>
      <c r="AT765" t="s">
        <v>230</v>
      </c>
      <c r="AU765">
        <v>20260904</v>
      </c>
      <c r="AV765" t="s">
        <v>221</v>
      </c>
      <c r="AW765" t="s">
        <v>2634</v>
      </c>
      <c r="AX765" t="s">
        <v>222</v>
      </c>
      <c r="BA765" s="57">
        <v>46269.333333333336</v>
      </c>
      <c r="BB765" t="s">
        <v>2633</v>
      </c>
      <c r="BC765">
        <v>2026</v>
      </c>
      <c r="BD765">
        <v>9</v>
      </c>
      <c r="BE765">
        <v>4</v>
      </c>
      <c r="BF765" s="6">
        <f t="shared" si="33"/>
        <v>46269</v>
      </c>
      <c r="BG765">
        <f t="shared" si="34"/>
        <v>-0.33333333333575865</v>
      </c>
      <c r="BH765" t="str">
        <f t="shared" si="35"/>
        <v>COMPLY</v>
      </c>
      <c r="BI765" t="str">
        <f>VLOOKUP(H765,Sheet2!$A$1:$B$270,2,FALSE)</f>
        <v>SURABAYA SELATAN</v>
      </c>
    </row>
    <row r="766" spans="1:61">
      <c r="A766">
        <v>765</v>
      </c>
      <c r="B766">
        <v>1002579942</v>
      </c>
      <c r="C766">
        <v>3</v>
      </c>
      <c r="D766" t="s">
        <v>55</v>
      </c>
      <c r="E766">
        <v>5</v>
      </c>
      <c r="F766" t="s">
        <v>307</v>
      </c>
      <c r="G766" t="s">
        <v>124</v>
      </c>
      <c r="H766" t="s">
        <v>329</v>
      </c>
      <c r="I766" t="s">
        <v>212</v>
      </c>
      <c r="J766" t="s">
        <v>213</v>
      </c>
      <c r="K766" t="s">
        <v>149</v>
      </c>
      <c r="M766" t="s">
        <v>76</v>
      </c>
      <c r="N766" t="s">
        <v>215</v>
      </c>
      <c r="O766" s="57">
        <v>46275.388865740744</v>
      </c>
      <c r="P766" s="57">
        <v>46276.550520833334</v>
      </c>
      <c r="Q766">
        <v>69387349</v>
      </c>
      <c r="S766">
        <v>152306253388</v>
      </c>
      <c r="T766" t="s">
        <v>6834</v>
      </c>
      <c r="U766" t="s">
        <v>6835</v>
      </c>
      <c r="V766" t="s">
        <v>6836</v>
      </c>
      <c r="Z766">
        <v>112.7246615</v>
      </c>
      <c r="AA766">
        <v>-7.3349705999999903</v>
      </c>
      <c r="AB766" t="s">
        <v>6837</v>
      </c>
      <c r="AC766" t="s">
        <v>229</v>
      </c>
      <c r="AM766" t="s">
        <v>6838</v>
      </c>
      <c r="AO766" s="57">
        <v>46304.392812500002</v>
      </c>
      <c r="AR766" t="s">
        <v>218</v>
      </c>
      <c r="AS766" t="s">
        <v>915</v>
      </c>
      <c r="AT766" t="s">
        <v>230</v>
      </c>
      <c r="AU766">
        <v>20260911</v>
      </c>
      <c r="AV766" t="s">
        <v>221</v>
      </c>
      <c r="AW766" t="s">
        <v>578</v>
      </c>
      <c r="AX766" t="s">
        <v>222</v>
      </c>
      <c r="BB766" t="s">
        <v>6838</v>
      </c>
      <c r="BC766">
        <v>2026</v>
      </c>
      <c r="BD766">
        <v>9</v>
      </c>
      <c r="BE766">
        <v>11</v>
      </c>
      <c r="BF766" s="6">
        <f t="shared" si="33"/>
        <v>46276</v>
      </c>
      <c r="BG766">
        <f t="shared" si="34"/>
        <v>46276</v>
      </c>
      <c r="BH766" t="str">
        <f t="shared" si="35"/>
        <v>NOT COMPLY</v>
      </c>
      <c r="BI766" t="str">
        <f>VLOOKUP(H766,Sheet2!$A$1:$B$270,2,FALSE)</f>
        <v>SURABAYA SELATAN</v>
      </c>
    </row>
    <row r="767" spans="1:61">
      <c r="A767">
        <v>766</v>
      </c>
      <c r="B767">
        <v>1002583546</v>
      </c>
      <c r="C767">
        <v>3</v>
      </c>
      <c r="D767" t="s">
        <v>55</v>
      </c>
      <c r="E767">
        <v>5</v>
      </c>
      <c r="F767" t="s">
        <v>307</v>
      </c>
      <c r="G767" t="s">
        <v>124</v>
      </c>
      <c r="H767" t="s">
        <v>329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46276.724965277775</v>
      </c>
      <c r="P767" s="57">
        <v>46277.613587962966</v>
      </c>
      <c r="Q767">
        <v>69388683</v>
      </c>
      <c r="S767">
        <v>152306251980</v>
      </c>
      <c r="T767" t="s">
        <v>8272</v>
      </c>
      <c r="U767" t="s">
        <v>8273</v>
      </c>
      <c r="V767" t="s">
        <v>8274</v>
      </c>
      <c r="Z767">
        <v>112.7129891</v>
      </c>
      <c r="AA767">
        <v>-7.3328467000000002</v>
      </c>
      <c r="AB767" t="s">
        <v>8275</v>
      </c>
      <c r="AC767" t="s">
        <v>236</v>
      </c>
      <c r="AL767" t="s">
        <v>217</v>
      </c>
      <c r="AM767" t="s">
        <v>8276</v>
      </c>
      <c r="AN767" t="s">
        <v>6</v>
      </c>
      <c r="AO767" s="57">
        <v>46335.725648148145</v>
      </c>
      <c r="AP767" s="57">
        <v>46277.625</v>
      </c>
      <c r="AR767" t="s">
        <v>218</v>
      </c>
      <c r="AS767" t="s">
        <v>915</v>
      </c>
      <c r="AT767" t="s">
        <v>344</v>
      </c>
      <c r="AU767">
        <v>20260912</v>
      </c>
      <c r="AV767" t="s">
        <v>221</v>
      </c>
      <c r="AW767" t="s">
        <v>1883</v>
      </c>
      <c r="AX767" t="s">
        <v>222</v>
      </c>
      <c r="BA767" s="57">
        <v>46277.625</v>
      </c>
      <c r="BB767" t="s">
        <v>8276</v>
      </c>
      <c r="BC767">
        <v>2026</v>
      </c>
      <c r="BD767">
        <v>9</v>
      </c>
      <c r="BE767">
        <v>12</v>
      </c>
      <c r="BF767" s="6">
        <f t="shared" si="33"/>
        <v>46277</v>
      </c>
      <c r="BG767">
        <f t="shared" si="34"/>
        <v>-0.625</v>
      </c>
      <c r="BH767" t="str">
        <f t="shared" si="35"/>
        <v>COMPLY</v>
      </c>
      <c r="BI767" t="str">
        <f>VLOOKUP(H767,Sheet2!$A$1:$B$270,2,FALSE)</f>
        <v>SURABAYA SELATAN</v>
      </c>
    </row>
    <row r="768" spans="1:61">
      <c r="A768">
        <v>767</v>
      </c>
      <c r="B768">
        <v>1002586609</v>
      </c>
      <c r="C768">
        <v>3</v>
      </c>
      <c r="D768" t="s">
        <v>55</v>
      </c>
      <c r="E768">
        <v>5</v>
      </c>
      <c r="F768" t="s">
        <v>307</v>
      </c>
      <c r="G768" t="s">
        <v>124</v>
      </c>
      <c r="H768" t="s">
        <v>329</v>
      </c>
      <c r="I768" t="s">
        <v>212</v>
      </c>
      <c r="J768" t="s">
        <v>213</v>
      </c>
      <c r="K768" t="s">
        <v>149</v>
      </c>
      <c r="M768" t="s">
        <v>76</v>
      </c>
      <c r="N768" t="s">
        <v>215</v>
      </c>
      <c r="O768" s="57">
        <v>46279.585960648146</v>
      </c>
      <c r="P768" s="57">
        <v>46279.660300925927</v>
      </c>
      <c r="Q768">
        <v>69388408</v>
      </c>
      <c r="S768">
        <v>152306253409</v>
      </c>
      <c r="T768" t="s">
        <v>8277</v>
      </c>
      <c r="U768" t="s">
        <v>8278</v>
      </c>
      <c r="V768" t="s">
        <v>8279</v>
      </c>
      <c r="Z768">
        <v>112.7175</v>
      </c>
      <c r="AA768">
        <v>-7.3365999999999998</v>
      </c>
      <c r="AB768" t="s">
        <v>8280</v>
      </c>
      <c r="AC768" t="s">
        <v>229</v>
      </c>
      <c r="AL768" t="s">
        <v>217</v>
      </c>
      <c r="AM768" t="s">
        <v>8281</v>
      </c>
      <c r="AN768" t="s">
        <v>6</v>
      </c>
      <c r="AO768" t="s">
        <v>8282</v>
      </c>
      <c r="AR768" t="s">
        <v>218</v>
      </c>
      <c r="AS768" t="s">
        <v>915</v>
      </c>
      <c r="AT768" t="s">
        <v>230</v>
      </c>
      <c r="AU768">
        <v>20260914</v>
      </c>
      <c r="AV768" t="s">
        <v>221</v>
      </c>
      <c r="AW768" t="s">
        <v>3490</v>
      </c>
      <c r="AX768" t="s">
        <v>222</v>
      </c>
      <c r="BA768" s="57">
        <v>46279.291666666664</v>
      </c>
      <c r="BB768" t="s">
        <v>8281</v>
      </c>
      <c r="BC768">
        <v>2026</v>
      </c>
      <c r="BD768">
        <v>9</v>
      </c>
      <c r="BE768">
        <v>14</v>
      </c>
      <c r="BF768" s="6">
        <f t="shared" si="33"/>
        <v>46279</v>
      </c>
      <c r="BG768">
        <f t="shared" si="34"/>
        <v>-0.29166666666424135</v>
      </c>
      <c r="BH768" t="str">
        <f t="shared" si="35"/>
        <v>COMPLY</v>
      </c>
      <c r="BI768" t="str">
        <f>VLOOKUP(H768,Sheet2!$A$1:$B$270,2,FALSE)</f>
        <v>SURABAYA SELATAN</v>
      </c>
    </row>
    <row r="769" spans="1:61">
      <c r="A769">
        <v>768</v>
      </c>
      <c r="B769">
        <v>1002587537</v>
      </c>
      <c r="C769">
        <v>3</v>
      </c>
      <c r="D769" t="s">
        <v>55</v>
      </c>
      <c r="E769">
        <v>5</v>
      </c>
      <c r="F769" t="s">
        <v>307</v>
      </c>
      <c r="G769" t="s">
        <v>124</v>
      </c>
      <c r="H769" t="s">
        <v>329</v>
      </c>
      <c r="I769" t="s">
        <v>212</v>
      </c>
      <c r="J769" t="s">
        <v>213</v>
      </c>
      <c r="K769" t="s">
        <v>149</v>
      </c>
      <c r="M769" t="s">
        <v>76</v>
      </c>
      <c r="N769" t="s">
        <v>215</v>
      </c>
      <c r="O769" s="57">
        <v>46279.724282407406</v>
      </c>
      <c r="P769" s="57">
        <v>46279.807280092595</v>
      </c>
      <c r="Q769">
        <v>69388531</v>
      </c>
      <c r="S769">
        <v>152306253410</v>
      </c>
      <c r="T769" t="s">
        <v>8283</v>
      </c>
      <c r="U769" t="s">
        <v>8284</v>
      </c>
      <c r="V769" t="s">
        <v>8285</v>
      </c>
      <c r="Z769">
        <v>112.72784299999999</v>
      </c>
      <c r="AA769">
        <v>-7.3438299999999996</v>
      </c>
      <c r="AB769" t="s">
        <v>8286</v>
      </c>
      <c r="AC769" t="s">
        <v>229</v>
      </c>
      <c r="AL769" t="s">
        <v>217</v>
      </c>
      <c r="AM769" t="s">
        <v>8287</v>
      </c>
      <c r="AN769" t="s">
        <v>6</v>
      </c>
      <c r="AO769" t="s">
        <v>8069</v>
      </c>
      <c r="AR769" t="s">
        <v>218</v>
      </c>
      <c r="AS769" t="s">
        <v>915</v>
      </c>
      <c r="AT769" t="s">
        <v>230</v>
      </c>
      <c r="AU769">
        <v>20260914</v>
      </c>
      <c r="AV769" t="s">
        <v>221</v>
      </c>
      <c r="AW769" t="s">
        <v>544</v>
      </c>
      <c r="AX769" t="s">
        <v>222</v>
      </c>
      <c r="BA769" s="57">
        <v>46279.291666666664</v>
      </c>
      <c r="BB769" t="s">
        <v>8287</v>
      </c>
      <c r="BC769">
        <v>2026</v>
      </c>
      <c r="BD769">
        <v>9</v>
      </c>
      <c r="BE769">
        <v>14</v>
      </c>
      <c r="BF769" s="6">
        <f t="shared" si="33"/>
        <v>46279</v>
      </c>
      <c r="BG769">
        <f t="shared" si="34"/>
        <v>-0.29166666666424135</v>
      </c>
      <c r="BH769" t="str">
        <f t="shared" si="35"/>
        <v>COMPLY</v>
      </c>
      <c r="BI769" t="str">
        <f>VLOOKUP(H769,Sheet2!$A$1:$B$270,2,FALSE)</f>
        <v>SURABAYA SELATAN</v>
      </c>
    </row>
    <row r="770" spans="1:61">
      <c r="A770">
        <v>769</v>
      </c>
      <c r="B770">
        <v>1002571187</v>
      </c>
      <c r="C770">
        <v>3</v>
      </c>
      <c r="D770" t="s">
        <v>55</v>
      </c>
      <c r="E770">
        <v>5</v>
      </c>
      <c r="F770" t="s">
        <v>307</v>
      </c>
      <c r="G770" t="s">
        <v>124</v>
      </c>
      <c r="H770" t="s">
        <v>329</v>
      </c>
      <c r="I770" t="s">
        <v>212</v>
      </c>
      <c r="J770" t="s">
        <v>213</v>
      </c>
      <c r="K770" t="s">
        <v>149</v>
      </c>
      <c r="L770" t="s">
        <v>214</v>
      </c>
      <c r="M770" t="s">
        <v>2154</v>
      </c>
      <c r="N770" t="s">
        <v>215</v>
      </c>
      <c r="O770" s="57">
        <v>46269.441620370373</v>
      </c>
      <c r="P770" s="57">
        <v>46270.593738425923</v>
      </c>
      <c r="Q770">
        <v>69383708</v>
      </c>
      <c r="S770">
        <v>152306253343</v>
      </c>
      <c r="T770" t="s">
        <v>4476</v>
      </c>
      <c r="U770" t="s">
        <v>5507</v>
      </c>
      <c r="V770" t="s">
        <v>5508</v>
      </c>
      <c r="Z770">
        <v>112.7322047</v>
      </c>
      <c r="AA770">
        <v>-7.3199858999999998</v>
      </c>
      <c r="AB770" t="s">
        <v>4479</v>
      </c>
      <c r="AC770" t="s">
        <v>236</v>
      </c>
      <c r="AL770" t="s">
        <v>217</v>
      </c>
      <c r="AM770" t="s">
        <v>5230</v>
      </c>
      <c r="AN770" t="s">
        <v>6</v>
      </c>
      <c r="AO770" s="57">
        <v>46121.444525462961</v>
      </c>
      <c r="AP770" s="57">
        <v>46270.333333333336</v>
      </c>
      <c r="AQ770" t="s">
        <v>2172</v>
      </c>
      <c r="AR770" t="s">
        <v>14</v>
      </c>
      <c r="AS770" t="s">
        <v>915</v>
      </c>
      <c r="AT770" t="s">
        <v>230</v>
      </c>
      <c r="AV770" t="s">
        <v>5509</v>
      </c>
      <c r="AW770" t="s">
        <v>885</v>
      </c>
      <c r="AX770" t="s">
        <v>222</v>
      </c>
      <c r="BA770" s="57">
        <v>46270.333333333336</v>
      </c>
      <c r="BB770" t="s">
        <v>5230</v>
      </c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str">
        <f>VLOOKUP(H770,Sheet2!$A$1:$B$270,2,FALSE)</f>
        <v>SURABAYA SELATAN</v>
      </c>
    </row>
    <row r="771" spans="1:61">
      <c r="A771">
        <v>770</v>
      </c>
      <c r="B771">
        <v>1002582962</v>
      </c>
      <c r="C771">
        <v>3</v>
      </c>
      <c r="D771" t="s">
        <v>55</v>
      </c>
      <c r="E771">
        <v>5</v>
      </c>
      <c r="F771" t="s">
        <v>307</v>
      </c>
      <c r="G771" t="s">
        <v>124</v>
      </c>
      <c r="H771" t="s">
        <v>329</v>
      </c>
      <c r="I771" t="s">
        <v>212</v>
      </c>
      <c r="J771" t="s">
        <v>213</v>
      </c>
      <c r="K771" t="s">
        <v>149</v>
      </c>
      <c r="L771" t="s">
        <v>214</v>
      </c>
      <c r="M771" t="s">
        <v>2154</v>
      </c>
      <c r="N771" t="s">
        <v>215</v>
      </c>
      <c r="O771" s="57">
        <v>46276.614537037036</v>
      </c>
      <c r="P771" s="57">
        <v>46279.724270833336</v>
      </c>
      <c r="Q771">
        <v>69388531</v>
      </c>
      <c r="S771">
        <v>152306253396</v>
      </c>
      <c r="T771" t="s">
        <v>8283</v>
      </c>
      <c r="U771" t="s">
        <v>8288</v>
      </c>
      <c r="V771" t="s">
        <v>8289</v>
      </c>
      <c r="Z771">
        <v>112.72782479999999</v>
      </c>
      <c r="AA771">
        <v>-7.3437809999999999</v>
      </c>
      <c r="AB771" t="s">
        <v>8286</v>
      </c>
      <c r="AC771" t="s">
        <v>236</v>
      </c>
      <c r="AL771" t="s">
        <v>217</v>
      </c>
      <c r="AM771" t="s">
        <v>8290</v>
      </c>
      <c r="AN771" t="s">
        <v>6</v>
      </c>
      <c r="AO771" s="57">
        <v>46335.621689814812</v>
      </c>
      <c r="AP771" s="57">
        <v>46278.333333333336</v>
      </c>
      <c r="AR771" t="s">
        <v>14</v>
      </c>
      <c r="AS771" t="s">
        <v>915</v>
      </c>
      <c r="AT771" t="s">
        <v>230</v>
      </c>
      <c r="AV771" t="s">
        <v>8291</v>
      </c>
      <c r="AW771" t="s">
        <v>7044</v>
      </c>
      <c r="AX771" t="s">
        <v>222</v>
      </c>
      <c r="BA771" s="57">
        <v>46278.333333333336</v>
      </c>
      <c r="BB771" t="s">
        <v>8290</v>
      </c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str">
        <f>VLOOKUP(H771,Sheet2!$A$1:$B$270,2,FALSE)</f>
        <v>SURABAYA SELATAN</v>
      </c>
    </row>
    <row r="772" spans="1:61">
      <c r="A772">
        <v>771</v>
      </c>
      <c r="B772">
        <v>1002582651</v>
      </c>
      <c r="C772">
        <v>3</v>
      </c>
      <c r="D772" t="s">
        <v>55</v>
      </c>
      <c r="E772">
        <v>5</v>
      </c>
      <c r="F772" t="s">
        <v>307</v>
      </c>
      <c r="G772" t="s">
        <v>124</v>
      </c>
      <c r="H772" t="s">
        <v>329</v>
      </c>
      <c r="I772" t="s">
        <v>212</v>
      </c>
      <c r="J772" t="s">
        <v>213</v>
      </c>
      <c r="K772" t="s">
        <v>149</v>
      </c>
      <c r="L772" t="s">
        <v>214</v>
      </c>
      <c r="M772" t="s">
        <v>2154</v>
      </c>
      <c r="N772" t="s">
        <v>215</v>
      </c>
      <c r="O772" s="57">
        <v>46276.570787037039</v>
      </c>
      <c r="P772" s="57">
        <v>46279.585949074077</v>
      </c>
      <c r="Q772">
        <v>69388408</v>
      </c>
      <c r="S772">
        <v>152306253394</v>
      </c>
      <c r="T772" t="s">
        <v>8277</v>
      </c>
      <c r="U772" t="s">
        <v>8292</v>
      </c>
      <c r="V772" t="s">
        <v>8293</v>
      </c>
      <c r="Z772">
        <v>112.729225</v>
      </c>
      <c r="AA772">
        <v>-7.3149759999999997</v>
      </c>
      <c r="AB772" t="s">
        <v>8280</v>
      </c>
      <c r="AC772" t="s">
        <v>236</v>
      </c>
      <c r="AL772" t="s">
        <v>217</v>
      </c>
      <c r="AM772" t="s">
        <v>8294</v>
      </c>
      <c r="AN772" t="s">
        <v>6</v>
      </c>
      <c r="AO772" s="57">
        <v>46335.580138888887</v>
      </c>
      <c r="AP772" s="57">
        <v>46278.333333333336</v>
      </c>
      <c r="AQ772" t="s">
        <v>2172</v>
      </c>
      <c r="AR772" t="s">
        <v>14</v>
      </c>
      <c r="AS772" t="s">
        <v>915</v>
      </c>
      <c r="AT772" t="s">
        <v>230</v>
      </c>
      <c r="AV772" t="s">
        <v>8295</v>
      </c>
      <c r="AW772" t="s">
        <v>889</v>
      </c>
      <c r="AX772" t="s">
        <v>222</v>
      </c>
      <c r="BA772" s="57">
        <v>46278.333333333336</v>
      </c>
      <c r="BB772" t="s">
        <v>8294</v>
      </c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str">
        <f>VLOOKUP(H772,Sheet2!$A$1:$B$270,2,FALSE)</f>
        <v>SURABAYA SELATAN</v>
      </c>
    </row>
    <row r="773" spans="1:61">
      <c r="A773">
        <v>772</v>
      </c>
      <c r="B773">
        <v>1002580661</v>
      </c>
      <c r="C773">
        <v>3</v>
      </c>
      <c r="D773" t="s">
        <v>55</v>
      </c>
      <c r="E773">
        <v>5</v>
      </c>
      <c r="F773" t="s">
        <v>307</v>
      </c>
      <c r="G773" t="s">
        <v>124</v>
      </c>
      <c r="H773" t="s">
        <v>329</v>
      </c>
      <c r="I773" t="s">
        <v>212</v>
      </c>
      <c r="J773" t="s">
        <v>213</v>
      </c>
      <c r="K773" t="s">
        <v>149</v>
      </c>
      <c r="L773" t="s">
        <v>214</v>
      </c>
      <c r="M773" t="s">
        <v>2151</v>
      </c>
      <c r="N773" t="s">
        <v>215</v>
      </c>
      <c r="O773" s="57">
        <v>46275.5312037037</v>
      </c>
      <c r="P773" s="57">
        <v>46280.546701388892</v>
      </c>
      <c r="Q773">
        <v>69387651</v>
      </c>
      <c r="S773">
        <v>152306253389</v>
      </c>
      <c r="T773" t="s">
        <v>6765</v>
      </c>
      <c r="U773" t="s">
        <v>6766</v>
      </c>
      <c r="V773" t="s">
        <v>6767</v>
      </c>
      <c r="Z773">
        <v>112.733175723594</v>
      </c>
      <c r="AA773">
        <v>-7.3186151275871802</v>
      </c>
      <c r="AB773" t="s">
        <v>6768</v>
      </c>
      <c r="AC773" t="s">
        <v>236</v>
      </c>
      <c r="AL773" t="s">
        <v>217</v>
      </c>
      <c r="AM773" t="s">
        <v>6769</v>
      </c>
      <c r="AN773" t="s">
        <v>6</v>
      </c>
      <c r="AO773" s="57">
        <v>46304.538148148145</v>
      </c>
      <c r="AP773" s="57">
        <v>46277.333333333336</v>
      </c>
      <c r="AQ773" t="s">
        <v>2155</v>
      </c>
      <c r="AR773" t="s">
        <v>14</v>
      </c>
      <c r="AS773" t="s">
        <v>915</v>
      </c>
      <c r="AT773" t="s">
        <v>230</v>
      </c>
      <c r="AV773" t="s">
        <v>2153</v>
      </c>
      <c r="AW773" t="s">
        <v>882</v>
      </c>
      <c r="AX773" t="s">
        <v>222</v>
      </c>
      <c r="BA773" s="57">
        <v>46277.333333333336</v>
      </c>
      <c r="BB773" t="s">
        <v>6769</v>
      </c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str">
        <f>VLOOKUP(H773,Sheet2!$A$1:$B$270,2,FALSE)</f>
        <v>SURABAYA SELATAN</v>
      </c>
    </row>
    <row r="774" spans="1:61">
      <c r="A774">
        <v>773</v>
      </c>
      <c r="B774">
        <v>1002567365</v>
      </c>
      <c r="C774">
        <v>3</v>
      </c>
      <c r="D774" t="s">
        <v>55</v>
      </c>
      <c r="E774">
        <v>5</v>
      </c>
      <c r="F774" t="s">
        <v>261</v>
      </c>
      <c r="G774" t="s">
        <v>128</v>
      </c>
      <c r="H774" t="s">
        <v>352</v>
      </c>
      <c r="I774" t="s">
        <v>212</v>
      </c>
      <c r="J774" t="s">
        <v>213</v>
      </c>
      <c r="K774" t="s">
        <v>149</v>
      </c>
      <c r="M774" t="s">
        <v>76</v>
      </c>
      <c r="N774" t="s">
        <v>215</v>
      </c>
      <c r="O774" s="57">
        <v>46267.497094907405</v>
      </c>
      <c r="P774" s="57">
        <v>46268.735763888886</v>
      </c>
      <c r="Q774">
        <v>69382219</v>
      </c>
      <c r="S774">
        <v>152412249119</v>
      </c>
      <c r="T774" t="s">
        <v>1867</v>
      </c>
      <c r="U774" t="s">
        <v>1868</v>
      </c>
      <c r="V774" t="s">
        <v>2890</v>
      </c>
      <c r="Z774">
        <v>112.65946</v>
      </c>
      <c r="AA774">
        <v>-7.2757240000000003</v>
      </c>
      <c r="AB774" t="s">
        <v>1869</v>
      </c>
      <c r="AC774" t="s">
        <v>229</v>
      </c>
      <c r="AL774" t="s">
        <v>217</v>
      </c>
      <c r="AM774" t="s">
        <v>2870</v>
      </c>
      <c r="AN774" t="s">
        <v>6</v>
      </c>
      <c r="AO774" s="57">
        <v>46062.506898148145</v>
      </c>
      <c r="AP774" s="57">
        <v>46269.333333333336</v>
      </c>
      <c r="AR774" t="s">
        <v>218</v>
      </c>
      <c r="AS774" t="s">
        <v>594</v>
      </c>
      <c r="AT774" t="s">
        <v>230</v>
      </c>
      <c r="AU774">
        <v>20260903</v>
      </c>
      <c r="AV774" t="s">
        <v>221</v>
      </c>
      <c r="AW774" t="s">
        <v>545</v>
      </c>
      <c r="AX774" t="s">
        <v>222</v>
      </c>
      <c r="BA774" s="57">
        <v>46269.333333333336</v>
      </c>
      <c r="BB774" t="s">
        <v>2870</v>
      </c>
      <c r="BC774">
        <v>2026</v>
      </c>
      <c r="BD774">
        <v>9</v>
      </c>
      <c r="BE774">
        <v>3</v>
      </c>
      <c r="BF774" s="6">
        <f t="shared" si="36"/>
        <v>46268</v>
      </c>
      <c r="BG774">
        <f t="shared" si="37"/>
        <v>-1.3333333333357587</v>
      </c>
      <c r="BH774" t="str">
        <f t="shared" si="38"/>
        <v>COMPLY</v>
      </c>
      <c r="BI774" t="str">
        <f>VLOOKUP(H774,Sheet2!$A$1:$B$270,2,FALSE)</f>
        <v>SURABAYA UTARA</v>
      </c>
    </row>
    <row r="775" spans="1:61">
      <c r="A775">
        <v>774</v>
      </c>
      <c r="B775">
        <v>1002569127</v>
      </c>
      <c r="C775">
        <v>3</v>
      </c>
      <c r="D775" t="s">
        <v>55</v>
      </c>
      <c r="E775">
        <v>5</v>
      </c>
      <c r="F775" t="s">
        <v>261</v>
      </c>
      <c r="G775" t="s">
        <v>128</v>
      </c>
      <c r="H775" t="s">
        <v>352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46268.429120370369</v>
      </c>
      <c r="P775" s="57">
        <v>46269.544537037036</v>
      </c>
      <c r="Q775">
        <v>69382905</v>
      </c>
      <c r="S775">
        <v>152412249136</v>
      </c>
      <c r="T775" t="s">
        <v>2652</v>
      </c>
      <c r="U775" t="s">
        <v>2653</v>
      </c>
      <c r="V775" t="s">
        <v>2654</v>
      </c>
      <c r="Z775">
        <v>112.60086212307201</v>
      </c>
      <c r="AA775">
        <v>-7.2256541631925604</v>
      </c>
      <c r="AB775" t="s">
        <v>2655</v>
      </c>
      <c r="AC775" t="s">
        <v>216</v>
      </c>
      <c r="AL775" t="s">
        <v>217</v>
      </c>
      <c r="AM775" t="s">
        <v>2656</v>
      </c>
      <c r="AN775" t="s">
        <v>6</v>
      </c>
      <c r="AO775" s="57">
        <v>46090.434074074074</v>
      </c>
      <c r="AP775" s="57">
        <v>46269.333333333336</v>
      </c>
      <c r="AR775" t="s">
        <v>218</v>
      </c>
      <c r="AS775" t="s">
        <v>594</v>
      </c>
      <c r="AT775" t="s">
        <v>230</v>
      </c>
      <c r="AU775">
        <v>20260904</v>
      </c>
      <c r="AV775" t="s">
        <v>221</v>
      </c>
      <c r="AW775" t="s">
        <v>882</v>
      </c>
      <c r="AX775" t="s">
        <v>222</v>
      </c>
      <c r="BA775" s="57">
        <v>46269.333333333336</v>
      </c>
      <c r="BB775" t="s">
        <v>2656</v>
      </c>
      <c r="BC775">
        <v>2026</v>
      </c>
      <c r="BD775">
        <v>9</v>
      </c>
      <c r="BE775">
        <v>4</v>
      </c>
      <c r="BF775" s="6">
        <f t="shared" si="36"/>
        <v>46269</v>
      </c>
      <c r="BG775">
        <f t="shared" si="37"/>
        <v>-0.33333333333575865</v>
      </c>
      <c r="BH775" t="str">
        <f t="shared" si="38"/>
        <v>COMPLY</v>
      </c>
      <c r="BI775" t="str">
        <f>VLOOKUP(H775,Sheet2!$A$1:$B$270,2,FALSE)</f>
        <v>SURABAYA UTARA</v>
      </c>
    </row>
    <row r="776" spans="1:61">
      <c r="A776">
        <v>775</v>
      </c>
      <c r="B776">
        <v>1002578586</v>
      </c>
      <c r="C776">
        <v>3</v>
      </c>
      <c r="D776" t="s">
        <v>55</v>
      </c>
      <c r="E776">
        <v>5</v>
      </c>
      <c r="F776" t="s">
        <v>261</v>
      </c>
      <c r="G776" t="s">
        <v>128</v>
      </c>
      <c r="H776" t="s">
        <v>352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46274.50203703704</v>
      </c>
      <c r="P776" s="57">
        <v>46275.59202546296</v>
      </c>
      <c r="Q776">
        <v>69386813</v>
      </c>
      <c r="S776">
        <v>152412249209</v>
      </c>
      <c r="T776" t="s">
        <v>5764</v>
      </c>
      <c r="U776" t="s">
        <v>5780</v>
      </c>
      <c r="V776" t="s">
        <v>5781</v>
      </c>
      <c r="Z776">
        <v>112.6091045</v>
      </c>
      <c r="AA776">
        <v>-7.2354289999999999</v>
      </c>
      <c r="AB776" t="s">
        <v>5782</v>
      </c>
      <c r="AC776" t="s">
        <v>236</v>
      </c>
      <c r="AL776" t="s">
        <v>217</v>
      </c>
      <c r="AM776" t="s">
        <v>5768</v>
      </c>
      <c r="AN776" t="s">
        <v>6</v>
      </c>
      <c r="AO776" s="57">
        <v>46274.507303240738</v>
      </c>
      <c r="AP776" s="57">
        <v>46277.458333333336</v>
      </c>
      <c r="AR776" t="s">
        <v>218</v>
      </c>
      <c r="AS776" t="s">
        <v>594</v>
      </c>
      <c r="AT776" t="s">
        <v>344</v>
      </c>
      <c r="AU776">
        <v>20260910</v>
      </c>
      <c r="AV776" t="s">
        <v>221</v>
      </c>
      <c r="AW776" t="s">
        <v>1182</v>
      </c>
      <c r="AX776" t="s">
        <v>222</v>
      </c>
      <c r="BA776" s="57">
        <v>46277.458333333336</v>
      </c>
      <c r="BB776" t="s">
        <v>5768</v>
      </c>
      <c r="BC776">
        <v>2026</v>
      </c>
      <c r="BD776">
        <v>9</v>
      </c>
      <c r="BE776">
        <v>10</v>
      </c>
      <c r="BF776" s="6">
        <f t="shared" si="36"/>
        <v>46275</v>
      </c>
      <c r="BG776">
        <f t="shared" si="37"/>
        <v>-2.4583333333357587</v>
      </c>
      <c r="BH776" t="str">
        <f t="shared" si="38"/>
        <v>COMPLY</v>
      </c>
      <c r="BI776" t="str">
        <f>VLOOKUP(H776,Sheet2!$A$1:$B$270,2,FALSE)</f>
        <v>SURABAYA UTARA</v>
      </c>
    </row>
    <row r="777" spans="1:61">
      <c r="A777">
        <v>776</v>
      </c>
      <c r="B777">
        <v>1002578580</v>
      </c>
      <c r="C777">
        <v>3</v>
      </c>
      <c r="D777" t="s">
        <v>55</v>
      </c>
      <c r="E777">
        <v>5</v>
      </c>
      <c r="F777" t="s">
        <v>261</v>
      </c>
      <c r="G777" t="s">
        <v>128</v>
      </c>
      <c r="H777" t="s">
        <v>352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46274.499965277777</v>
      </c>
      <c r="P777" s="57">
        <v>46275.617662037039</v>
      </c>
      <c r="Q777">
        <v>69386810</v>
      </c>
      <c r="S777">
        <v>152412249208</v>
      </c>
      <c r="T777" t="s">
        <v>5764</v>
      </c>
      <c r="U777" t="s">
        <v>5765</v>
      </c>
      <c r="V777" t="s">
        <v>5766</v>
      </c>
      <c r="Z777">
        <v>112.62969750000001</v>
      </c>
      <c r="AA777">
        <v>-7.2388484000000002</v>
      </c>
      <c r="AB777" t="s">
        <v>5767</v>
      </c>
      <c r="AC777" t="s">
        <v>236</v>
      </c>
      <c r="AL777" t="s">
        <v>217</v>
      </c>
      <c r="AM777" t="s">
        <v>5768</v>
      </c>
      <c r="AN777" t="s">
        <v>6</v>
      </c>
      <c r="AO777" s="57">
        <v>46274.507303240738</v>
      </c>
      <c r="AP777" s="57">
        <v>46277.458333333336</v>
      </c>
      <c r="AR777" t="s">
        <v>218</v>
      </c>
      <c r="AS777" t="s">
        <v>594</v>
      </c>
      <c r="AT777" t="s">
        <v>344</v>
      </c>
      <c r="AU777">
        <v>20260910</v>
      </c>
      <c r="AV777" t="s">
        <v>221</v>
      </c>
      <c r="AW777" t="s">
        <v>1182</v>
      </c>
      <c r="AX777" t="s">
        <v>222</v>
      </c>
      <c r="BA777" s="57">
        <v>46277.458333333336</v>
      </c>
      <c r="BB777" t="s">
        <v>5768</v>
      </c>
      <c r="BC777">
        <v>2026</v>
      </c>
      <c r="BD777">
        <v>9</v>
      </c>
      <c r="BE777">
        <v>10</v>
      </c>
      <c r="BF777" s="6">
        <f t="shared" si="36"/>
        <v>46275</v>
      </c>
      <c r="BG777">
        <f t="shared" si="37"/>
        <v>-2.4583333333357587</v>
      </c>
      <c r="BH777" t="str">
        <f t="shared" si="38"/>
        <v>COMPLY</v>
      </c>
      <c r="BI777" t="str">
        <f>VLOOKUP(H777,Sheet2!$A$1:$B$270,2,FALSE)</f>
        <v>SURABAYA UTARA</v>
      </c>
    </row>
    <row r="778" spans="1:61">
      <c r="A778">
        <v>777</v>
      </c>
      <c r="B778">
        <v>1002577862</v>
      </c>
      <c r="C778">
        <v>3</v>
      </c>
      <c r="D778" t="s">
        <v>55</v>
      </c>
      <c r="E778">
        <v>5</v>
      </c>
      <c r="F778" t="s">
        <v>261</v>
      </c>
      <c r="G778" t="s">
        <v>128</v>
      </c>
      <c r="H778" t="s">
        <v>352</v>
      </c>
      <c r="I778" t="s">
        <v>212</v>
      </c>
      <c r="J778" t="s">
        <v>213</v>
      </c>
      <c r="K778" t="s">
        <v>149</v>
      </c>
      <c r="L778" t="s">
        <v>214</v>
      </c>
      <c r="M778" t="s">
        <v>2151</v>
      </c>
      <c r="N778" t="s">
        <v>215</v>
      </c>
      <c r="O778" s="57">
        <v>46274.327048611114</v>
      </c>
      <c r="P778" s="57">
        <v>46280.54483796296</v>
      </c>
      <c r="Q778">
        <v>69386490</v>
      </c>
      <c r="S778">
        <v>152412249200</v>
      </c>
      <c r="T778" t="s">
        <v>5939</v>
      </c>
      <c r="U778" t="s">
        <v>5940</v>
      </c>
      <c r="V778" t="s">
        <v>5941</v>
      </c>
      <c r="Z778">
        <v>112.642276</v>
      </c>
      <c r="AA778">
        <v>-7.2783680000000004</v>
      </c>
      <c r="AB778" t="s">
        <v>5942</v>
      </c>
      <c r="AC778" t="s">
        <v>236</v>
      </c>
      <c r="AL778" t="s">
        <v>217</v>
      </c>
      <c r="AM778" t="s">
        <v>5943</v>
      </c>
      <c r="AN778" t="s">
        <v>6</v>
      </c>
      <c r="AO778" s="57">
        <v>46274.329780092594</v>
      </c>
      <c r="AP778" s="57">
        <v>46278.333333333336</v>
      </c>
      <c r="AQ778" t="s">
        <v>2172</v>
      </c>
      <c r="AR778" t="s">
        <v>14</v>
      </c>
      <c r="AS778" t="s">
        <v>594</v>
      </c>
      <c r="AT778" t="s">
        <v>230</v>
      </c>
      <c r="AV778" t="s">
        <v>2153</v>
      </c>
      <c r="AW778" t="s">
        <v>883</v>
      </c>
      <c r="AX778" t="s">
        <v>222</v>
      </c>
      <c r="BA778" s="57">
        <v>46278.333333333336</v>
      </c>
      <c r="BB778" t="s">
        <v>5943</v>
      </c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str">
        <f>VLOOKUP(H778,Sheet2!$A$1:$B$270,2,FALSE)</f>
        <v>SURABAYA UTARA</v>
      </c>
    </row>
    <row r="779" spans="1:61">
      <c r="A779">
        <v>778</v>
      </c>
      <c r="B779">
        <v>1002590003</v>
      </c>
      <c r="C779">
        <v>3</v>
      </c>
      <c r="D779" t="s">
        <v>55</v>
      </c>
      <c r="E779">
        <v>5</v>
      </c>
      <c r="F779" t="s">
        <v>261</v>
      </c>
      <c r="G779" t="s">
        <v>128</v>
      </c>
      <c r="H779" t="s">
        <v>352</v>
      </c>
      <c r="I779" t="s">
        <v>212</v>
      </c>
      <c r="J779" t="s">
        <v>213</v>
      </c>
      <c r="K779" t="s">
        <v>149</v>
      </c>
      <c r="L779" t="s">
        <v>214</v>
      </c>
      <c r="M779" t="s">
        <v>256</v>
      </c>
      <c r="N779" t="s">
        <v>215</v>
      </c>
      <c r="O779" s="57">
        <v>46280.702013888891</v>
      </c>
      <c r="P779" s="57">
        <v>46281.496863425928</v>
      </c>
      <c r="Q779">
        <v>69391023</v>
      </c>
      <c r="S779">
        <v>152412249271</v>
      </c>
      <c r="T779" t="s">
        <v>8296</v>
      </c>
      <c r="U779" t="s">
        <v>8297</v>
      </c>
      <c r="V779" t="s">
        <v>8298</v>
      </c>
      <c r="Z779">
        <v>112.67891400000001</v>
      </c>
      <c r="AA779">
        <v>-7.2588990000000004</v>
      </c>
      <c r="AB779" t="s">
        <v>8299</v>
      </c>
      <c r="AC779" t="s">
        <v>236</v>
      </c>
      <c r="AL779" t="s">
        <v>217</v>
      </c>
      <c r="AM779" t="s">
        <v>7344</v>
      </c>
      <c r="AN779" t="s">
        <v>6</v>
      </c>
      <c r="AO779" t="s">
        <v>8300</v>
      </c>
      <c r="AP779" s="57">
        <v>46281.625</v>
      </c>
      <c r="AR779" t="s">
        <v>257</v>
      </c>
      <c r="AS779" t="s">
        <v>594</v>
      </c>
      <c r="AT779" t="s">
        <v>230</v>
      </c>
      <c r="AV779" t="s">
        <v>258</v>
      </c>
      <c r="AW779" t="s">
        <v>7118</v>
      </c>
      <c r="AX779" t="s">
        <v>222</v>
      </c>
      <c r="BA779" s="57">
        <v>46281.625</v>
      </c>
      <c r="BB779" t="s">
        <v>7344</v>
      </c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str">
        <f>VLOOKUP(H779,Sheet2!$A$1:$B$270,2,FALSE)</f>
        <v>SURABAYA UTARA</v>
      </c>
    </row>
    <row r="780" spans="1:61">
      <c r="A780">
        <v>779</v>
      </c>
      <c r="B780">
        <v>1002585263</v>
      </c>
      <c r="C780">
        <v>3</v>
      </c>
      <c r="D780" t="s">
        <v>55</v>
      </c>
      <c r="E780">
        <v>5</v>
      </c>
      <c r="F780" t="s">
        <v>261</v>
      </c>
      <c r="G780" t="s">
        <v>128</v>
      </c>
      <c r="H780" t="s">
        <v>352</v>
      </c>
      <c r="I780" t="s">
        <v>212</v>
      </c>
      <c r="J780" t="s">
        <v>213</v>
      </c>
      <c r="K780" t="s">
        <v>149</v>
      </c>
      <c r="M780" t="s">
        <v>280</v>
      </c>
      <c r="N780" t="s">
        <v>215</v>
      </c>
      <c r="O780" s="57">
        <v>46279.346388888887</v>
      </c>
      <c r="P780" s="57">
        <v>46280.336701388886</v>
      </c>
      <c r="Q780">
        <v>69389492</v>
      </c>
      <c r="S780">
        <v>152412249248</v>
      </c>
      <c r="T780" t="s">
        <v>8301</v>
      </c>
      <c r="U780" t="s">
        <v>8302</v>
      </c>
      <c r="V780" t="s">
        <v>8303</v>
      </c>
      <c r="Z780">
        <v>112.62721670000001</v>
      </c>
      <c r="AA780">
        <v>-7.2823814000000002</v>
      </c>
      <c r="AB780" t="s">
        <v>8304</v>
      </c>
      <c r="AC780" t="s">
        <v>229</v>
      </c>
      <c r="AL780" t="s">
        <v>217</v>
      </c>
      <c r="AM780" t="s">
        <v>8305</v>
      </c>
      <c r="AN780" t="s">
        <v>6</v>
      </c>
      <c r="AO780" t="s">
        <v>8064</v>
      </c>
      <c r="AP780" s="57">
        <v>46280.458333333336</v>
      </c>
      <c r="AR780" t="s">
        <v>240</v>
      </c>
      <c r="AS780" t="s">
        <v>594</v>
      </c>
      <c r="AT780" t="s">
        <v>230</v>
      </c>
      <c r="AV780" t="s">
        <v>826</v>
      </c>
      <c r="AW780" t="s">
        <v>545</v>
      </c>
      <c r="AX780" t="s">
        <v>222</v>
      </c>
      <c r="BA780" s="57">
        <v>46280.458333333336</v>
      </c>
      <c r="BB780" t="s">
        <v>8305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str">
        <f>VLOOKUP(H780,Sheet2!$A$1:$B$270,2,FALSE)</f>
        <v>SURABAYA UTARA</v>
      </c>
    </row>
    <row r="781" spans="1:61">
      <c r="A781">
        <v>780</v>
      </c>
      <c r="B781">
        <v>1002589603</v>
      </c>
      <c r="C781">
        <v>3</v>
      </c>
      <c r="D781" t="s">
        <v>55</v>
      </c>
      <c r="E781">
        <v>5</v>
      </c>
      <c r="F781" t="s">
        <v>261</v>
      </c>
      <c r="G781" t="s">
        <v>128</v>
      </c>
      <c r="H781" t="s">
        <v>352</v>
      </c>
      <c r="I781" t="s">
        <v>212</v>
      </c>
      <c r="J781" t="s">
        <v>213</v>
      </c>
      <c r="K781" t="s">
        <v>149</v>
      </c>
      <c r="M781" t="s">
        <v>239</v>
      </c>
      <c r="N781" t="s">
        <v>215</v>
      </c>
      <c r="O781" s="57">
        <v>46280.637523148151</v>
      </c>
      <c r="P781" s="57">
        <v>46280.679236111115</v>
      </c>
      <c r="Q781">
        <v>69390891</v>
      </c>
      <c r="S781">
        <v>152412249267</v>
      </c>
      <c r="T781" t="s">
        <v>8306</v>
      </c>
      <c r="U781" t="s">
        <v>8307</v>
      </c>
      <c r="V781" t="s">
        <v>8308</v>
      </c>
      <c r="Z781">
        <v>112.6525671</v>
      </c>
      <c r="AA781">
        <v>-7.2792716999999998</v>
      </c>
      <c r="AB781" t="s">
        <v>8309</v>
      </c>
      <c r="AC781" t="s">
        <v>229</v>
      </c>
      <c r="AL781" t="s">
        <v>217</v>
      </c>
      <c r="AM781" t="s">
        <v>8310</v>
      </c>
      <c r="AN781" t="s">
        <v>6</v>
      </c>
      <c r="AO781" t="s">
        <v>7271</v>
      </c>
      <c r="AP781" s="57">
        <v>46282.333333333336</v>
      </c>
      <c r="AR781" t="s">
        <v>240</v>
      </c>
      <c r="AS781" t="s">
        <v>594</v>
      </c>
      <c r="AT781" t="s">
        <v>230</v>
      </c>
      <c r="AV781" t="s">
        <v>239</v>
      </c>
      <c r="AW781" t="s">
        <v>2719</v>
      </c>
      <c r="AX781" t="s">
        <v>222</v>
      </c>
      <c r="BA781" s="57">
        <v>46282.333333333336</v>
      </c>
      <c r="BB781" t="s">
        <v>8310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str">
        <f>VLOOKUP(H781,Sheet2!$A$1:$B$270,2,FALSE)</f>
        <v>SURABAYA UTARA</v>
      </c>
    </row>
    <row r="782" spans="1:61">
      <c r="A782">
        <v>781</v>
      </c>
      <c r="B782">
        <v>1002576270</v>
      </c>
      <c r="C782">
        <v>3</v>
      </c>
      <c r="D782" t="s">
        <v>55</v>
      </c>
      <c r="E782">
        <v>5</v>
      </c>
      <c r="F782" t="s">
        <v>261</v>
      </c>
      <c r="G782" t="s">
        <v>128</v>
      </c>
      <c r="H782" t="s">
        <v>402</v>
      </c>
      <c r="I782" t="s">
        <v>212</v>
      </c>
      <c r="J782" t="s">
        <v>213</v>
      </c>
      <c r="K782" t="s">
        <v>149</v>
      </c>
      <c r="M782" t="s">
        <v>76</v>
      </c>
      <c r="N782" t="s">
        <v>215</v>
      </c>
      <c r="O782" s="57">
        <v>46273.395127314812</v>
      </c>
      <c r="P782" s="57">
        <v>46275.584143518521</v>
      </c>
      <c r="Q782">
        <v>69385779</v>
      </c>
      <c r="S782">
        <v>152424212607</v>
      </c>
      <c r="T782" t="s">
        <v>3369</v>
      </c>
      <c r="U782" t="s">
        <v>3370</v>
      </c>
      <c r="V782" t="s">
        <v>3371</v>
      </c>
      <c r="Z782">
        <v>112.704572081565</v>
      </c>
      <c r="AA782">
        <v>-7.3090480603687498</v>
      </c>
      <c r="AB782" t="s">
        <v>3372</v>
      </c>
      <c r="AC782" t="s">
        <v>229</v>
      </c>
      <c r="AL782" t="s">
        <v>217</v>
      </c>
      <c r="AM782" t="s">
        <v>3373</v>
      </c>
      <c r="AN782" t="s">
        <v>6</v>
      </c>
      <c r="AO782" s="57">
        <v>46243.402650462966</v>
      </c>
      <c r="AP782" s="57">
        <v>46276.458333333336</v>
      </c>
      <c r="AR782" t="s">
        <v>218</v>
      </c>
      <c r="AS782" t="s">
        <v>128</v>
      </c>
      <c r="AT782" t="s">
        <v>552</v>
      </c>
      <c r="AU782">
        <v>20260910</v>
      </c>
      <c r="AV782" t="s">
        <v>221</v>
      </c>
      <c r="AW782" t="s">
        <v>566</v>
      </c>
      <c r="AX782" t="s">
        <v>222</v>
      </c>
      <c r="BA782" s="57">
        <v>46276.458333333336</v>
      </c>
      <c r="BB782" t="s">
        <v>3373</v>
      </c>
      <c r="BC782">
        <v>2026</v>
      </c>
      <c r="BD782">
        <v>9</v>
      </c>
      <c r="BE782">
        <v>10</v>
      </c>
      <c r="BF782" s="6">
        <f t="shared" si="36"/>
        <v>46275</v>
      </c>
      <c r="BG782">
        <f t="shared" si="37"/>
        <v>-1.4583333333357587</v>
      </c>
      <c r="BH782" t="str">
        <f t="shared" si="38"/>
        <v>COMPLY</v>
      </c>
      <c r="BI782" t="str">
        <f>VLOOKUP(H782,Sheet2!$A$1:$B$270,2,FALSE)</f>
        <v>SURABAYA UTARA</v>
      </c>
    </row>
    <row r="783" spans="1:61">
      <c r="A783">
        <v>782</v>
      </c>
      <c r="B783">
        <v>1002586072</v>
      </c>
      <c r="C783">
        <v>3</v>
      </c>
      <c r="D783" t="s">
        <v>55</v>
      </c>
      <c r="E783">
        <v>5</v>
      </c>
      <c r="F783" t="s">
        <v>261</v>
      </c>
      <c r="G783" t="s">
        <v>128</v>
      </c>
      <c r="H783" t="s">
        <v>402</v>
      </c>
      <c r="I783" t="s">
        <v>212</v>
      </c>
      <c r="J783" t="s">
        <v>213</v>
      </c>
      <c r="K783" t="s">
        <v>149</v>
      </c>
      <c r="L783" t="s">
        <v>1748</v>
      </c>
      <c r="M783" t="s">
        <v>76</v>
      </c>
      <c r="N783" t="s">
        <v>215</v>
      </c>
      <c r="O783" s="57">
        <v>46279.477118055554</v>
      </c>
      <c r="P783" s="57">
        <v>46279.760324074072</v>
      </c>
      <c r="Q783">
        <v>69389742</v>
      </c>
      <c r="R783">
        <v>3135970197</v>
      </c>
      <c r="S783">
        <v>152424212199</v>
      </c>
      <c r="T783" t="s">
        <v>8311</v>
      </c>
      <c r="U783" t="s">
        <v>8312</v>
      </c>
      <c r="V783" t="s">
        <v>8313</v>
      </c>
      <c r="Z783">
        <v>112.6969167</v>
      </c>
      <c r="AA783">
        <v>-7.3076805</v>
      </c>
      <c r="AB783" t="s">
        <v>8314</v>
      </c>
      <c r="AC783" t="s">
        <v>236</v>
      </c>
      <c r="AL783" t="s">
        <v>217</v>
      </c>
      <c r="AM783" t="s">
        <v>8315</v>
      </c>
      <c r="AN783" t="s">
        <v>6</v>
      </c>
      <c r="AO783" t="s">
        <v>7358</v>
      </c>
      <c r="AP783" s="57">
        <v>46280.333333333336</v>
      </c>
      <c r="AQ783" t="s">
        <v>2172</v>
      </c>
      <c r="AR783" t="s">
        <v>218</v>
      </c>
      <c r="AS783" t="s">
        <v>128</v>
      </c>
      <c r="AT783" t="s">
        <v>230</v>
      </c>
      <c r="AU783">
        <v>20260914</v>
      </c>
      <c r="AV783" t="s">
        <v>221</v>
      </c>
      <c r="AW783" t="s">
        <v>2634</v>
      </c>
      <c r="AX783" t="s">
        <v>222</v>
      </c>
      <c r="BA783" s="57">
        <v>46280.333333333336</v>
      </c>
      <c r="BB783" t="s">
        <v>8315</v>
      </c>
      <c r="BC783">
        <v>2026</v>
      </c>
      <c r="BD783">
        <v>9</v>
      </c>
      <c r="BE783">
        <v>14</v>
      </c>
      <c r="BF783" s="6">
        <f t="shared" si="36"/>
        <v>46279</v>
      </c>
      <c r="BG783">
        <f t="shared" si="37"/>
        <v>-1.3333333333357587</v>
      </c>
      <c r="BH783" t="str">
        <f t="shared" si="38"/>
        <v>COMPLY</v>
      </c>
      <c r="BI783" t="str">
        <f>VLOOKUP(H783,Sheet2!$A$1:$B$270,2,FALSE)</f>
        <v>SURABAYA UTARA</v>
      </c>
    </row>
    <row r="784" spans="1:61">
      <c r="A784">
        <v>783</v>
      </c>
      <c r="B784">
        <v>1002586015</v>
      </c>
      <c r="C784">
        <v>3</v>
      </c>
      <c r="D784" t="s">
        <v>55</v>
      </c>
      <c r="E784">
        <v>5</v>
      </c>
      <c r="F784" t="s">
        <v>261</v>
      </c>
      <c r="G784" t="s">
        <v>128</v>
      </c>
      <c r="H784" t="s">
        <v>402</v>
      </c>
      <c r="I784" t="s">
        <v>212</v>
      </c>
      <c r="J784" t="s">
        <v>213</v>
      </c>
      <c r="K784" t="s">
        <v>149</v>
      </c>
      <c r="L784" t="s">
        <v>214</v>
      </c>
      <c r="M784" t="s">
        <v>76</v>
      </c>
      <c r="N784" t="s">
        <v>215</v>
      </c>
      <c r="O784" s="57">
        <v>46279.468761574077</v>
      </c>
      <c r="P784" s="57">
        <v>46279.764606481483</v>
      </c>
      <c r="Q784">
        <v>69389710</v>
      </c>
      <c r="S784">
        <v>152424211336</v>
      </c>
      <c r="T784" t="s">
        <v>8316</v>
      </c>
      <c r="U784" t="s">
        <v>8317</v>
      </c>
      <c r="V784" t="s">
        <v>8318</v>
      </c>
      <c r="Z784">
        <v>112.6777617</v>
      </c>
      <c r="AA784">
        <v>-7.3129564</v>
      </c>
      <c r="AB784" t="s">
        <v>8319</v>
      </c>
      <c r="AC784" t="s">
        <v>236</v>
      </c>
      <c r="AL784" t="s">
        <v>217</v>
      </c>
      <c r="AM784" t="s">
        <v>8320</v>
      </c>
      <c r="AN784" t="s">
        <v>6</v>
      </c>
      <c r="AO784" t="s">
        <v>8321</v>
      </c>
      <c r="AP784" s="57">
        <v>46280.333333333336</v>
      </c>
      <c r="AR784" t="s">
        <v>218</v>
      </c>
      <c r="AS784" t="s">
        <v>128</v>
      </c>
      <c r="AT784" t="s">
        <v>230</v>
      </c>
      <c r="AU784">
        <v>20260914</v>
      </c>
      <c r="AV784" t="s">
        <v>221</v>
      </c>
      <c r="AW784" t="s">
        <v>7044</v>
      </c>
      <c r="AX784" t="s">
        <v>222</v>
      </c>
      <c r="BA784" s="57">
        <v>46280.333333333336</v>
      </c>
      <c r="BB784" t="s">
        <v>8320</v>
      </c>
      <c r="BC784">
        <v>2026</v>
      </c>
      <c r="BD784">
        <v>9</v>
      </c>
      <c r="BE784">
        <v>14</v>
      </c>
      <c r="BF784" s="6">
        <f t="shared" si="36"/>
        <v>46279</v>
      </c>
      <c r="BG784">
        <f t="shared" si="37"/>
        <v>-1.3333333333357587</v>
      </c>
      <c r="BH784" t="str">
        <f t="shared" si="38"/>
        <v>COMPLY</v>
      </c>
      <c r="BI784" t="str">
        <f>VLOOKUP(H784,Sheet2!$A$1:$B$270,2,FALSE)</f>
        <v>SURABAYA UTARA</v>
      </c>
    </row>
    <row r="785" spans="1:61">
      <c r="A785">
        <v>784</v>
      </c>
      <c r="B785">
        <v>1002581161</v>
      </c>
      <c r="C785">
        <v>3</v>
      </c>
      <c r="D785" t="s">
        <v>55</v>
      </c>
      <c r="E785">
        <v>5</v>
      </c>
      <c r="F785" t="s">
        <v>261</v>
      </c>
      <c r="G785" t="s">
        <v>128</v>
      </c>
      <c r="H785" t="s">
        <v>402</v>
      </c>
      <c r="I785" t="s">
        <v>212</v>
      </c>
      <c r="J785" t="s">
        <v>213</v>
      </c>
      <c r="K785" t="s">
        <v>149</v>
      </c>
      <c r="L785" t="s">
        <v>214</v>
      </c>
      <c r="M785" t="s">
        <v>7706</v>
      </c>
      <c r="N785" t="s">
        <v>215</v>
      </c>
      <c r="O785" s="57">
        <v>46275.629120370373</v>
      </c>
      <c r="P785" s="57">
        <v>46280.531921296293</v>
      </c>
      <c r="Q785">
        <v>69387819</v>
      </c>
      <c r="S785">
        <v>152424213032</v>
      </c>
      <c r="T785" t="s">
        <v>6627</v>
      </c>
      <c r="U785" t="s">
        <v>6628</v>
      </c>
      <c r="V785" t="s">
        <v>6629</v>
      </c>
      <c r="Z785">
        <v>112.66966069999999</v>
      </c>
      <c r="AA785">
        <v>-7.3205511999999997</v>
      </c>
      <c r="AB785" t="s">
        <v>6630</v>
      </c>
      <c r="AC785" t="s">
        <v>216</v>
      </c>
      <c r="AL785" t="s">
        <v>217</v>
      </c>
      <c r="AM785" t="s">
        <v>6631</v>
      </c>
      <c r="AN785" t="s">
        <v>6</v>
      </c>
      <c r="AO785" s="57">
        <v>46304.632025462961</v>
      </c>
      <c r="AP785" s="57">
        <v>46279.333333333336</v>
      </c>
      <c r="AQ785" t="s">
        <v>2155</v>
      </c>
      <c r="AR785" t="s">
        <v>7711</v>
      </c>
      <c r="AS785" t="s">
        <v>128</v>
      </c>
      <c r="AT785" t="s">
        <v>230</v>
      </c>
      <c r="AV785" t="s">
        <v>7712</v>
      </c>
      <c r="AW785" t="s">
        <v>886</v>
      </c>
      <c r="AX785" t="s">
        <v>222</v>
      </c>
      <c r="BA785" s="57">
        <v>46279.333333333336</v>
      </c>
      <c r="BB785" t="s">
        <v>6631</v>
      </c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str">
        <f>VLOOKUP(H785,Sheet2!$A$1:$B$270,2,FALSE)</f>
        <v>SURABAYA UTARA</v>
      </c>
    </row>
    <row r="786" spans="1:61">
      <c r="A786">
        <v>785</v>
      </c>
      <c r="B786">
        <v>1002585524</v>
      </c>
      <c r="C786">
        <v>3</v>
      </c>
      <c r="D786" t="s">
        <v>55</v>
      </c>
      <c r="E786">
        <v>5</v>
      </c>
      <c r="F786" t="s">
        <v>261</v>
      </c>
      <c r="G786" t="s">
        <v>128</v>
      </c>
      <c r="H786" t="s">
        <v>402</v>
      </c>
      <c r="I786" t="s">
        <v>212</v>
      </c>
      <c r="J786" t="s">
        <v>213</v>
      </c>
      <c r="K786" t="s">
        <v>149</v>
      </c>
      <c r="L786" t="s">
        <v>214</v>
      </c>
      <c r="M786" t="s">
        <v>2151</v>
      </c>
      <c r="N786" t="s">
        <v>215</v>
      </c>
      <c r="O786" s="57">
        <v>46279.397905092592</v>
      </c>
      <c r="P786" s="57">
        <v>46280.553310185183</v>
      </c>
      <c r="Q786">
        <v>69389566</v>
      </c>
      <c r="S786">
        <v>152424211334</v>
      </c>
      <c r="T786" t="s">
        <v>8322</v>
      </c>
      <c r="U786" t="s">
        <v>8323</v>
      </c>
      <c r="V786" t="s">
        <v>8324</v>
      </c>
      <c r="Z786">
        <v>112.66929469999999</v>
      </c>
      <c r="AA786">
        <v>-7.3006371999999997</v>
      </c>
      <c r="AB786" t="s">
        <v>8325</v>
      </c>
      <c r="AC786" t="s">
        <v>236</v>
      </c>
      <c r="AL786" t="s">
        <v>217</v>
      </c>
      <c r="AM786" t="s">
        <v>8326</v>
      </c>
      <c r="AN786" t="s">
        <v>6</v>
      </c>
      <c r="AO786" t="s">
        <v>8242</v>
      </c>
      <c r="AP786" s="57">
        <v>46280.333333333336</v>
      </c>
      <c r="AQ786" t="s">
        <v>2155</v>
      </c>
      <c r="AR786" t="s">
        <v>14</v>
      </c>
      <c r="AS786" t="s">
        <v>128</v>
      </c>
      <c r="AT786" t="s">
        <v>230</v>
      </c>
      <c r="AV786" t="s">
        <v>2153</v>
      </c>
      <c r="AW786" t="s">
        <v>7118</v>
      </c>
      <c r="AX786" t="s">
        <v>222</v>
      </c>
      <c r="BA786" s="57">
        <v>46280.333333333336</v>
      </c>
      <c r="BB786" t="s">
        <v>8326</v>
      </c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str">
        <f>VLOOKUP(H786,Sheet2!$A$1:$B$270,2,FALSE)</f>
        <v>SURABAYA UTARA</v>
      </c>
    </row>
    <row r="787" spans="1:61">
      <c r="A787">
        <v>786</v>
      </c>
      <c r="B787">
        <v>1002580383</v>
      </c>
      <c r="C787">
        <v>3</v>
      </c>
      <c r="D787" t="s">
        <v>55</v>
      </c>
      <c r="E787">
        <v>5</v>
      </c>
      <c r="F787" t="s">
        <v>261</v>
      </c>
      <c r="G787" t="s">
        <v>128</v>
      </c>
      <c r="H787" t="s">
        <v>402</v>
      </c>
      <c r="I787" t="s">
        <v>212</v>
      </c>
      <c r="J787" t="s">
        <v>213</v>
      </c>
      <c r="K787" t="s">
        <v>149</v>
      </c>
      <c r="M787" t="s">
        <v>235</v>
      </c>
      <c r="N787" t="s">
        <v>581</v>
      </c>
      <c r="O787" s="57">
        <v>46275.472013888888</v>
      </c>
      <c r="P787" s="57">
        <v>46279.916678240741</v>
      </c>
      <c r="Q787">
        <v>66465697</v>
      </c>
      <c r="S787">
        <v>152424213029</v>
      </c>
      <c r="T787" t="s">
        <v>6403</v>
      </c>
      <c r="U787" t="s">
        <v>6404</v>
      </c>
      <c r="Z787">
        <v>112.6668104</v>
      </c>
      <c r="AA787">
        <v>-7.3162807999999897</v>
      </c>
      <c r="AB787" t="s">
        <v>6405</v>
      </c>
      <c r="AC787" t="s">
        <v>225</v>
      </c>
      <c r="AO787" s="57">
        <v>46304.475763888891</v>
      </c>
      <c r="AR787" t="s">
        <v>306</v>
      </c>
      <c r="AS787" t="s">
        <v>128</v>
      </c>
      <c r="AT787" t="s">
        <v>230</v>
      </c>
      <c r="AV787" t="s">
        <v>3099</v>
      </c>
      <c r="AW787" t="s">
        <v>6406</v>
      </c>
      <c r="AX787" t="s">
        <v>222</v>
      </c>
      <c r="AZ787" t="s">
        <v>3099</v>
      </c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str">
        <f>VLOOKUP(H787,Sheet2!$A$1:$B$270,2,FALSE)</f>
        <v>SURABAYA UTARA</v>
      </c>
    </row>
    <row r="788" spans="1:61">
      <c r="A788">
        <v>787</v>
      </c>
      <c r="B788">
        <v>1002583268</v>
      </c>
      <c r="C788">
        <v>3</v>
      </c>
      <c r="D788" t="s">
        <v>55</v>
      </c>
      <c r="E788">
        <v>5</v>
      </c>
      <c r="F788" t="s">
        <v>261</v>
      </c>
      <c r="G788" t="s">
        <v>128</v>
      </c>
      <c r="H788" t="s">
        <v>402</v>
      </c>
      <c r="I788" t="s">
        <v>212</v>
      </c>
      <c r="J788" t="s">
        <v>213</v>
      </c>
      <c r="K788" t="s">
        <v>149</v>
      </c>
      <c r="M788" t="s">
        <v>235</v>
      </c>
      <c r="N788" t="s">
        <v>215</v>
      </c>
      <c r="O788" s="57">
        <v>46276.667546296296</v>
      </c>
      <c r="P788" s="57">
        <v>46280.545347222222</v>
      </c>
      <c r="Q788">
        <v>69388617</v>
      </c>
      <c r="S788">
        <v>152424213310</v>
      </c>
      <c r="T788" t="s">
        <v>8327</v>
      </c>
      <c r="U788" t="s">
        <v>8328</v>
      </c>
      <c r="Z788">
        <v>112.6572924</v>
      </c>
      <c r="AA788">
        <v>-7.3228277000000004</v>
      </c>
      <c r="AB788" t="s">
        <v>8329</v>
      </c>
      <c r="AC788" t="s">
        <v>229</v>
      </c>
      <c r="AO788" s="57">
        <v>46335.673587962963</v>
      </c>
      <c r="AR788" t="s">
        <v>306</v>
      </c>
      <c r="AS788" t="s">
        <v>128</v>
      </c>
      <c r="AT788" t="s">
        <v>230</v>
      </c>
      <c r="AV788" t="s">
        <v>3055</v>
      </c>
      <c r="AW788" t="s">
        <v>545</v>
      </c>
      <c r="AX788" t="s">
        <v>222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str">
        <f>VLOOKUP(H788,Sheet2!$A$1:$B$270,2,FALSE)</f>
        <v>SURABAYA UTARA</v>
      </c>
    </row>
    <row r="789" spans="1:61">
      <c r="A789">
        <v>788</v>
      </c>
      <c r="B789">
        <v>1002579324</v>
      </c>
      <c r="C789">
        <v>3</v>
      </c>
      <c r="D789" t="s">
        <v>55</v>
      </c>
      <c r="E789">
        <v>5</v>
      </c>
      <c r="F789" t="s">
        <v>261</v>
      </c>
      <c r="G789" t="s">
        <v>128</v>
      </c>
      <c r="H789" t="s">
        <v>376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46274.668703703705</v>
      </c>
      <c r="P789" s="57">
        <v>46275.815416666665</v>
      </c>
      <c r="Q789">
        <v>69387137</v>
      </c>
      <c r="S789">
        <v>152409278572</v>
      </c>
      <c r="T789" t="s">
        <v>5811</v>
      </c>
      <c r="U789" t="s">
        <v>5812</v>
      </c>
      <c r="V789" t="s">
        <v>5813</v>
      </c>
      <c r="Z789">
        <v>112.6681827</v>
      </c>
      <c r="AA789">
        <v>-7.2914964999999903</v>
      </c>
      <c r="AB789" t="s">
        <v>5814</v>
      </c>
      <c r="AC789" t="s">
        <v>216</v>
      </c>
      <c r="AL789" t="s">
        <v>217</v>
      </c>
      <c r="AM789" t="s">
        <v>5815</v>
      </c>
      <c r="AN789" t="s">
        <v>6</v>
      </c>
      <c r="AO789" s="57">
        <v>46274.674039351848</v>
      </c>
      <c r="AP789" s="57">
        <v>46275.625</v>
      </c>
      <c r="AR789" t="s">
        <v>218</v>
      </c>
      <c r="AS789" t="s">
        <v>128</v>
      </c>
      <c r="AT789" t="s">
        <v>344</v>
      </c>
      <c r="AU789">
        <v>20260910</v>
      </c>
      <c r="AV789" t="s">
        <v>221</v>
      </c>
      <c r="AW789" t="s">
        <v>1182</v>
      </c>
      <c r="AX789" t="s">
        <v>222</v>
      </c>
      <c r="BA789" s="57">
        <v>46275.625</v>
      </c>
      <c r="BB789" t="s">
        <v>5815</v>
      </c>
      <c r="BC789">
        <v>2026</v>
      </c>
      <c r="BD789">
        <v>9</v>
      </c>
      <c r="BE789">
        <v>10</v>
      </c>
      <c r="BF789" s="6">
        <f t="shared" si="36"/>
        <v>46275</v>
      </c>
      <c r="BG789">
        <f t="shared" si="37"/>
        <v>-0.625</v>
      </c>
      <c r="BH789" t="str">
        <f t="shared" si="38"/>
        <v>COMPLY</v>
      </c>
      <c r="BI789" t="str">
        <f>VLOOKUP(H789,Sheet2!$A$1:$B$270,2,FALSE)</f>
        <v>SURABAYA UTARA</v>
      </c>
    </row>
    <row r="790" spans="1:61">
      <c r="A790">
        <v>789</v>
      </c>
      <c r="B790">
        <v>1002584254</v>
      </c>
      <c r="C790">
        <v>3</v>
      </c>
      <c r="D790" t="s">
        <v>55</v>
      </c>
      <c r="E790">
        <v>5</v>
      </c>
      <c r="F790" t="s">
        <v>261</v>
      </c>
      <c r="G790" t="s">
        <v>128</v>
      </c>
      <c r="H790" t="s">
        <v>376</v>
      </c>
      <c r="I790" t="s">
        <v>212</v>
      </c>
      <c r="J790" t="s">
        <v>213</v>
      </c>
      <c r="K790" t="s">
        <v>149</v>
      </c>
      <c r="L790" t="s">
        <v>214</v>
      </c>
      <c r="M790" t="s">
        <v>76</v>
      </c>
      <c r="N790" t="s">
        <v>215</v>
      </c>
      <c r="O790" s="57">
        <v>46277.620775462965</v>
      </c>
      <c r="P790" s="57">
        <v>46279.713819444441</v>
      </c>
      <c r="Q790">
        <v>69389070</v>
      </c>
      <c r="S790">
        <v>152409278600</v>
      </c>
      <c r="T790" t="s">
        <v>8330</v>
      </c>
      <c r="U790" t="s">
        <v>8331</v>
      </c>
      <c r="V790" t="s">
        <v>8332</v>
      </c>
      <c r="Z790">
        <v>112.6971508</v>
      </c>
      <c r="AA790">
        <v>-7.2945681999999996</v>
      </c>
      <c r="AB790" t="s">
        <v>8333</v>
      </c>
      <c r="AC790" t="s">
        <v>236</v>
      </c>
      <c r="AL790" t="s">
        <v>217</v>
      </c>
      <c r="AM790" t="s">
        <v>8334</v>
      </c>
      <c r="AN790" t="s">
        <v>6</v>
      </c>
      <c r="AO790" s="57">
        <v>46365.621435185189</v>
      </c>
      <c r="AP790" s="57">
        <v>46279.333333333336</v>
      </c>
      <c r="AR790" t="s">
        <v>218</v>
      </c>
      <c r="AS790" t="s">
        <v>128</v>
      </c>
      <c r="AT790" t="s">
        <v>344</v>
      </c>
      <c r="AU790">
        <v>20260914</v>
      </c>
      <c r="AV790" t="s">
        <v>221</v>
      </c>
      <c r="AW790" t="s">
        <v>8335</v>
      </c>
      <c r="AX790" t="s">
        <v>222</v>
      </c>
      <c r="BA790" s="57">
        <v>46279.333333333336</v>
      </c>
      <c r="BB790" t="s">
        <v>8334</v>
      </c>
      <c r="BC790">
        <v>2026</v>
      </c>
      <c r="BD790">
        <v>9</v>
      </c>
      <c r="BE790">
        <v>14</v>
      </c>
      <c r="BF790" s="6">
        <f t="shared" si="36"/>
        <v>46279</v>
      </c>
      <c r="BG790">
        <f t="shared" si="37"/>
        <v>-0.33333333333575865</v>
      </c>
      <c r="BH790" t="str">
        <f t="shared" si="38"/>
        <v>COMPLY</v>
      </c>
      <c r="BI790" t="str">
        <f>VLOOKUP(H790,Sheet2!$A$1:$B$270,2,FALSE)</f>
        <v>SURABAYA UTARA</v>
      </c>
    </row>
    <row r="791" spans="1:61">
      <c r="A791">
        <v>790</v>
      </c>
      <c r="B791">
        <v>1002586610</v>
      </c>
      <c r="C791">
        <v>3</v>
      </c>
      <c r="D791" t="s">
        <v>55</v>
      </c>
      <c r="E791">
        <v>5</v>
      </c>
      <c r="F791" t="s">
        <v>261</v>
      </c>
      <c r="G791" t="s">
        <v>128</v>
      </c>
      <c r="H791" t="s">
        <v>376</v>
      </c>
      <c r="I791" t="s">
        <v>212</v>
      </c>
      <c r="J791" t="s">
        <v>213</v>
      </c>
      <c r="K791" t="s">
        <v>149</v>
      </c>
      <c r="L791" t="s">
        <v>214</v>
      </c>
      <c r="M791" t="s">
        <v>76</v>
      </c>
      <c r="N791" t="s">
        <v>215</v>
      </c>
      <c r="O791" s="57">
        <v>46279.585381944446</v>
      </c>
      <c r="P791" s="57">
        <v>46280.691759259258</v>
      </c>
      <c r="Q791">
        <v>69389918</v>
      </c>
      <c r="S791">
        <v>152409278612</v>
      </c>
      <c r="T791" t="s">
        <v>8336</v>
      </c>
      <c r="U791" t="s">
        <v>8337</v>
      </c>
      <c r="V791" t="s">
        <v>8338</v>
      </c>
      <c r="Z791">
        <v>112.69234230000001</v>
      </c>
      <c r="AA791">
        <v>-7.2782764999999996</v>
      </c>
      <c r="AB791" t="s">
        <v>8339</v>
      </c>
      <c r="AC791" t="s">
        <v>236</v>
      </c>
      <c r="AL791" t="s">
        <v>217</v>
      </c>
      <c r="AM791" t="s">
        <v>8340</v>
      </c>
      <c r="AN791" t="s">
        <v>6</v>
      </c>
      <c r="AO791" t="s">
        <v>8282</v>
      </c>
      <c r="AP791" s="57">
        <v>46280.458333333336</v>
      </c>
      <c r="AR791" t="s">
        <v>218</v>
      </c>
      <c r="AS791" t="s">
        <v>128</v>
      </c>
      <c r="AT791" t="s">
        <v>230</v>
      </c>
      <c r="AU791">
        <v>20260915</v>
      </c>
      <c r="AV791" t="s">
        <v>221</v>
      </c>
      <c r="AW791" t="s">
        <v>574</v>
      </c>
      <c r="AX791" t="s">
        <v>222</v>
      </c>
      <c r="BA791" s="57">
        <v>46280.458333333336</v>
      </c>
      <c r="BB791" t="s">
        <v>8340</v>
      </c>
      <c r="BC791">
        <v>2026</v>
      </c>
      <c r="BD791">
        <v>9</v>
      </c>
      <c r="BE791">
        <v>15</v>
      </c>
      <c r="BF791" s="6">
        <f t="shared" si="36"/>
        <v>46280</v>
      </c>
      <c r="BG791">
        <f t="shared" si="37"/>
        <v>-0.45833333333575865</v>
      </c>
      <c r="BH791" t="str">
        <f t="shared" si="38"/>
        <v>COMPLY</v>
      </c>
      <c r="BI791" t="str">
        <f>VLOOKUP(H791,Sheet2!$A$1:$B$270,2,FALSE)</f>
        <v>SURABAYA UTARA</v>
      </c>
    </row>
    <row r="792" spans="1:61">
      <c r="A792">
        <v>791</v>
      </c>
      <c r="B792">
        <v>1002571685</v>
      </c>
      <c r="C792">
        <v>3</v>
      </c>
      <c r="D792" t="s">
        <v>55</v>
      </c>
      <c r="E792">
        <v>5</v>
      </c>
      <c r="F792" t="s">
        <v>307</v>
      </c>
      <c r="G792" t="s">
        <v>128</v>
      </c>
      <c r="H792" t="s">
        <v>418</v>
      </c>
      <c r="I792" t="s">
        <v>212</v>
      </c>
      <c r="J792" t="s">
        <v>213</v>
      </c>
      <c r="K792" t="s">
        <v>149</v>
      </c>
      <c r="M792" t="s">
        <v>76</v>
      </c>
      <c r="N792" t="s">
        <v>215</v>
      </c>
      <c r="O792" s="57">
        <v>46269.575254629628</v>
      </c>
      <c r="P792" s="57">
        <v>46272.678761574076</v>
      </c>
      <c r="Q792">
        <v>69383900</v>
      </c>
      <c r="S792">
        <v>152301273755</v>
      </c>
      <c r="T792" t="s">
        <v>4780</v>
      </c>
      <c r="U792" t="s">
        <v>4781</v>
      </c>
      <c r="V792" t="s">
        <v>4782</v>
      </c>
      <c r="Z792">
        <v>112.7229815</v>
      </c>
      <c r="AA792">
        <v>-7.2924461000000003</v>
      </c>
      <c r="AB792" t="s">
        <v>4783</v>
      </c>
      <c r="AC792" t="s">
        <v>229</v>
      </c>
      <c r="AL792" t="s">
        <v>217</v>
      </c>
      <c r="AM792" t="s">
        <v>4784</v>
      </c>
      <c r="AN792" t="s">
        <v>6</v>
      </c>
      <c r="AO792" s="57">
        <v>46121.57984953704</v>
      </c>
      <c r="AP792" s="57">
        <v>46272.458333333336</v>
      </c>
      <c r="AR792" t="s">
        <v>218</v>
      </c>
      <c r="AS792" t="s">
        <v>905</v>
      </c>
      <c r="AT792" t="s">
        <v>552</v>
      </c>
      <c r="AU792">
        <v>20260907</v>
      </c>
      <c r="AV792" t="s">
        <v>221</v>
      </c>
      <c r="AW792" t="s">
        <v>4785</v>
      </c>
      <c r="AX792" t="s">
        <v>222</v>
      </c>
      <c r="BA792" s="57">
        <v>46272.458333333336</v>
      </c>
      <c r="BB792" t="s">
        <v>4784</v>
      </c>
      <c r="BC792">
        <v>2026</v>
      </c>
      <c r="BD792">
        <v>9</v>
      </c>
      <c r="BE792">
        <v>7</v>
      </c>
      <c r="BF792" s="6">
        <f t="shared" si="36"/>
        <v>46272</v>
      </c>
      <c r="BG792">
        <f t="shared" si="37"/>
        <v>-0.45833333333575865</v>
      </c>
      <c r="BH792" t="str">
        <f t="shared" si="38"/>
        <v>COMPLY</v>
      </c>
      <c r="BI792" t="str">
        <f>VLOOKUP(H792,Sheet2!$A$1:$B$270,2,FALSE)</f>
        <v>SURABAYA UTARA</v>
      </c>
    </row>
    <row r="793" spans="1:61">
      <c r="A793">
        <v>792</v>
      </c>
      <c r="B793">
        <v>1002577381</v>
      </c>
      <c r="C793">
        <v>3</v>
      </c>
      <c r="D793" t="s">
        <v>55</v>
      </c>
      <c r="E793">
        <v>5</v>
      </c>
      <c r="F793" t="s">
        <v>307</v>
      </c>
      <c r="G793" t="s">
        <v>128</v>
      </c>
      <c r="H793" t="s">
        <v>418</v>
      </c>
      <c r="I793" t="s">
        <v>212</v>
      </c>
      <c r="J793" t="s">
        <v>213</v>
      </c>
      <c r="K793" t="s">
        <v>149</v>
      </c>
      <c r="L793" t="s">
        <v>214</v>
      </c>
      <c r="M793" t="s">
        <v>76</v>
      </c>
      <c r="N793" t="s">
        <v>215</v>
      </c>
      <c r="O793" s="57">
        <v>46273.643726851849</v>
      </c>
      <c r="P793" s="57">
        <v>46274.632256944446</v>
      </c>
      <c r="Q793">
        <v>69386292</v>
      </c>
      <c r="S793">
        <v>152301273816</v>
      </c>
      <c r="T793" t="s">
        <v>3557</v>
      </c>
      <c r="U793" t="s">
        <v>3558</v>
      </c>
      <c r="V793" t="s">
        <v>3559</v>
      </c>
      <c r="Z793">
        <v>112.71486590000001</v>
      </c>
      <c r="AA793">
        <v>-7.2831497000000001</v>
      </c>
      <c r="AB793" t="s">
        <v>3560</v>
      </c>
      <c r="AC793" t="s">
        <v>216</v>
      </c>
      <c r="AL793" t="s">
        <v>217</v>
      </c>
      <c r="AM793" t="s">
        <v>3242</v>
      </c>
      <c r="AN793" t="s">
        <v>6</v>
      </c>
      <c r="AO793" s="57">
        <v>46243.652951388889</v>
      </c>
      <c r="AP793" s="57">
        <v>46274.625</v>
      </c>
      <c r="AR793" t="s">
        <v>218</v>
      </c>
      <c r="AS793" t="s">
        <v>905</v>
      </c>
      <c r="AT793" t="s">
        <v>230</v>
      </c>
      <c r="AU793">
        <v>20260909</v>
      </c>
      <c r="AV793" t="s">
        <v>221</v>
      </c>
      <c r="AW793" t="s">
        <v>889</v>
      </c>
      <c r="AX793" t="s">
        <v>222</v>
      </c>
      <c r="BA793" s="57">
        <v>46274.625</v>
      </c>
      <c r="BB793" t="s">
        <v>3242</v>
      </c>
      <c r="BC793">
        <v>2026</v>
      </c>
      <c r="BD793">
        <v>9</v>
      </c>
      <c r="BE793">
        <v>9</v>
      </c>
      <c r="BF793" s="6">
        <f t="shared" si="36"/>
        <v>46274</v>
      </c>
      <c r="BG793">
        <f t="shared" si="37"/>
        <v>-0.625</v>
      </c>
      <c r="BH793" t="str">
        <f t="shared" si="38"/>
        <v>COMPLY</v>
      </c>
      <c r="BI793" t="str">
        <f>VLOOKUP(H793,Sheet2!$A$1:$B$270,2,FALSE)</f>
        <v>SURABAYA UTARA</v>
      </c>
    </row>
    <row r="794" spans="1:61">
      <c r="A794">
        <v>793</v>
      </c>
      <c r="B794">
        <v>1002576024</v>
      </c>
      <c r="C794">
        <v>3</v>
      </c>
      <c r="D794" t="s">
        <v>55</v>
      </c>
      <c r="E794">
        <v>5</v>
      </c>
      <c r="F794" t="s">
        <v>307</v>
      </c>
      <c r="G794" t="s">
        <v>128</v>
      </c>
      <c r="H794" t="s">
        <v>418</v>
      </c>
      <c r="I794" t="s">
        <v>212</v>
      </c>
      <c r="J794" t="s">
        <v>213</v>
      </c>
      <c r="K794" t="s">
        <v>149</v>
      </c>
      <c r="L794" t="s">
        <v>214</v>
      </c>
      <c r="M794" t="s">
        <v>76</v>
      </c>
      <c r="N794" t="s">
        <v>215</v>
      </c>
      <c r="O794" s="57">
        <v>46273.333287037036</v>
      </c>
      <c r="P794" s="57">
        <v>46273.683819444443</v>
      </c>
      <c r="Q794">
        <v>69385685</v>
      </c>
      <c r="S794">
        <v>152301273749</v>
      </c>
      <c r="T794" t="s">
        <v>3825</v>
      </c>
      <c r="U794" t="s">
        <v>3826</v>
      </c>
      <c r="V794" t="s">
        <v>3827</v>
      </c>
      <c r="Z794">
        <v>112.7351128</v>
      </c>
      <c r="AA794">
        <v>-7.2864155999999998</v>
      </c>
      <c r="AB794" t="s">
        <v>3828</v>
      </c>
      <c r="AC794" t="s">
        <v>236</v>
      </c>
      <c r="AL794" t="s">
        <v>217</v>
      </c>
      <c r="AM794" t="s">
        <v>3829</v>
      </c>
      <c r="AN794" t="s">
        <v>6</v>
      </c>
      <c r="AO794" s="57">
        <v>46243.340219907404</v>
      </c>
      <c r="AP794" s="57">
        <v>46274.333333333336</v>
      </c>
      <c r="AR794" t="s">
        <v>218</v>
      </c>
      <c r="AS794" t="s">
        <v>905</v>
      </c>
      <c r="AT794" t="s">
        <v>344</v>
      </c>
      <c r="AU794">
        <v>20260908</v>
      </c>
      <c r="AV794" t="s">
        <v>221</v>
      </c>
      <c r="AW794" t="s">
        <v>1182</v>
      </c>
      <c r="AX794" t="s">
        <v>222</v>
      </c>
      <c r="BA794" s="57">
        <v>46274.333333333336</v>
      </c>
      <c r="BB794" t="s">
        <v>3829</v>
      </c>
      <c r="BC794">
        <v>2026</v>
      </c>
      <c r="BD794">
        <v>9</v>
      </c>
      <c r="BE794">
        <v>8</v>
      </c>
      <c r="BF794" s="6">
        <f t="shared" si="36"/>
        <v>46273</v>
      </c>
      <c r="BG794">
        <f t="shared" si="37"/>
        <v>-1.3333333333357587</v>
      </c>
      <c r="BH794" t="str">
        <f t="shared" si="38"/>
        <v>COMPLY</v>
      </c>
      <c r="BI794" t="str">
        <f>VLOOKUP(H794,Sheet2!$A$1:$B$270,2,FALSE)</f>
        <v>SURABAYA UTARA</v>
      </c>
    </row>
    <row r="795" spans="1:61">
      <c r="A795">
        <v>794</v>
      </c>
      <c r="B795">
        <v>1002576374</v>
      </c>
      <c r="C795">
        <v>3</v>
      </c>
      <c r="D795" t="s">
        <v>55</v>
      </c>
      <c r="E795">
        <v>5</v>
      </c>
      <c r="F795" t="s">
        <v>307</v>
      </c>
      <c r="G795" t="s">
        <v>128</v>
      </c>
      <c r="H795" t="s">
        <v>418</v>
      </c>
      <c r="I795" t="s">
        <v>212</v>
      </c>
      <c r="J795" t="s">
        <v>213</v>
      </c>
      <c r="K795" t="s">
        <v>149</v>
      </c>
      <c r="L795" t="s">
        <v>214</v>
      </c>
      <c r="M795" t="s">
        <v>76</v>
      </c>
      <c r="N795" t="s">
        <v>215</v>
      </c>
      <c r="O795" s="57">
        <v>46273.416620370372</v>
      </c>
      <c r="P795" s="57">
        <v>46273.752256944441</v>
      </c>
      <c r="Q795">
        <v>69385824</v>
      </c>
      <c r="S795">
        <v>152301273809</v>
      </c>
      <c r="T795" t="s">
        <v>3759</v>
      </c>
      <c r="U795" t="s">
        <v>3760</v>
      </c>
      <c r="V795" t="s">
        <v>3761</v>
      </c>
      <c r="Z795">
        <v>112.7233308</v>
      </c>
      <c r="AA795">
        <v>-7.2917847</v>
      </c>
      <c r="AB795" t="s">
        <v>3762</v>
      </c>
      <c r="AC795" t="s">
        <v>236</v>
      </c>
      <c r="AL795" t="s">
        <v>217</v>
      </c>
      <c r="AM795" t="s">
        <v>3745</v>
      </c>
      <c r="AN795" t="s">
        <v>6</v>
      </c>
      <c r="AO795" s="57">
        <v>46243.423483796294</v>
      </c>
      <c r="AP795" s="57">
        <v>46274.458333333336</v>
      </c>
      <c r="AR795" t="s">
        <v>218</v>
      </c>
      <c r="AS795" t="s">
        <v>905</v>
      </c>
      <c r="AT795" t="s">
        <v>230</v>
      </c>
      <c r="AU795">
        <v>20260908</v>
      </c>
      <c r="AV795" t="s">
        <v>221</v>
      </c>
      <c r="AW795" t="s">
        <v>884</v>
      </c>
      <c r="AX795" t="s">
        <v>222</v>
      </c>
      <c r="BA795" s="57">
        <v>46274.458333333336</v>
      </c>
      <c r="BB795" t="s">
        <v>3745</v>
      </c>
      <c r="BC795">
        <v>2026</v>
      </c>
      <c r="BD795">
        <v>9</v>
      </c>
      <c r="BE795">
        <v>8</v>
      </c>
      <c r="BF795" s="6">
        <f t="shared" si="36"/>
        <v>46273</v>
      </c>
      <c r="BG795">
        <f t="shared" si="37"/>
        <v>-1.4583333333357587</v>
      </c>
      <c r="BH795" t="str">
        <f t="shared" si="38"/>
        <v>COMPLY</v>
      </c>
      <c r="BI795" t="str">
        <f>VLOOKUP(H795,Sheet2!$A$1:$B$270,2,FALSE)</f>
        <v>SURABAYA UTARA</v>
      </c>
    </row>
    <row r="796" spans="1:61">
      <c r="A796">
        <v>795</v>
      </c>
      <c r="B796">
        <v>1002578387</v>
      </c>
      <c r="C796">
        <v>3</v>
      </c>
      <c r="D796" t="s">
        <v>55</v>
      </c>
      <c r="E796">
        <v>5</v>
      </c>
      <c r="F796" t="s">
        <v>307</v>
      </c>
      <c r="G796" t="s">
        <v>128</v>
      </c>
      <c r="H796" t="s">
        <v>418</v>
      </c>
      <c r="I796" t="s">
        <v>212</v>
      </c>
      <c r="J796" t="s">
        <v>213</v>
      </c>
      <c r="K796" t="s">
        <v>149</v>
      </c>
      <c r="L796" t="s">
        <v>214</v>
      </c>
      <c r="M796" t="s">
        <v>76</v>
      </c>
      <c r="N796" t="s">
        <v>215</v>
      </c>
      <c r="O796" s="57">
        <v>46274.454131944447</v>
      </c>
      <c r="P796" s="57">
        <v>46274.678668981483</v>
      </c>
      <c r="Q796">
        <v>69386731</v>
      </c>
      <c r="S796">
        <v>152301273823</v>
      </c>
      <c r="T796" t="s">
        <v>6365</v>
      </c>
      <c r="U796" t="s">
        <v>6366</v>
      </c>
      <c r="V796" t="s">
        <v>6367</v>
      </c>
      <c r="Z796">
        <v>112.72396948188501</v>
      </c>
      <c r="AA796">
        <v>-7.3060732638064696</v>
      </c>
      <c r="AB796" t="s">
        <v>6368</v>
      </c>
      <c r="AC796" t="s">
        <v>216</v>
      </c>
      <c r="AL796" t="s">
        <v>217</v>
      </c>
      <c r="AM796" t="s">
        <v>6369</v>
      </c>
      <c r="AN796" t="s">
        <v>6</v>
      </c>
      <c r="AO796" s="57">
        <v>46274.455104166664</v>
      </c>
      <c r="AP796" s="57">
        <v>46275.333333333336</v>
      </c>
      <c r="AR796" t="s">
        <v>218</v>
      </c>
      <c r="AS796" t="s">
        <v>905</v>
      </c>
      <c r="AT796" t="s">
        <v>344</v>
      </c>
      <c r="AU796">
        <v>20260909</v>
      </c>
      <c r="AV796" t="s">
        <v>221</v>
      </c>
      <c r="AW796" t="s">
        <v>1883</v>
      </c>
      <c r="AX796" t="s">
        <v>222</v>
      </c>
      <c r="BA796" s="57">
        <v>46275.333333333336</v>
      </c>
      <c r="BB796" t="s">
        <v>6369</v>
      </c>
      <c r="BC796">
        <v>2026</v>
      </c>
      <c r="BD796">
        <v>9</v>
      </c>
      <c r="BE796">
        <v>9</v>
      </c>
      <c r="BF796" s="6">
        <f t="shared" si="36"/>
        <v>46274</v>
      </c>
      <c r="BG796">
        <f t="shared" si="37"/>
        <v>-1.3333333333357587</v>
      </c>
      <c r="BH796" t="str">
        <f t="shared" si="38"/>
        <v>COMPLY</v>
      </c>
      <c r="BI796" t="str">
        <f>VLOOKUP(H796,Sheet2!$A$1:$B$270,2,FALSE)</f>
        <v>SURABAYA UTARA</v>
      </c>
    </row>
    <row r="797" spans="1:61">
      <c r="A797">
        <v>796</v>
      </c>
      <c r="B797">
        <v>1002582490</v>
      </c>
      <c r="C797">
        <v>3</v>
      </c>
      <c r="D797" t="s">
        <v>55</v>
      </c>
      <c r="E797">
        <v>5</v>
      </c>
      <c r="F797" t="s">
        <v>307</v>
      </c>
      <c r="G797" t="s">
        <v>128</v>
      </c>
      <c r="H797" t="s">
        <v>418</v>
      </c>
      <c r="I797" t="s">
        <v>212</v>
      </c>
      <c r="J797" t="s">
        <v>213</v>
      </c>
      <c r="K797" t="s">
        <v>149</v>
      </c>
      <c r="L797" t="s">
        <v>214</v>
      </c>
      <c r="M797" t="s">
        <v>76</v>
      </c>
      <c r="N797" t="s">
        <v>215</v>
      </c>
      <c r="O797" s="57">
        <v>46276.524953703702</v>
      </c>
      <c r="P797" s="57">
        <v>46276.772453703707</v>
      </c>
      <c r="Q797">
        <v>69388333</v>
      </c>
      <c r="S797">
        <v>152301273833</v>
      </c>
      <c r="T797" t="s">
        <v>8341</v>
      </c>
      <c r="U797" t="s">
        <v>8342</v>
      </c>
      <c r="V797" t="s">
        <v>8343</v>
      </c>
      <c r="Z797">
        <v>112.7358084</v>
      </c>
      <c r="AA797">
        <v>-7.2889271000000004</v>
      </c>
      <c r="AB797" t="s">
        <v>8344</v>
      </c>
      <c r="AC797" t="s">
        <v>236</v>
      </c>
      <c r="AL797" t="s">
        <v>217</v>
      </c>
      <c r="AM797" t="s">
        <v>8080</v>
      </c>
      <c r="AN797" t="s">
        <v>6</v>
      </c>
      <c r="AO797" s="57">
        <v>46335.52789351852</v>
      </c>
      <c r="AP797" s="57">
        <v>46277.458333333336</v>
      </c>
      <c r="AR797" t="s">
        <v>218</v>
      </c>
      <c r="AS797" t="s">
        <v>905</v>
      </c>
      <c r="AT797" t="s">
        <v>230</v>
      </c>
      <c r="AU797">
        <v>20260911</v>
      </c>
      <c r="AV797" t="s">
        <v>221</v>
      </c>
      <c r="AW797" t="s">
        <v>881</v>
      </c>
      <c r="AX797" t="s">
        <v>222</v>
      </c>
      <c r="BA797" s="57">
        <v>46277.458333333336</v>
      </c>
      <c r="BB797" t="s">
        <v>8080</v>
      </c>
      <c r="BC797">
        <v>2026</v>
      </c>
      <c r="BD797">
        <v>9</v>
      </c>
      <c r="BE797">
        <v>11</v>
      </c>
      <c r="BF797" s="6">
        <f t="shared" si="36"/>
        <v>46276</v>
      </c>
      <c r="BG797">
        <f t="shared" si="37"/>
        <v>-1.4583333333357587</v>
      </c>
      <c r="BH797" t="str">
        <f t="shared" si="38"/>
        <v>COMPLY</v>
      </c>
      <c r="BI797" t="str">
        <f>VLOOKUP(H797,Sheet2!$A$1:$B$270,2,FALSE)</f>
        <v>SURABAYA UTARA</v>
      </c>
    </row>
    <row r="798" spans="1:61">
      <c r="A798">
        <v>797</v>
      </c>
      <c r="B798">
        <v>1002587634</v>
      </c>
      <c r="C798">
        <v>3</v>
      </c>
      <c r="D798" t="s">
        <v>55</v>
      </c>
      <c r="E798">
        <v>5</v>
      </c>
      <c r="F798" t="s">
        <v>307</v>
      </c>
      <c r="G798" t="s">
        <v>128</v>
      </c>
      <c r="H798" t="s">
        <v>418</v>
      </c>
      <c r="I798" t="s">
        <v>212</v>
      </c>
      <c r="J798" t="s">
        <v>213</v>
      </c>
      <c r="K798" t="s">
        <v>149</v>
      </c>
      <c r="L798" t="s">
        <v>214</v>
      </c>
      <c r="M798" t="s">
        <v>76</v>
      </c>
      <c r="N798" t="s">
        <v>215</v>
      </c>
      <c r="O798" s="57">
        <v>46279.795763888891</v>
      </c>
      <c r="P798" s="57">
        <v>46280.57304398148</v>
      </c>
      <c r="Q798">
        <v>69390227</v>
      </c>
      <c r="S798">
        <v>152301273864</v>
      </c>
      <c r="T798" t="s">
        <v>8345</v>
      </c>
      <c r="U798" t="s">
        <v>8346</v>
      </c>
      <c r="V798" t="s">
        <v>8347</v>
      </c>
      <c r="Z798">
        <v>112.746498</v>
      </c>
      <c r="AA798">
        <v>-7.2860019999999999</v>
      </c>
      <c r="AB798" t="s">
        <v>8348</v>
      </c>
      <c r="AC798" t="s">
        <v>236</v>
      </c>
      <c r="AL798" t="s">
        <v>217</v>
      </c>
      <c r="AM798" t="s">
        <v>8349</v>
      </c>
      <c r="AN798" t="s">
        <v>6</v>
      </c>
      <c r="AO798" t="s">
        <v>8350</v>
      </c>
      <c r="AP798" s="57">
        <v>46281.333333333336</v>
      </c>
      <c r="AR798" t="s">
        <v>218</v>
      </c>
      <c r="AS798" t="s">
        <v>905</v>
      </c>
      <c r="AT798" t="s">
        <v>230</v>
      </c>
      <c r="AU798">
        <v>20260915</v>
      </c>
      <c r="AV798" t="s">
        <v>221</v>
      </c>
      <c r="AW798" t="s">
        <v>7044</v>
      </c>
      <c r="AX798" t="s">
        <v>222</v>
      </c>
      <c r="BA798" s="57">
        <v>46281.333333333336</v>
      </c>
      <c r="BB798" t="s">
        <v>8349</v>
      </c>
      <c r="BC798">
        <v>2026</v>
      </c>
      <c r="BD798">
        <v>9</v>
      </c>
      <c r="BE798">
        <v>15</v>
      </c>
      <c r="BF798" s="6">
        <f t="shared" si="36"/>
        <v>46280</v>
      </c>
      <c r="BG798">
        <f t="shared" si="37"/>
        <v>-1.3333333333357587</v>
      </c>
      <c r="BH798" t="str">
        <f t="shared" si="38"/>
        <v>COMPLY</v>
      </c>
      <c r="BI798" t="str">
        <f>VLOOKUP(H798,Sheet2!$A$1:$B$270,2,FALSE)</f>
        <v>SURABAYA UTARA</v>
      </c>
    </row>
    <row r="799" spans="1:61">
      <c r="A799">
        <v>798</v>
      </c>
      <c r="B799">
        <v>1002588884</v>
      </c>
      <c r="C799">
        <v>3</v>
      </c>
      <c r="D799" t="s">
        <v>55</v>
      </c>
      <c r="E799">
        <v>5</v>
      </c>
      <c r="F799" t="s">
        <v>307</v>
      </c>
      <c r="G799" t="s">
        <v>128</v>
      </c>
      <c r="H799" t="s">
        <v>418</v>
      </c>
      <c r="I799" t="s">
        <v>212</v>
      </c>
      <c r="J799" t="s">
        <v>213</v>
      </c>
      <c r="K799" t="s">
        <v>149</v>
      </c>
      <c r="L799" t="s">
        <v>214</v>
      </c>
      <c r="M799" t="s">
        <v>76</v>
      </c>
      <c r="N799" t="s">
        <v>215</v>
      </c>
      <c r="O799" s="57">
        <v>46280.541655092595</v>
      </c>
      <c r="P799" s="57">
        <v>46280.727847222224</v>
      </c>
      <c r="Q799">
        <v>69390695</v>
      </c>
      <c r="S799">
        <v>152301273869</v>
      </c>
      <c r="T799" t="s">
        <v>8351</v>
      </c>
      <c r="U799" t="s">
        <v>8352</v>
      </c>
      <c r="V799" t="s">
        <v>8353</v>
      </c>
      <c r="Z799">
        <v>112.709067</v>
      </c>
      <c r="AA799">
        <v>-7.2876950000000003</v>
      </c>
      <c r="AB799" t="s">
        <v>8354</v>
      </c>
      <c r="AC799" t="s">
        <v>236</v>
      </c>
      <c r="AL799" t="s">
        <v>217</v>
      </c>
      <c r="AM799" t="s">
        <v>8355</v>
      </c>
      <c r="AN799" t="s">
        <v>6</v>
      </c>
      <c r="AO799" t="s">
        <v>7325</v>
      </c>
      <c r="AP799" s="57">
        <v>46281.458333333336</v>
      </c>
      <c r="AR799" t="s">
        <v>218</v>
      </c>
      <c r="AS799" t="s">
        <v>905</v>
      </c>
      <c r="AT799" t="s">
        <v>230</v>
      </c>
      <c r="AU799">
        <v>20260915</v>
      </c>
      <c r="AV799" t="s">
        <v>221</v>
      </c>
      <c r="AW799" t="s">
        <v>7081</v>
      </c>
      <c r="AX799" t="s">
        <v>222</v>
      </c>
      <c r="BA799" s="57">
        <v>46281.458333333336</v>
      </c>
      <c r="BB799" t="s">
        <v>8355</v>
      </c>
      <c r="BC799">
        <v>2026</v>
      </c>
      <c r="BD799">
        <v>9</v>
      </c>
      <c r="BE799">
        <v>15</v>
      </c>
      <c r="BF799" s="6">
        <f t="shared" si="36"/>
        <v>46280</v>
      </c>
      <c r="BG799">
        <f t="shared" si="37"/>
        <v>-1.4583333333357587</v>
      </c>
      <c r="BH799" t="str">
        <f t="shared" si="38"/>
        <v>COMPLY</v>
      </c>
      <c r="BI799" t="str">
        <f>VLOOKUP(H799,Sheet2!$A$1:$B$270,2,FALSE)</f>
        <v>SURABAYA UTARA</v>
      </c>
    </row>
    <row r="800" spans="1:61">
      <c r="A800">
        <v>799</v>
      </c>
      <c r="B800">
        <v>1002581556</v>
      </c>
      <c r="C800">
        <v>3</v>
      </c>
      <c r="D800" t="s">
        <v>55</v>
      </c>
      <c r="E800">
        <v>5</v>
      </c>
      <c r="F800" t="s">
        <v>307</v>
      </c>
      <c r="G800" t="s">
        <v>128</v>
      </c>
      <c r="H800" t="s">
        <v>418</v>
      </c>
      <c r="I800" t="s">
        <v>212</v>
      </c>
      <c r="J800" t="s">
        <v>213</v>
      </c>
      <c r="K800" t="s">
        <v>149</v>
      </c>
      <c r="M800" t="s">
        <v>280</v>
      </c>
      <c r="N800" t="s">
        <v>215</v>
      </c>
      <c r="O800" s="57">
        <v>46275.721620370372</v>
      </c>
      <c r="P800" s="57">
        <v>46277.444895833331</v>
      </c>
      <c r="Q800">
        <v>69387956</v>
      </c>
      <c r="S800">
        <v>152301273832</v>
      </c>
      <c r="T800" t="s">
        <v>6396</v>
      </c>
      <c r="U800" t="s">
        <v>6397</v>
      </c>
      <c r="V800" t="s">
        <v>8356</v>
      </c>
      <c r="Z800">
        <v>112.706442447538</v>
      </c>
      <c r="AA800">
        <v>-7.2914650361424798</v>
      </c>
      <c r="AB800" t="s">
        <v>6398</v>
      </c>
      <c r="AC800" t="s">
        <v>285</v>
      </c>
      <c r="AL800" t="s">
        <v>217</v>
      </c>
      <c r="AM800" t="s">
        <v>8357</v>
      </c>
      <c r="AN800" t="s">
        <v>6</v>
      </c>
      <c r="AO800" s="57">
        <v>46304.725729166668</v>
      </c>
      <c r="AP800" s="57">
        <v>46277.458333333336</v>
      </c>
      <c r="AR800" t="s">
        <v>240</v>
      </c>
      <c r="AS800" t="s">
        <v>905</v>
      </c>
      <c r="AT800" t="s">
        <v>230</v>
      </c>
      <c r="AV800" t="s">
        <v>826</v>
      </c>
      <c r="AW800" t="s">
        <v>6399</v>
      </c>
      <c r="AX800" t="s">
        <v>222</v>
      </c>
      <c r="BA800" s="57">
        <v>46277.458333333336</v>
      </c>
      <c r="BB800" t="s">
        <v>8357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str">
        <f>VLOOKUP(H800,Sheet2!$A$1:$B$270,2,FALSE)</f>
        <v>SURABAYA UTARA</v>
      </c>
    </row>
    <row r="801" spans="1:61">
      <c r="A801">
        <v>800</v>
      </c>
      <c r="B801">
        <v>1002589684</v>
      </c>
      <c r="C801">
        <v>3</v>
      </c>
      <c r="D801" t="s">
        <v>55</v>
      </c>
      <c r="E801">
        <v>5</v>
      </c>
      <c r="F801" t="s">
        <v>307</v>
      </c>
      <c r="G801" t="s">
        <v>128</v>
      </c>
      <c r="H801" t="s">
        <v>418</v>
      </c>
      <c r="I801" t="s">
        <v>212</v>
      </c>
      <c r="J801" t="s">
        <v>213</v>
      </c>
      <c r="K801" t="s">
        <v>149</v>
      </c>
      <c r="L801" t="s">
        <v>214</v>
      </c>
      <c r="M801" t="s">
        <v>239</v>
      </c>
      <c r="N801" t="s">
        <v>215</v>
      </c>
      <c r="O801" s="57">
        <v>46280.647847222222</v>
      </c>
      <c r="P801" s="57">
        <v>46280.648680555554</v>
      </c>
      <c r="Q801">
        <v>69390925</v>
      </c>
      <c r="S801">
        <v>152301273147</v>
      </c>
      <c r="T801" t="s">
        <v>8358</v>
      </c>
      <c r="U801" t="s">
        <v>8359</v>
      </c>
      <c r="V801" t="s">
        <v>8360</v>
      </c>
      <c r="Z801">
        <v>112.71002769470201</v>
      </c>
      <c r="AA801">
        <v>-7.2900063566709097</v>
      </c>
      <c r="AB801" t="s">
        <v>8361</v>
      </c>
      <c r="AC801" t="s">
        <v>236</v>
      </c>
      <c r="AL801" t="s">
        <v>217</v>
      </c>
      <c r="AM801" t="s">
        <v>7855</v>
      </c>
      <c r="AN801" t="s">
        <v>6</v>
      </c>
      <c r="AO801" t="s">
        <v>8362</v>
      </c>
      <c r="AP801" s="57">
        <v>46281.625</v>
      </c>
      <c r="AR801" t="s">
        <v>240</v>
      </c>
      <c r="AS801" t="s">
        <v>905</v>
      </c>
      <c r="AT801" t="s">
        <v>220</v>
      </c>
      <c r="AV801" t="s">
        <v>239</v>
      </c>
      <c r="AW801" t="s">
        <v>833</v>
      </c>
      <c r="AX801" t="s">
        <v>222</v>
      </c>
      <c r="BA801" s="57">
        <v>46281.625</v>
      </c>
      <c r="BB801" t="s">
        <v>7855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str">
        <f>VLOOKUP(H801,Sheet2!$A$1:$B$270,2,FALSE)</f>
        <v>SURABAYA UTARA</v>
      </c>
    </row>
    <row r="802" spans="1:61">
      <c r="A802">
        <v>801</v>
      </c>
      <c r="B802">
        <v>1002582495</v>
      </c>
      <c r="C802">
        <v>3</v>
      </c>
      <c r="D802" t="s">
        <v>55</v>
      </c>
      <c r="E802">
        <v>5</v>
      </c>
      <c r="F802" t="s">
        <v>307</v>
      </c>
      <c r="G802" t="s">
        <v>128</v>
      </c>
      <c r="H802" t="s">
        <v>418</v>
      </c>
      <c r="I802" t="s">
        <v>212</v>
      </c>
      <c r="J802" t="s">
        <v>213</v>
      </c>
      <c r="K802" t="s">
        <v>149</v>
      </c>
      <c r="M802" t="s">
        <v>235</v>
      </c>
      <c r="N802" t="s">
        <v>215</v>
      </c>
      <c r="O802" s="57">
        <v>46276.528055555558</v>
      </c>
      <c r="P802" s="57">
        <v>46279.623495370368</v>
      </c>
      <c r="Q802">
        <v>69388346</v>
      </c>
      <c r="S802">
        <v>152301273834</v>
      </c>
      <c r="T802" t="s">
        <v>8363</v>
      </c>
      <c r="U802" t="s">
        <v>8364</v>
      </c>
      <c r="Z802">
        <v>106.827168</v>
      </c>
      <c r="AA802">
        <v>-6.1754049000000002</v>
      </c>
      <c r="AB802" t="s">
        <v>8365</v>
      </c>
      <c r="AC802" t="s">
        <v>229</v>
      </c>
      <c r="AO802" s="57">
        <v>46335.538159722222</v>
      </c>
      <c r="AR802" t="s">
        <v>306</v>
      </c>
      <c r="AS802" t="s">
        <v>905</v>
      </c>
      <c r="AT802" t="s">
        <v>230</v>
      </c>
      <c r="AV802" t="s">
        <v>3055</v>
      </c>
      <c r="AW802" t="s">
        <v>546</v>
      </c>
      <c r="AX802" t="s">
        <v>222</v>
      </c>
      <c r="AZ802" t="s">
        <v>3055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str">
        <f>VLOOKUP(H802,Sheet2!$A$1:$B$270,2,FALSE)</f>
        <v>SURABAYA UTARA</v>
      </c>
    </row>
    <row r="803" spans="1:61">
      <c r="A803">
        <v>802</v>
      </c>
      <c r="B803">
        <v>1002564360</v>
      </c>
      <c r="C803">
        <v>3</v>
      </c>
      <c r="D803" t="s">
        <v>55</v>
      </c>
      <c r="E803">
        <v>5</v>
      </c>
      <c r="F803" t="s">
        <v>307</v>
      </c>
      <c r="G803" t="s">
        <v>126</v>
      </c>
      <c r="H803" t="s">
        <v>308</v>
      </c>
      <c r="I803" t="s">
        <v>212</v>
      </c>
      <c r="J803" t="s">
        <v>213</v>
      </c>
      <c r="K803" t="s">
        <v>149</v>
      </c>
      <c r="L803" t="s">
        <v>214</v>
      </c>
      <c r="M803" t="s">
        <v>76</v>
      </c>
      <c r="N803" t="s">
        <v>215</v>
      </c>
      <c r="O803" s="57">
        <v>46266.390243055554</v>
      </c>
      <c r="P803" s="57">
        <v>46266.81181712963</v>
      </c>
      <c r="Q803">
        <v>69381215</v>
      </c>
      <c r="S803">
        <v>152320246354</v>
      </c>
      <c r="T803" t="s">
        <v>1489</v>
      </c>
      <c r="U803" t="s">
        <v>1490</v>
      </c>
      <c r="V803" t="s">
        <v>1491</v>
      </c>
      <c r="Z803">
        <v>112.7669856</v>
      </c>
      <c r="AA803">
        <v>-7.2519329999999904</v>
      </c>
      <c r="AB803" t="s">
        <v>1492</v>
      </c>
      <c r="AC803" t="s">
        <v>216</v>
      </c>
      <c r="AL803" t="s">
        <v>217</v>
      </c>
      <c r="AM803" t="s">
        <v>1362</v>
      </c>
      <c r="AN803" t="s">
        <v>6</v>
      </c>
      <c r="AO803" s="57">
        <v>46031.39271990741</v>
      </c>
      <c r="AP803" s="57">
        <v>46267.333333333336</v>
      </c>
      <c r="AR803" t="s">
        <v>218</v>
      </c>
      <c r="AS803" t="s">
        <v>905</v>
      </c>
      <c r="AT803" t="s">
        <v>230</v>
      </c>
      <c r="AU803">
        <v>20260901</v>
      </c>
      <c r="AV803" t="s">
        <v>221</v>
      </c>
      <c r="AW803" t="s">
        <v>885</v>
      </c>
      <c r="AX803" t="s">
        <v>222</v>
      </c>
      <c r="BA803" s="57">
        <v>46267.333333333336</v>
      </c>
      <c r="BB803" t="s">
        <v>1362</v>
      </c>
      <c r="BC803">
        <v>2026</v>
      </c>
      <c r="BD803">
        <v>9</v>
      </c>
      <c r="BE803">
        <v>1</v>
      </c>
      <c r="BF803" s="6">
        <f t="shared" si="36"/>
        <v>46266</v>
      </c>
      <c r="BG803">
        <f t="shared" si="37"/>
        <v>-1.3333333333357587</v>
      </c>
      <c r="BH803" t="str">
        <f t="shared" si="38"/>
        <v>COMPLY</v>
      </c>
      <c r="BI803" t="str">
        <f>VLOOKUP(H803,Sheet2!$A$1:$B$270,2,FALSE)</f>
        <v>SURABAYA SELATAN</v>
      </c>
    </row>
    <row r="804" spans="1:61">
      <c r="A804">
        <v>803</v>
      </c>
      <c r="B804">
        <v>1002568226</v>
      </c>
      <c r="C804">
        <v>3</v>
      </c>
      <c r="D804" t="s">
        <v>55</v>
      </c>
      <c r="E804">
        <v>5</v>
      </c>
      <c r="F804" t="s">
        <v>307</v>
      </c>
      <c r="G804" t="s">
        <v>126</v>
      </c>
      <c r="H804" t="s">
        <v>308</v>
      </c>
      <c r="I804" t="s">
        <v>212</v>
      </c>
      <c r="J804" t="s">
        <v>213</v>
      </c>
      <c r="K804" t="s">
        <v>149</v>
      </c>
      <c r="L804" t="s">
        <v>214</v>
      </c>
      <c r="M804" t="s">
        <v>76</v>
      </c>
      <c r="N804" t="s">
        <v>215</v>
      </c>
      <c r="O804" s="57">
        <v>46267.663171296299</v>
      </c>
      <c r="P804" s="57">
        <v>46268.602708333332</v>
      </c>
      <c r="Q804">
        <v>69382506</v>
      </c>
      <c r="S804">
        <v>152320246364</v>
      </c>
      <c r="T804" t="s">
        <v>1681</v>
      </c>
      <c r="U804" t="s">
        <v>1815</v>
      </c>
      <c r="V804" t="s">
        <v>1816</v>
      </c>
      <c r="Z804">
        <v>112.7517545</v>
      </c>
      <c r="AA804">
        <v>-7.2931796000000002</v>
      </c>
      <c r="AB804" t="s">
        <v>1817</v>
      </c>
      <c r="AC804" t="s">
        <v>236</v>
      </c>
      <c r="AL804" t="s">
        <v>217</v>
      </c>
      <c r="AM804" t="s">
        <v>1809</v>
      </c>
      <c r="AN804" t="s">
        <v>6</v>
      </c>
      <c r="AO804" s="57">
        <v>46062.673541666663</v>
      </c>
      <c r="AP804" s="57">
        <v>46268.625</v>
      </c>
      <c r="AR804" t="s">
        <v>218</v>
      </c>
      <c r="AS804" t="s">
        <v>905</v>
      </c>
      <c r="AT804" t="s">
        <v>230</v>
      </c>
      <c r="AU804">
        <v>20260903</v>
      </c>
      <c r="AV804" t="s">
        <v>221</v>
      </c>
      <c r="AW804" t="s">
        <v>885</v>
      </c>
      <c r="AX804" t="s">
        <v>222</v>
      </c>
      <c r="BA804" s="57">
        <v>46268.625</v>
      </c>
      <c r="BB804" t="s">
        <v>1809</v>
      </c>
      <c r="BC804">
        <v>2026</v>
      </c>
      <c r="BD804">
        <v>9</v>
      </c>
      <c r="BE804">
        <v>3</v>
      </c>
      <c r="BF804" s="6">
        <f t="shared" si="36"/>
        <v>46268</v>
      </c>
      <c r="BG804">
        <f t="shared" si="37"/>
        <v>-0.625</v>
      </c>
      <c r="BH804" t="str">
        <f t="shared" si="38"/>
        <v>COMPLY</v>
      </c>
      <c r="BI804" t="str">
        <f>VLOOKUP(H804,Sheet2!$A$1:$B$270,2,FALSE)</f>
        <v>SURABAYA SELATAN</v>
      </c>
    </row>
    <row r="805" spans="1:61">
      <c r="A805">
        <v>804</v>
      </c>
      <c r="B805">
        <v>1002568147</v>
      </c>
      <c r="C805">
        <v>3</v>
      </c>
      <c r="D805" t="s">
        <v>55</v>
      </c>
      <c r="E805">
        <v>5</v>
      </c>
      <c r="F805" t="s">
        <v>307</v>
      </c>
      <c r="G805" t="s">
        <v>126</v>
      </c>
      <c r="H805" t="s">
        <v>308</v>
      </c>
      <c r="I805" t="s">
        <v>212</v>
      </c>
      <c r="J805" t="s">
        <v>213</v>
      </c>
      <c r="K805" t="s">
        <v>149</v>
      </c>
      <c r="L805" t="s">
        <v>214</v>
      </c>
      <c r="M805" t="s">
        <v>76</v>
      </c>
      <c r="N805" t="s">
        <v>215</v>
      </c>
      <c r="O805" s="57">
        <v>46267.650659722225</v>
      </c>
      <c r="P805" s="57">
        <v>46268.582407407404</v>
      </c>
      <c r="Q805">
        <v>69382489</v>
      </c>
      <c r="S805">
        <v>152320246363</v>
      </c>
      <c r="T805" t="s">
        <v>1681</v>
      </c>
      <c r="U805" t="s">
        <v>1682</v>
      </c>
      <c r="V805" t="s">
        <v>1683</v>
      </c>
      <c r="Z805">
        <v>112.755916602909</v>
      </c>
      <c r="AA805">
        <v>-7.2904935021961004</v>
      </c>
      <c r="AB805" t="s">
        <v>1684</v>
      </c>
      <c r="AC805" t="s">
        <v>216</v>
      </c>
      <c r="AL805" t="s">
        <v>217</v>
      </c>
      <c r="AM805" t="s">
        <v>1685</v>
      </c>
      <c r="AN805" t="s">
        <v>6</v>
      </c>
      <c r="AO805" s="57">
        <v>46062.652743055558</v>
      </c>
      <c r="AP805" s="57">
        <v>46268.625</v>
      </c>
      <c r="AR805" t="s">
        <v>218</v>
      </c>
      <c r="AS805" t="s">
        <v>905</v>
      </c>
      <c r="AT805" t="s">
        <v>230</v>
      </c>
      <c r="AU805">
        <v>20260903</v>
      </c>
      <c r="AV805" t="s">
        <v>221</v>
      </c>
      <c r="AW805" t="s">
        <v>886</v>
      </c>
      <c r="AX805" t="s">
        <v>222</v>
      </c>
      <c r="BA805" s="57">
        <v>46268.625</v>
      </c>
      <c r="BB805" t="s">
        <v>1685</v>
      </c>
      <c r="BC805">
        <v>2026</v>
      </c>
      <c r="BD805">
        <v>9</v>
      </c>
      <c r="BE805">
        <v>3</v>
      </c>
      <c r="BF805" s="6">
        <f t="shared" si="36"/>
        <v>46268</v>
      </c>
      <c r="BG805">
        <f t="shared" si="37"/>
        <v>-0.625</v>
      </c>
      <c r="BH805" t="str">
        <f t="shared" si="38"/>
        <v>COMPLY</v>
      </c>
      <c r="BI805" t="str">
        <f>VLOOKUP(H805,Sheet2!$A$1:$B$270,2,FALSE)</f>
        <v>SURABAYA SELATAN</v>
      </c>
    </row>
    <row r="806" spans="1:61">
      <c r="A806">
        <v>805</v>
      </c>
      <c r="B806">
        <v>1002570688</v>
      </c>
      <c r="C806">
        <v>3</v>
      </c>
      <c r="D806" t="s">
        <v>55</v>
      </c>
      <c r="E806">
        <v>5</v>
      </c>
      <c r="F806" t="s">
        <v>307</v>
      </c>
      <c r="G806" t="s">
        <v>126</v>
      </c>
      <c r="H806" t="s">
        <v>308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46268.806203703702</v>
      </c>
      <c r="P806" s="57">
        <v>46269.734861111108</v>
      </c>
      <c r="Q806">
        <v>69383521</v>
      </c>
      <c r="S806">
        <v>152320246376</v>
      </c>
      <c r="T806" t="s">
        <v>2589</v>
      </c>
      <c r="U806" t="s">
        <v>2590</v>
      </c>
      <c r="V806" t="s">
        <v>2591</v>
      </c>
      <c r="Z806">
        <v>112.76026160000001</v>
      </c>
      <c r="AA806">
        <v>-7.2698505000000004</v>
      </c>
      <c r="AB806" t="s">
        <v>2592</v>
      </c>
      <c r="AC806" t="s">
        <v>216</v>
      </c>
      <c r="AL806" t="s">
        <v>217</v>
      </c>
      <c r="AM806" t="s">
        <v>2593</v>
      </c>
      <c r="AN806" t="s">
        <v>6</v>
      </c>
      <c r="AO806" s="57">
        <v>46090.809652777774</v>
      </c>
      <c r="AP806" s="57">
        <v>46270.333333333336</v>
      </c>
      <c r="AR806" t="s">
        <v>218</v>
      </c>
      <c r="AS806" t="s">
        <v>905</v>
      </c>
      <c r="AT806" t="s">
        <v>344</v>
      </c>
      <c r="AU806">
        <v>20260904</v>
      </c>
      <c r="AV806" t="s">
        <v>221</v>
      </c>
      <c r="AW806" t="s">
        <v>1182</v>
      </c>
      <c r="AX806" t="s">
        <v>222</v>
      </c>
      <c r="BA806" s="57">
        <v>46270.333333333336</v>
      </c>
      <c r="BB806" t="s">
        <v>2593</v>
      </c>
      <c r="BC806">
        <v>2026</v>
      </c>
      <c r="BD806">
        <v>9</v>
      </c>
      <c r="BE806">
        <v>4</v>
      </c>
      <c r="BF806" s="6">
        <f t="shared" si="36"/>
        <v>46269</v>
      </c>
      <c r="BG806">
        <f t="shared" si="37"/>
        <v>-1.3333333333357587</v>
      </c>
      <c r="BH806" t="str">
        <f t="shared" si="38"/>
        <v>COMPLY</v>
      </c>
      <c r="BI806" t="str">
        <f>VLOOKUP(H806,Sheet2!$A$1:$B$270,2,FALSE)</f>
        <v>SURABAYA SELATAN</v>
      </c>
    </row>
    <row r="807" spans="1:61">
      <c r="A807">
        <v>806</v>
      </c>
      <c r="B807">
        <v>1002569416</v>
      </c>
      <c r="C807">
        <v>3</v>
      </c>
      <c r="D807" t="s">
        <v>55</v>
      </c>
      <c r="E807">
        <v>5</v>
      </c>
      <c r="F807" t="s">
        <v>307</v>
      </c>
      <c r="G807" t="s">
        <v>126</v>
      </c>
      <c r="H807" t="s">
        <v>308</v>
      </c>
      <c r="I807" t="s">
        <v>212</v>
      </c>
      <c r="J807" t="s">
        <v>213</v>
      </c>
      <c r="K807" t="s">
        <v>149</v>
      </c>
      <c r="M807" t="s">
        <v>76</v>
      </c>
      <c r="N807" t="s">
        <v>215</v>
      </c>
      <c r="O807" s="57">
        <v>46268.482986111114</v>
      </c>
      <c r="P807" s="57">
        <v>46268.57603009259</v>
      </c>
      <c r="Q807">
        <v>69382627</v>
      </c>
      <c r="S807">
        <v>152320246369</v>
      </c>
      <c r="T807" t="s">
        <v>1550</v>
      </c>
      <c r="U807" t="s">
        <v>2764</v>
      </c>
      <c r="V807" t="s">
        <v>2765</v>
      </c>
      <c r="Z807">
        <v>112.75920000000001</v>
      </c>
      <c r="AA807">
        <v>-7.2641</v>
      </c>
      <c r="AB807" t="s">
        <v>1553</v>
      </c>
      <c r="AC807" t="s">
        <v>216</v>
      </c>
      <c r="AL807" t="s">
        <v>217</v>
      </c>
      <c r="AM807" t="s">
        <v>2766</v>
      </c>
      <c r="AN807" t="s">
        <v>6</v>
      </c>
      <c r="AO807" s="57">
        <v>46090.486041666663</v>
      </c>
      <c r="AR807" t="s">
        <v>218</v>
      </c>
      <c r="AS807" t="s">
        <v>905</v>
      </c>
      <c r="AT807" t="s">
        <v>230</v>
      </c>
      <c r="AU807">
        <v>20260903</v>
      </c>
      <c r="AV807" t="s">
        <v>221</v>
      </c>
      <c r="AW807" t="s">
        <v>560</v>
      </c>
      <c r="AX807" t="s">
        <v>222</v>
      </c>
      <c r="BA807" s="57">
        <v>46268.291666666664</v>
      </c>
      <c r="BB807" t="s">
        <v>2766</v>
      </c>
      <c r="BC807">
        <v>2026</v>
      </c>
      <c r="BD807">
        <v>9</v>
      </c>
      <c r="BE807">
        <v>3</v>
      </c>
      <c r="BF807" s="6">
        <f t="shared" si="36"/>
        <v>46268</v>
      </c>
      <c r="BG807">
        <f t="shared" si="37"/>
        <v>-0.29166666666424135</v>
      </c>
      <c r="BH807" t="str">
        <f t="shared" si="38"/>
        <v>COMPLY</v>
      </c>
      <c r="BI807" t="str">
        <f>VLOOKUP(H807,Sheet2!$A$1:$B$270,2,FALSE)</f>
        <v>SURABAYA SELATAN</v>
      </c>
    </row>
    <row r="808" spans="1:61">
      <c r="A808">
        <v>807</v>
      </c>
      <c r="B808">
        <v>1002571897</v>
      </c>
      <c r="C808">
        <v>3</v>
      </c>
      <c r="D808" t="s">
        <v>55</v>
      </c>
      <c r="E808">
        <v>5</v>
      </c>
      <c r="F808" t="s">
        <v>307</v>
      </c>
      <c r="G808" t="s">
        <v>126</v>
      </c>
      <c r="H808" t="s">
        <v>308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46269.604120370372</v>
      </c>
      <c r="P808" s="57">
        <v>46270.569421296299</v>
      </c>
      <c r="Q808">
        <v>69383964</v>
      </c>
      <c r="S808">
        <v>152320246210</v>
      </c>
      <c r="T808" t="s">
        <v>4760</v>
      </c>
      <c r="U808" t="s">
        <v>4761</v>
      </c>
      <c r="V808" t="s">
        <v>4762</v>
      </c>
      <c r="Z808">
        <v>112.7543988</v>
      </c>
      <c r="AA808">
        <v>-7.2778302999999998</v>
      </c>
      <c r="AB808" t="s">
        <v>4763</v>
      </c>
      <c r="AC808" t="s">
        <v>216</v>
      </c>
      <c r="AL808" t="s">
        <v>217</v>
      </c>
      <c r="AM808" t="s">
        <v>4764</v>
      </c>
      <c r="AN808" t="s">
        <v>6</v>
      </c>
      <c r="AO808" s="57">
        <v>46121.611157407409</v>
      </c>
      <c r="AP808" s="57">
        <v>46270.458333333336</v>
      </c>
      <c r="AR808" t="s">
        <v>218</v>
      </c>
      <c r="AS808" t="s">
        <v>905</v>
      </c>
      <c r="AT808" t="s">
        <v>344</v>
      </c>
      <c r="AU808">
        <v>20260905</v>
      </c>
      <c r="AV808" t="s">
        <v>221</v>
      </c>
      <c r="AW808" t="s">
        <v>1182</v>
      </c>
      <c r="AX808" t="s">
        <v>222</v>
      </c>
      <c r="BA808" s="57">
        <v>46270.458333333336</v>
      </c>
      <c r="BB808" t="s">
        <v>4764</v>
      </c>
      <c r="BC808">
        <v>2026</v>
      </c>
      <c r="BD808">
        <v>9</v>
      </c>
      <c r="BE808">
        <v>5</v>
      </c>
      <c r="BF808" s="6">
        <f t="shared" si="36"/>
        <v>46270</v>
      </c>
      <c r="BG808">
        <f t="shared" si="37"/>
        <v>-0.45833333333575865</v>
      </c>
      <c r="BH808" t="str">
        <f t="shared" si="38"/>
        <v>COMPLY</v>
      </c>
      <c r="BI808" t="str">
        <f>VLOOKUP(H808,Sheet2!$A$1:$B$270,2,FALSE)</f>
        <v>SURABAYA SELATAN</v>
      </c>
    </row>
    <row r="809" spans="1:61">
      <c r="A809">
        <v>808</v>
      </c>
      <c r="B809">
        <v>1002572781</v>
      </c>
      <c r="C809">
        <v>3</v>
      </c>
      <c r="D809" t="s">
        <v>55</v>
      </c>
      <c r="E809">
        <v>5</v>
      </c>
      <c r="F809" t="s">
        <v>307</v>
      </c>
      <c r="G809" t="s">
        <v>126</v>
      </c>
      <c r="H809" t="s">
        <v>308</v>
      </c>
      <c r="I809" t="s">
        <v>212</v>
      </c>
      <c r="J809" t="s">
        <v>213</v>
      </c>
      <c r="K809" t="s">
        <v>149</v>
      </c>
      <c r="M809" t="s">
        <v>76</v>
      </c>
      <c r="N809" t="s">
        <v>581</v>
      </c>
      <c r="O809" s="57">
        <v>46270.368877314817</v>
      </c>
      <c r="P809" s="57">
        <v>46271.877615740741</v>
      </c>
      <c r="Q809">
        <v>69384314</v>
      </c>
      <c r="R809">
        <v>3135936071</v>
      </c>
      <c r="S809">
        <v>152320246389</v>
      </c>
      <c r="T809" t="s">
        <v>4572</v>
      </c>
      <c r="U809" t="s">
        <v>4573</v>
      </c>
      <c r="V809" t="s">
        <v>4574</v>
      </c>
      <c r="Z809">
        <v>112.7489564</v>
      </c>
      <c r="AA809">
        <v>-7.2725255000000004</v>
      </c>
      <c r="AB809" t="s">
        <v>4575</v>
      </c>
      <c r="AC809" t="s">
        <v>4576</v>
      </c>
      <c r="AL809" t="s">
        <v>217</v>
      </c>
      <c r="AM809" t="s">
        <v>4577</v>
      </c>
      <c r="AN809" t="s">
        <v>6</v>
      </c>
      <c r="AO809" s="57">
        <v>46151.371527777781</v>
      </c>
      <c r="AP809" s="57">
        <v>46271.458333333336</v>
      </c>
      <c r="AR809" t="s">
        <v>218</v>
      </c>
      <c r="AS809" t="s">
        <v>905</v>
      </c>
      <c r="AT809" t="s">
        <v>230</v>
      </c>
      <c r="AU809">
        <v>20260906</v>
      </c>
      <c r="AV809" t="s">
        <v>221</v>
      </c>
      <c r="AW809" t="s">
        <v>585</v>
      </c>
      <c r="AX809" t="s">
        <v>222</v>
      </c>
      <c r="BA809" s="57">
        <v>46271.458333333336</v>
      </c>
      <c r="BB809" t="s">
        <v>4577</v>
      </c>
      <c r="BC809">
        <v>2026</v>
      </c>
      <c r="BD809">
        <v>9</v>
      </c>
      <c r="BE809">
        <v>6</v>
      </c>
      <c r="BF809" s="6">
        <f t="shared" si="36"/>
        <v>46271</v>
      </c>
      <c r="BG809">
        <f t="shared" si="37"/>
        <v>-0.45833333333575865</v>
      </c>
      <c r="BH809" t="str">
        <f t="shared" si="38"/>
        <v>COMPLY</v>
      </c>
      <c r="BI809" t="str">
        <f>VLOOKUP(H809,Sheet2!$A$1:$B$270,2,FALSE)</f>
        <v>SURABAYA SELATAN</v>
      </c>
    </row>
    <row r="810" spans="1:61">
      <c r="A810">
        <v>809</v>
      </c>
      <c r="B810">
        <v>1002573165</v>
      </c>
      <c r="C810">
        <v>3</v>
      </c>
      <c r="D810" t="s">
        <v>55</v>
      </c>
      <c r="E810">
        <v>5</v>
      </c>
      <c r="F810" t="s">
        <v>307</v>
      </c>
      <c r="G810" t="s">
        <v>126</v>
      </c>
      <c r="H810" t="s">
        <v>308</v>
      </c>
      <c r="I810" t="s">
        <v>212</v>
      </c>
      <c r="J810" t="s">
        <v>213</v>
      </c>
      <c r="K810" t="s">
        <v>149</v>
      </c>
      <c r="M810" t="s">
        <v>76</v>
      </c>
      <c r="N810" t="s">
        <v>215</v>
      </c>
      <c r="O810" s="57">
        <v>46270.593738425923</v>
      </c>
      <c r="P810" s="57">
        <v>46270.628692129627</v>
      </c>
      <c r="Q810">
        <v>69383708</v>
      </c>
      <c r="S810">
        <v>152320246391</v>
      </c>
      <c r="T810" t="s">
        <v>4476</v>
      </c>
      <c r="U810" t="s">
        <v>4477</v>
      </c>
      <c r="V810" t="s">
        <v>4478</v>
      </c>
      <c r="Z810">
        <v>112.75111800000001</v>
      </c>
      <c r="AA810">
        <v>-7.2703800000000003</v>
      </c>
      <c r="AB810" t="s">
        <v>4479</v>
      </c>
      <c r="AC810" t="s">
        <v>229</v>
      </c>
      <c r="AL810" t="s">
        <v>217</v>
      </c>
      <c r="AM810" t="s">
        <v>4480</v>
      </c>
      <c r="AN810" t="s">
        <v>6</v>
      </c>
      <c r="AO810" s="57">
        <v>46151.601053240738</v>
      </c>
      <c r="AR810" t="s">
        <v>218</v>
      </c>
      <c r="AS810" t="s">
        <v>905</v>
      </c>
      <c r="AT810" t="s">
        <v>230</v>
      </c>
      <c r="AU810">
        <v>20260905</v>
      </c>
      <c r="AV810" t="s">
        <v>221</v>
      </c>
      <c r="AW810" t="s">
        <v>545</v>
      </c>
      <c r="AX810" t="s">
        <v>222</v>
      </c>
      <c r="BA810" s="57">
        <v>46270.291666666664</v>
      </c>
      <c r="BB810" t="s">
        <v>4480</v>
      </c>
      <c r="BC810">
        <v>2026</v>
      </c>
      <c r="BD810">
        <v>9</v>
      </c>
      <c r="BE810">
        <v>5</v>
      </c>
      <c r="BF810" s="6">
        <f t="shared" si="36"/>
        <v>46270</v>
      </c>
      <c r="BG810">
        <f t="shared" si="37"/>
        <v>-0.29166666666424135</v>
      </c>
      <c r="BH810" t="str">
        <f t="shared" si="38"/>
        <v>COMPLY</v>
      </c>
      <c r="BI810" t="str">
        <f>VLOOKUP(H810,Sheet2!$A$1:$B$270,2,FALSE)</f>
        <v>SURABAYA SELATAN</v>
      </c>
    </row>
    <row r="811" spans="1:61">
      <c r="A811">
        <v>810</v>
      </c>
      <c r="B811">
        <v>1002575817</v>
      </c>
      <c r="C811">
        <v>3</v>
      </c>
      <c r="D811" t="s">
        <v>55</v>
      </c>
      <c r="E811">
        <v>5</v>
      </c>
      <c r="F811" t="s">
        <v>307</v>
      </c>
      <c r="G811" t="s">
        <v>126</v>
      </c>
      <c r="H811" t="s">
        <v>308</v>
      </c>
      <c r="I811" t="s">
        <v>212</v>
      </c>
      <c r="J811" t="s">
        <v>213</v>
      </c>
      <c r="K811" t="s">
        <v>149</v>
      </c>
      <c r="M811" t="s">
        <v>76</v>
      </c>
      <c r="N811" t="s">
        <v>215</v>
      </c>
      <c r="O811" s="57">
        <v>46272.70548611111</v>
      </c>
      <c r="P811" s="57">
        <v>46273.748993055553</v>
      </c>
      <c r="Q811">
        <v>69385568</v>
      </c>
      <c r="S811">
        <v>152320246405</v>
      </c>
      <c r="T811" t="s">
        <v>3888</v>
      </c>
      <c r="U811" t="s">
        <v>3889</v>
      </c>
      <c r="V811" t="s">
        <v>3890</v>
      </c>
      <c r="Z811">
        <v>112.75609129999999</v>
      </c>
      <c r="AA811">
        <v>-7.2723201</v>
      </c>
      <c r="AB811" t="s">
        <v>3891</v>
      </c>
      <c r="AC811" t="s">
        <v>284</v>
      </c>
      <c r="AL811" t="s">
        <v>217</v>
      </c>
      <c r="AM811" t="s">
        <v>3892</v>
      </c>
      <c r="AN811" t="s">
        <v>6</v>
      </c>
      <c r="AO811" s="57">
        <v>46212.715578703705</v>
      </c>
      <c r="AP811" s="57">
        <v>46276.625</v>
      </c>
      <c r="AR811" t="s">
        <v>218</v>
      </c>
      <c r="AS811" t="s">
        <v>905</v>
      </c>
      <c r="AT811" t="s">
        <v>230</v>
      </c>
      <c r="AU811">
        <v>20260908</v>
      </c>
      <c r="AV811" t="s">
        <v>221</v>
      </c>
      <c r="AW811" t="s">
        <v>544</v>
      </c>
      <c r="AX811" t="s">
        <v>222</v>
      </c>
      <c r="BA811" s="57">
        <v>46276.625</v>
      </c>
      <c r="BB811" t="s">
        <v>3892</v>
      </c>
      <c r="BC811">
        <v>2026</v>
      </c>
      <c r="BD811">
        <v>9</v>
      </c>
      <c r="BE811">
        <v>8</v>
      </c>
      <c r="BF811" s="6">
        <f t="shared" si="36"/>
        <v>46273</v>
      </c>
      <c r="BG811">
        <f t="shared" si="37"/>
        <v>-3.625</v>
      </c>
      <c r="BH811" t="str">
        <f t="shared" si="38"/>
        <v>COMPLY</v>
      </c>
      <c r="BI811" t="str">
        <f>VLOOKUP(H811,Sheet2!$A$1:$B$270,2,FALSE)</f>
        <v>SURABAYA SELATAN</v>
      </c>
    </row>
    <row r="812" spans="1:61">
      <c r="A812">
        <v>811</v>
      </c>
      <c r="B812">
        <v>1002579726</v>
      </c>
      <c r="C812">
        <v>3</v>
      </c>
      <c r="D812" t="s">
        <v>55</v>
      </c>
      <c r="E812">
        <v>5</v>
      </c>
      <c r="F812" t="s">
        <v>307</v>
      </c>
      <c r="G812" t="s">
        <v>126</v>
      </c>
      <c r="H812" t="s">
        <v>308</v>
      </c>
      <c r="I812" t="s">
        <v>212</v>
      </c>
      <c r="J812" t="s">
        <v>213</v>
      </c>
      <c r="K812" t="s">
        <v>149</v>
      </c>
      <c r="L812" t="s">
        <v>214</v>
      </c>
      <c r="M812" t="s">
        <v>76</v>
      </c>
      <c r="N812" t="s">
        <v>215</v>
      </c>
      <c r="O812" s="57">
        <v>46275.335381944446</v>
      </c>
      <c r="P812" s="57">
        <v>46275.602581018517</v>
      </c>
      <c r="Q812">
        <v>69387263</v>
      </c>
      <c r="S812">
        <v>152320246429</v>
      </c>
      <c r="T812" t="s">
        <v>2589</v>
      </c>
      <c r="U812" t="s">
        <v>2590</v>
      </c>
      <c r="V812" t="s">
        <v>7022</v>
      </c>
      <c r="Z812">
        <v>112.76026160000001</v>
      </c>
      <c r="AA812">
        <v>-7.2698505000000004</v>
      </c>
      <c r="AB812" t="s">
        <v>7023</v>
      </c>
      <c r="AC812" t="s">
        <v>236</v>
      </c>
      <c r="AL812" t="s">
        <v>217</v>
      </c>
      <c r="AM812" t="s">
        <v>7024</v>
      </c>
      <c r="AN812" t="s">
        <v>6</v>
      </c>
      <c r="AO812" s="57">
        <v>46304.340208333335</v>
      </c>
      <c r="AP812" s="57">
        <v>46278.333333333336</v>
      </c>
      <c r="AR812" t="s">
        <v>218</v>
      </c>
      <c r="AS812" t="s">
        <v>905</v>
      </c>
      <c r="AT812" t="s">
        <v>344</v>
      </c>
      <c r="AU812">
        <v>20260910</v>
      </c>
      <c r="AV812" t="s">
        <v>221</v>
      </c>
      <c r="AW812" t="s">
        <v>1182</v>
      </c>
      <c r="AX812" t="s">
        <v>222</v>
      </c>
      <c r="BA812" s="57">
        <v>46278.333333333336</v>
      </c>
      <c r="BB812" t="s">
        <v>7024</v>
      </c>
      <c r="BC812">
        <v>2026</v>
      </c>
      <c r="BD812">
        <v>9</v>
      </c>
      <c r="BE812">
        <v>10</v>
      </c>
      <c r="BF812" s="6">
        <f t="shared" si="36"/>
        <v>46275</v>
      </c>
      <c r="BG812">
        <f t="shared" si="37"/>
        <v>-3.3333333333357587</v>
      </c>
      <c r="BH812" t="str">
        <f t="shared" si="38"/>
        <v>COMPLY</v>
      </c>
      <c r="BI812" t="str">
        <f>VLOOKUP(H812,Sheet2!$A$1:$B$270,2,FALSE)</f>
        <v>SURABAYA SELATAN</v>
      </c>
    </row>
    <row r="813" spans="1:61">
      <c r="A813">
        <v>812</v>
      </c>
      <c r="B813">
        <v>1002581432</v>
      </c>
      <c r="C813">
        <v>3</v>
      </c>
      <c r="D813" t="s">
        <v>55</v>
      </c>
      <c r="E813">
        <v>5</v>
      </c>
      <c r="F813" t="s">
        <v>307</v>
      </c>
      <c r="G813" t="s">
        <v>126</v>
      </c>
      <c r="H813" t="s">
        <v>308</v>
      </c>
      <c r="I813" t="s">
        <v>212</v>
      </c>
      <c r="J813" t="s">
        <v>213</v>
      </c>
      <c r="K813" t="s">
        <v>149</v>
      </c>
      <c r="L813" t="s">
        <v>214</v>
      </c>
      <c r="M813" t="s">
        <v>76</v>
      </c>
      <c r="N813" t="s">
        <v>215</v>
      </c>
      <c r="O813" s="57">
        <v>46275.6874537037</v>
      </c>
      <c r="P813" s="57">
        <v>46276.545983796299</v>
      </c>
      <c r="Q813">
        <v>69387932</v>
      </c>
      <c r="S813">
        <v>152320246431</v>
      </c>
      <c r="T813" t="s">
        <v>2589</v>
      </c>
      <c r="U813" t="s">
        <v>2590</v>
      </c>
      <c r="V813" t="s">
        <v>6528</v>
      </c>
      <c r="Z813">
        <v>112.76026160000001</v>
      </c>
      <c r="AA813">
        <v>-7.2698505000000004</v>
      </c>
      <c r="AB813" t="s">
        <v>6529</v>
      </c>
      <c r="AC813" t="s">
        <v>216</v>
      </c>
      <c r="AL813" t="s">
        <v>217</v>
      </c>
      <c r="AM813" t="s">
        <v>6439</v>
      </c>
      <c r="AN813" t="s">
        <v>6</v>
      </c>
      <c r="AO813" s="57">
        <v>46304.694756944446</v>
      </c>
      <c r="AP813" s="57">
        <v>46276.625</v>
      </c>
      <c r="AR813" t="s">
        <v>218</v>
      </c>
      <c r="AS813" t="s">
        <v>905</v>
      </c>
      <c r="AT813" t="s">
        <v>344</v>
      </c>
      <c r="AU813">
        <v>20260911</v>
      </c>
      <c r="AV813" t="s">
        <v>221</v>
      </c>
      <c r="AW813" t="s">
        <v>1182</v>
      </c>
      <c r="AX813" t="s">
        <v>222</v>
      </c>
      <c r="BA813" s="57">
        <v>46276.625</v>
      </c>
      <c r="BB813" t="s">
        <v>6439</v>
      </c>
      <c r="BC813">
        <v>2026</v>
      </c>
      <c r="BD813">
        <v>9</v>
      </c>
      <c r="BE813">
        <v>11</v>
      </c>
      <c r="BF813" s="6">
        <f t="shared" si="36"/>
        <v>46276</v>
      </c>
      <c r="BG813">
        <f t="shared" si="37"/>
        <v>-0.625</v>
      </c>
      <c r="BH813" t="str">
        <f t="shared" si="38"/>
        <v>COMPLY</v>
      </c>
      <c r="BI813" t="str">
        <f>VLOOKUP(H813,Sheet2!$A$1:$B$270,2,FALSE)</f>
        <v>SURABAYA SELATAN</v>
      </c>
    </row>
    <row r="814" spans="1:61">
      <c r="A814">
        <v>813</v>
      </c>
      <c r="B814">
        <v>1002588790</v>
      </c>
      <c r="C814">
        <v>3</v>
      </c>
      <c r="D814" t="s">
        <v>55</v>
      </c>
      <c r="E814">
        <v>5</v>
      </c>
      <c r="F814" t="s">
        <v>307</v>
      </c>
      <c r="G814" t="s">
        <v>126</v>
      </c>
      <c r="H814" t="s">
        <v>308</v>
      </c>
      <c r="I814" t="s">
        <v>212</v>
      </c>
      <c r="J814" t="s">
        <v>213</v>
      </c>
      <c r="K814" t="s">
        <v>149</v>
      </c>
      <c r="L814" t="s">
        <v>214</v>
      </c>
      <c r="M814" t="s">
        <v>280</v>
      </c>
      <c r="N814" t="s">
        <v>215</v>
      </c>
      <c r="O814" s="57">
        <v>46280.51457175926</v>
      </c>
      <c r="P814" s="57">
        <v>46280.719340277778</v>
      </c>
      <c r="Q814">
        <v>69390651</v>
      </c>
      <c r="S814">
        <v>152320246444</v>
      </c>
      <c r="T814" t="s">
        <v>8366</v>
      </c>
      <c r="U814" t="s">
        <v>8367</v>
      </c>
      <c r="V814" t="s">
        <v>8368</v>
      </c>
      <c r="Z814">
        <v>112.7425088</v>
      </c>
      <c r="AA814">
        <v>-7.2925066999999997</v>
      </c>
      <c r="AB814" t="s">
        <v>8369</v>
      </c>
      <c r="AC814" t="s">
        <v>236</v>
      </c>
      <c r="AL814" t="s">
        <v>217</v>
      </c>
      <c r="AM814" t="s">
        <v>7625</v>
      </c>
      <c r="AN814" t="s">
        <v>6</v>
      </c>
      <c r="AO814" t="s">
        <v>7941</v>
      </c>
      <c r="AP814" s="57">
        <v>46281.458333333336</v>
      </c>
      <c r="AR814" t="s">
        <v>240</v>
      </c>
      <c r="AS814" t="s">
        <v>905</v>
      </c>
      <c r="AT814" t="s">
        <v>344</v>
      </c>
      <c r="AV814" t="s">
        <v>826</v>
      </c>
      <c r="AW814" t="s">
        <v>1883</v>
      </c>
      <c r="AX814" t="s">
        <v>222</v>
      </c>
      <c r="BA814" s="57">
        <v>46281.458333333336</v>
      </c>
      <c r="BB814" t="s">
        <v>7625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str">
        <f>VLOOKUP(H814,Sheet2!$A$1:$B$270,2,FALSE)</f>
        <v>SURABAYA SELATAN</v>
      </c>
    </row>
    <row r="815" spans="1:61">
      <c r="A815">
        <v>814</v>
      </c>
      <c r="B815">
        <v>1002571176</v>
      </c>
      <c r="C815">
        <v>3</v>
      </c>
      <c r="D815" t="s">
        <v>55</v>
      </c>
      <c r="E815">
        <v>5</v>
      </c>
      <c r="F815" t="s">
        <v>261</v>
      </c>
      <c r="G815" t="s">
        <v>128</v>
      </c>
      <c r="H815" t="s">
        <v>270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46269.43953703704</v>
      </c>
      <c r="P815" s="57">
        <v>46270.604791666665</v>
      </c>
      <c r="Q815">
        <v>69383706</v>
      </c>
      <c r="S815">
        <v>152418250171</v>
      </c>
      <c r="T815" t="s">
        <v>4870</v>
      </c>
      <c r="U815" t="s">
        <v>4871</v>
      </c>
      <c r="V815" t="s">
        <v>4872</v>
      </c>
      <c r="Z815">
        <v>112.69072799999999</v>
      </c>
      <c r="AA815">
        <v>-7.2483738999999998</v>
      </c>
      <c r="AB815" t="s">
        <v>4873</v>
      </c>
      <c r="AC815" t="s">
        <v>216</v>
      </c>
      <c r="AL815" t="s">
        <v>217</v>
      </c>
      <c r="AM815" t="s">
        <v>4874</v>
      </c>
      <c r="AN815" t="s">
        <v>6</v>
      </c>
      <c r="AO815" s="57">
        <v>46121.444525462961</v>
      </c>
      <c r="AP815" s="57">
        <v>46270.333333333336</v>
      </c>
      <c r="AR815" t="s">
        <v>218</v>
      </c>
      <c r="AS815" t="s">
        <v>271</v>
      </c>
      <c r="AT815" t="s">
        <v>344</v>
      </c>
      <c r="AU815">
        <v>20260905</v>
      </c>
      <c r="AV815" t="s">
        <v>221</v>
      </c>
      <c r="AW815" t="s">
        <v>1657</v>
      </c>
      <c r="AX815" t="s">
        <v>222</v>
      </c>
      <c r="BA815" s="57">
        <v>46270.333333333336</v>
      </c>
      <c r="BB815" t="s">
        <v>4874</v>
      </c>
      <c r="BC815">
        <v>2026</v>
      </c>
      <c r="BD815">
        <v>9</v>
      </c>
      <c r="BE815">
        <v>5</v>
      </c>
      <c r="BF815" s="6">
        <f t="shared" si="36"/>
        <v>46270</v>
      </c>
      <c r="BG815">
        <f t="shared" si="37"/>
        <v>-0.33333333333575865</v>
      </c>
      <c r="BH815" t="str">
        <f t="shared" si="38"/>
        <v>COMPLY</v>
      </c>
      <c r="BI815" t="str">
        <f>VLOOKUP(H815,Sheet2!$A$1:$B$270,2,FALSE)</f>
        <v>SURABAYA UTARA</v>
      </c>
    </row>
    <row r="816" spans="1:61">
      <c r="A816">
        <v>815</v>
      </c>
      <c r="B816">
        <v>1002573171</v>
      </c>
      <c r="C816">
        <v>3</v>
      </c>
      <c r="D816" t="s">
        <v>55</v>
      </c>
      <c r="E816">
        <v>5</v>
      </c>
      <c r="F816" t="s">
        <v>261</v>
      </c>
      <c r="G816" t="s">
        <v>128</v>
      </c>
      <c r="H816" t="s">
        <v>270</v>
      </c>
      <c r="I816" t="s">
        <v>212</v>
      </c>
      <c r="J816" t="s">
        <v>213</v>
      </c>
      <c r="K816" t="s">
        <v>149</v>
      </c>
      <c r="M816" t="s">
        <v>76</v>
      </c>
      <c r="N816" t="s">
        <v>215</v>
      </c>
      <c r="O816" s="57">
        <v>46270.595879629633</v>
      </c>
      <c r="P816" s="57">
        <v>46270.666261574072</v>
      </c>
      <c r="Q816">
        <v>69383489</v>
      </c>
      <c r="S816">
        <v>152418251784</v>
      </c>
      <c r="T816" t="s">
        <v>2427</v>
      </c>
      <c r="U816" t="s">
        <v>4481</v>
      </c>
      <c r="V816" t="s">
        <v>4482</v>
      </c>
      <c r="Z816">
        <v>112.69264099999999</v>
      </c>
      <c r="AA816">
        <v>-7.2608030000000001</v>
      </c>
      <c r="AB816" t="s">
        <v>2430</v>
      </c>
      <c r="AC816" t="s">
        <v>216</v>
      </c>
      <c r="AL816" t="s">
        <v>217</v>
      </c>
      <c r="AM816" t="s">
        <v>4483</v>
      </c>
      <c r="AN816" t="s">
        <v>6</v>
      </c>
      <c r="AO816" s="57">
        <v>46151.601053240738</v>
      </c>
      <c r="AR816" t="s">
        <v>218</v>
      </c>
      <c r="AS816" t="s">
        <v>271</v>
      </c>
      <c r="AT816" t="s">
        <v>230</v>
      </c>
      <c r="AU816">
        <v>20260905</v>
      </c>
      <c r="AV816" t="s">
        <v>221</v>
      </c>
      <c r="AW816" t="s">
        <v>545</v>
      </c>
      <c r="AX816" t="s">
        <v>222</v>
      </c>
      <c r="BA816" s="57">
        <v>46270.291666666664</v>
      </c>
      <c r="BB816" t="s">
        <v>4483</v>
      </c>
      <c r="BC816">
        <v>2026</v>
      </c>
      <c r="BD816">
        <v>9</v>
      </c>
      <c r="BE816">
        <v>5</v>
      </c>
      <c r="BF816" s="6">
        <f t="shared" si="36"/>
        <v>46270</v>
      </c>
      <c r="BG816">
        <f t="shared" si="37"/>
        <v>-0.29166666666424135</v>
      </c>
      <c r="BH816" t="str">
        <f t="shared" si="38"/>
        <v>COMPLY</v>
      </c>
      <c r="BI816" t="str">
        <f>VLOOKUP(H816,Sheet2!$A$1:$B$270,2,FALSE)</f>
        <v>SURABAYA UTARA</v>
      </c>
    </row>
    <row r="817" spans="1:61">
      <c r="A817">
        <v>816</v>
      </c>
      <c r="B817">
        <v>1002578158</v>
      </c>
      <c r="C817">
        <v>3</v>
      </c>
      <c r="D817" t="s">
        <v>55</v>
      </c>
      <c r="E817">
        <v>5</v>
      </c>
      <c r="F817" t="s">
        <v>261</v>
      </c>
      <c r="G817" t="s">
        <v>128</v>
      </c>
      <c r="H817" t="s">
        <v>270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46274.410370370373</v>
      </c>
      <c r="P817" s="57">
        <v>46274.720555555556</v>
      </c>
      <c r="Q817">
        <v>69386618</v>
      </c>
      <c r="S817">
        <v>152418250012</v>
      </c>
      <c r="T817" t="s">
        <v>6304</v>
      </c>
      <c r="U817" t="s">
        <v>6305</v>
      </c>
      <c r="V817" t="s">
        <v>6306</v>
      </c>
      <c r="Z817">
        <v>112.6763156</v>
      </c>
      <c r="AA817">
        <v>-7.2527211999999999</v>
      </c>
      <c r="AB817" t="s">
        <v>6307</v>
      </c>
      <c r="AC817" t="s">
        <v>236</v>
      </c>
      <c r="AL817" t="s">
        <v>217</v>
      </c>
      <c r="AM817" t="s">
        <v>5779</v>
      </c>
      <c r="AN817" t="s">
        <v>6</v>
      </c>
      <c r="AO817" s="57">
        <v>46274.413368055553</v>
      </c>
      <c r="AP817" s="57">
        <v>46276.333333333336</v>
      </c>
      <c r="AR817" t="s">
        <v>218</v>
      </c>
      <c r="AS817" t="s">
        <v>271</v>
      </c>
      <c r="AT817" t="s">
        <v>344</v>
      </c>
      <c r="AU817">
        <v>20260909</v>
      </c>
      <c r="AV817" t="s">
        <v>221</v>
      </c>
      <c r="AW817" t="s">
        <v>1883</v>
      </c>
      <c r="AX817" t="s">
        <v>222</v>
      </c>
      <c r="BA817" s="57">
        <v>46276.333333333336</v>
      </c>
      <c r="BB817" t="s">
        <v>5779</v>
      </c>
      <c r="BC817">
        <v>2026</v>
      </c>
      <c r="BD817">
        <v>9</v>
      </c>
      <c r="BE817">
        <v>9</v>
      </c>
      <c r="BF817" s="6">
        <f t="shared" si="36"/>
        <v>46274</v>
      </c>
      <c r="BG817">
        <f t="shared" si="37"/>
        <v>-2.3333333333357587</v>
      </c>
      <c r="BH817" t="str">
        <f t="shared" si="38"/>
        <v>COMPLY</v>
      </c>
      <c r="BI817" t="str">
        <f>VLOOKUP(H817,Sheet2!$A$1:$B$270,2,FALSE)</f>
        <v>SURABAYA UTARA</v>
      </c>
    </row>
    <row r="818" spans="1:61">
      <c r="A818">
        <v>817</v>
      </c>
      <c r="B818">
        <v>1002588836</v>
      </c>
      <c r="C818">
        <v>3</v>
      </c>
      <c r="D818" t="s">
        <v>55</v>
      </c>
      <c r="E818">
        <v>5</v>
      </c>
      <c r="F818" t="s">
        <v>261</v>
      </c>
      <c r="G818" t="s">
        <v>128</v>
      </c>
      <c r="H818" t="s">
        <v>270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46280.529166666667</v>
      </c>
      <c r="P818" s="57">
        <v>46280.741516203707</v>
      </c>
      <c r="Q818">
        <v>69390680</v>
      </c>
      <c r="S818">
        <v>152418250553</v>
      </c>
      <c r="T818" t="s">
        <v>8370</v>
      </c>
      <c r="U818" t="s">
        <v>8371</v>
      </c>
      <c r="V818" t="s">
        <v>8372</v>
      </c>
      <c r="Z818">
        <v>112.71712669999999</v>
      </c>
      <c r="AA818">
        <v>-7.2436629999999997</v>
      </c>
      <c r="AB818" t="s">
        <v>8373</v>
      </c>
      <c r="AC818" t="s">
        <v>236</v>
      </c>
      <c r="AL818" t="s">
        <v>217</v>
      </c>
      <c r="AM818" t="s">
        <v>8374</v>
      </c>
      <c r="AN818" t="s">
        <v>6</v>
      </c>
      <c r="AO818" t="s">
        <v>8375</v>
      </c>
      <c r="AP818" s="57">
        <v>46281.625</v>
      </c>
      <c r="AR818" t="s">
        <v>218</v>
      </c>
      <c r="AS818" t="s">
        <v>271</v>
      </c>
      <c r="AT818" t="s">
        <v>344</v>
      </c>
      <c r="AU818">
        <v>20260915</v>
      </c>
      <c r="AV818" t="s">
        <v>221</v>
      </c>
      <c r="AW818" t="s">
        <v>8376</v>
      </c>
      <c r="AX818" t="s">
        <v>222</v>
      </c>
      <c r="BA818" s="57">
        <v>46281.625</v>
      </c>
      <c r="BB818" t="s">
        <v>8374</v>
      </c>
      <c r="BC818">
        <v>2026</v>
      </c>
      <c r="BD818">
        <v>9</v>
      </c>
      <c r="BE818">
        <v>15</v>
      </c>
      <c r="BF818" s="6">
        <f t="shared" si="36"/>
        <v>46280</v>
      </c>
      <c r="BG818">
        <f t="shared" si="37"/>
        <v>-1.625</v>
      </c>
      <c r="BH818" t="str">
        <f t="shared" si="38"/>
        <v>COMPLY</v>
      </c>
      <c r="BI818" t="str">
        <f>VLOOKUP(H818,Sheet2!$A$1:$B$270,2,FALSE)</f>
        <v>SURABAYA UTARA</v>
      </c>
    </row>
    <row r="819" spans="1:61">
      <c r="A819">
        <v>818</v>
      </c>
      <c r="B819">
        <v>1002570639</v>
      </c>
      <c r="C819">
        <v>3</v>
      </c>
      <c r="D819" t="s">
        <v>55</v>
      </c>
      <c r="E819">
        <v>5</v>
      </c>
      <c r="F819" t="s">
        <v>261</v>
      </c>
      <c r="G819" t="s">
        <v>128</v>
      </c>
      <c r="H819" t="s">
        <v>270</v>
      </c>
      <c r="I819" t="s">
        <v>212</v>
      </c>
      <c r="J819" t="s">
        <v>213</v>
      </c>
      <c r="K819" t="s">
        <v>149</v>
      </c>
      <c r="L819" t="s">
        <v>214</v>
      </c>
      <c r="M819" t="s">
        <v>2154</v>
      </c>
      <c r="N819" t="s">
        <v>215</v>
      </c>
      <c r="O819" s="57">
        <v>46268.741620370369</v>
      </c>
      <c r="P819" s="57">
        <v>46270.595868055556</v>
      </c>
      <c r="Q819">
        <v>69383489</v>
      </c>
      <c r="S819">
        <v>152418251607</v>
      </c>
      <c r="T819" t="s">
        <v>2427</v>
      </c>
      <c r="U819" t="s">
        <v>2428</v>
      </c>
      <c r="V819" t="s">
        <v>2429</v>
      </c>
      <c r="Z819">
        <v>112.69273750000001</v>
      </c>
      <c r="AA819">
        <v>-7.2608027999999996</v>
      </c>
      <c r="AB819" t="s">
        <v>2430</v>
      </c>
      <c r="AC819" t="s">
        <v>216</v>
      </c>
      <c r="AL819" t="s">
        <v>217</v>
      </c>
      <c r="AM819" t="s">
        <v>2431</v>
      </c>
      <c r="AN819" t="s">
        <v>6</v>
      </c>
      <c r="AO819" s="57">
        <v>46090.746493055558</v>
      </c>
      <c r="AP819" s="57">
        <v>46269.625</v>
      </c>
      <c r="AR819" t="s">
        <v>14</v>
      </c>
      <c r="AS819" t="s">
        <v>271</v>
      </c>
      <c r="AT819" t="s">
        <v>230</v>
      </c>
      <c r="AV819" t="s">
        <v>5567</v>
      </c>
      <c r="AW819" t="s">
        <v>885</v>
      </c>
      <c r="AX819" t="s">
        <v>222</v>
      </c>
      <c r="BA819" s="57">
        <v>46269.625</v>
      </c>
      <c r="BB819" t="s">
        <v>2431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str">
        <f>VLOOKUP(H819,Sheet2!$A$1:$B$270,2,FALSE)</f>
        <v>SURABAYA UTARA</v>
      </c>
    </row>
    <row r="820" spans="1:61">
      <c r="A820">
        <v>819</v>
      </c>
      <c r="B820">
        <v>1002569563</v>
      </c>
      <c r="C820">
        <v>3</v>
      </c>
      <c r="D820" t="s">
        <v>55</v>
      </c>
      <c r="E820">
        <v>5</v>
      </c>
      <c r="F820" t="s">
        <v>261</v>
      </c>
      <c r="G820" t="s">
        <v>128</v>
      </c>
      <c r="H820" t="s">
        <v>270</v>
      </c>
      <c r="I820" t="s">
        <v>212</v>
      </c>
      <c r="J820" t="s">
        <v>213</v>
      </c>
      <c r="K820" t="s">
        <v>149</v>
      </c>
      <c r="M820" t="s">
        <v>2151</v>
      </c>
      <c r="N820" t="s">
        <v>215</v>
      </c>
      <c r="O820" s="57">
        <v>46268.512314814812</v>
      </c>
      <c r="P820" s="57">
        <v>46270.709618055553</v>
      </c>
      <c r="Q820">
        <v>69383067</v>
      </c>
      <c r="S820">
        <v>152418251604</v>
      </c>
      <c r="T820" t="s">
        <v>2642</v>
      </c>
      <c r="U820" t="s">
        <v>2643</v>
      </c>
      <c r="V820" t="s">
        <v>2644</v>
      </c>
      <c r="Z820">
        <v>112.6673921</v>
      </c>
      <c r="AA820">
        <v>-7.2434411000000001</v>
      </c>
      <c r="AB820" t="s">
        <v>2645</v>
      </c>
      <c r="AC820" t="s">
        <v>225</v>
      </c>
      <c r="AL820" t="s">
        <v>217</v>
      </c>
      <c r="AM820" t="s">
        <v>2646</v>
      </c>
      <c r="AN820" t="s">
        <v>6</v>
      </c>
      <c r="AO820" s="57">
        <v>46090.517581018517</v>
      </c>
      <c r="AP820" s="57">
        <v>46269.458333333336</v>
      </c>
      <c r="AQ820" t="s">
        <v>5173</v>
      </c>
      <c r="AR820" t="s">
        <v>14</v>
      </c>
      <c r="AS820" t="s">
        <v>271</v>
      </c>
      <c r="AT820" t="s">
        <v>230</v>
      </c>
      <c r="AV820" t="s">
        <v>2153</v>
      </c>
      <c r="AW820" t="s">
        <v>572</v>
      </c>
      <c r="AX820" t="s">
        <v>222</v>
      </c>
      <c r="BA820" s="57">
        <v>46269.458333333336</v>
      </c>
      <c r="BB820" t="s">
        <v>2646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str">
        <f>VLOOKUP(H820,Sheet2!$A$1:$B$270,2,FALSE)</f>
        <v>SURABAYA UTARA</v>
      </c>
    </row>
    <row r="821" spans="1:61">
      <c r="A821">
        <v>820</v>
      </c>
      <c r="B821">
        <v>1002588028</v>
      </c>
      <c r="C821">
        <v>3</v>
      </c>
      <c r="D821" t="s">
        <v>55</v>
      </c>
      <c r="E821">
        <v>5</v>
      </c>
      <c r="F821" t="s">
        <v>261</v>
      </c>
      <c r="G821" t="s">
        <v>128</v>
      </c>
      <c r="H821" t="s">
        <v>270</v>
      </c>
      <c r="I821" t="s">
        <v>212</v>
      </c>
      <c r="J821" t="s">
        <v>213</v>
      </c>
      <c r="K821" t="s">
        <v>149</v>
      </c>
      <c r="L821" t="s">
        <v>214</v>
      </c>
      <c r="M821" t="s">
        <v>256</v>
      </c>
      <c r="N821" t="s">
        <v>215</v>
      </c>
      <c r="O821" s="57">
        <v>46280.387430555558</v>
      </c>
      <c r="P821" s="57">
        <v>46281.516724537039</v>
      </c>
      <c r="Q821">
        <v>69390357</v>
      </c>
      <c r="S821">
        <v>152418250546</v>
      </c>
      <c r="T821" t="s">
        <v>8377</v>
      </c>
      <c r="U821" t="s">
        <v>8378</v>
      </c>
      <c r="V821" t="s">
        <v>8379</v>
      </c>
      <c r="Z821">
        <v>112.682115286588</v>
      </c>
      <c r="AA821">
        <v>-7.2446436679107098</v>
      </c>
      <c r="AB821" t="s">
        <v>8380</v>
      </c>
      <c r="AC821" t="s">
        <v>216</v>
      </c>
      <c r="AL821" t="s">
        <v>217</v>
      </c>
      <c r="AM821" t="s">
        <v>8381</v>
      </c>
      <c r="AN821" t="s">
        <v>6</v>
      </c>
      <c r="AO821" t="s">
        <v>7375</v>
      </c>
      <c r="AP821" s="57">
        <v>46281.333333333336</v>
      </c>
      <c r="AR821" t="s">
        <v>257</v>
      </c>
      <c r="AS821" t="s">
        <v>271</v>
      </c>
      <c r="AT821" t="s">
        <v>230</v>
      </c>
      <c r="AV821" t="s">
        <v>258</v>
      </c>
      <c r="AW821" t="s">
        <v>7437</v>
      </c>
      <c r="AX821" t="s">
        <v>222</v>
      </c>
      <c r="BA821" s="57">
        <v>46281.333333333336</v>
      </c>
      <c r="BB821" t="s">
        <v>8381</v>
      </c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str">
        <f>VLOOKUP(H821,Sheet2!$A$1:$B$270,2,FALSE)</f>
        <v>SURABAYA UTARA</v>
      </c>
    </row>
    <row r="822" spans="1:61">
      <c r="A822">
        <v>821</v>
      </c>
      <c r="B822">
        <v>1002575467</v>
      </c>
      <c r="C822">
        <v>3</v>
      </c>
      <c r="D822" t="s">
        <v>55</v>
      </c>
      <c r="E822">
        <v>5</v>
      </c>
      <c r="F822" t="s">
        <v>261</v>
      </c>
      <c r="G822" t="s">
        <v>128</v>
      </c>
      <c r="H822" t="s">
        <v>270</v>
      </c>
      <c r="I822" t="s">
        <v>212</v>
      </c>
      <c r="J822" t="s">
        <v>213</v>
      </c>
      <c r="K822" t="s">
        <v>149</v>
      </c>
      <c r="L822" t="s">
        <v>214</v>
      </c>
      <c r="M822" t="s">
        <v>280</v>
      </c>
      <c r="N822" t="s">
        <v>215</v>
      </c>
      <c r="O822" s="57">
        <v>46272.639537037037</v>
      </c>
      <c r="P822" s="57">
        <v>46273.401944444442</v>
      </c>
      <c r="Q822">
        <v>69385434</v>
      </c>
      <c r="S822">
        <v>152418251961</v>
      </c>
      <c r="T822" t="s">
        <v>3595</v>
      </c>
      <c r="U822" t="s">
        <v>3596</v>
      </c>
      <c r="V822" t="s">
        <v>3597</v>
      </c>
      <c r="Z822">
        <v>112.660102870033</v>
      </c>
      <c r="AA822">
        <v>-7.22289995486069</v>
      </c>
      <c r="AB822" t="s">
        <v>3598</v>
      </c>
      <c r="AC822" t="s">
        <v>236</v>
      </c>
      <c r="AL822" t="s">
        <v>217</v>
      </c>
      <c r="AM822" t="s">
        <v>3599</v>
      </c>
      <c r="AN822" t="s">
        <v>6</v>
      </c>
      <c r="AO822" s="57">
        <v>46212.642754629633</v>
      </c>
      <c r="AP822" s="57">
        <v>46274.458333333336</v>
      </c>
      <c r="AR822" t="s">
        <v>240</v>
      </c>
      <c r="AS822" t="s">
        <v>271</v>
      </c>
      <c r="AT822" t="s">
        <v>230</v>
      </c>
      <c r="AV822" t="s">
        <v>3600</v>
      </c>
      <c r="AW822" t="s">
        <v>836</v>
      </c>
      <c r="AX822" t="s">
        <v>222</v>
      </c>
      <c r="BA822" s="57">
        <v>46274.458333333336</v>
      </c>
      <c r="BB822" t="s">
        <v>3599</v>
      </c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str">
        <f>VLOOKUP(H822,Sheet2!$A$1:$B$270,2,FALSE)</f>
        <v>SURABAYA UTARA</v>
      </c>
    </row>
    <row r="823" spans="1:61">
      <c r="A823">
        <v>822</v>
      </c>
      <c r="B823">
        <v>1002589668</v>
      </c>
      <c r="C823">
        <v>3</v>
      </c>
      <c r="D823" t="s">
        <v>55</v>
      </c>
      <c r="E823">
        <v>5</v>
      </c>
      <c r="F823" t="s">
        <v>261</v>
      </c>
      <c r="G823" t="s">
        <v>128</v>
      </c>
      <c r="H823" t="s">
        <v>270</v>
      </c>
      <c r="I823" t="s">
        <v>212</v>
      </c>
      <c r="J823" t="s">
        <v>213</v>
      </c>
      <c r="K823" t="s">
        <v>149</v>
      </c>
      <c r="L823" t="s">
        <v>214</v>
      </c>
      <c r="M823" t="s">
        <v>239</v>
      </c>
      <c r="N823" t="s">
        <v>215</v>
      </c>
      <c r="O823" s="57">
        <v>46280.645775462966</v>
      </c>
      <c r="P823" s="57">
        <v>46280.647233796299</v>
      </c>
      <c r="Q823">
        <v>69390913</v>
      </c>
      <c r="S823">
        <v>152418250725</v>
      </c>
      <c r="T823" t="s">
        <v>8382</v>
      </c>
      <c r="U823" t="s">
        <v>8383</v>
      </c>
      <c r="V823" t="s">
        <v>8384</v>
      </c>
      <c r="Z823">
        <v>112.689275814171</v>
      </c>
      <c r="AA823">
        <v>-7.2349082764917796</v>
      </c>
      <c r="AB823" t="s">
        <v>8385</v>
      </c>
      <c r="AC823" t="s">
        <v>236</v>
      </c>
      <c r="AL823" t="s">
        <v>217</v>
      </c>
      <c r="AM823" t="s">
        <v>7595</v>
      </c>
      <c r="AN823" t="s">
        <v>6</v>
      </c>
      <c r="AO823" t="s">
        <v>8362</v>
      </c>
      <c r="AP823" s="57">
        <v>46282.458333333336</v>
      </c>
      <c r="AR823" t="s">
        <v>240</v>
      </c>
      <c r="AS823" t="s">
        <v>271</v>
      </c>
      <c r="AT823" t="s">
        <v>230</v>
      </c>
      <c r="AV823" t="s">
        <v>239</v>
      </c>
      <c r="AW823" t="s">
        <v>7118</v>
      </c>
      <c r="AX823" t="s">
        <v>222</v>
      </c>
      <c r="BA823" s="57">
        <v>46282.458333333336</v>
      </c>
      <c r="BB823" t="s">
        <v>7595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str">
        <f>VLOOKUP(H823,Sheet2!$A$1:$B$270,2,FALSE)</f>
        <v>SURABAYA UTARA</v>
      </c>
    </row>
    <row r="824" spans="1:61">
      <c r="A824">
        <v>823</v>
      </c>
      <c r="B824">
        <v>1002589145</v>
      </c>
      <c r="C824">
        <v>3</v>
      </c>
      <c r="D824" t="s">
        <v>55</v>
      </c>
      <c r="E824">
        <v>5</v>
      </c>
      <c r="F824" t="s">
        <v>261</v>
      </c>
      <c r="G824" t="s">
        <v>128</v>
      </c>
      <c r="H824" t="s">
        <v>270</v>
      </c>
      <c r="I824" t="s">
        <v>212</v>
      </c>
      <c r="J824" t="s">
        <v>213</v>
      </c>
      <c r="K824" t="s">
        <v>149</v>
      </c>
      <c r="L824" t="s">
        <v>214</v>
      </c>
      <c r="M824" t="s">
        <v>239</v>
      </c>
      <c r="N824" t="s">
        <v>215</v>
      </c>
      <c r="O824" s="57">
        <v>46280.581192129626</v>
      </c>
      <c r="P824" s="57">
        <v>46280.582013888888</v>
      </c>
      <c r="Q824">
        <v>69390774</v>
      </c>
      <c r="S824">
        <v>152418250722</v>
      </c>
      <c r="T824" t="s">
        <v>8386</v>
      </c>
      <c r="U824" t="s">
        <v>8387</v>
      </c>
      <c r="V824" t="s">
        <v>8388</v>
      </c>
      <c r="Z824">
        <v>112.669901</v>
      </c>
      <c r="AA824">
        <v>-7.2280255000000002</v>
      </c>
      <c r="AB824" t="s">
        <v>8389</v>
      </c>
      <c r="AC824" t="s">
        <v>216</v>
      </c>
      <c r="AL824" t="s">
        <v>217</v>
      </c>
      <c r="AM824" t="s">
        <v>8390</v>
      </c>
      <c r="AN824" t="s">
        <v>6</v>
      </c>
      <c r="AO824" t="s">
        <v>7920</v>
      </c>
      <c r="AP824" s="57">
        <v>46282.333333333336</v>
      </c>
      <c r="AR824" t="s">
        <v>240</v>
      </c>
      <c r="AS824" t="s">
        <v>271</v>
      </c>
      <c r="AT824" t="s">
        <v>230</v>
      </c>
      <c r="AV824" t="s">
        <v>239</v>
      </c>
      <c r="AW824" t="s">
        <v>237</v>
      </c>
      <c r="AX824" t="s">
        <v>222</v>
      </c>
      <c r="BA824" s="57">
        <v>46282.333333333336</v>
      </c>
      <c r="BB824" t="s">
        <v>8390</v>
      </c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str">
        <f>VLOOKUP(H824,Sheet2!$A$1:$B$270,2,FALSE)</f>
        <v>SURABAYA UTARA</v>
      </c>
    </row>
    <row r="825" spans="1:61">
      <c r="A825">
        <v>824</v>
      </c>
      <c r="B825">
        <v>1002564164</v>
      </c>
      <c r="C825">
        <v>3</v>
      </c>
      <c r="D825" t="s">
        <v>55</v>
      </c>
      <c r="E825">
        <v>5</v>
      </c>
      <c r="F825" t="s">
        <v>261</v>
      </c>
      <c r="G825" t="s">
        <v>126</v>
      </c>
      <c r="H825" t="s">
        <v>262</v>
      </c>
      <c r="I825" t="s">
        <v>212</v>
      </c>
      <c r="J825" t="s">
        <v>213</v>
      </c>
      <c r="K825" t="s">
        <v>149</v>
      </c>
      <c r="M825" t="s">
        <v>76</v>
      </c>
      <c r="N825" t="s">
        <v>215</v>
      </c>
      <c r="O825" s="57">
        <v>46266.365300925929</v>
      </c>
      <c r="P825" s="57">
        <v>46266.455138888887</v>
      </c>
      <c r="Q825">
        <v>69379119</v>
      </c>
      <c r="S825">
        <v>152413167888</v>
      </c>
      <c r="T825" t="s">
        <v>983</v>
      </c>
      <c r="U825" t="s">
        <v>1036</v>
      </c>
      <c r="V825" t="s">
        <v>1465</v>
      </c>
      <c r="Z825">
        <v>112.7345</v>
      </c>
      <c r="AA825">
        <v>-7.2671000000000001</v>
      </c>
      <c r="AB825" t="s">
        <v>984</v>
      </c>
      <c r="AC825" t="s">
        <v>229</v>
      </c>
      <c r="AL825" t="s">
        <v>217</v>
      </c>
      <c r="AM825" t="s">
        <v>1035</v>
      </c>
      <c r="AN825" t="s">
        <v>6</v>
      </c>
      <c r="AO825" s="57">
        <v>46031.37159722222</v>
      </c>
      <c r="AR825" t="s">
        <v>218</v>
      </c>
      <c r="AS825" t="s">
        <v>575</v>
      </c>
      <c r="AT825" t="s">
        <v>230</v>
      </c>
      <c r="AU825">
        <v>20260901</v>
      </c>
      <c r="AV825" t="s">
        <v>221</v>
      </c>
      <c r="AW825" t="s">
        <v>545</v>
      </c>
      <c r="AX825" t="s">
        <v>222</v>
      </c>
      <c r="BA825" s="57">
        <v>46266.291666666664</v>
      </c>
      <c r="BB825" t="s">
        <v>1035</v>
      </c>
      <c r="BC825">
        <v>2026</v>
      </c>
      <c r="BD825">
        <v>9</v>
      </c>
      <c r="BE825">
        <v>1</v>
      </c>
      <c r="BF825" s="6">
        <f t="shared" si="36"/>
        <v>46266</v>
      </c>
      <c r="BG825">
        <f t="shared" si="37"/>
        <v>-0.29166666666424135</v>
      </c>
      <c r="BH825" t="str">
        <f t="shared" si="38"/>
        <v>COMPLY</v>
      </c>
      <c r="BI825" t="str">
        <f>VLOOKUP(H825,Sheet2!$A$1:$B$270,2,FALSE)</f>
        <v>SURABAYA SELATAN</v>
      </c>
    </row>
    <row r="826" spans="1:61">
      <c r="A826">
        <v>825</v>
      </c>
      <c r="B826">
        <v>1002566093</v>
      </c>
      <c r="C826">
        <v>3</v>
      </c>
      <c r="D826" t="s">
        <v>55</v>
      </c>
      <c r="E826">
        <v>5</v>
      </c>
      <c r="F826" t="s">
        <v>261</v>
      </c>
      <c r="G826" t="s">
        <v>126</v>
      </c>
      <c r="H826" t="s">
        <v>262</v>
      </c>
      <c r="I826" t="s">
        <v>212</v>
      </c>
      <c r="J826" t="s">
        <v>213</v>
      </c>
      <c r="K826" t="s">
        <v>149</v>
      </c>
      <c r="L826" t="s">
        <v>214</v>
      </c>
      <c r="M826" t="s">
        <v>76</v>
      </c>
      <c r="N826" t="s">
        <v>215</v>
      </c>
      <c r="O826" s="57">
        <v>46266.661076388889</v>
      </c>
      <c r="P826" s="57">
        <v>46267.525937500002</v>
      </c>
      <c r="Q826">
        <v>69381678</v>
      </c>
      <c r="S826">
        <v>152413167908</v>
      </c>
      <c r="T826" t="s">
        <v>1234</v>
      </c>
      <c r="U826" t="s">
        <v>1235</v>
      </c>
      <c r="V826" t="s">
        <v>1236</v>
      </c>
      <c r="Z826">
        <v>112.737238658344</v>
      </c>
      <c r="AA826">
        <v>-7.2498527509245596</v>
      </c>
      <c r="AB826" t="s">
        <v>1237</v>
      </c>
      <c r="AC826" t="s">
        <v>216</v>
      </c>
      <c r="AL826" t="s">
        <v>217</v>
      </c>
      <c r="AM826" t="s">
        <v>1119</v>
      </c>
      <c r="AN826" t="s">
        <v>6</v>
      </c>
      <c r="AO826" s="57">
        <v>46031.663206018522</v>
      </c>
      <c r="AP826" s="57">
        <v>46267.625</v>
      </c>
      <c r="AR826" t="s">
        <v>218</v>
      </c>
      <c r="AS826" t="s">
        <v>575</v>
      </c>
      <c r="AT826" t="s">
        <v>230</v>
      </c>
      <c r="AU826">
        <v>20260902</v>
      </c>
      <c r="AV826" t="s">
        <v>221</v>
      </c>
      <c r="AW826" t="s">
        <v>885</v>
      </c>
      <c r="AX826" t="s">
        <v>222</v>
      </c>
      <c r="BA826" s="57">
        <v>46267.625</v>
      </c>
      <c r="BB826" t="s">
        <v>1119</v>
      </c>
      <c r="BC826">
        <v>2026</v>
      </c>
      <c r="BD826">
        <v>9</v>
      </c>
      <c r="BE826">
        <v>2</v>
      </c>
      <c r="BF826" s="6">
        <f t="shared" si="36"/>
        <v>46267</v>
      </c>
      <c r="BG826">
        <f t="shared" si="37"/>
        <v>-0.625</v>
      </c>
      <c r="BH826" t="str">
        <f t="shared" si="38"/>
        <v>COMPLY</v>
      </c>
      <c r="BI826" t="str">
        <f>VLOOKUP(H826,Sheet2!$A$1:$B$270,2,FALSE)</f>
        <v>SURABAYA SELATAN</v>
      </c>
    </row>
    <row r="827" spans="1:61">
      <c r="A827">
        <v>826</v>
      </c>
      <c r="B827">
        <v>1002564495</v>
      </c>
      <c r="C827">
        <v>3</v>
      </c>
      <c r="D827" t="s">
        <v>55</v>
      </c>
      <c r="E827">
        <v>5</v>
      </c>
      <c r="F827" t="s">
        <v>261</v>
      </c>
      <c r="G827" t="s">
        <v>126</v>
      </c>
      <c r="H827" t="s">
        <v>262</v>
      </c>
      <c r="I827" t="s">
        <v>212</v>
      </c>
      <c r="J827" t="s">
        <v>213</v>
      </c>
      <c r="K827" t="s">
        <v>149</v>
      </c>
      <c r="M827" t="s">
        <v>76</v>
      </c>
      <c r="N827" t="s">
        <v>215</v>
      </c>
      <c r="O827" s="57">
        <v>46266.406087962961</v>
      </c>
      <c r="P827" s="57">
        <v>46266.473483796297</v>
      </c>
      <c r="Q827">
        <v>69359764</v>
      </c>
      <c r="S827">
        <v>152413167896</v>
      </c>
      <c r="T827" t="s">
        <v>860</v>
      </c>
      <c r="U827" t="s">
        <v>1462</v>
      </c>
      <c r="V827" t="s">
        <v>1463</v>
      </c>
      <c r="Z827">
        <v>112.751255</v>
      </c>
      <c r="AA827">
        <v>-7.2597950000000004</v>
      </c>
      <c r="AB827" t="s">
        <v>862</v>
      </c>
      <c r="AC827" t="s">
        <v>216</v>
      </c>
      <c r="AL827" t="s">
        <v>217</v>
      </c>
      <c r="AM827" t="s">
        <v>1464</v>
      </c>
      <c r="AN827" t="s">
        <v>6</v>
      </c>
      <c r="AO827" s="57">
        <v>46031.413310185184</v>
      </c>
      <c r="AR827" t="s">
        <v>218</v>
      </c>
      <c r="AS827" t="s">
        <v>575</v>
      </c>
      <c r="AT827" t="s">
        <v>230</v>
      </c>
      <c r="AU827">
        <v>20260901</v>
      </c>
      <c r="AV827" t="s">
        <v>221</v>
      </c>
      <c r="AW827" t="s">
        <v>545</v>
      </c>
      <c r="AX827" t="s">
        <v>222</v>
      </c>
      <c r="BA827" s="57">
        <v>46266.291666666664</v>
      </c>
      <c r="BB827" t="s">
        <v>1464</v>
      </c>
      <c r="BC827">
        <v>2026</v>
      </c>
      <c r="BD827">
        <v>9</v>
      </c>
      <c r="BE827">
        <v>1</v>
      </c>
      <c r="BF827" s="6">
        <f t="shared" si="36"/>
        <v>46266</v>
      </c>
      <c r="BG827">
        <f t="shared" si="37"/>
        <v>-0.29166666666424135</v>
      </c>
      <c r="BH827" t="str">
        <f t="shared" si="38"/>
        <v>COMPLY</v>
      </c>
      <c r="BI827" t="str">
        <f>VLOOKUP(H827,Sheet2!$A$1:$B$270,2,FALSE)</f>
        <v>SURABAYA SELATAN</v>
      </c>
    </row>
    <row r="828" spans="1:61">
      <c r="A828">
        <v>827</v>
      </c>
      <c r="B828">
        <v>1002565160</v>
      </c>
      <c r="C828">
        <v>3</v>
      </c>
      <c r="D828" t="s">
        <v>55</v>
      </c>
      <c r="E828">
        <v>5</v>
      </c>
      <c r="F828" t="s">
        <v>261</v>
      </c>
      <c r="G828" t="s">
        <v>126</v>
      </c>
      <c r="H828" t="s">
        <v>262</v>
      </c>
      <c r="I828" t="s">
        <v>212</v>
      </c>
      <c r="J828" t="s">
        <v>213</v>
      </c>
      <c r="K828" t="s">
        <v>149</v>
      </c>
      <c r="M828" t="s">
        <v>76</v>
      </c>
      <c r="N828" t="s">
        <v>215</v>
      </c>
      <c r="O828" s="57">
        <v>46266.498518518521</v>
      </c>
      <c r="P828" s="57">
        <v>46266.576226851852</v>
      </c>
      <c r="Q828">
        <v>69380063</v>
      </c>
      <c r="S828">
        <v>152413167467</v>
      </c>
      <c r="T828" t="s">
        <v>980</v>
      </c>
      <c r="U828" t="s">
        <v>896</v>
      </c>
      <c r="V828" t="s">
        <v>1445</v>
      </c>
      <c r="Z828">
        <v>112.733196051937</v>
      </c>
      <c r="AA828">
        <v>-7.2537710348810096</v>
      </c>
      <c r="AB828" t="s">
        <v>981</v>
      </c>
      <c r="AC828" t="s">
        <v>216</v>
      </c>
      <c r="AL828" t="s">
        <v>217</v>
      </c>
      <c r="AM828" t="s">
        <v>1446</v>
      </c>
      <c r="AN828" t="s">
        <v>6</v>
      </c>
      <c r="AO828" s="57">
        <v>46031.506874999999</v>
      </c>
      <c r="AR828" t="s">
        <v>218</v>
      </c>
      <c r="AS828" t="s">
        <v>575</v>
      </c>
      <c r="AT828" t="s">
        <v>230</v>
      </c>
      <c r="AU828">
        <v>20260901</v>
      </c>
      <c r="AV828" t="s">
        <v>221</v>
      </c>
      <c r="AW828" t="s">
        <v>572</v>
      </c>
      <c r="AX828" t="s">
        <v>222</v>
      </c>
      <c r="BA828" s="57">
        <v>46266.291666666664</v>
      </c>
      <c r="BB828" t="s">
        <v>1446</v>
      </c>
      <c r="BC828">
        <v>2026</v>
      </c>
      <c r="BD828">
        <v>9</v>
      </c>
      <c r="BE828">
        <v>1</v>
      </c>
      <c r="BF828" s="6">
        <f t="shared" si="36"/>
        <v>46266</v>
      </c>
      <c r="BG828">
        <f t="shared" si="37"/>
        <v>-0.29166666666424135</v>
      </c>
      <c r="BH828" t="str">
        <f t="shared" si="38"/>
        <v>COMPLY</v>
      </c>
      <c r="BI828" t="str">
        <f>VLOOKUP(H828,Sheet2!$A$1:$B$270,2,FALSE)</f>
        <v>SURABAYA SELATAN</v>
      </c>
    </row>
    <row r="829" spans="1:61">
      <c r="A829">
        <v>828</v>
      </c>
      <c r="B829">
        <v>1002568545</v>
      </c>
      <c r="C829">
        <v>3</v>
      </c>
      <c r="D829" t="s">
        <v>55</v>
      </c>
      <c r="E829">
        <v>5</v>
      </c>
      <c r="F829" t="s">
        <v>261</v>
      </c>
      <c r="G829" t="s">
        <v>126</v>
      </c>
      <c r="H829" t="s">
        <v>262</v>
      </c>
      <c r="I829" t="s">
        <v>212</v>
      </c>
      <c r="J829" t="s">
        <v>213</v>
      </c>
      <c r="K829" t="s">
        <v>149</v>
      </c>
      <c r="L829" t="s">
        <v>214</v>
      </c>
      <c r="M829" t="s">
        <v>76</v>
      </c>
      <c r="N829" t="s">
        <v>215</v>
      </c>
      <c r="O829" s="57">
        <v>46267.754120370373</v>
      </c>
      <c r="P829" s="57">
        <v>46268.543553240743</v>
      </c>
      <c r="Q829">
        <v>69382615</v>
      </c>
      <c r="S829">
        <v>152413167936</v>
      </c>
      <c r="T829" t="s">
        <v>1773</v>
      </c>
      <c r="U829" t="s">
        <v>1774</v>
      </c>
      <c r="V829" t="s">
        <v>1775</v>
      </c>
      <c r="Z829">
        <v>112.747347</v>
      </c>
      <c r="AA829">
        <v>-7.2645670000000004</v>
      </c>
      <c r="AB829" t="s">
        <v>1776</v>
      </c>
      <c r="AC829" t="s">
        <v>236</v>
      </c>
      <c r="AL829" t="s">
        <v>217</v>
      </c>
      <c r="AM829" t="s">
        <v>1777</v>
      </c>
      <c r="AN829" t="s">
        <v>6</v>
      </c>
      <c r="AO829" s="57">
        <v>46062.756840277776</v>
      </c>
      <c r="AP829" s="57">
        <v>46268.625</v>
      </c>
      <c r="AR829" t="s">
        <v>218</v>
      </c>
      <c r="AS829" t="s">
        <v>575</v>
      </c>
      <c r="AT829" t="s">
        <v>230</v>
      </c>
      <c r="AU829">
        <v>20260903</v>
      </c>
      <c r="AV829" t="s">
        <v>221</v>
      </c>
      <c r="AW829" t="s">
        <v>883</v>
      </c>
      <c r="AX829" t="s">
        <v>222</v>
      </c>
      <c r="BA829" s="57">
        <v>46268.625</v>
      </c>
      <c r="BB829" t="s">
        <v>1777</v>
      </c>
      <c r="BC829">
        <v>2026</v>
      </c>
      <c r="BD829">
        <v>9</v>
      </c>
      <c r="BE829">
        <v>3</v>
      </c>
      <c r="BF829" s="6">
        <f t="shared" si="36"/>
        <v>46268</v>
      </c>
      <c r="BG829">
        <f t="shared" si="37"/>
        <v>-0.625</v>
      </c>
      <c r="BH829" t="str">
        <f t="shared" si="38"/>
        <v>COMPLY</v>
      </c>
      <c r="BI829" t="str">
        <f>VLOOKUP(H829,Sheet2!$A$1:$B$270,2,FALSE)</f>
        <v>SURABAYA SELATAN</v>
      </c>
    </row>
    <row r="830" spans="1:61">
      <c r="A830">
        <v>829</v>
      </c>
      <c r="B830">
        <v>1002567211</v>
      </c>
      <c r="C830">
        <v>3</v>
      </c>
      <c r="D830" t="s">
        <v>55</v>
      </c>
      <c r="E830">
        <v>5</v>
      </c>
      <c r="F830" t="s">
        <v>261</v>
      </c>
      <c r="G830" t="s">
        <v>126</v>
      </c>
      <c r="H830" t="s">
        <v>262</v>
      </c>
      <c r="I830" t="s">
        <v>212</v>
      </c>
      <c r="J830" t="s">
        <v>213</v>
      </c>
      <c r="K830" t="s">
        <v>149</v>
      </c>
      <c r="L830" t="s">
        <v>214</v>
      </c>
      <c r="M830" t="s">
        <v>76</v>
      </c>
      <c r="N830" t="s">
        <v>215</v>
      </c>
      <c r="O830" s="57">
        <v>46267.460370370369</v>
      </c>
      <c r="P830" s="57">
        <v>46268.549490740741</v>
      </c>
      <c r="Q830">
        <v>69382167</v>
      </c>
      <c r="S830">
        <v>152413167930</v>
      </c>
      <c r="T830" t="s">
        <v>1879</v>
      </c>
      <c r="U830" t="s">
        <v>1880</v>
      </c>
      <c r="V830" t="s">
        <v>1881</v>
      </c>
      <c r="Z830">
        <v>112.73390449999999</v>
      </c>
      <c r="AA830">
        <v>-7.2520619999999996</v>
      </c>
      <c r="AB830" t="s">
        <v>1882</v>
      </c>
      <c r="AC830" t="s">
        <v>236</v>
      </c>
      <c r="AL830" t="s">
        <v>217</v>
      </c>
      <c r="AM830" t="s">
        <v>1122</v>
      </c>
      <c r="AN830" t="s">
        <v>6</v>
      </c>
      <c r="AO830" s="57">
        <v>46062.465277777781</v>
      </c>
      <c r="AP830" s="57">
        <v>46268.333333333336</v>
      </c>
      <c r="AR830" t="s">
        <v>218</v>
      </c>
      <c r="AS830" t="s">
        <v>575</v>
      </c>
      <c r="AT830" t="s">
        <v>344</v>
      </c>
      <c r="AU830">
        <v>20260903</v>
      </c>
      <c r="AV830" t="s">
        <v>221</v>
      </c>
      <c r="AW830" t="s">
        <v>1883</v>
      </c>
      <c r="AX830" t="s">
        <v>222</v>
      </c>
      <c r="BA830" s="57">
        <v>46268.333333333336</v>
      </c>
      <c r="BB830" t="s">
        <v>1122</v>
      </c>
      <c r="BC830">
        <v>2026</v>
      </c>
      <c r="BD830">
        <v>9</v>
      </c>
      <c r="BE830">
        <v>3</v>
      </c>
      <c r="BF830" s="6">
        <f t="shared" si="36"/>
        <v>46268</v>
      </c>
      <c r="BG830">
        <f t="shared" si="37"/>
        <v>-0.33333333333575865</v>
      </c>
      <c r="BH830" t="str">
        <f t="shared" si="38"/>
        <v>COMPLY</v>
      </c>
      <c r="BI830" t="str">
        <f>VLOOKUP(H830,Sheet2!$A$1:$B$270,2,FALSE)</f>
        <v>SURABAYA SELATAN</v>
      </c>
    </row>
    <row r="831" spans="1:61">
      <c r="A831">
        <v>830</v>
      </c>
      <c r="B831">
        <v>1002570637</v>
      </c>
      <c r="C831">
        <v>3</v>
      </c>
      <c r="D831" t="s">
        <v>55</v>
      </c>
      <c r="E831">
        <v>5</v>
      </c>
      <c r="F831" t="s">
        <v>261</v>
      </c>
      <c r="G831" t="s">
        <v>126</v>
      </c>
      <c r="H831" t="s">
        <v>262</v>
      </c>
      <c r="I831" t="s">
        <v>212</v>
      </c>
      <c r="J831" t="s">
        <v>213</v>
      </c>
      <c r="K831" t="s">
        <v>149</v>
      </c>
      <c r="L831" t="s">
        <v>214</v>
      </c>
      <c r="M831" t="s">
        <v>76</v>
      </c>
      <c r="N831" t="s">
        <v>215</v>
      </c>
      <c r="O831" s="57">
        <v>46268.740231481483</v>
      </c>
      <c r="P831" s="57">
        <v>46269.581076388888</v>
      </c>
      <c r="Q831">
        <v>69383488</v>
      </c>
      <c r="S831">
        <v>152413167958</v>
      </c>
      <c r="T831" t="s">
        <v>2432</v>
      </c>
      <c r="U831" t="s">
        <v>2433</v>
      </c>
      <c r="V831" t="s">
        <v>2434</v>
      </c>
      <c r="Z831">
        <v>112.7397034</v>
      </c>
      <c r="AA831">
        <v>-7.2586805999999999</v>
      </c>
      <c r="AB831" t="s">
        <v>2435</v>
      </c>
      <c r="AC831" t="s">
        <v>236</v>
      </c>
      <c r="AL831" t="s">
        <v>217</v>
      </c>
      <c r="AM831" t="s">
        <v>2436</v>
      </c>
      <c r="AN831" t="s">
        <v>6</v>
      </c>
      <c r="AO831" s="57">
        <v>46090.746493055558</v>
      </c>
      <c r="AP831" s="57">
        <v>46269.625</v>
      </c>
      <c r="AR831" t="s">
        <v>218</v>
      </c>
      <c r="AS831" t="s">
        <v>575</v>
      </c>
      <c r="AT831" t="s">
        <v>230</v>
      </c>
      <c r="AU831">
        <v>20260904</v>
      </c>
      <c r="AV831" t="s">
        <v>221</v>
      </c>
      <c r="AW831" t="s">
        <v>886</v>
      </c>
      <c r="AX831" t="s">
        <v>222</v>
      </c>
      <c r="BA831" s="57">
        <v>46269.625</v>
      </c>
      <c r="BB831" t="s">
        <v>2436</v>
      </c>
      <c r="BC831">
        <v>2026</v>
      </c>
      <c r="BD831">
        <v>9</v>
      </c>
      <c r="BE831">
        <v>4</v>
      </c>
      <c r="BF831" s="6">
        <f t="shared" si="36"/>
        <v>46269</v>
      </c>
      <c r="BG831">
        <f t="shared" si="37"/>
        <v>-0.625</v>
      </c>
      <c r="BH831" t="str">
        <f t="shared" si="38"/>
        <v>COMPLY</v>
      </c>
      <c r="BI831" t="str">
        <f>VLOOKUP(H831,Sheet2!$A$1:$B$270,2,FALSE)</f>
        <v>SURABAYA SELATAN</v>
      </c>
    </row>
    <row r="832" spans="1:61">
      <c r="A832">
        <v>831</v>
      </c>
      <c r="B832">
        <v>1002572454</v>
      </c>
      <c r="C832">
        <v>3</v>
      </c>
      <c r="D832" t="s">
        <v>55</v>
      </c>
      <c r="E832">
        <v>5</v>
      </c>
      <c r="F832" t="s">
        <v>261</v>
      </c>
      <c r="G832" t="s">
        <v>126</v>
      </c>
      <c r="H832" t="s">
        <v>262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46269.691620370373</v>
      </c>
      <c r="P832" s="57">
        <v>46272.645405092589</v>
      </c>
      <c r="Q832">
        <v>69384172</v>
      </c>
      <c r="S832">
        <v>152413167967</v>
      </c>
      <c r="T832" t="s">
        <v>4947</v>
      </c>
      <c r="U832" t="s">
        <v>3451</v>
      </c>
      <c r="V832" t="s">
        <v>4948</v>
      </c>
      <c r="Z832">
        <v>112.73616680000001</v>
      </c>
      <c r="AA832">
        <v>-7.2560969000000002</v>
      </c>
      <c r="AB832" t="s">
        <v>4949</v>
      </c>
      <c r="AC832" t="s">
        <v>236</v>
      </c>
      <c r="AL832" t="s">
        <v>217</v>
      </c>
      <c r="AM832" t="s">
        <v>4946</v>
      </c>
      <c r="AN832" t="s">
        <v>6</v>
      </c>
      <c r="AO832" s="57">
        <v>46121.694409722222</v>
      </c>
      <c r="AP832" s="57">
        <v>46272.333333333336</v>
      </c>
      <c r="AR832" t="s">
        <v>218</v>
      </c>
      <c r="AS832" t="s">
        <v>575</v>
      </c>
      <c r="AT832" t="s">
        <v>344</v>
      </c>
      <c r="AU832">
        <v>20260907</v>
      </c>
      <c r="AV832" t="s">
        <v>221</v>
      </c>
      <c r="AW832" t="s">
        <v>1182</v>
      </c>
      <c r="AX832" t="s">
        <v>222</v>
      </c>
      <c r="BA832" s="57">
        <v>46272.333333333336</v>
      </c>
      <c r="BB832" t="s">
        <v>4946</v>
      </c>
      <c r="BC832">
        <v>2026</v>
      </c>
      <c r="BD832">
        <v>9</v>
      </c>
      <c r="BE832">
        <v>7</v>
      </c>
      <c r="BF832" s="6">
        <f t="shared" si="36"/>
        <v>46272</v>
      </c>
      <c r="BG832">
        <f t="shared" si="37"/>
        <v>-0.33333333333575865</v>
      </c>
      <c r="BH832" t="str">
        <f t="shared" si="38"/>
        <v>COMPLY</v>
      </c>
      <c r="BI832" t="str">
        <f>VLOOKUP(H832,Sheet2!$A$1:$B$270,2,FALSE)</f>
        <v>SURABAYA SELATAN</v>
      </c>
    </row>
    <row r="833" spans="1:61">
      <c r="A833">
        <v>832</v>
      </c>
      <c r="B833">
        <v>1002572452</v>
      </c>
      <c r="C833">
        <v>3</v>
      </c>
      <c r="D833" t="s">
        <v>55</v>
      </c>
      <c r="E833">
        <v>5</v>
      </c>
      <c r="F833" t="s">
        <v>261</v>
      </c>
      <c r="G833" t="s">
        <v>126</v>
      </c>
      <c r="H833" t="s">
        <v>262</v>
      </c>
      <c r="I833" t="s">
        <v>212</v>
      </c>
      <c r="J833" t="s">
        <v>213</v>
      </c>
      <c r="K833" t="s">
        <v>149</v>
      </c>
      <c r="L833" t="s">
        <v>214</v>
      </c>
      <c r="M833" t="s">
        <v>76</v>
      </c>
      <c r="N833" t="s">
        <v>215</v>
      </c>
      <c r="O833" s="57">
        <v>46269.691620370373</v>
      </c>
      <c r="P833" s="57">
        <v>46272.620821759258</v>
      </c>
      <c r="Q833">
        <v>69384152</v>
      </c>
      <c r="S833">
        <v>152413167966</v>
      </c>
      <c r="T833" t="s">
        <v>4943</v>
      </c>
      <c r="U833" t="s">
        <v>3451</v>
      </c>
      <c r="V833" t="s">
        <v>4944</v>
      </c>
      <c r="Z833">
        <v>112.73616680000001</v>
      </c>
      <c r="AA833">
        <v>-7.2560969000000002</v>
      </c>
      <c r="AB833" t="s">
        <v>4945</v>
      </c>
      <c r="AC833" t="s">
        <v>236</v>
      </c>
      <c r="AL833" t="s">
        <v>217</v>
      </c>
      <c r="AM833" t="s">
        <v>4946</v>
      </c>
      <c r="AN833" t="s">
        <v>6</v>
      </c>
      <c r="AO833" s="57">
        <v>46121.694409722222</v>
      </c>
      <c r="AP833" s="57">
        <v>46272.333333333336</v>
      </c>
      <c r="AR833" t="s">
        <v>218</v>
      </c>
      <c r="AS833" t="s">
        <v>575</v>
      </c>
      <c r="AT833" t="s">
        <v>344</v>
      </c>
      <c r="AU833">
        <v>20260907</v>
      </c>
      <c r="AV833" t="s">
        <v>221</v>
      </c>
      <c r="AW833" t="s">
        <v>1182</v>
      </c>
      <c r="AX833" t="s">
        <v>222</v>
      </c>
      <c r="BA833" s="57">
        <v>46272.333333333336</v>
      </c>
      <c r="BB833" t="s">
        <v>4946</v>
      </c>
      <c r="BC833">
        <v>2026</v>
      </c>
      <c r="BD833">
        <v>9</v>
      </c>
      <c r="BE833">
        <v>7</v>
      </c>
      <c r="BF833" s="6">
        <f t="shared" si="36"/>
        <v>46272</v>
      </c>
      <c r="BG833">
        <f t="shared" si="37"/>
        <v>-0.33333333333575865</v>
      </c>
      <c r="BH833" t="str">
        <f t="shared" si="38"/>
        <v>COMPLY</v>
      </c>
      <c r="BI833" t="str">
        <f>VLOOKUP(H833,Sheet2!$A$1:$B$270,2,FALSE)</f>
        <v>SURABAYA SELATAN</v>
      </c>
    </row>
    <row r="834" spans="1:61">
      <c r="A834">
        <v>833</v>
      </c>
      <c r="B834">
        <v>1002572354</v>
      </c>
      <c r="C834">
        <v>3</v>
      </c>
      <c r="D834" t="s">
        <v>55</v>
      </c>
      <c r="E834">
        <v>5</v>
      </c>
      <c r="F834" t="s">
        <v>261</v>
      </c>
      <c r="G834" t="s">
        <v>126</v>
      </c>
      <c r="H834" t="s">
        <v>262</v>
      </c>
      <c r="I834" t="s">
        <v>212</v>
      </c>
      <c r="J834" t="s">
        <v>213</v>
      </c>
      <c r="K834" t="s">
        <v>149</v>
      </c>
      <c r="L834" t="s">
        <v>214</v>
      </c>
      <c r="M834" t="s">
        <v>76</v>
      </c>
      <c r="N834" t="s">
        <v>215</v>
      </c>
      <c r="O834" s="57">
        <v>46269.675659722219</v>
      </c>
      <c r="P834" s="57">
        <v>46272.627268518518</v>
      </c>
      <c r="Q834">
        <v>69384146</v>
      </c>
      <c r="S834">
        <v>152413167962</v>
      </c>
      <c r="T834" t="s">
        <v>4938</v>
      </c>
      <c r="U834" t="s">
        <v>3451</v>
      </c>
      <c r="V834" t="s">
        <v>4939</v>
      </c>
      <c r="Z834">
        <v>112.73616680000001</v>
      </c>
      <c r="AA834">
        <v>-7.2560969000000002</v>
      </c>
      <c r="AB834" t="s">
        <v>4940</v>
      </c>
      <c r="AC834" t="s">
        <v>236</v>
      </c>
      <c r="AL834" t="s">
        <v>217</v>
      </c>
      <c r="AM834" t="s">
        <v>4941</v>
      </c>
      <c r="AN834" t="s">
        <v>6</v>
      </c>
      <c r="AO834" s="57">
        <v>46121.684571759259</v>
      </c>
      <c r="AP834" s="57">
        <v>46272.333333333336</v>
      </c>
      <c r="AR834" t="s">
        <v>218</v>
      </c>
      <c r="AS834" t="s">
        <v>575</v>
      </c>
      <c r="AT834" t="s">
        <v>344</v>
      </c>
      <c r="AU834">
        <v>20260907</v>
      </c>
      <c r="AV834" t="s">
        <v>221</v>
      </c>
      <c r="AW834" t="s">
        <v>1182</v>
      </c>
      <c r="AX834" t="s">
        <v>222</v>
      </c>
      <c r="BA834" s="57">
        <v>46272.333333333336</v>
      </c>
      <c r="BB834" t="s">
        <v>4941</v>
      </c>
      <c r="BC834">
        <v>2026</v>
      </c>
      <c r="BD834">
        <v>9</v>
      </c>
      <c r="BE834">
        <v>7</v>
      </c>
      <c r="BF834" s="6">
        <f t="shared" ref="BF834:BF897" si="39">DATE(BC834,BD834,BE834)</f>
        <v>46272</v>
      </c>
      <c r="BG834">
        <f t="shared" ref="BG834:BG897" si="40">BF834-BA834</f>
        <v>-0.33333333333575865</v>
      </c>
      <c r="BH834" t="str">
        <f t="shared" ref="BH834:BH897" si="41">IF(BG834=1,"COMPLY",IF(BG834&lt;1,"COMPLY","NOT COMPLY"))</f>
        <v>COMPLY</v>
      </c>
      <c r="BI834" t="str">
        <f>VLOOKUP(H834,Sheet2!$A$1:$B$270,2,FALSE)</f>
        <v>SURABAYA SELATAN</v>
      </c>
    </row>
    <row r="835" spans="1:61">
      <c r="A835">
        <v>834</v>
      </c>
      <c r="B835">
        <v>1002571670</v>
      </c>
      <c r="C835">
        <v>3</v>
      </c>
      <c r="D835" t="s">
        <v>55</v>
      </c>
      <c r="E835">
        <v>5</v>
      </c>
      <c r="F835" t="s">
        <v>261</v>
      </c>
      <c r="G835" t="s">
        <v>126</v>
      </c>
      <c r="H835" t="s">
        <v>262</v>
      </c>
      <c r="I835" t="s">
        <v>212</v>
      </c>
      <c r="J835" t="s">
        <v>213</v>
      </c>
      <c r="K835" t="s">
        <v>149</v>
      </c>
      <c r="L835" t="s">
        <v>214</v>
      </c>
      <c r="M835" t="s">
        <v>76</v>
      </c>
      <c r="N835" t="s">
        <v>215</v>
      </c>
      <c r="O835" s="57">
        <v>46269.571481481478</v>
      </c>
      <c r="P835" s="57">
        <v>46270.538865740738</v>
      </c>
      <c r="Q835">
        <v>69383912</v>
      </c>
      <c r="S835">
        <v>152413167963</v>
      </c>
      <c r="T835" t="s">
        <v>4772</v>
      </c>
      <c r="U835" t="s">
        <v>4773</v>
      </c>
      <c r="V835" t="s">
        <v>4774</v>
      </c>
      <c r="Z835">
        <v>112.7480853</v>
      </c>
      <c r="AA835">
        <v>-7.2627725999999999</v>
      </c>
      <c r="AB835" t="s">
        <v>4775</v>
      </c>
      <c r="AC835" t="s">
        <v>236</v>
      </c>
      <c r="AL835" t="s">
        <v>217</v>
      </c>
      <c r="AM835" t="s">
        <v>4776</v>
      </c>
      <c r="AN835" t="s">
        <v>6</v>
      </c>
      <c r="AO835" s="57">
        <v>46121.57984953704</v>
      </c>
      <c r="AP835" s="57">
        <v>46270.458333333336</v>
      </c>
      <c r="AR835" t="s">
        <v>218</v>
      </c>
      <c r="AS835" t="s">
        <v>575</v>
      </c>
      <c r="AT835" t="s">
        <v>344</v>
      </c>
      <c r="AU835">
        <v>20260905</v>
      </c>
      <c r="AV835" t="s">
        <v>221</v>
      </c>
      <c r="AW835" t="s">
        <v>4777</v>
      </c>
      <c r="AX835" t="s">
        <v>222</v>
      </c>
      <c r="BA835" s="57">
        <v>46270.458333333336</v>
      </c>
      <c r="BB835" t="s">
        <v>4776</v>
      </c>
      <c r="BC835">
        <v>2026</v>
      </c>
      <c r="BD835">
        <v>9</v>
      </c>
      <c r="BE835">
        <v>5</v>
      </c>
      <c r="BF835" s="6">
        <f t="shared" si="39"/>
        <v>46270</v>
      </c>
      <c r="BG835">
        <f t="shared" si="40"/>
        <v>-0.45833333333575865</v>
      </c>
      <c r="BH835" t="str">
        <f t="shared" si="41"/>
        <v>COMPLY</v>
      </c>
      <c r="BI835" t="str">
        <f>VLOOKUP(H835,Sheet2!$A$1:$B$270,2,FALSE)</f>
        <v>SURABAYA SELATAN</v>
      </c>
    </row>
    <row r="836" spans="1:61">
      <c r="A836">
        <v>835</v>
      </c>
      <c r="B836">
        <v>1002571877</v>
      </c>
      <c r="C836">
        <v>3</v>
      </c>
      <c r="D836" t="s">
        <v>55</v>
      </c>
      <c r="E836">
        <v>5</v>
      </c>
      <c r="F836" t="s">
        <v>261</v>
      </c>
      <c r="G836" t="s">
        <v>126</v>
      </c>
      <c r="H836" t="s">
        <v>262</v>
      </c>
      <c r="I836" t="s">
        <v>212</v>
      </c>
      <c r="J836" t="s">
        <v>213</v>
      </c>
      <c r="K836" t="s">
        <v>149</v>
      </c>
      <c r="M836" t="s">
        <v>76</v>
      </c>
      <c r="N836" t="s">
        <v>581</v>
      </c>
      <c r="O836" s="57">
        <v>46269.602453703701</v>
      </c>
      <c r="P836" s="57">
        <v>46272.591909722221</v>
      </c>
      <c r="Q836">
        <v>69383971</v>
      </c>
      <c r="S836">
        <v>152413167964</v>
      </c>
      <c r="T836" t="s">
        <v>4732</v>
      </c>
      <c r="U836" t="s">
        <v>4733</v>
      </c>
      <c r="V836" t="s">
        <v>4734</v>
      </c>
      <c r="Z836">
        <v>112.72994175553301</v>
      </c>
      <c r="AA836">
        <v>-7.2506809741590903</v>
      </c>
      <c r="AB836" t="s">
        <v>4735</v>
      </c>
      <c r="AC836" t="s">
        <v>284</v>
      </c>
      <c r="AL836" t="s">
        <v>217</v>
      </c>
      <c r="AM836" t="s">
        <v>4736</v>
      </c>
      <c r="AN836" t="s">
        <v>6</v>
      </c>
      <c r="AO836" s="57">
        <v>46121.611157407409</v>
      </c>
      <c r="AP836" s="57">
        <v>46273.333333333336</v>
      </c>
      <c r="AR836" t="s">
        <v>218</v>
      </c>
      <c r="AS836" t="s">
        <v>575</v>
      </c>
      <c r="AT836" t="s">
        <v>230</v>
      </c>
      <c r="AU836">
        <v>20260907</v>
      </c>
      <c r="AV836" t="s">
        <v>221</v>
      </c>
      <c r="AW836" t="s">
        <v>578</v>
      </c>
      <c r="AX836" t="s">
        <v>222</v>
      </c>
      <c r="BA836" s="57">
        <v>46273.333333333336</v>
      </c>
      <c r="BB836" t="s">
        <v>4736</v>
      </c>
      <c r="BC836">
        <v>2026</v>
      </c>
      <c r="BD836">
        <v>9</v>
      </c>
      <c r="BE836">
        <v>7</v>
      </c>
      <c r="BF836" s="6">
        <f t="shared" si="39"/>
        <v>46272</v>
      </c>
      <c r="BG836">
        <f t="shared" si="40"/>
        <v>-1.3333333333357587</v>
      </c>
      <c r="BH836" t="str">
        <f t="shared" si="41"/>
        <v>COMPLY</v>
      </c>
      <c r="BI836" t="str">
        <f>VLOOKUP(H836,Sheet2!$A$1:$B$270,2,FALSE)</f>
        <v>SURABAYA SELATAN</v>
      </c>
    </row>
    <row r="837" spans="1:61">
      <c r="A837">
        <v>836</v>
      </c>
      <c r="B837">
        <v>1002574628</v>
      </c>
      <c r="C837">
        <v>3</v>
      </c>
      <c r="D837" t="s">
        <v>55</v>
      </c>
      <c r="E837">
        <v>5</v>
      </c>
      <c r="F837" t="s">
        <v>261</v>
      </c>
      <c r="G837" t="s">
        <v>126</v>
      </c>
      <c r="H837" t="s">
        <v>262</v>
      </c>
      <c r="I837" t="s">
        <v>212</v>
      </c>
      <c r="J837" t="s">
        <v>213</v>
      </c>
      <c r="K837" t="s">
        <v>149</v>
      </c>
      <c r="M837" t="s">
        <v>76</v>
      </c>
      <c r="N837" t="s">
        <v>215</v>
      </c>
      <c r="O837" s="57">
        <v>46272.483483796299</v>
      </c>
      <c r="P837" s="57">
        <v>46272.751898148148</v>
      </c>
      <c r="Q837">
        <v>69382215</v>
      </c>
      <c r="S837">
        <v>152413168003</v>
      </c>
      <c r="T837" t="s">
        <v>1875</v>
      </c>
      <c r="U837" t="s">
        <v>4159</v>
      </c>
      <c r="V837" t="s">
        <v>4160</v>
      </c>
      <c r="Z837">
        <v>112.747832</v>
      </c>
      <c r="AA837">
        <v>-7.2626970000000002</v>
      </c>
      <c r="AB837" t="s">
        <v>1878</v>
      </c>
      <c r="AC837" t="s">
        <v>229</v>
      </c>
      <c r="AL837" t="s">
        <v>217</v>
      </c>
      <c r="AM837" t="s">
        <v>4161</v>
      </c>
      <c r="AN837" t="s">
        <v>6</v>
      </c>
      <c r="AO837" s="57">
        <v>46212.486145833333</v>
      </c>
      <c r="AR837" t="s">
        <v>218</v>
      </c>
      <c r="AS837" t="s">
        <v>575</v>
      </c>
      <c r="AT837" t="s">
        <v>230</v>
      </c>
      <c r="AU837">
        <v>20260907</v>
      </c>
      <c r="AV837" t="s">
        <v>221</v>
      </c>
      <c r="AW837" t="s">
        <v>545</v>
      </c>
      <c r="AX837" t="s">
        <v>222</v>
      </c>
      <c r="BA837" s="57">
        <v>46272.291666666664</v>
      </c>
      <c r="BB837" t="s">
        <v>4161</v>
      </c>
      <c r="BC837">
        <v>2026</v>
      </c>
      <c r="BD837">
        <v>9</v>
      </c>
      <c r="BE837">
        <v>7</v>
      </c>
      <c r="BF837" s="6">
        <f t="shared" si="39"/>
        <v>46272</v>
      </c>
      <c r="BG837">
        <f t="shared" si="40"/>
        <v>-0.29166666666424135</v>
      </c>
      <c r="BH837" t="str">
        <f t="shared" si="41"/>
        <v>COMPLY</v>
      </c>
      <c r="BI837" t="str">
        <f>VLOOKUP(H837,Sheet2!$A$1:$B$270,2,FALSE)</f>
        <v>SURABAYA SELATAN</v>
      </c>
    </row>
    <row r="838" spans="1:61">
      <c r="A838">
        <v>837</v>
      </c>
      <c r="B838">
        <v>1002578963</v>
      </c>
      <c r="C838">
        <v>3</v>
      </c>
      <c r="D838" t="s">
        <v>55</v>
      </c>
      <c r="E838">
        <v>5</v>
      </c>
      <c r="F838" t="s">
        <v>261</v>
      </c>
      <c r="G838" t="s">
        <v>126</v>
      </c>
      <c r="H838" t="s">
        <v>262</v>
      </c>
      <c r="I838" t="s">
        <v>212</v>
      </c>
      <c r="J838" t="s">
        <v>213</v>
      </c>
      <c r="K838" t="s">
        <v>149</v>
      </c>
      <c r="L838" t="s">
        <v>214</v>
      </c>
      <c r="M838" t="s">
        <v>76</v>
      </c>
      <c r="N838" t="s">
        <v>215</v>
      </c>
      <c r="O838" s="57">
        <v>46274.597881944443</v>
      </c>
      <c r="P838" s="57">
        <v>46275.502696759257</v>
      </c>
      <c r="Q838">
        <v>69386984</v>
      </c>
      <c r="S838">
        <v>152413167603</v>
      </c>
      <c r="T838" t="s">
        <v>5970</v>
      </c>
      <c r="U838" t="s">
        <v>5971</v>
      </c>
      <c r="V838" t="s">
        <v>5972</v>
      </c>
      <c r="Z838">
        <v>112.7237411</v>
      </c>
      <c r="AA838">
        <v>-7.2546293999999998</v>
      </c>
      <c r="AB838" t="s">
        <v>5973</v>
      </c>
      <c r="AC838" t="s">
        <v>236</v>
      </c>
      <c r="AL838" t="s">
        <v>217</v>
      </c>
      <c r="AM838" t="s">
        <v>5974</v>
      </c>
      <c r="AN838" t="s">
        <v>6</v>
      </c>
      <c r="AO838" s="57">
        <v>46274.610983796294</v>
      </c>
      <c r="AP838" s="57">
        <v>46279.458333333336</v>
      </c>
      <c r="AR838" t="s">
        <v>218</v>
      </c>
      <c r="AS838" t="s">
        <v>575</v>
      </c>
      <c r="AT838" t="s">
        <v>344</v>
      </c>
      <c r="AU838">
        <v>20260910</v>
      </c>
      <c r="AV838" t="s">
        <v>221</v>
      </c>
      <c r="AW838" t="s">
        <v>2161</v>
      </c>
      <c r="AX838" t="s">
        <v>222</v>
      </c>
      <c r="BA838" s="57">
        <v>46279.458333333336</v>
      </c>
      <c r="BB838" t="s">
        <v>5974</v>
      </c>
      <c r="BC838">
        <v>2026</v>
      </c>
      <c r="BD838">
        <v>9</v>
      </c>
      <c r="BE838">
        <v>10</v>
      </c>
      <c r="BF838" s="6">
        <f t="shared" si="39"/>
        <v>46275</v>
      </c>
      <c r="BG838">
        <f t="shared" si="40"/>
        <v>-4.4583333333357587</v>
      </c>
      <c r="BH838" t="str">
        <f t="shared" si="41"/>
        <v>COMPLY</v>
      </c>
      <c r="BI838" t="str">
        <f>VLOOKUP(H838,Sheet2!$A$1:$B$270,2,FALSE)</f>
        <v>SURABAYA SELATAN</v>
      </c>
    </row>
    <row r="839" spans="1:61">
      <c r="A839">
        <v>838</v>
      </c>
      <c r="B839">
        <v>1002577966</v>
      </c>
      <c r="C839">
        <v>3</v>
      </c>
      <c r="D839" t="s">
        <v>55</v>
      </c>
      <c r="E839">
        <v>5</v>
      </c>
      <c r="F839" t="s">
        <v>261</v>
      </c>
      <c r="G839" t="s">
        <v>126</v>
      </c>
      <c r="H839" t="s">
        <v>262</v>
      </c>
      <c r="I839" t="s">
        <v>212</v>
      </c>
      <c r="J839" t="s">
        <v>213</v>
      </c>
      <c r="K839" t="s">
        <v>149</v>
      </c>
      <c r="M839" t="s">
        <v>76</v>
      </c>
      <c r="N839" t="s">
        <v>215</v>
      </c>
      <c r="O839" s="57">
        <v>46274.367962962962</v>
      </c>
      <c r="P839" s="57">
        <v>46274.55296296296</v>
      </c>
      <c r="Q839">
        <v>69385915</v>
      </c>
      <c r="S839">
        <v>152413168036</v>
      </c>
      <c r="T839" t="s">
        <v>5426</v>
      </c>
      <c r="U839" t="s">
        <v>6230</v>
      </c>
      <c r="V839" t="s">
        <v>6231</v>
      </c>
      <c r="Z839">
        <v>112.72429949000001</v>
      </c>
      <c r="AA839">
        <v>-7.2651987450000002</v>
      </c>
      <c r="AB839" t="s">
        <v>5429</v>
      </c>
      <c r="AC839" t="s">
        <v>229</v>
      </c>
      <c r="AL839" t="s">
        <v>217</v>
      </c>
      <c r="AM839" t="s">
        <v>6232</v>
      </c>
      <c r="AN839" t="s">
        <v>6</v>
      </c>
      <c r="AO839" s="57">
        <v>46274.371921296297</v>
      </c>
      <c r="AR839" t="s">
        <v>218</v>
      </c>
      <c r="AS839" t="s">
        <v>575</v>
      </c>
      <c r="AT839" t="s">
        <v>230</v>
      </c>
      <c r="AU839">
        <v>20260909</v>
      </c>
      <c r="AV839" t="s">
        <v>221</v>
      </c>
      <c r="AW839" t="s">
        <v>578</v>
      </c>
      <c r="AX839" t="s">
        <v>222</v>
      </c>
      <c r="BA839" s="57">
        <v>46274.291666666664</v>
      </c>
      <c r="BB839" t="s">
        <v>6232</v>
      </c>
      <c r="BC839">
        <v>2026</v>
      </c>
      <c r="BD839">
        <v>9</v>
      </c>
      <c r="BE839">
        <v>9</v>
      </c>
      <c r="BF839" s="6">
        <f t="shared" si="39"/>
        <v>46274</v>
      </c>
      <c r="BG839">
        <f t="shared" si="40"/>
        <v>-0.29166666666424135</v>
      </c>
      <c r="BH839" t="str">
        <f t="shared" si="41"/>
        <v>COMPLY</v>
      </c>
      <c r="BI839" t="str">
        <f>VLOOKUP(H839,Sheet2!$A$1:$B$270,2,FALSE)</f>
        <v>SURABAYA SELATAN</v>
      </c>
    </row>
    <row r="840" spans="1:61">
      <c r="A840">
        <v>839</v>
      </c>
      <c r="B840">
        <v>1002578406</v>
      </c>
      <c r="C840">
        <v>3</v>
      </c>
      <c r="D840" t="s">
        <v>55</v>
      </c>
      <c r="E840">
        <v>5</v>
      </c>
      <c r="F840" t="s">
        <v>261</v>
      </c>
      <c r="G840" t="s">
        <v>126</v>
      </c>
      <c r="H840" t="s">
        <v>262</v>
      </c>
      <c r="I840" t="s">
        <v>212</v>
      </c>
      <c r="J840" t="s">
        <v>213</v>
      </c>
      <c r="K840" t="s">
        <v>149</v>
      </c>
      <c r="M840" t="s">
        <v>76</v>
      </c>
      <c r="N840" t="s">
        <v>215</v>
      </c>
      <c r="O840" s="57">
        <v>46274.459641203706</v>
      </c>
      <c r="P840" s="57">
        <v>46274.555787037039</v>
      </c>
      <c r="Q840">
        <v>69380367</v>
      </c>
      <c r="S840">
        <v>152413168038</v>
      </c>
      <c r="T840" t="s">
        <v>6194</v>
      </c>
      <c r="U840" t="s">
        <v>6195</v>
      </c>
      <c r="V840" t="s">
        <v>6196</v>
      </c>
      <c r="Z840">
        <v>112.743026</v>
      </c>
      <c r="AA840">
        <v>-7.2728619999999999</v>
      </c>
      <c r="AB840" t="s">
        <v>6197</v>
      </c>
      <c r="AC840" t="s">
        <v>216</v>
      </c>
      <c r="AL840" t="s">
        <v>217</v>
      </c>
      <c r="AM840" t="s">
        <v>6198</v>
      </c>
      <c r="AN840" t="s">
        <v>6</v>
      </c>
      <c r="AO840" s="57">
        <v>46274.465451388889</v>
      </c>
      <c r="AR840" t="s">
        <v>218</v>
      </c>
      <c r="AS840" t="s">
        <v>575</v>
      </c>
      <c r="AT840" t="s">
        <v>230</v>
      </c>
      <c r="AU840">
        <v>20260909</v>
      </c>
      <c r="AV840" t="s">
        <v>221</v>
      </c>
      <c r="AW840" t="s">
        <v>546</v>
      </c>
      <c r="AX840" t="s">
        <v>222</v>
      </c>
      <c r="BA840" s="57">
        <v>46274.291666666664</v>
      </c>
      <c r="BB840" t="s">
        <v>6198</v>
      </c>
      <c r="BC840">
        <v>2026</v>
      </c>
      <c r="BD840">
        <v>9</v>
      </c>
      <c r="BE840">
        <v>9</v>
      </c>
      <c r="BF840" s="6">
        <f t="shared" si="39"/>
        <v>46274</v>
      </c>
      <c r="BG840">
        <f t="shared" si="40"/>
        <v>-0.29166666666424135</v>
      </c>
      <c r="BH840" t="str">
        <f t="shared" si="41"/>
        <v>COMPLY</v>
      </c>
      <c r="BI840" t="str">
        <f>VLOOKUP(H840,Sheet2!$A$1:$B$270,2,FALSE)</f>
        <v>SURABAYA SELATAN</v>
      </c>
    </row>
    <row r="841" spans="1:61">
      <c r="A841">
        <v>840</v>
      </c>
      <c r="B841">
        <v>1002580930</v>
      </c>
      <c r="C841">
        <v>3</v>
      </c>
      <c r="D841" t="s">
        <v>55</v>
      </c>
      <c r="E841">
        <v>5</v>
      </c>
      <c r="F841" t="s">
        <v>261</v>
      </c>
      <c r="G841" t="s">
        <v>126</v>
      </c>
      <c r="H841" t="s">
        <v>262</v>
      </c>
      <c r="I841" t="s">
        <v>212</v>
      </c>
      <c r="J841" t="s">
        <v>213</v>
      </c>
      <c r="K841" t="s">
        <v>149</v>
      </c>
      <c r="M841" t="s">
        <v>76</v>
      </c>
      <c r="N841" t="s">
        <v>215</v>
      </c>
      <c r="O841" s="57">
        <v>46275.590613425928</v>
      </c>
      <c r="P841" s="57">
        <v>46280.600243055553</v>
      </c>
      <c r="Q841">
        <v>69387764</v>
      </c>
      <c r="S841">
        <v>152413168064</v>
      </c>
      <c r="T841" t="s">
        <v>6419</v>
      </c>
      <c r="U841" t="s">
        <v>6420</v>
      </c>
      <c r="V841" t="s">
        <v>8391</v>
      </c>
      <c r="Z841">
        <v>112.7334286</v>
      </c>
      <c r="AA841">
        <v>-7.2549143000000003</v>
      </c>
      <c r="AB841" t="s">
        <v>6421</v>
      </c>
      <c r="AC841" t="s">
        <v>225</v>
      </c>
      <c r="AL841" t="s">
        <v>217</v>
      </c>
      <c r="AM841" t="s">
        <v>8392</v>
      </c>
      <c r="AN841" t="s">
        <v>6</v>
      </c>
      <c r="AO841" s="57">
        <v>46304.600706018522</v>
      </c>
      <c r="AP841" s="57">
        <v>46281.333333333336</v>
      </c>
      <c r="AR841" t="s">
        <v>218</v>
      </c>
      <c r="AS841" t="s">
        <v>575</v>
      </c>
      <c r="AT841" t="s">
        <v>230</v>
      </c>
      <c r="AU841">
        <v>20260915</v>
      </c>
      <c r="AV841" t="s">
        <v>221</v>
      </c>
      <c r="AW841" t="s">
        <v>546</v>
      </c>
      <c r="AX841" t="s">
        <v>222</v>
      </c>
      <c r="BA841" s="57">
        <v>46281.333333333336</v>
      </c>
      <c r="BB841" t="s">
        <v>8392</v>
      </c>
      <c r="BC841">
        <v>2026</v>
      </c>
      <c r="BD841">
        <v>9</v>
      </c>
      <c r="BE841">
        <v>15</v>
      </c>
      <c r="BF841" s="6">
        <f t="shared" si="39"/>
        <v>46280</v>
      </c>
      <c r="BG841">
        <f t="shared" si="40"/>
        <v>-1.3333333333357587</v>
      </c>
      <c r="BH841" t="str">
        <f t="shared" si="41"/>
        <v>COMPLY</v>
      </c>
      <c r="BI841" t="str">
        <f>VLOOKUP(H841,Sheet2!$A$1:$B$270,2,FALSE)</f>
        <v>SURABAYA SELATAN</v>
      </c>
    </row>
    <row r="842" spans="1:61">
      <c r="A842">
        <v>841</v>
      </c>
      <c r="B842">
        <v>1002580216</v>
      </c>
      <c r="C842">
        <v>3</v>
      </c>
      <c r="D842" t="s">
        <v>55</v>
      </c>
      <c r="E842">
        <v>5</v>
      </c>
      <c r="F842" t="s">
        <v>261</v>
      </c>
      <c r="G842" t="s">
        <v>126</v>
      </c>
      <c r="H842" t="s">
        <v>262</v>
      </c>
      <c r="I842" t="s">
        <v>212</v>
      </c>
      <c r="J842" t="s">
        <v>213</v>
      </c>
      <c r="K842" t="s">
        <v>149</v>
      </c>
      <c r="M842" t="s">
        <v>76</v>
      </c>
      <c r="N842" t="s">
        <v>215</v>
      </c>
      <c r="O842" s="57">
        <v>46275.438773148147</v>
      </c>
      <c r="P842" s="57">
        <v>46275.622870370367</v>
      </c>
      <c r="Q842">
        <v>69383809</v>
      </c>
      <c r="S842">
        <v>152413168053</v>
      </c>
      <c r="T842" t="s">
        <v>3616</v>
      </c>
      <c r="U842" t="s">
        <v>6985</v>
      </c>
      <c r="V842" t="s">
        <v>6986</v>
      </c>
      <c r="Z842">
        <v>112.73478722999999</v>
      </c>
      <c r="AA842">
        <v>-7.2562075569999998</v>
      </c>
      <c r="AB842" t="s">
        <v>3619</v>
      </c>
      <c r="AC842" t="s">
        <v>225</v>
      </c>
      <c r="AL842" t="s">
        <v>217</v>
      </c>
      <c r="AM842" t="s">
        <v>4443</v>
      </c>
      <c r="AN842" t="s">
        <v>6</v>
      </c>
      <c r="AO842" s="57">
        <v>46304.444293981483</v>
      </c>
      <c r="AR842" t="s">
        <v>218</v>
      </c>
      <c r="AS842" t="s">
        <v>575</v>
      </c>
      <c r="AT842" t="s">
        <v>230</v>
      </c>
      <c r="AU842">
        <v>20260910</v>
      </c>
      <c r="AV842" t="s">
        <v>221</v>
      </c>
      <c r="AW842" t="s">
        <v>599</v>
      </c>
      <c r="AX842" t="s">
        <v>222</v>
      </c>
      <c r="BA842" s="57">
        <v>46275.291666666664</v>
      </c>
      <c r="BB842" t="s">
        <v>4443</v>
      </c>
      <c r="BC842">
        <v>2026</v>
      </c>
      <c r="BD842">
        <v>9</v>
      </c>
      <c r="BE842">
        <v>10</v>
      </c>
      <c r="BF842" s="6">
        <f t="shared" si="39"/>
        <v>46275</v>
      </c>
      <c r="BG842">
        <f t="shared" si="40"/>
        <v>-0.29166666666424135</v>
      </c>
      <c r="BH842" t="str">
        <f t="shared" si="41"/>
        <v>COMPLY</v>
      </c>
      <c r="BI842" t="str">
        <f>VLOOKUP(H842,Sheet2!$A$1:$B$270,2,FALSE)</f>
        <v>SURABAYA SELATAN</v>
      </c>
    </row>
    <row r="843" spans="1:61">
      <c r="A843">
        <v>842</v>
      </c>
      <c r="B843">
        <v>1002580161</v>
      </c>
      <c r="C843">
        <v>3</v>
      </c>
      <c r="D843" t="s">
        <v>55</v>
      </c>
      <c r="E843">
        <v>5</v>
      </c>
      <c r="F843" t="s">
        <v>261</v>
      </c>
      <c r="G843" t="s">
        <v>126</v>
      </c>
      <c r="H843" t="s">
        <v>262</v>
      </c>
      <c r="I843" t="s">
        <v>212</v>
      </c>
      <c r="J843" t="s">
        <v>213</v>
      </c>
      <c r="K843" t="s">
        <v>149</v>
      </c>
      <c r="M843" t="s">
        <v>76</v>
      </c>
      <c r="N843" t="s">
        <v>215</v>
      </c>
      <c r="O843" s="57">
        <v>46275.429849537039</v>
      </c>
      <c r="P843" s="57">
        <v>46275.54792824074</v>
      </c>
      <c r="Q843">
        <v>69381898</v>
      </c>
      <c r="S843">
        <v>152413168052</v>
      </c>
      <c r="T843" t="s">
        <v>1870</v>
      </c>
      <c r="U843" t="s">
        <v>6885</v>
      </c>
      <c r="V843" t="s">
        <v>6886</v>
      </c>
      <c r="Z843">
        <v>112.74473999999999</v>
      </c>
      <c r="AA843">
        <v>-7.2659599999999998</v>
      </c>
      <c r="AB843" t="s">
        <v>1873</v>
      </c>
      <c r="AC843" t="s">
        <v>216</v>
      </c>
      <c r="AL843" t="s">
        <v>217</v>
      </c>
      <c r="AM843" t="s">
        <v>6887</v>
      </c>
      <c r="AN843" t="s">
        <v>6</v>
      </c>
      <c r="AO843" s="57">
        <v>46304.433981481481</v>
      </c>
      <c r="AR843" t="s">
        <v>218</v>
      </c>
      <c r="AS843" t="s">
        <v>575</v>
      </c>
      <c r="AT843" t="s">
        <v>230</v>
      </c>
      <c r="AU843">
        <v>20260910</v>
      </c>
      <c r="AV843" t="s">
        <v>221</v>
      </c>
      <c r="AW843" t="s">
        <v>572</v>
      </c>
      <c r="AX843" t="s">
        <v>222</v>
      </c>
      <c r="BA843" s="57">
        <v>46275.291666666664</v>
      </c>
      <c r="BB843" t="s">
        <v>6887</v>
      </c>
      <c r="BC843">
        <v>2026</v>
      </c>
      <c r="BD843">
        <v>9</v>
      </c>
      <c r="BE843">
        <v>10</v>
      </c>
      <c r="BF843" s="6">
        <f t="shared" si="39"/>
        <v>46275</v>
      </c>
      <c r="BG843">
        <f t="shared" si="40"/>
        <v>-0.29166666666424135</v>
      </c>
      <c r="BH843" t="str">
        <f t="shared" si="41"/>
        <v>COMPLY</v>
      </c>
      <c r="BI843" t="str">
        <f>VLOOKUP(H843,Sheet2!$A$1:$B$270,2,FALSE)</f>
        <v>SURABAYA SELATAN</v>
      </c>
    </row>
    <row r="844" spans="1:61">
      <c r="A844">
        <v>843</v>
      </c>
      <c r="B844">
        <v>1002582104</v>
      </c>
      <c r="C844">
        <v>3</v>
      </c>
      <c r="D844" t="s">
        <v>55</v>
      </c>
      <c r="E844">
        <v>5</v>
      </c>
      <c r="F844" t="s">
        <v>261</v>
      </c>
      <c r="G844" t="s">
        <v>126</v>
      </c>
      <c r="H844" t="s">
        <v>262</v>
      </c>
      <c r="I844" t="s">
        <v>212</v>
      </c>
      <c r="J844" t="s">
        <v>213</v>
      </c>
      <c r="K844" t="s">
        <v>149</v>
      </c>
      <c r="M844" t="s">
        <v>76</v>
      </c>
      <c r="N844" t="s">
        <v>215</v>
      </c>
      <c r="O844" s="57">
        <v>46276.42224537037</v>
      </c>
      <c r="P844" s="57">
        <v>46281.50984953704</v>
      </c>
      <c r="Q844">
        <v>69388172</v>
      </c>
      <c r="R844">
        <v>3135979335</v>
      </c>
      <c r="S844">
        <v>152413168073</v>
      </c>
      <c r="T844" t="s">
        <v>8393</v>
      </c>
      <c r="U844" t="s">
        <v>8394</v>
      </c>
      <c r="V844" t="s">
        <v>8395</v>
      </c>
      <c r="Z844">
        <v>112.7486037</v>
      </c>
      <c r="AA844">
        <v>-7.2646788000000004</v>
      </c>
      <c r="AB844" t="s">
        <v>8396</v>
      </c>
      <c r="AC844" t="s">
        <v>285</v>
      </c>
      <c r="AL844" t="s">
        <v>217</v>
      </c>
      <c r="AM844" t="s">
        <v>8397</v>
      </c>
      <c r="AN844" t="s">
        <v>6</v>
      </c>
      <c r="AO844" s="57">
        <v>46335.42359953704</v>
      </c>
      <c r="AP844" s="57">
        <v>46280.625</v>
      </c>
      <c r="AR844" t="s">
        <v>218</v>
      </c>
      <c r="AS844" t="s">
        <v>575</v>
      </c>
      <c r="AT844" t="s">
        <v>230</v>
      </c>
      <c r="AU844">
        <v>20260916</v>
      </c>
      <c r="AV844" t="s">
        <v>221</v>
      </c>
      <c r="AW844" t="s">
        <v>585</v>
      </c>
      <c r="AX844" t="s">
        <v>222</v>
      </c>
      <c r="BA844" s="57">
        <v>46280.625</v>
      </c>
      <c r="BB844" t="s">
        <v>8397</v>
      </c>
      <c r="BC844">
        <v>2026</v>
      </c>
      <c r="BD844">
        <v>9</v>
      </c>
      <c r="BE844">
        <v>16</v>
      </c>
      <c r="BF844" s="6">
        <f t="shared" si="39"/>
        <v>46281</v>
      </c>
      <c r="BG844">
        <f t="shared" si="40"/>
        <v>0.375</v>
      </c>
      <c r="BH844" t="str">
        <f t="shared" si="41"/>
        <v>COMPLY</v>
      </c>
      <c r="BI844" t="str">
        <f>VLOOKUP(H844,Sheet2!$A$1:$B$270,2,FALSE)</f>
        <v>SURABAYA SELATAN</v>
      </c>
    </row>
    <row r="845" spans="1:61">
      <c r="A845">
        <v>844</v>
      </c>
      <c r="B845">
        <v>1002582729</v>
      </c>
      <c r="C845">
        <v>3</v>
      </c>
      <c r="D845" t="s">
        <v>55</v>
      </c>
      <c r="E845">
        <v>5</v>
      </c>
      <c r="F845" t="s">
        <v>261</v>
      </c>
      <c r="G845" t="s">
        <v>126</v>
      </c>
      <c r="H845" t="s">
        <v>262</v>
      </c>
      <c r="I845" t="s">
        <v>212</v>
      </c>
      <c r="J845" t="s">
        <v>213</v>
      </c>
      <c r="K845" t="s">
        <v>149</v>
      </c>
      <c r="L845" t="s">
        <v>214</v>
      </c>
      <c r="M845" t="s">
        <v>76</v>
      </c>
      <c r="N845" t="s">
        <v>215</v>
      </c>
      <c r="O845" s="57">
        <v>46276.583287037036</v>
      </c>
      <c r="P845" s="57">
        <v>46276.773032407407</v>
      </c>
      <c r="Q845">
        <v>69388421</v>
      </c>
      <c r="S845">
        <v>152413168078</v>
      </c>
      <c r="T845" t="s">
        <v>8398</v>
      </c>
      <c r="U845" t="s">
        <v>8399</v>
      </c>
      <c r="V845" t="s">
        <v>8400</v>
      </c>
      <c r="Z845">
        <v>112.7351451</v>
      </c>
      <c r="AA845">
        <v>-7.2591726999999997</v>
      </c>
      <c r="AB845" t="s">
        <v>8401</v>
      </c>
      <c r="AC845" t="s">
        <v>216</v>
      </c>
      <c r="AL845" t="s">
        <v>217</v>
      </c>
      <c r="AM845" t="s">
        <v>8402</v>
      </c>
      <c r="AN845" t="s">
        <v>6</v>
      </c>
      <c r="AO845" s="57">
        <v>46335.590555555558</v>
      </c>
      <c r="AP845" s="57">
        <v>46280.458333333336</v>
      </c>
      <c r="AR845" t="s">
        <v>218</v>
      </c>
      <c r="AS845" t="s">
        <v>575</v>
      </c>
      <c r="AT845" t="s">
        <v>230</v>
      </c>
      <c r="AU845">
        <v>20260911</v>
      </c>
      <c r="AV845" t="s">
        <v>221</v>
      </c>
      <c r="AW845" t="s">
        <v>883</v>
      </c>
      <c r="AX845" t="s">
        <v>222</v>
      </c>
      <c r="BA845" s="57">
        <v>46280.458333333336</v>
      </c>
      <c r="BB845" t="s">
        <v>8402</v>
      </c>
      <c r="BC845">
        <v>2026</v>
      </c>
      <c r="BD845">
        <v>9</v>
      </c>
      <c r="BE845">
        <v>11</v>
      </c>
      <c r="BF845" s="6">
        <f t="shared" si="39"/>
        <v>46276</v>
      </c>
      <c r="BG845">
        <f t="shared" si="40"/>
        <v>-4.4583333333357587</v>
      </c>
      <c r="BH845" t="str">
        <f t="shared" si="41"/>
        <v>COMPLY</v>
      </c>
      <c r="BI845" t="str">
        <f>VLOOKUP(H845,Sheet2!$A$1:$B$270,2,FALSE)</f>
        <v>SURABAYA SELATAN</v>
      </c>
    </row>
    <row r="846" spans="1:61">
      <c r="A846">
        <v>845</v>
      </c>
      <c r="B846">
        <v>1002567328</v>
      </c>
      <c r="C846">
        <v>3</v>
      </c>
      <c r="D846" t="s">
        <v>55</v>
      </c>
      <c r="E846">
        <v>5</v>
      </c>
      <c r="F846" t="s">
        <v>261</v>
      </c>
      <c r="G846" t="s">
        <v>126</v>
      </c>
      <c r="H846" t="s">
        <v>262</v>
      </c>
      <c r="I846" t="s">
        <v>212</v>
      </c>
      <c r="J846" t="s">
        <v>213</v>
      </c>
      <c r="K846" t="s">
        <v>149</v>
      </c>
      <c r="L846" t="s">
        <v>214</v>
      </c>
      <c r="M846" t="s">
        <v>2154</v>
      </c>
      <c r="N846" t="s">
        <v>215</v>
      </c>
      <c r="O846" s="57">
        <v>46267.483993055554</v>
      </c>
      <c r="P846" s="57">
        <v>46272.483472222222</v>
      </c>
      <c r="Q846">
        <v>69382215</v>
      </c>
      <c r="S846">
        <v>152413167928</v>
      </c>
      <c r="T846" t="s">
        <v>1875</v>
      </c>
      <c r="U846" t="s">
        <v>1876</v>
      </c>
      <c r="V846" t="s">
        <v>1877</v>
      </c>
      <c r="Z846">
        <v>112.737861342861</v>
      </c>
      <c r="AA846">
        <v>-7.2616148630009896</v>
      </c>
      <c r="AB846" t="s">
        <v>1878</v>
      </c>
      <c r="AC846" t="s">
        <v>236</v>
      </c>
      <c r="AL846" t="s">
        <v>217</v>
      </c>
      <c r="AM846" t="s">
        <v>1122</v>
      </c>
      <c r="AN846" t="s">
        <v>6</v>
      </c>
      <c r="AO846" s="57">
        <v>46062.486145833333</v>
      </c>
      <c r="AP846" s="57">
        <v>46268.333333333336</v>
      </c>
      <c r="AR846" t="s">
        <v>14</v>
      </c>
      <c r="AS846" t="s">
        <v>575</v>
      </c>
      <c r="AT846" t="s">
        <v>230</v>
      </c>
      <c r="AV846" t="s">
        <v>5584</v>
      </c>
      <c r="AW846" t="s">
        <v>237</v>
      </c>
      <c r="AX846" t="s">
        <v>222</v>
      </c>
      <c r="BA846" s="57">
        <v>46268.333333333336</v>
      </c>
      <c r="BB846" t="s">
        <v>1122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str">
        <f>VLOOKUP(H846,Sheet2!$A$1:$B$270,2,FALSE)</f>
        <v>SURABAYA SELATAN</v>
      </c>
    </row>
    <row r="847" spans="1:61">
      <c r="A847">
        <v>846</v>
      </c>
      <c r="B847">
        <v>1002566559</v>
      </c>
      <c r="C847">
        <v>3</v>
      </c>
      <c r="D847" t="s">
        <v>55</v>
      </c>
      <c r="E847">
        <v>5</v>
      </c>
      <c r="F847" t="s">
        <v>261</v>
      </c>
      <c r="G847" t="s">
        <v>126</v>
      </c>
      <c r="H847" t="s">
        <v>262</v>
      </c>
      <c r="I847" t="s">
        <v>212</v>
      </c>
      <c r="J847" t="s">
        <v>213</v>
      </c>
      <c r="K847" t="s">
        <v>149</v>
      </c>
      <c r="L847" t="s">
        <v>214</v>
      </c>
      <c r="M847" t="s">
        <v>2154</v>
      </c>
      <c r="N847" t="s">
        <v>215</v>
      </c>
      <c r="O847" s="57">
        <v>46267.306898148148</v>
      </c>
      <c r="P847" s="57">
        <v>46275.429849537039</v>
      </c>
      <c r="Q847">
        <v>69381898</v>
      </c>
      <c r="S847">
        <v>152413167925</v>
      </c>
      <c r="T847" t="s">
        <v>1870</v>
      </c>
      <c r="U847" t="s">
        <v>1871</v>
      </c>
      <c r="V847" t="s">
        <v>1872</v>
      </c>
      <c r="Z847">
        <v>112.7437266</v>
      </c>
      <c r="AA847">
        <v>-7.2708913999999902</v>
      </c>
      <c r="AB847" t="s">
        <v>1873</v>
      </c>
      <c r="AC847" t="s">
        <v>216</v>
      </c>
      <c r="AL847" t="s">
        <v>217</v>
      </c>
      <c r="AM847" t="s">
        <v>1874</v>
      </c>
      <c r="AN847" t="s">
        <v>6</v>
      </c>
      <c r="AO847" s="57">
        <v>46062.309317129628</v>
      </c>
      <c r="AP847" s="57">
        <v>46268.333333333336</v>
      </c>
      <c r="AQ847" t="s">
        <v>2172</v>
      </c>
      <c r="AR847" t="s">
        <v>14</v>
      </c>
      <c r="AS847" t="s">
        <v>575</v>
      </c>
      <c r="AT847" t="s">
        <v>230</v>
      </c>
      <c r="AV847" t="s">
        <v>6181</v>
      </c>
      <c r="AW847" t="s">
        <v>883</v>
      </c>
      <c r="AX847" t="s">
        <v>222</v>
      </c>
      <c r="BA847" s="57">
        <v>46268.333333333336</v>
      </c>
      <c r="BB847" t="s">
        <v>1874</v>
      </c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str">
        <f>VLOOKUP(H847,Sheet2!$A$1:$B$270,2,FALSE)</f>
        <v>SURABAYA SELATAN</v>
      </c>
    </row>
    <row r="848" spans="1:61">
      <c r="A848">
        <v>847</v>
      </c>
      <c r="B848">
        <v>1002571407</v>
      </c>
      <c r="C848">
        <v>3</v>
      </c>
      <c r="D848" t="s">
        <v>55</v>
      </c>
      <c r="E848">
        <v>5</v>
      </c>
      <c r="F848" t="s">
        <v>261</v>
      </c>
      <c r="G848" t="s">
        <v>126</v>
      </c>
      <c r="H848" t="s">
        <v>262</v>
      </c>
      <c r="I848" t="s">
        <v>212</v>
      </c>
      <c r="J848" t="s">
        <v>213</v>
      </c>
      <c r="K848" t="s">
        <v>149</v>
      </c>
      <c r="M848" t="s">
        <v>2154</v>
      </c>
      <c r="N848" t="s">
        <v>215</v>
      </c>
      <c r="O848" s="57">
        <v>46269.488553240742</v>
      </c>
      <c r="P848" s="57">
        <v>46275.438761574071</v>
      </c>
      <c r="Q848">
        <v>69383809</v>
      </c>
      <c r="S848">
        <v>152413167965</v>
      </c>
      <c r="T848" t="s">
        <v>3616</v>
      </c>
      <c r="U848" t="s">
        <v>3617</v>
      </c>
      <c r="V848" t="s">
        <v>3618</v>
      </c>
      <c r="Z848">
        <v>112.733414461981</v>
      </c>
      <c r="AA848">
        <v>-7.2549290653071496</v>
      </c>
      <c r="AB848" t="s">
        <v>3619</v>
      </c>
      <c r="AC848" t="s">
        <v>225</v>
      </c>
      <c r="AL848" t="s">
        <v>217</v>
      </c>
      <c r="AM848" t="s">
        <v>3620</v>
      </c>
      <c r="AN848" t="s">
        <v>6</v>
      </c>
      <c r="AO848" s="57">
        <v>46121.496608796297</v>
      </c>
      <c r="AP848" s="57">
        <v>46270.458333333336</v>
      </c>
      <c r="AQ848" t="s">
        <v>2172</v>
      </c>
      <c r="AR848" t="s">
        <v>14</v>
      </c>
      <c r="AS848" t="s">
        <v>575</v>
      </c>
      <c r="AT848" t="s">
        <v>230</v>
      </c>
      <c r="AV848" t="s">
        <v>6175</v>
      </c>
      <c r="AW848" t="s">
        <v>546</v>
      </c>
      <c r="AX848" t="s">
        <v>222</v>
      </c>
      <c r="BA848" s="57">
        <v>46270.458333333336</v>
      </c>
      <c r="BB848" t="s">
        <v>3620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str">
        <f>VLOOKUP(H848,Sheet2!$A$1:$B$270,2,FALSE)</f>
        <v>SURABAYA SELATAN</v>
      </c>
    </row>
    <row r="849" spans="1:61">
      <c r="A849">
        <v>848</v>
      </c>
      <c r="B849">
        <v>1002576605</v>
      </c>
      <c r="C849">
        <v>3</v>
      </c>
      <c r="D849" t="s">
        <v>55</v>
      </c>
      <c r="E849">
        <v>5</v>
      </c>
      <c r="F849" t="s">
        <v>261</v>
      </c>
      <c r="G849" t="s">
        <v>126</v>
      </c>
      <c r="H849" t="s">
        <v>262</v>
      </c>
      <c r="I849" t="s">
        <v>212</v>
      </c>
      <c r="J849" t="s">
        <v>213</v>
      </c>
      <c r="K849" t="s">
        <v>149</v>
      </c>
      <c r="L849" t="s">
        <v>214</v>
      </c>
      <c r="M849" t="s">
        <v>2154</v>
      </c>
      <c r="N849" t="s">
        <v>215</v>
      </c>
      <c r="O849" s="57">
        <v>46273.460370370369</v>
      </c>
      <c r="P849" s="57">
        <v>46274.367962962962</v>
      </c>
      <c r="Q849">
        <v>69385915</v>
      </c>
      <c r="S849">
        <v>152413168019</v>
      </c>
      <c r="T849" t="s">
        <v>5426</v>
      </c>
      <c r="U849" t="s">
        <v>5427</v>
      </c>
      <c r="V849" t="s">
        <v>5428</v>
      </c>
      <c r="Z849">
        <v>112.724475</v>
      </c>
      <c r="AA849">
        <v>-7.2649889999999999</v>
      </c>
      <c r="AB849" t="s">
        <v>5429</v>
      </c>
      <c r="AC849" t="s">
        <v>236</v>
      </c>
      <c r="AL849" t="s">
        <v>217</v>
      </c>
      <c r="AM849" t="s">
        <v>5430</v>
      </c>
      <c r="AN849" t="s">
        <v>6</v>
      </c>
      <c r="AO849" s="57">
        <v>46243.465543981481</v>
      </c>
      <c r="AP849" s="57">
        <v>46278.333333333336</v>
      </c>
      <c r="AR849" t="s">
        <v>14</v>
      </c>
      <c r="AS849" t="s">
        <v>575</v>
      </c>
      <c r="AT849" t="s">
        <v>230</v>
      </c>
      <c r="AV849" t="s">
        <v>5431</v>
      </c>
      <c r="AW849" t="s">
        <v>574</v>
      </c>
      <c r="AX849" t="s">
        <v>222</v>
      </c>
      <c r="BA849" s="57">
        <v>46278.333333333336</v>
      </c>
      <c r="BB849" t="s">
        <v>5430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str">
        <f>VLOOKUP(H849,Sheet2!$A$1:$B$270,2,FALSE)</f>
        <v>SURABAYA SELATAN</v>
      </c>
    </row>
    <row r="850" spans="1:61">
      <c r="A850">
        <v>849</v>
      </c>
      <c r="B850">
        <v>1002575893</v>
      </c>
      <c r="C850">
        <v>3</v>
      </c>
      <c r="D850" t="s">
        <v>55</v>
      </c>
      <c r="E850">
        <v>5</v>
      </c>
      <c r="F850" t="s">
        <v>261</v>
      </c>
      <c r="G850" t="s">
        <v>126</v>
      </c>
      <c r="H850" t="s">
        <v>262</v>
      </c>
      <c r="I850" t="s">
        <v>212</v>
      </c>
      <c r="J850" t="s">
        <v>213</v>
      </c>
      <c r="K850" t="s">
        <v>149</v>
      </c>
      <c r="L850" t="s">
        <v>214</v>
      </c>
      <c r="M850" t="s">
        <v>547</v>
      </c>
      <c r="N850" t="s">
        <v>215</v>
      </c>
      <c r="O850" s="57">
        <v>46272.739537037036</v>
      </c>
      <c r="P850" s="57">
        <v>46274.444166666668</v>
      </c>
      <c r="Q850">
        <v>69385604</v>
      </c>
      <c r="S850">
        <v>152413168010</v>
      </c>
      <c r="T850" t="s">
        <v>3454</v>
      </c>
      <c r="U850" t="s">
        <v>3455</v>
      </c>
      <c r="V850" t="s">
        <v>3456</v>
      </c>
      <c r="Z850">
        <v>112.73616680000001</v>
      </c>
      <c r="AA850">
        <v>-7.2560969000000002</v>
      </c>
      <c r="AB850" t="s">
        <v>3457</v>
      </c>
      <c r="AC850" t="s">
        <v>236</v>
      </c>
      <c r="AL850" t="s">
        <v>217</v>
      </c>
      <c r="AM850" t="s">
        <v>3458</v>
      </c>
      <c r="AN850" t="s">
        <v>6</v>
      </c>
      <c r="AO850" s="57">
        <v>46212.746655092589</v>
      </c>
      <c r="AP850" s="57">
        <v>46279.333333333336</v>
      </c>
      <c r="AR850" t="s">
        <v>548</v>
      </c>
      <c r="AS850" t="s">
        <v>575</v>
      </c>
      <c r="AT850" t="s">
        <v>344</v>
      </c>
      <c r="AV850" t="s">
        <v>6002</v>
      </c>
      <c r="AW850" t="s">
        <v>1182</v>
      </c>
      <c r="AX850" t="s">
        <v>222</v>
      </c>
      <c r="BA850" s="57">
        <v>46279.333333333336</v>
      </c>
      <c r="BB850" t="s">
        <v>3458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str">
        <f>VLOOKUP(H850,Sheet2!$A$1:$B$270,2,FALSE)</f>
        <v>SURABAYA SELATAN</v>
      </c>
    </row>
    <row r="851" spans="1:61">
      <c r="A851">
        <v>850</v>
      </c>
      <c r="B851">
        <v>1002575953</v>
      </c>
      <c r="C851">
        <v>3</v>
      </c>
      <c r="D851" t="s">
        <v>55</v>
      </c>
      <c r="E851">
        <v>5</v>
      </c>
      <c r="F851" t="s">
        <v>261</v>
      </c>
      <c r="G851" t="s">
        <v>126</v>
      </c>
      <c r="H851" t="s">
        <v>262</v>
      </c>
      <c r="I851" t="s">
        <v>212</v>
      </c>
      <c r="J851" t="s">
        <v>213</v>
      </c>
      <c r="K851" t="s">
        <v>149</v>
      </c>
      <c r="L851" t="s">
        <v>214</v>
      </c>
      <c r="M851" t="s">
        <v>547</v>
      </c>
      <c r="N851" t="s">
        <v>215</v>
      </c>
      <c r="O851" s="57">
        <v>46272.818715277775</v>
      </c>
      <c r="P851" s="57">
        <v>46274.444421296299</v>
      </c>
      <c r="Q851">
        <v>69385642</v>
      </c>
      <c r="S851">
        <v>152413168011</v>
      </c>
      <c r="T851" t="s">
        <v>3450</v>
      </c>
      <c r="U851" t="s">
        <v>3451</v>
      </c>
      <c r="V851" t="s">
        <v>3452</v>
      </c>
      <c r="Z851">
        <v>112.73616680000001</v>
      </c>
      <c r="AA851">
        <v>-7.2560969000000002</v>
      </c>
      <c r="AB851" t="s">
        <v>3453</v>
      </c>
      <c r="AC851" t="s">
        <v>236</v>
      </c>
      <c r="AL851" t="s">
        <v>217</v>
      </c>
      <c r="AM851" t="s">
        <v>3271</v>
      </c>
      <c r="AN851" t="s">
        <v>6</v>
      </c>
      <c r="AO851" s="57">
        <v>46212.819409722222</v>
      </c>
      <c r="AP851" s="57">
        <v>46279.333333333336</v>
      </c>
      <c r="AR851" t="s">
        <v>548</v>
      </c>
      <c r="AS851" t="s">
        <v>575</v>
      </c>
      <c r="AT851" t="s">
        <v>344</v>
      </c>
      <c r="AV851" t="s">
        <v>6002</v>
      </c>
      <c r="AW851" t="s">
        <v>1182</v>
      </c>
      <c r="AX851" t="s">
        <v>222</v>
      </c>
      <c r="BA851" s="57">
        <v>46279.333333333336</v>
      </c>
      <c r="BB851" t="s">
        <v>3271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str">
        <f>VLOOKUP(H851,Sheet2!$A$1:$B$270,2,FALSE)</f>
        <v>SURABAYA SELATAN</v>
      </c>
    </row>
    <row r="852" spans="1:61">
      <c r="A852">
        <v>851</v>
      </c>
      <c r="B852">
        <v>1002575991</v>
      </c>
      <c r="C852">
        <v>3</v>
      </c>
      <c r="D852" t="s">
        <v>55</v>
      </c>
      <c r="E852">
        <v>5</v>
      </c>
      <c r="F852" t="s">
        <v>261</v>
      </c>
      <c r="G852" t="s">
        <v>126</v>
      </c>
      <c r="H852" t="s">
        <v>262</v>
      </c>
      <c r="I852" t="s">
        <v>212</v>
      </c>
      <c r="J852" t="s">
        <v>213</v>
      </c>
      <c r="K852" t="s">
        <v>149</v>
      </c>
      <c r="L852" t="s">
        <v>214</v>
      </c>
      <c r="M852" t="s">
        <v>547</v>
      </c>
      <c r="N852" t="s">
        <v>215</v>
      </c>
      <c r="O852" s="57">
        <v>46273.306215277778</v>
      </c>
      <c r="P852" s="57">
        <v>46274.443564814814</v>
      </c>
      <c r="Q852">
        <v>69385652</v>
      </c>
      <c r="S852">
        <v>152413175547</v>
      </c>
      <c r="T852" t="s">
        <v>3336</v>
      </c>
      <c r="U852" t="s">
        <v>3337</v>
      </c>
      <c r="V852" t="s">
        <v>3338</v>
      </c>
      <c r="Z852">
        <v>112.73616680000001</v>
      </c>
      <c r="AA852">
        <v>-7.2560969000000002</v>
      </c>
      <c r="AB852" t="s">
        <v>3339</v>
      </c>
      <c r="AC852" t="s">
        <v>236</v>
      </c>
      <c r="AL852" t="s">
        <v>217</v>
      </c>
      <c r="AM852" t="s">
        <v>3340</v>
      </c>
      <c r="AN852" t="s">
        <v>6</v>
      </c>
      <c r="AO852" s="57">
        <v>46243.30945601852</v>
      </c>
      <c r="AP852" s="57">
        <v>46277.625</v>
      </c>
      <c r="AR852" t="s">
        <v>548</v>
      </c>
      <c r="AS852" t="s">
        <v>575</v>
      </c>
      <c r="AT852" t="s">
        <v>344</v>
      </c>
      <c r="AV852" t="s">
        <v>6002</v>
      </c>
      <c r="AW852" t="s">
        <v>1182</v>
      </c>
      <c r="AX852" t="s">
        <v>222</v>
      </c>
      <c r="BA852" s="57">
        <v>46277.625</v>
      </c>
      <c r="BB852" t="s">
        <v>3340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str">
        <f>VLOOKUP(H852,Sheet2!$A$1:$B$270,2,FALSE)</f>
        <v>SURABAYA SELATAN</v>
      </c>
    </row>
    <row r="853" spans="1:61">
      <c r="A853">
        <v>852</v>
      </c>
      <c r="B853">
        <v>1002583917</v>
      </c>
      <c r="C853">
        <v>3</v>
      </c>
      <c r="D853" t="s">
        <v>55</v>
      </c>
      <c r="E853">
        <v>5</v>
      </c>
      <c r="F853" t="s">
        <v>261</v>
      </c>
      <c r="G853" t="s">
        <v>126</v>
      </c>
      <c r="H853" t="s">
        <v>262</v>
      </c>
      <c r="I853" t="s">
        <v>212</v>
      </c>
      <c r="J853" t="s">
        <v>213</v>
      </c>
      <c r="K853" t="s">
        <v>149</v>
      </c>
      <c r="M853" t="s">
        <v>280</v>
      </c>
      <c r="N853" t="s">
        <v>215</v>
      </c>
      <c r="O853" s="57">
        <v>46277.476597222223</v>
      </c>
      <c r="P853" s="57">
        <v>46280.542187500003</v>
      </c>
      <c r="Q853">
        <v>69388878</v>
      </c>
      <c r="S853">
        <v>152413168092</v>
      </c>
      <c r="T853" t="s">
        <v>8403</v>
      </c>
      <c r="U853" t="s">
        <v>8394</v>
      </c>
      <c r="V853" t="s">
        <v>8404</v>
      </c>
      <c r="Z853">
        <v>112.7486037</v>
      </c>
      <c r="AA853">
        <v>-7.2646788000000004</v>
      </c>
      <c r="AB853" t="s">
        <v>8405</v>
      </c>
      <c r="AC853" t="s">
        <v>285</v>
      </c>
      <c r="AL853" t="s">
        <v>217</v>
      </c>
      <c r="AM853" t="s">
        <v>8406</v>
      </c>
      <c r="AN853" t="s">
        <v>6</v>
      </c>
      <c r="AO853" s="57">
        <v>46365.486064814817</v>
      </c>
      <c r="AP853" s="57">
        <v>46281.333333333336</v>
      </c>
      <c r="AR853" t="s">
        <v>240</v>
      </c>
      <c r="AS853" t="s">
        <v>575</v>
      </c>
      <c r="AT853" t="s">
        <v>230</v>
      </c>
      <c r="AV853" t="s">
        <v>826</v>
      </c>
      <c r="AW853" t="s">
        <v>545</v>
      </c>
      <c r="AX853" t="s">
        <v>222</v>
      </c>
      <c r="BA853" s="57">
        <v>46281.333333333336</v>
      </c>
      <c r="BB853" t="s">
        <v>8406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str">
        <f>VLOOKUP(H853,Sheet2!$A$1:$B$270,2,FALSE)</f>
        <v>SURABAYA SELATAN</v>
      </c>
    </row>
    <row r="854" spans="1:61">
      <c r="A854">
        <v>853</v>
      </c>
      <c r="B854">
        <v>1002576667</v>
      </c>
      <c r="C854">
        <v>3</v>
      </c>
      <c r="D854" t="s">
        <v>55</v>
      </c>
      <c r="E854">
        <v>5</v>
      </c>
      <c r="F854" t="s">
        <v>261</v>
      </c>
      <c r="G854" t="s">
        <v>126</v>
      </c>
      <c r="H854" t="s">
        <v>262</v>
      </c>
      <c r="I854" t="s">
        <v>212</v>
      </c>
      <c r="J854" t="s">
        <v>213</v>
      </c>
      <c r="K854" t="s">
        <v>149</v>
      </c>
      <c r="M854" t="s">
        <v>3123</v>
      </c>
      <c r="N854" t="s">
        <v>215</v>
      </c>
      <c r="O854" s="57">
        <v>46273.474733796298</v>
      </c>
      <c r="P854" s="57">
        <v>46275.472569444442</v>
      </c>
      <c r="Q854">
        <v>69385936</v>
      </c>
      <c r="T854" t="s">
        <v>3110</v>
      </c>
      <c r="U854" t="s">
        <v>3455</v>
      </c>
      <c r="V854" t="s">
        <v>5691</v>
      </c>
      <c r="Z854">
        <v>112.73608687121001</v>
      </c>
      <c r="AA854">
        <v>-7.2563032445575599</v>
      </c>
      <c r="AB854" t="s">
        <v>3111</v>
      </c>
      <c r="AC854" t="s">
        <v>229</v>
      </c>
      <c r="AL854" t="s">
        <v>217</v>
      </c>
      <c r="AM854" t="s">
        <v>5692</v>
      </c>
      <c r="AN854" t="s">
        <v>6</v>
      </c>
      <c r="AO854" s="57">
        <v>46243.475949074076</v>
      </c>
      <c r="AR854" t="s">
        <v>6</v>
      </c>
      <c r="AS854" t="s">
        <v>575</v>
      </c>
      <c r="AT854" t="s">
        <v>344</v>
      </c>
      <c r="AV854" t="s">
        <v>3127</v>
      </c>
      <c r="AW854" t="s">
        <v>3118</v>
      </c>
      <c r="AX854" t="s">
        <v>222</v>
      </c>
      <c r="BA854" s="57">
        <v>46280.458333333336</v>
      </c>
      <c r="BB854" t="s">
        <v>5692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str">
        <f>VLOOKUP(H854,Sheet2!$A$1:$B$270,2,FALSE)</f>
        <v>SURABAYA SELATAN</v>
      </c>
    </row>
    <row r="855" spans="1:61">
      <c r="A855">
        <v>854</v>
      </c>
      <c r="B855">
        <v>1002576748</v>
      </c>
      <c r="C855">
        <v>3</v>
      </c>
      <c r="D855" t="s">
        <v>55</v>
      </c>
      <c r="E855">
        <v>5</v>
      </c>
      <c r="F855" t="s">
        <v>261</v>
      </c>
      <c r="G855" t="s">
        <v>126</v>
      </c>
      <c r="H855" t="s">
        <v>262</v>
      </c>
      <c r="I855" t="s">
        <v>212</v>
      </c>
      <c r="J855" t="s">
        <v>213</v>
      </c>
      <c r="K855" t="s">
        <v>149</v>
      </c>
      <c r="M855" t="s">
        <v>3123</v>
      </c>
      <c r="N855" t="s">
        <v>215</v>
      </c>
      <c r="O855" s="57">
        <v>46273.48773148148</v>
      </c>
      <c r="P855" s="57">
        <v>46275.312118055554</v>
      </c>
      <c r="Q855">
        <v>69385972</v>
      </c>
      <c r="T855" t="s">
        <v>3110</v>
      </c>
      <c r="U855" t="s">
        <v>3455</v>
      </c>
      <c r="V855" t="s">
        <v>5690</v>
      </c>
      <c r="Z855">
        <v>112.736084859554</v>
      </c>
      <c r="AA855">
        <v>-7.2563005838302397</v>
      </c>
      <c r="AB855" t="s">
        <v>3111</v>
      </c>
      <c r="AC855" t="s">
        <v>229</v>
      </c>
      <c r="AL855" t="s">
        <v>217</v>
      </c>
      <c r="AM855" t="s">
        <v>5688</v>
      </c>
      <c r="AN855" t="s">
        <v>6</v>
      </c>
      <c r="AO855" s="57">
        <v>46243.496655092589</v>
      </c>
      <c r="AR855" t="s">
        <v>6</v>
      </c>
      <c r="AS855" t="s">
        <v>575</v>
      </c>
      <c r="AT855" t="s">
        <v>344</v>
      </c>
      <c r="AV855" t="s">
        <v>5689</v>
      </c>
      <c r="AW855" t="s">
        <v>3112</v>
      </c>
      <c r="AX855" t="s">
        <v>222</v>
      </c>
      <c r="BA855" s="57">
        <v>46279.458333333336</v>
      </c>
      <c r="BB855" t="s">
        <v>5688</v>
      </c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str">
        <f>VLOOKUP(H855,Sheet2!$A$1:$B$270,2,FALSE)</f>
        <v>SURABAYA SELATAN</v>
      </c>
    </row>
    <row r="856" spans="1:61">
      <c r="A856">
        <v>855</v>
      </c>
      <c r="B856">
        <v>1002576699</v>
      </c>
      <c r="C856">
        <v>3</v>
      </c>
      <c r="D856" t="s">
        <v>55</v>
      </c>
      <c r="E856">
        <v>5</v>
      </c>
      <c r="F856" t="s">
        <v>261</v>
      </c>
      <c r="G856" t="s">
        <v>126</v>
      </c>
      <c r="H856" t="s">
        <v>262</v>
      </c>
      <c r="I856" t="s">
        <v>212</v>
      </c>
      <c r="J856" t="s">
        <v>213</v>
      </c>
      <c r="K856" t="s">
        <v>149</v>
      </c>
      <c r="M856" t="s">
        <v>3123</v>
      </c>
      <c r="N856" t="s">
        <v>215</v>
      </c>
      <c r="O856" s="57">
        <v>46273.47934027778</v>
      </c>
      <c r="P856" s="57">
        <v>46275.314143518517</v>
      </c>
      <c r="Q856">
        <v>69385960</v>
      </c>
      <c r="T856" t="s">
        <v>3110</v>
      </c>
      <c r="U856" t="s">
        <v>3455</v>
      </c>
      <c r="V856" t="s">
        <v>5687</v>
      </c>
      <c r="Z856">
        <v>112.736090894524</v>
      </c>
      <c r="AA856">
        <v>-7.2563005838302397</v>
      </c>
      <c r="AB856" t="s">
        <v>3111</v>
      </c>
      <c r="AC856" t="s">
        <v>229</v>
      </c>
      <c r="AL856" t="s">
        <v>217</v>
      </c>
      <c r="AM856" t="s">
        <v>5688</v>
      </c>
      <c r="AN856" t="s">
        <v>6</v>
      </c>
      <c r="AO856" s="57">
        <v>46243.486064814817</v>
      </c>
      <c r="AR856" t="s">
        <v>6</v>
      </c>
      <c r="AS856" t="s">
        <v>575</v>
      </c>
      <c r="AT856" t="s">
        <v>344</v>
      </c>
      <c r="AV856" t="s">
        <v>5689</v>
      </c>
      <c r="AW856" t="s">
        <v>3112</v>
      </c>
      <c r="AX856" t="s">
        <v>222</v>
      </c>
      <c r="BA856" s="57">
        <v>46279.458333333336</v>
      </c>
      <c r="BB856" t="s">
        <v>5688</v>
      </c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str">
        <f>VLOOKUP(H856,Sheet2!$A$1:$B$270,2,FALSE)</f>
        <v>SURABAYA SELATAN</v>
      </c>
    </row>
    <row r="857" spans="1:61">
      <c r="A857">
        <v>856</v>
      </c>
      <c r="B857">
        <v>1002574672</v>
      </c>
      <c r="C857">
        <v>3</v>
      </c>
      <c r="D857" t="s">
        <v>55</v>
      </c>
      <c r="E857">
        <v>5</v>
      </c>
      <c r="F857" t="s">
        <v>261</v>
      </c>
      <c r="G857" t="s">
        <v>126</v>
      </c>
      <c r="H857" t="s">
        <v>262</v>
      </c>
      <c r="I857" t="s">
        <v>212</v>
      </c>
      <c r="J857" t="s">
        <v>213</v>
      </c>
      <c r="K857" t="s">
        <v>149</v>
      </c>
      <c r="M857" t="s">
        <v>235</v>
      </c>
      <c r="N857" t="s">
        <v>215</v>
      </c>
      <c r="O857" s="57">
        <v>46272.490520833337</v>
      </c>
      <c r="P857" s="57">
        <v>46272.586087962962</v>
      </c>
      <c r="Q857">
        <v>69385148</v>
      </c>
      <c r="S857">
        <v>152413167030</v>
      </c>
      <c r="T857" t="s">
        <v>3044</v>
      </c>
      <c r="U857" t="s">
        <v>3070</v>
      </c>
      <c r="Z857">
        <v>112.74423280000001</v>
      </c>
      <c r="AA857">
        <v>-7.2677389999999997</v>
      </c>
      <c r="AB857" t="s">
        <v>3046</v>
      </c>
      <c r="AC857" t="s">
        <v>285</v>
      </c>
      <c r="AO857" s="57">
        <v>46212.496481481481</v>
      </c>
      <c r="AR857" t="s">
        <v>306</v>
      </c>
      <c r="AS857" t="s">
        <v>575</v>
      </c>
      <c r="AT857" t="s">
        <v>230</v>
      </c>
      <c r="AV857" t="s">
        <v>3071</v>
      </c>
      <c r="AW857" t="s">
        <v>545</v>
      </c>
      <c r="AX857" t="s">
        <v>222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str">
        <f>VLOOKUP(H857,Sheet2!$A$1:$B$270,2,FALSE)</f>
        <v>SURABAYA SELATAN</v>
      </c>
    </row>
    <row r="858" spans="1:61">
      <c r="A858">
        <v>857</v>
      </c>
      <c r="B858">
        <v>1002576713</v>
      </c>
      <c r="C858">
        <v>3</v>
      </c>
      <c r="D858" t="s">
        <v>55</v>
      </c>
      <c r="E858">
        <v>5</v>
      </c>
      <c r="F858" t="s">
        <v>261</v>
      </c>
      <c r="G858" t="s">
        <v>126</v>
      </c>
      <c r="H858" t="s">
        <v>262</v>
      </c>
      <c r="I858" t="s">
        <v>212</v>
      </c>
      <c r="J858" t="s">
        <v>213</v>
      </c>
      <c r="K858" t="s">
        <v>149</v>
      </c>
      <c r="M858" t="s">
        <v>235</v>
      </c>
      <c r="N858" t="s">
        <v>215</v>
      </c>
      <c r="O858" s="57">
        <v>46273.481273148151</v>
      </c>
      <c r="P858" s="57">
        <v>46273.53261574074</v>
      </c>
      <c r="Q858">
        <v>69385943</v>
      </c>
      <c r="S858">
        <v>152413168022</v>
      </c>
      <c r="T858" t="s">
        <v>3044</v>
      </c>
      <c r="U858" t="s">
        <v>3045</v>
      </c>
      <c r="Z858">
        <v>112.7449129</v>
      </c>
      <c r="AA858">
        <v>-7.2656732000000002</v>
      </c>
      <c r="AB858" t="s">
        <v>3046</v>
      </c>
      <c r="AC858" t="s">
        <v>285</v>
      </c>
      <c r="AO858" s="57">
        <v>46243.486064814817</v>
      </c>
      <c r="AR858" t="s">
        <v>306</v>
      </c>
      <c r="AS858" t="s">
        <v>575</v>
      </c>
      <c r="AT858" t="s">
        <v>230</v>
      </c>
      <c r="AV858" t="s">
        <v>3047</v>
      </c>
      <c r="AW858" t="s">
        <v>553</v>
      </c>
      <c r="AX858" t="s">
        <v>222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SURABAYA SELATAN</v>
      </c>
    </row>
    <row r="859" spans="1:61">
      <c r="A859">
        <v>858</v>
      </c>
      <c r="B859">
        <v>1002577093</v>
      </c>
      <c r="C859">
        <v>3</v>
      </c>
      <c r="D859" t="s">
        <v>55</v>
      </c>
      <c r="E859">
        <v>5</v>
      </c>
      <c r="F859" t="s">
        <v>261</v>
      </c>
      <c r="G859" t="s">
        <v>126</v>
      </c>
      <c r="H859" t="s">
        <v>262</v>
      </c>
      <c r="I859" t="s">
        <v>212</v>
      </c>
      <c r="J859" t="s">
        <v>213</v>
      </c>
      <c r="K859" t="s">
        <v>149</v>
      </c>
      <c r="M859" t="s">
        <v>235</v>
      </c>
      <c r="N859" t="s">
        <v>215</v>
      </c>
      <c r="O859" s="57">
        <v>46273.594652777778</v>
      </c>
      <c r="P859" s="57">
        <v>46273.642812500002</v>
      </c>
      <c r="Q859">
        <v>69386121</v>
      </c>
      <c r="S859">
        <v>152413168025</v>
      </c>
      <c r="T859" t="s">
        <v>1870</v>
      </c>
      <c r="U859" t="s">
        <v>3041</v>
      </c>
      <c r="Z859">
        <v>112.7449129</v>
      </c>
      <c r="AA859">
        <v>-7.2656732000000002</v>
      </c>
      <c r="AB859" t="s">
        <v>3042</v>
      </c>
      <c r="AC859" t="s">
        <v>285</v>
      </c>
      <c r="AO859" s="57">
        <v>46243.601111111115</v>
      </c>
      <c r="AR859" t="s">
        <v>306</v>
      </c>
      <c r="AS859" t="s">
        <v>575</v>
      </c>
      <c r="AT859" t="s">
        <v>230</v>
      </c>
      <c r="AV859" t="s">
        <v>3043</v>
      </c>
      <c r="AW859" t="s">
        <v>571</v>
      </c>
      <c r="AX859" t="s">
        <v>222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str">
        <f>VLOOKUP(H859,Sheet2!$A$1:$B$270,2,FALSE)</f>
        <v>SURABAYA SELATAN</v>
      </c>
    </row>
    <row r="860" spans="1:61">
      <c r="A860">
        <v>859</v>
      </c>
      <c r="B860">
        <v>1002575678</v>
      </c>
      <c r="C860">
        <v>3</v>
      </c>
      <c r="D860" t="s">
        <v>55</v>
      </c>
      <c r="E860">
        <v>5</v>
      </c>
      <c r="F860" t="s">
        <v>307</v>
      </c>
      <c r="G860" t="s">
        <v>126</v>
      </c>
      <c r="H860" t="s">
        <v>355</v>
      </c>
      <c r="I860" t="s">
        <v>212</v>
      </c>
      <c r="J860" t="s">
        <v>213</v>
      </c>
      <c r="K860" t="s">
        <v>149</v>
      </c>
      <c r="L860" t="s">
        <v>214</v>
      </c>
      <c r="M860" t="s">
        <v>76</v>
      </c>
      <c r="N860" t="s">
        <v>215</v>
      </c>
      <c r="O860" s="57">
        <v>46272.674953703703</v>
      </c>
      <c r="P860" s="57">
        <v>46273.763807870368</v>
      </c>
      <c r="Q860">
        <v>69385521</v>
      </c>
      <c r="S860">
        <v>152310255642</v>
      </c>
      <c r="T860" t="s">
        <v>4010</v>
      </c>
      <c r="U860" t="s">
        <v>4011</v>
      </c>
      <c r="V860" t="s">
        <v>4012</v>
      </c>
      <c r="Z860">
        <v>112.7822252</v>
      </c>
      <c r="AA860">
        <v>-7.3314406999999999</v>
      </c>
      <c r="AB860" t="s">
        <v>4013</v>
      </c>
      <c r="AC860" t="s">
        <v>236</v>
      </c>
      <c r="AL860" t="s">
        <v>217</v>
      </c>
      <c r="AM860" t="s">
        <v>4014</v>
      </c>
      <c r="AN860" t="s">
        <v>6</v>
      </c>
      <c r="AO860" s="57">
        <v>46212.684479166666</v>
      </c>
      <c r="AP860" s="57">
        <v>46273.625</v>
      </c>
      <c r="AR860" t="s">
        <v>218</v>
      </c>
      <c r="AS860" t="s">
        <v>607</v>
      </c>
      <c r="AT860" t="s">
        <v>344</v>
      </c>
      <c r="AU860">
        <v>20260908</v>
      </c>
      <c r="AV860" t="s">
        <v>221</v>
      </c>
      <c r="AW860" t="s">
        <v>1182</v>
      </c>
      <c r="AX860" t="s">
        <v>222</v>
      </c>
      <c r="BA860" s="57">
        <v>46273.625</v>
      </c>
      <c r="BB860" t="s">
        <v>4014</v>
      </c>
      <c r="BC860">
        <v>2026</v>
      </c>
      <c r="BD860">
        <v>9</v>
      </c>
      <c r="BE860">
        <v>8</v>
      </c>
      <c r="BF860" s="6">
        <f t="shared" si="39"/>
        <v>46273</v>
      </c>
      <c r="BG860">
        <f t="shared" si="40"/>
        <v>-0.625</v>
      </c>
      <c r="BH860" t="str">
        <f t="shared" si="41"/>
        <v>COMPLY</v>
      </c>
      <c r="BI860" t="str">
        <f>VLOOKUP(H860,Sheet2!$A$1:$B$270,2,FALSE)</f>
        <v>SURABAYA SELATAN</v>
      </c>
    </row>
    <row r="861" spans="1:61">
      <c r="A861">
        <v>860</v>
      </c>
      <c r="B861">
        <v>1002576384</v>
      </c>
      <c r="C861">
        <v>3</v>
      </c>
      <c r="D861" t="s">
        <v>55</v>
      </c>
      <c r="E861">
        <v>5</v>
      </c>
      <c r="F861" t="s">
        <v>307</v>
      </c>
      <c r="G861" t="s">
        <v>126</v>
      </c>
      <c r="H861" t="s">
        <v>355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46273.418703703705</v>
      </c>
      <c r="P861" s="57">
        <v>46273.75613425926</v>
      </c>
      <c r="Q861">
        <v>69385828</v>
      </c>
      <c r="S861">
        <v>152310255968</v>
      </c>
      <c r="T861" t="s">
        <v>3254</v>
      </c>
      <c r="U861" t="s">
        <v>3751</v>
      </c>
      <c r="V861" t="s">
        <v>3752</v>
      </c>
      <c r="Z861">
        <v>112.783746868371</v>
      </c>
      <c r="AA861">
        <v>-7.31932501192445</v>
      </c>
      <c r="AB861" t="s">
        <v>3753</v>
      </c>
      <c r="AC861" t="s">
        <v>216</v>
      </c>
      <c r="AL861" t="s">
        <v>217</v>
      </c>
      <c r="AM861" t="s">
        <v>3672</v>
      </c>
      <c r="AN861" t="s">
        <v>6</v>
      </c>
      <c r="AO861" s="57">
        <v>46243.423483796294</v>
      </c>
      <c r="AP861" s="57">
        <v>46274.333333333336</v>
      </c>
      <c r="AR861" t="s">
        <v>218</v>
      </c>
      <c r="AS861" t="s">
        <v>607</v>
      </c>
      <c r="AT861" t="s">
        <v>230</v>
      </c>
      <c r="AU861">
        <v>20260908</v>
      </c>
      <c r="AV861" t="s">
        <v>221</v>
      </c>
      <c r="AW861" t="s">
        <v>2088</v>
      </c>
      <c r="AX861" t="s">
        <v>222</v>
      </c>
      <c r="BA861" s="57">
        <v>46274.333333333336</v>
      </c>
      <c r="BB861" t="s">
        <v>3672</v>
      </c>
      <c r="BC861">
        <v>2026</v>
      </c>
      <c r="BD861">
        <v>9</v>
      </c>
      <c r="BE861">
        <v>8</v>
      </c>
      <c r="BF861" s="6">
        <f t="shared" si="39"/>
        <v>46273</v>
      </c>
      <c r="BG861">
        <f t="shared" si="40"/>
        <v>-1.3333333333357587</v>
      </c>
      <c r="BH861" t="str">
        <f t="shared" si="41"/>
        <v>COMPLY</v>
      </c>
      <c r="BI861" t="str">
        <f>VLOOKUP(H861,Sheet2!$A$1:$B$270,2,FALSE)</f>
        <v>SURABAYA SELATAN</v>
      </c>
    </row>
    <row r="862" spans="1:61">
      <c r="A862">
        <v>861</v>
      </c>
      <c r="B862">
        <v>1002581477</v>
      </c>
      <c r="C862">
        <v>3</v>
      </c>
      <c r="D862" t="s">
        <v>55</v>
      </c>
      <c r="E862">
        <v>5</v>
      </c>
      <c r="F862" t="s">
        <v>307</v>
      </c>
      <c r="G862" t="s">
        <v>126</v>
      </c>
      <c r="H862" t="s">
        <v>355</v>
      </c>
      <c r="I862" t="s">
        <v>212</v>
      </c>
      <c r="J862" t="s">
        <v>213</v>
      </c>
      <c r="K862" t="s">
        <v>149</v>
      </c>
      <c r="L862" t="s">
        <v>214</v>
      </c>
      <c r="M862" t="s">
        <v>76</v>
      </c>
      <c r="N862" t="s">
        <v>215</v>
      </c>
      <c r="O862" s="57">
        <v>46275.697881944441</v>
      </c>
      <c r="P862" s="57">
        <v>46276.579699074071</v>
      </c>
      <c r="Q862">
        <v>69387939</v>
      </c>
      <c r="S862">
        <v>152310255993</v>
      </c>
      <c r="T862" t="s">
        <v>6518</v>
      </c>
      <c r="U862" t="s">
        <v>6519</v>
      </c>
      <c r="V862" t="s">
        <v>6520</v>
      </c>
      <c r="Z862">
        <v>112.7812077</v>
      </c>
      <c r="AA862">
        <v>-7.3175292999999897</v>
      </c>
      <c r="AB862" t="s">
        <v>6521</v>
      </c>
      <c r="AC862" t="s">
        <v>236</v>
      </c>
      <c r="AL862" t="s">
        <v>217</v>
      </c>
      <c r="AM862" t="s">
        <v>6522</v>
      </c>
      <c r="AN862" t="s">
        <v>6</v>
      </c>
      <c r="AO862" s="57">
        <v>46304.704953703702</v>
      </c>
      <c r="AP862" s="57">
        <v>46276.625</v>
      </c>
      <c r="AR862" t="s">
        <v>218</v>
      </c>
      <c r="AS862" t="s">
        <v>607</v>
      </c>
      <c r="AT862" t="s">
        <v>230</v>
      </c>
      <c r="AU862">
        <v>20260911</v>
      </c>
      <c r="AV862" t="s">
        <v>221</v>
      </c>
      <c r="AW862" t="s">
        <v>882</v>
      </c>
      <c r="AX862" t="s">
        <v>222</v>
      </c>
      <c r="BA862" s="57">
        <v>46276.625</v>
      </c>
      <c r="BB862" t="s">
        <v>6522</v>
      </c>
      <c r="BC862">
        <v>2026</v>
      </c>
      <c r="BD862">
        <v>9</v>
      </c>
      <c r="BE862">
        <v>11</v>
      </c>
      <c r="BF862" s="6">
        <f t="shared" si="39"/>
        <v>46276</v>
      </c>
      <c r="BG862">
        <f t="shared" si="40"/>
        <v>-0.625</v>
      </c>
      <c r="BH862" t="str">
        <f t="shared" si="41"/>
        <v>COMPLY</v>
      </c>
      <c r="BI862" t="str">
        <f>VLOOKUP(H862,Sheet2!$A$1:$B$270,2,FALSE)</f>
        <v>SURABAYA SELATAN</v>
      </c>
    </row>
    <row r="863" spans="1:61">
      <c r="A863">
        <v>862</v>
      </c>
      <c r="B863">
        <v>1002587797</v>
      </c>
      <c r="C863">
        <v>3</v>
      </c>
      <c r="D863" t="s">
        <v>55</v>
      </c>
      <c r="E863">
        <v>5</v>
      </c>
      <c r="F863" t="s">
        <v>307</v>
      </c>
      <c r="G863" t="s">
        <v>126</v>
      </c>
      <c r="H863" t="s">
        <v>355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46280.337500000001</v>
      </c>
      <c r="P863" s="57">
        <v>46281.512094907404</v>
      </c>
      <c r="Q863">
        <v>69390259</v>
      </c>
      <c r="S863">
        <v>152310254720</v>
      </c>
      <c r="T863" t="s">
        <v>8407</v>
      </c>
      <c r="U863" t="s">
        <v>8408</v>
      </c>
      <c r="V863" t="s">
        <v>8409</v>
      </c>
      <c r="Z863">
        <v>112.7807509</v>
      </c>
      <c r="AA863">
        <v>-7.31990669999999</v>
      </c>
      <c r="AB863" t="s">
        <v>8410</v>
      </c>
      <c r="AC863" t="s">
        <v>216</v>
      </c>
      <c r="AL863" t="s">
        <v>217</v>
      </c>
      <c r="AM863" t="s">
        <v>8411</v>
      </c>
      <c r="AN863" t="s">
        <v>6</v>
      </c>
      <c r="AO863" t="s">
        <v>8145</v>
      </c>
      <c r="AP863" s="57">
        <v>46282.333333333336</v>
      </c>
      <c r="AR863" t="s">
        <v>218</v>
      </c>
      <c r="AS863" t="s">
        <v>607</v>
      </c>
      <c r="AT863" t="s">
        <v>344</v>
      </c>
      <c r="AU863">
        <v>20260916</v>
      </c>
      <c r="AV863" t="s">
        <v>221</v>
      </c>
      <c r="AW863" t="s">
        <v>1657</v>
      </c>
      <c r="AX863" t="s">
        <v>222</v>
      </c>
      <c r="BA863" s="57">
        <v>46282.333333333336</v>
      </c>
      <c r="BB863" t="s">
        <v>8411</v>
      </c>
      <c r="BC863">
        <v>2026</v>
      </c>
      <c r="BD863">
        <v>9</v>
      </c>
      <c r="BE863">
        <v>16</v>
      </c>
      <c r="BF863" s="6">
        <f t="shared" si="39"/>
        <v>46281</v>
      </c>
      <c r="BG863">
        <f t="shared" si="40"/>
        <v>-1.3333333333357587</v>
      </c>
      <c r="BH863" t="str">
        <f t="shared" si="41"/>
        <v>COMPLY</v>
      </c>
      <c r="BI863" t="str">
        <f>VLOOKUP(H863,Sheet2!$A$1:$B$270,2,FALSE)</f>
        <v>SURABAYA SELATAN</v>
      </c>
    </row>
    <row r="864" spans="1:61">
      <c r="A864">
        <v>863</v>
      </c>
      <c r="B864">
        <v>1002577701</v>
      </c>
      <c r="C864">
        <v>3</v>
      </c>
      <c r="D864" t="s">
        <v>55</v>
      </c>
      <c r="E864">
        <v>5</v>
      </c>
      <c r="F864" t="s">
        <v>307</v>
      </c>
      <c r="G864" t="s">
        <v>126</v>
      </c>
      <c r="H864" t="s">
        <v>355</v>
      </c>
      <c r="I864" t="s">
        <v>212</v>
      </c>
      <c r="J864" t="s">
        <v>213</v>
      </c>
      <c r="K864" t="s">
        <v>149</v>
      </c>
      <c r="L864" t="s">
        <v>214</v>
      </c>
      <c r="M864" t="s">
        <v>2151</v>
      </c>
      <c r="N864" t="s">
        <v>215</v>
      </c>
      <c r="O864" s="57">
        <v>46273.722881944443</v>
      </c>
      <c r="P864" s="57">
        <v>46274.938472222224</v>
      </c>
      <c r="Q864">
        <v>69386393</v>
      </c>
      <c r="S864">
        <v>152310255979</v>
      </c>
      <c r="T864" t="s">
        <v>3254</v>
      </c>
      <c r="U864" t="s">
        <v>6000</v>
      </c>
      <c r="V864" t="s">
        <v>3255</v>
      </c>
      <c r="Z864">
        <v>112.79224843637201</v>
      </c>
      <c r="AA864">
        <v>-7.3082825182953801</v>
      </c>
      <c r="AB864" t="s">
        <v>3256</v>
      </c>
      <c r="AC864" t="s">
        <v>236</v>
      </c>
      <c r="AL864" t="s">
        <v>217</v>
      </c>
      <c r="AM864" t="s">
        <v>3257</v>
      </c>
      <c r="AN864" t="s">
        <v>6</v>
      </c>
      <c r="AO864" s="57">
        <v>46243.726122685184</v>
      </c>
      <c r="AP864" s="57">
        <v>46274.625</v>
      </c>
      <c r="AQ864" t="s">
        <v>2172</v>
      </c>
      <c r="AR864" t="s">
        <v>14</v>
      </c>
      <c r="AS864" t="s">
        <v>607</v>
      </c>
      <c r="AT864" t="s">
        <v>344</v>
      </c>
      <c r="AV864" t="s">
        <v>2153</v>
      </c>
      <c r="AW864" t="s">
        <v>3206</v>
      </c>
      <c r="AX864" t="s">
        <v>222</v>
      </c>
      <c r="BA864" s="57">
        <v>46274.625</v>
      </c>
      <c r="BB864" t="s">
        <v>3257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str">
        <f>VLOOKUP(H864,Sheet2!$A$1:$B$270,2,FALSE)</f>
        <v>SURABAYA SELATAN</v>
      </c>
    </row>
    <row r="865" spans="1:61">
      <c r="A865">
        <v>864</v>
      </c>
      <c r="B865">
        <v>1002567492</v>
      </c>
      <c r="C865">
        <v>3</v>
      </c>
      <c r="D865" t="s">
        <v>55</v>
      </c>
      <c r="E865">
        <v>5</v>
      </c>
      <c r="F865" t="s">
        <v>307</v>
      </c>
      <c r="G865" t="s">
        <v>126</v>
      </c>
      <c r="H865" t="s">
        <v>372</v>
      </c>
      <c r="I865" t="s">
        <v>212</v>
      </c>
      <c r="J865" t="s">
        <v>213</v>
      </c>
      <c r="K865" t="s">
        <v>149</v>
      </c>
      <c r="L865" t="s">
        <v>1748</v>
      </c>
      <c r="M865" t="s">
        <v>76</v>
      </c>
      <c r="N865" t="s">
        <v>215</v>
      </c>
      <c r="O865" s="57">
        <v>46267.524953703702</v>
      </c>
      <c r="P865" s="57">
        <v>46268.624085648145</v>
      </c>
      <c r="Q865">
        <v>69382275</v>
      </c>
      <c r="R865">
        <v>3135954272</v>
      </c>
      <c r="S865">
        <v>152303245891</v>
      </c>
      <c r="T865" t="s">
        <v>1749</v>
      </c>
      <c r="U865" t="s">
        <v>1750</v>
      </c>
      <c r="V865" t="s">
        <v>1751</v>
      </c>
      <c r="Z865">
        <v>112.784141965226</v>
      </c>
      <c r="AA865">
        <v>-7.2804557765349696</v>
      </c>
      <c r="AB865" t="s">
        <v>1752</v>
      </c>
      <c r="AC865" t="s">
        <v>1753</v>
      </c>
      <c r="AL865" t="s">
        <v>217</v>
      </c>
      <c r="AM865" t="s">
        <v>1754</v>
      </c>
      <c r="AN865" t="s">
        <v>6</v>
      </c>
      <c r="AO865" s="57">
        <v>46062.527777777781</v>
      </c>
      <c r="AP865" s="57">
        <v>46269.625</v>
      </c>
      <c r="AR865" t="s">
        <v>218</v>
      </c>
      <c r="AS865" t="s">
        <v>126</v>
      </c>
      <c r="AT865" t="s">
        <v>230</v>
      </c>
      <c r="AU865">
        <v>20260903</v>
      </c>
      <c r="AV865" t="s">
        <v>221</v>
      </c>
      <c r="AW865" t="s">
        <v>1755</v>
      </c>
      <c r="AX865" t="s">
        <v>222</v>
      </c>
      <c r="BA865" s="57">
        <v>46269.625</v>
      </c>
      <c r="BB865" t="s">
        <v>1754</v>
      </c>
      <c r="BC865">
        <v>2026</v>
      </c>
      <c r="BD865">
        <v>9</v>
      </c>
      <c r="BE865">
        <v>3</v>
      </c>
      <c r="BF865" s="6">
        <f t="shared" si="39"/>
        <v>46268</v>
      </c>
      <c r="BG865">
        <f t="shared" si="40"/>
        <v>-1.625</v>
      </c>
      <c r="BH865" t="str">
        <f t="shared" si="41"/>
        <v>COMPLY</v>
      </c>
      <c r="BI865" t="str">
        <f>VLOOKUP(H865,Sheet2!$A$1:$B$270,2,FALSE)</f>
        <v>SURABAYA SELATAN</v>
      </c>
    </row>
    <row r="866" spans="1:61">
      <c r="A866">
        <v>865</v>
      </c>
      <c r="B866">
        <v>1002569720</v>
      </c>
      <c r="C866">
        <v>3</v>
      </c>
      <c r="D866" t="s">
        <v>55</v>
      </c>
      <c r="E866">
        <v>5</v>
      </c>
      <c r="F866" t="s">
        <v>307</v>
      </c>
      <c r="G866" t="s">
        <v>126</v>
      </c>
      <c r="H866" t="s">
        <v>372</v>
      </c>
      <c r="I866" t="s">
        <v>212</v>
      </c>
      <c r="J866" t="s">
        <v>213</v>
      </c>
      <c r="K866" t="s">
        <v>149</v>
      </c>
      <c r="M866" t="s">
        <v>76</v>
      </c>
      <c r="N866" t="s">
        <v>215</v>
      </c>
      <c r="O866" s="57">
        <v>46268.557812500003</v>
      </c>
      <c r="P866" s="57">
        <v>46270.662719907406</v>
      </c>
      <c r="Q866">
        <v>69383152</v>
      </c>
      <c r="R866">
        <v>3135953524</v>
      </c>
      <c r="S866">
        <v>152303243710</v>
      </c>
      <c r="T866" t="s">
        <v>5145</v>
      </c>
      <c r="U866" t="s">
        <v>2216</v>
      </c>
      <c r="V866" t="s">
        <v>5146</v>
      </c>
      <c r="Z866">
        <v>112.78130109999999</v>
      </c>
      <c r="AA866">
        <v>-7.3009601999999996</v>
      </c>
      <c r="AB866" t="s">
        <v>2217</v>
      </c>
      <c r="AC866" t="s">
        <v>225</v>
      </c>
      <c r="AL866" t="s">
        <v>217</v>
      </c>
      <c r="AM866" t="s">
        <v>5147</v>
      </c>
      <c r="AN866" t="s">
        <v>6</v>
      </c>
      <c r="AO866" s="57">
        <v>46090.559363425928</v>
      </c>
      <c r="AP866" s="57">
        <v>46272.333333333336</v>
      </c>
      <c r="AR866" t="s">
        <v>218</v>
      </c>
      <c r="AS866" t="s">
        <v>126</v>
      </c>
      <c r="AT866" t="s">
        <v>230</v>
      </c>
      <c r="AU866">
        <v>20260905</v>
      </c>
      <c r="AV866" t="s">
        <v>221</v>
      </c>
      <c r="AW866" t="s">
        <v>546</v>
      </c>
      <c r="AX866" t="s">
        <v>222</v>
      </c>
      <c r="BA866" s="57">
        <v>46272.333333333336</v>
      </c>
      <c r="BB866" t="s">
        <v>5147</v>
      </c>
      <c r="BC866">
        <v>2026</v>
      </c>
      <c r="BD866">
        <v>9</v>
      </c>
      <c r="BE866">
        <v>5</v>
      </c>
      <c r="BF866" s="6">
        <f t="shared" si="39"/>
        <v>46270</v>
      </c>
      <c r="BG866">
        <f t="shared" si="40"/>
        <v>-2.3333333333357587</v>
      </c>
      <c r="BH866" t="str">
        <f t="shared" si="41"/>
        <v>COMPLY</v>
      </c>
      <c r="BI866" t="str">
        <f>VLOOKUP(H866,Sheet2!$A$1:$B$270,2,FALSE)</f>
        <v>SURABAYA SELATAN</v>
      </c>
    </row>
    <row r="867" spans="1:61">
      <c r="A867">
        <v>866</v>
      </c>
      <c r="B867">
        <v>1002570079</v>
      </c>
      <c r="C867">
        <v>3</v>
      </c>
      <c r="D867" t="s">
        <v>55</v>
      </c>
      <c r="E867">
        <v>5</v>
      </c>
      <c r="F867" t="s">
        <v>307</v>
      </c>
      <c r="G867" t="s">
        <v>126</v>
      </c>
      <c r="H867" t="s">
        <v>372</v>
      </c>
      <c r="I867" t="s">
        <v>212</v>
      </c>
      <c r="J867" t="s">
        <v>213</v>
      </c>
      <c r="K867" t="s">
        <v>149</v>
      </c>
      <c r="M867" t="s">
        <v>76</v>
      </c>
      <c r="N867" t="s">
        <v>215</v>
      </c>
      <c r="O867" s="57">
        <v>46268.620821759258</v>
      </c>
      <c r="P867" s="57">
        <v>46268.718078703707</v>
      </c>
      <c r="Q867">
        <v>69378177</v>
      </c>
      <c r="R867">
        <v>3135953673</v>
      </c>
      <c r="S867">
        <v>152303244000</v>
      </c>
      <c r="T867" t="s">
        <v>2524</v>
      </c>
      <c r="U867" t="s">
        <v>2789</v>
      </c>
      <c r="V867" t="s">
        <v>2790</v>
      </c>
      <c r="Z867">
        <v>112.77500000000001</v>
      </c>
      <c r="AA867">
        <v>-7.2807000000000004</v>
      </c>
      <c r="AB867" t="s">
        <v>2791</v>
      </c>
      <c r="AC867" t="s">
        <v>229</v>
      </c>
      <c r="AL867" t="s">
        <v>217</v>
      </c>
      <c r="AM867" t="s">
        <v>2792</v>
      </c>
      <c r="AN867" t="s">
        <v>6</v>
      </c>
      <c r="AO867" s="57">
        <v>46090.621493055558</v>
      </c>
      <c r="AR867" t="s">
        <v>218</v>
      </c>
      <c r="AS867" t="s">
        <v>126</v>
      </c>
      <c r="AT867" t="s">
        <v>230</v>
      </c>
      <c r="AU867">
        <v>20260903</v>
      </c>
      <c r="AV867" t="s">
        <v>221</v>
      </c>
      <c r="AW867" t="s">
        <v>585</v>
      </c>
      <c r="AX867" t="s">
        <v>222</v>
      </c>
      <c r="BA867" s="57">
        <v>46268.291666666664</v>
      </c>
      <c r="BB867" t="s">
        <v>2792</v>
      </c>
      <c r="BC867">
        <v>2026</v>
      </c>
      <c r="BD867">
        <v>9</v>
      </c>
      <c r="BE867">
        <v>3</v>
      </c>
      <c r="BF867" s="6">
        <f t="shared" si="39"/>
        <v>46268</v>
      </c>
      <c r="BG867">
        <f t="shared" si="40"/>
        <v>-0.29166666666424135</v>
      </c>
      <c r="BH867" t="str">
        <f t="shared" si="41"/>
        <v>COMPLY</v>
      </c>
      <c r="BI867" t="str">
        <f>VLOOKUP(H867,Sheet2!$A$1:$B$270,2,FALSE)</f>
        <v>SURABAYA SELATAN</v>
      </c>
    </row>
    <row r="868" spans="1:61">
      <c r="A868">
        <v>867</v>
      </c>
      <c r="B868">
        <v>1002573513</v>
      </c>
      <c r="C868">
        <v>3</v>
      </c>
      <c r="D868" t="s">
        <v>55</v>
      </c>
      <c r="E868">
        <v>5</v>
      </c>
      <c r="F868" t="s">
        <v>307</v>
      </c>
      <c r="G868" t="s">
        <v>126</v>
      </c>
      <c r="H868" t="s">
        <v>372</v>
      </c>
      <c r="I868" t="s">
        <v>212</v>
      </c>
      <c r="J868" t="s">
        <v>213</v>
      </c>
      <c r="K868" t="s">
        <v>149</v>
      </c>
      <c r="M868" t="s">
        <v>76</v>
      </c>
      <c r="N868" t="s">
        <v>215</v>
      </c>
      <c r="O868" s="57">
        <v>46271.451550925929</v>
      </c>
      <c r="P868" s="57">
        <v>46272.830775462964</v>
      </c>
      <c r="Q868">
        <v>69384736</v>
      </c>
      <c r="S868">
        <v>152303244248</v>
      </c>
      <c r="T868" t="s">
        <v>4385</v>
      </c>
      <c r="U868" t="s">
        <v>4338</v>
      </c>
      <c r="V868" t="s">
        <v>4386</v>
      </c>
      <c r="Z868">
        <v>112.76540749999999</v>
      </c>
      <c r="AA868">
        <v>-7.2824561000000001</v>
      </c>
      <c r="AB868" t="s">
        <v>4387</v>
      </c>
      <c r="AC868" t="s">
        <v>229</v>
      </c>
      <c r="AL868" t="s">
        <v>217</v>
      </c>
      <c r="AM868" t="s">
        <v>4388</v>
      </c>
      <c r="AN868" t="s">
        <v>6</v>
      </c>
      <c r="AO868" s="57">
        <v>46182.454907407409</v>
      </c>
      <c r="AP868" s="57">
        <v>46278.333333333336</v>
      </c>
      <c r="AR868" t="s">
        <v>218</v>
      </c>
      <c r="AS868" t="s">
        <v>126</v>
      </c>
      <c r="AT868" t="s">
        <v>230</v>
      </c>
      <c r="AU868">
        <v>20260907</v>
      </c>
      <c r="AV868" t="s">
        <v>221</v>
      </c>
      <c r="AW868" t="s">
        <v>545</v>
      </c>
      <c r="AX868" t="s">
        <v>222</v>
      </c>
      <c r="BA868" s="57">
        <v>46278.333333333336</v>
      </c>
      <c r="BB868" t="s">
        <v>4388</v>
      </c>
      <c r="BC868">
        <v>2026</v>
      </c>
      <c r="BD868">
        <v>9</v>
      </c>
      <c r="BE868">
        <v>7</v>
      </c>
      <c r="BF868" s="6">
        <f t="shared" si="39"/>
        <v>46272</v>
      </c>
      <c r="BG868">
        <f t="shared" si="40"/>
        <v>-6.3333333333357587</v>
      </c>
      <c r="BH868" t="str">
        <f t="shared" si="41"/>
        <v>COMPLY</v>
      </c>
      <c r="BI868" t="str">
        <f>VLOOKUP(H868,Sheet2!$A$1:$B$270,2,FALSE)</f>
        <v>SURABAYA SELATAN</v>
      </c>
    </row>
    <row r="869" spans="1:61">
      <c r="A869">
        <v>868</v>
      </c>
      <c r="B869">
        <v>1002573502</v>
      </c>
      <c r="C869">
        <v>3</v>
      </c>
      <c r="D869" t="s">
        <v>55</v>
      </c>
      <c r="E869">
        <v>5</v>
      </c>
      <c r="F869" t="s">
        <v>307</v>
      </c>
      <c r="G869" t="s">
        <v>126</v>
      </c>
      <c r="H869" t="s">
        <v>372</v>
      </c>
      <c r="I869" t="s">
        <v>212</v>
      </c>
      <c r="J869" t="s">
        <v>213</v>
      </c>
      <c r="K869" t="s">
        <v>149</v>
      </c>
      <c r="M869" t="s">
        <v>76</v>
      </c>
      <c r="N869" t="s">
        <v>215</v>
      </c>
      <c r="O869" s="57">
        <v>46271.437268518515</v>
      </c>
      <c r="P869" s="57">
        <v>46273.358078703706</v>
      </c>
      <c r="Q869">
        <v>69384734</v>
      </c>
      <c r="S869">
        <v>152303244247</v>
      </c>
      <c r="T869" t="s">
        <v>4337</v>
      </c>
      <c r="U869" t="s">
        <v>4338</v>
      </c>
      <c r="V869" t="s">
        <v>4339</v>
      </c>
      <c r="Z869">
        <v>112.76540749999999</v>
      </c>
      <c r="AA869">
        <v>-7.2824561000000001</v>
      </c>
      <c r="AB869" t="s">
        <v>4340</v>
      </c>
      <c r="AC869" t="s">
        <v>229</v>
      </c>
      <c r="AL869" t="s">
        <v>217</v>
      </c>
      <c r="AM869" t="s">
        <v>4341</v>
      </c>
      <c r="AN869" t="s">
        <v>6</v>
      </c>
      <c r="AO869" s="57">
        <v>46182.444398148145</v>
      </c>
      <c r="AP869" s="57">
        <v>46275.458333333336</v>
      </c>
      <c r="AR869" t="s">
        <v>218</v>
      </c>
      <c r="AS869" t="s">
        <v>126</v>
      </c>
      <c r="AT869" t="s">
        <v>230</v>
      </c>
      <c r="AU869">
        <v>20260908</v>
      </c>
      <c r="AV869" t="s">
        <v>221</v>
      </c>
      <c r="AW869" t="s">
        <v>571</v>
      </c>
      <c r="AX869" t="s">
        <v>222</v>
      </c>
      <c r="BA869" s="57">
        <v>46275.458333333336</v>
      </c>
      <c r="BB869" t="s">
        <v>4341</v>
      </c>
      <c r="BC869">
        <v>2026</v>
      </c>
      <c r="BD869">
        <v>9</v>
      </c>
      <c r="BE869">
        <v>8</v>
      </c>
      <c r="BF869" s="6">
        <f t="shared" si="39"/>
        <v>46273</v>
      </c>
      <c r="BG869">
        <f t="shared" si="40"/>
        <v>-2.4583333333357587</v>
      </c>
      <c r="BH869" t="str">
        <f t="shared" si="41"/>
        <v>COMPLY</v>
      </c>
      <c r="BI869" t="str">
        <f>VLOOKUP(H869,Sheet2!$A$1:$B$270,2,FALSE)</f>
        <v>SURABAYA SELATAN</v>
      </c>
    </row>
    <row r="870" spans="1:61">
      <c r="A870">
        <v>869</v>
      </c>
      <c r="B870">
        <v>1002575861</v>
      </c>
      <c r="C870">
        <v>3</v>
      </c>
      <c r="D870" t="s">
        <v>55</v>
      </c>
      <c r="E870">
        <v>5</v>
      </c>
      <c r="F870" t="s">
        <v>307</v>
      </c>
      <c r="G870" t="s">
        <v>126</v>
      </c>
      <c r="H870" t="s">
        <v>372</v>
      </c>
      <c r="I870" t="s">
        <v>212</v>
      </c>
      <c r="J870" t="s">
        <v>213</v>
      </c>
      <c r="K870" t="s">
        <v>149</v>
      </c>
      <c r="L870" t="s">
        <v>214</v>
      </c>
      <c r="M870" t="s">
        <v>76</v>
      </c>
      <c r="N870" t="s">
        <v>215</v>
      </c>
      <c r="O870" s="57">
        <v>46272.716643518521</v>
      </c>
      <c r="P870" s="57">
        <v>46273.767175925925</v>
      </c>
      <c r="Q870">
        <v>69385578</v>
      </c>
      <c r="S870">
        <v>152303245742</v>
      </c>
      <c r="T870" t="s">
        <v>4196</v>
      </c>
      <c r="U870" t="s">
        <v>4197</v>
      </c>
      <c r="V870" t="s">
        <v>4198</v>
      </c>
      <c r="Z870">
        <v>112.7820873</v>
      </c>
      <c r="AA870">
        <v>-7.3049833</v>
      </c>
      <c r="AB870" t="s">
        <v>4199</v>
      </c>
      <c r="AC870" t="s">
        <v>216</v>
      </c>
      <c r="AL870" t="s">
        <v>217</v>
      </c>
      <c r="AM870" t="s">
        <v>4200</v>
      </c>
      <c r="AN870" t="s">
        <v>6</v>
      </c>
      <c r="AO870" s="57">
        <v>46212.726331018515</v>
      </c>
      <c r="AP870" s="57">
        <v>46277.333333333336</v>
      </c>
      <c r="AR870" t="s">
        <v>218</v>
      </c>
      <c r="AS870" t="s">
        <v>126</v>
      </c>
      <c r="AT870" t="s">
        <v>220</v>
      </c>
      <c r="AU870">
        <v>20260908</v>
      </c>
      <c r="AV870" t="s">
        <v>221</v>
      </c>
      <c r="AW870" t="s">
        <v>4201</v>
      </c>
      <c r="AX870" t="s">
        <v>222</v>
      </c>
      <c r="BA870" s="57">
        <v>46277.333333333336</v>
      </c>
      <c r="BB870" t="s">
        <v>4200</v>
      </c>
      <c r="BC870">
        <v>2026</v>
      </c>
      <c r="BD870">
        <v>9</v>
      </c>
      <c r="BE870">
        <v>8</v>
      </c>
      <c r="BF870" s="6">
        <f t="shared" si="39"/>
        <v>46273</v>
      </c>
      <c r="BG870">
        <f t="shared" si="40"/>
        <v>-4.3333333333357587</v>
      </c>
      <c r="BH870" t="str">
        <f t="shared" si="41"/>
        <v>COMPLY</v>
      </c>
      <c r="BI870" t="str">
        <f>VLOOKUP(H870,Sheet2!$A$1:$B$270,2,FALSE)</f>
        <v>SURABAYA SELATAN</v>
      </c>
    </row>
    <row r="871" spans="1:61">
      <c r="A871">
        <v>870</v>
      </c>
      <c r="B871">
        <v>1002575856</v>
      </c>
      <c r="C871">
        <v>3</v>
      </c>
      <c r="D871" t="s">
        <v>55</v>
      </c>
      <c r="E871">
        <v>5</v>
      </c>
      <c r="F871" t="s">
        <v>307</v>
      </c>
      <c r="G871" t="s">
        <v>126</v>
      </c>
      <c r="H871" t="s">
        <v>372</v>
      </c>
      <c r="I871" t="s">
        <v>212</v>
      </c>
      <c r="J871" t="s">
        <v>213</v>
      </c>
      <c r="K871" t="s">
        <v>149</v>
      </c>
      <c r="L871" t="s">
        <v>214</v>
      </c>
      <c r="M871" t="s">
        <v>76</v>
      </c>
      <c r="N871" t="s">
        <v>215</v>
      </c>
      <c r="O871" s="57">
        <v>46272.714537037034</v>
      </c>
      <c r="P871" s="57">
        <v>46273.567152777781</v>
      </c>
      <c r="Q871">
        <v>69385575</v>
      </c>
      <c r="S871">
        <v>152303246225</v>
      </c>
      <c r="T871" t="s">
        <v>3883</v>
      </c>
      <c r="U871" t="s">
        <v>3884</v>
      </c>
      <c r="V871" t="s">
        <v>3885</v>
      </c>
      <c r="Z871">
        <v>112.7922916</v>
      </c>
      <c r="AA871">
        <v>-7.3067650000000004</v>
      </c>
      <c r="AB871" t="s">
        <v>3886</v>
      </c>
      <c r="AC871" t="s">
        <v>216</v>
      </c>
      <c r="AL871" t="s">
        <v>217</v>
      </c>
      <c r="AM871" t="s">
        <v>3887</v>
      </c>
      <c r="AN871" t="s">
        <v>6</v>
      </c>
      <c r="AO871" s="57">
        <v>46212.715578703705</v>
      </c>
      <c r="AP871" s="57">
        <v>46277.333333333336</v>
      </c>
      <c r="AR871" t="s">
        <v>218</v>
      </c>
      <c r="AS871" t="s">
        <v>126</v>
      </c>
      <c r="AT871" t="s">
        <v>344</v>
      </c>
      <c r="AU871">
        <v>20260908</v>
      </c>
      <c r="AV871" t="s">
        <v>221</v>
      </c>
      <c r="AW871" t="s">
        <v>3719</v>
      </c>
      <c r="AX871" t="s">
        <v>222</v>
      </c>
      <c r="BA871" s="57">
        <v>46277.333333333336</v>
      </c>
      <c r="BB871" t="s">
        <v>3887</v>
      </c>
      <c r="BC871">
        <v>2026</v>
      </c>
      <c r="BD871">
        <v>9</v>
      </c>
      <c r="BE871">
        <v>8</v>
      </c>
      <c r="BF871" s="6">
        <f t="shared" si="39"/>
        <v>46273</v>
      </c>
      <c r="BG871">
        <f t="shared" si="40"/>
        <v>-4.3333333333357587</v>
      </c>
      <c r="BH871" t="str">
        <f t="shared" si="41"/>
        <v>COMPLY</v>
      </c>
      <c r="BI871" t="str">
        <f>VLOOKUP(H871,Sheet2!$A$1:$B$270,2,FALSE)</f>
        <v>SURABAYA SELATAN</v>
      </c>
    </row>
    <row r="872" spans="1:61">
      <c r="A872">
        <v>871</v>
      </c>
      <c r="B872">
        <v>1002576779</v>
      </c>
      <c r="C872">
        <v>3</v>
      </c>
      <c r="D872" t="s">
        <v>55</v>
      </c>
      <c r="E872">
        <v>5</v>
      </c>
      <c r="F872" t="s">
        <v>307</v>
      </c>
      <c r="G872" t="s">
        <v>126</v>
      </c>
      <c r="H872" t="s">
        <v>372</v>
      </c>
      <c r="I872" t="s">
        <v>212</v>
      </c>
      <c r="J872" t="s">
        <v>213</v>
      </c>
      <c r="K872" t="s">
        <v>149</v>
      </c>
      <c r="L872" t="s">
        <v>214</v>
      </c>
      <c r="M872" t="s">
        <v>76</v>
      </c>
      <c r="N872" t="s">
        <v>215</v>
      </c>
      <c r="O872" s="57">
        <v>46273.495787037034</v>
      </c>
      <c r="P872" s="57">
        <v>46274.581412037034</v>
      </c>
      <c r="Q872">
        <v>69386000</v>
      </c>
      <c r="S872">
        <v>152303243554</v>
      </c>
      <c r="T872" t="s">
        <v>3341</v>
      </c>
      <c r="U872" t="s">
        <v>6378</v>
      </c>
      <c r="V872" t="s">
        <v>3342</v>
      </c>
      <c r="Z872">
        <v>112.775955997214</v>
      </c>
      <c r="AA872">
        <v>-7.2891271379809801</v>
      </c>
      <c r="AB872" t="s">
        <v>3343</v>
      </c>
      <c r="AC872" t="s">
        <v>236</v>
      </c>
      <c r="AL872" t="s">
        <v>217</v>
      </c>
      <c r="AM872" t="s">
        <v>3344</v>
      </c>
      <c r="AN872" t="s">
        <v>6</v>
      </c>
      <c r="AO872" s="57">
        <v>46243.496655092589</v>
      </c>
      <c r="AP872" s="57">
        <v>46278.458333333336</v>
      </c>
      <c r="AR872" t="s">
        <v>218</v>
      </c>
      <c r="AS872" t="s">
        <v>126</v>
      </c>
      <c r="AT872" t="s">
        <v>230</v>
      </c>
      <c r="AU872">
        <v>20260909</v>
      </c>
      <c r="AV872" t="s">
        <v>221</v>
      </c>
      <c r="AW872" t="s">
        <v>237</v>
      </c>
      <c r="AX872" t="s">
        <v>222</v>
      </c>
      <c r="BA872" s="57">
        <v>46278.458333333336</v>
      </c>
      <c r="BB872" t="s">
        <v>3344</v>
      </c>
      <c r="BC872">
        <v>2026</v>
      </c>
      <c r="BD872">
        <v>9</v>
      </c>
      <c r="BE872">
        <v>9</v>
      </c>
      <c r="BF872" s="6">
        <f t="shared" si="39"/>
        <v>46274</v>
      </c>
      <c r="BG872">
        <f t="shared" si="40"/>
        <v>-4.4583333333357587</v>
      </c>
      <c r="BH872" t="str">
        <f t="shared" si="41"/>
        <v>COMPLY</v>
      </c>
      <c r="BI872" t="str">
        <f>VLOOKUP(H872,Sheet2!$A$1:$B$270,2,FALSE)</f>
        <v>SURABAYA SELATAN</v>
      </c>
    </row>
    <row r="873" spans="1:61">
      <c r="A873">
        <v>872</v>
      </c>
      <c r="B873">
        <v>1002577964</v>
      </c>
      <c r="C873">
        <v>3</v>
      </c>
      <c r="D873" t="s">
        <v>55</v>
      </c>
      <c r="E873">
        <v>5</v>
      </c>
      <c r="F873" t="s">
        <v>307</v>
      </c>
      <c r="G873" t="s">
        <v>126</v>
      </c>
      <c r="H873" t="s">
        <v>372</v>
      </c>
      <c r="I873" t="s">
        <v>212</v>
      </c>
      <c r="J873" t="s">
        <v>213</v>
      </c>
      <c r="K873" t="s">
        <v>149</v>
      </c>
      <c r="L873" t="s">
        <v>214</v>
      </c>
      <c r="M873" t="s">
        <v>76</v>
      </c>
      <c r="N873" t="s">
        <v>215</v>
      </c>
      <c r="O873" s="57">
        <v>46274.366643518515</v>
      </c>
      <c r="P873" s="57">
        <v>46274.738298611112</v>
      </c>
      <c r="Q873">
        <v>69386534</v>
      </c>
      <c r="S873">
        <v>152303243551</v>
      </c>
      <c r="T873" t="s">
        <v>6244</v>
      </c>
      <c r="U873" t="s">
        <v>6245</v>
      </c>
      <c r="V873" t="s">
        <v>6246</v>
      </c>
      <c r="Z873">
        <v>112.778493091464</v>
      </c>
      <c r="AA873">
        <v>-7.2781438413715396</v>
      </c>
      <c r="AB873" t="s">
        <v>6247</v>
      </c>
      <c r="AC873" t="s">
        <v>216</v>
      </c>
      <c r="AL873" t="s">
        <v>217</v>
      </c>
      <c r="AM873" t="s">
        <v>6248</v>
      </c>
      <c r="AN873" t="s">
        <v>6</v>
      </c>
      <c r="AO873" s="57">
        <v>46274.371921296297</v>
      </c>
      <c r="AP873" s="57">
        <v>46279.625</v>
      </c>
      <c r="AR873" t="s">
        <v>218</v>
      </c>
      <c r="AS873" t="s">
        <v>126</v>
      </c>
      <c r="AT873" t="s">
        <v>230</v>
      </c>
      <c r="AU873">
        <v>20260909</v>
      </c>
      <c r="AV873" t="s">
        <v>221</v>
      </c>
      <c r="AW873" t="s">
        <v>886</v>
      </c>
      <c r="AX873" t="s">
        <v>222</v>
      </c>
      <c r="BA873" s="57">
        <v>46279.625</v>
      </c>
      <c r="BB873" t="s">
        <v>6248</v>
      </c>
      <c r="BC873">
        <v>2026</v>
      </c>
      <c r="BD873">
        <v>9</v>
      </c>
      <c r="BE873">
        <v>9</v>
      </c>
      <c r="BF873" s="6">
        <f t="shared" si="39"/>
        <v>46274</v>
      </c>
      <c r="BG873">
        <f t="shared" si="40"/>
        <v>-5.625</v>
      </c>
      <c r="BH873" t="str">
        <f t="shared" si="41"/>
        <v>COMPLY</v>
      </c>
      <c r="BI873" t="str">
        <f>VLOOKUP(H873,Sheet2!$A$1:$B$270,2,FALSE)</f>
        <v>SURABAYA SELATAN</v>
      </c>
    </row>
    <row r="874" spans="1:61">
      <c r="A874">
        <v>873</v>
      </c>
      <c r="B874">
        <v>1002578579</v>
      </c>
      <c r="C874">
        <v>3</v>
      </c>
      <c r="D874" t="s">
        <v>55</v>
      </c>
      <c r="E874">
        <v>5</v>
      </c>
      <c r="F874" t="s">
        <v>307</v>
      </c>
      <c r="G874" t="s">
        <v>126</v>
      </c>
      <c r="H874" t="s">
        <v>372</v>
      </c>
      <c r="I874" t="s">
        <v>212</v>
      </c>
      <c r="J874" t="s">
        <v>213</v>
      </c>
      <c r="K874" t="s">
        <v>149</v>
      </c>
      <c r="L874" t="s">
        <v>214</v>
      </c>
      <c r="M874" t="s">
        <v>76</v>
      </c>
      <c r="N874" t="s">
        <v>215</v>
      </c>
      <c r="O874" s="57">
        <v>46274.499976851854</v>
      </c>
      <c r="P874" s="57">
        <v>46274.7809837963</v>
      </c>
      <c r="Q874">
        <v>69386826</v>
      </c>
      <c r="S874">
        <v>152303243724</v>
      </c>
      <c r="T874" t="s">
        <v>6237</v>
      </c>
      <c r="U874" t="s">
        <v>6238</v>
      </c>
      <c r="V874" t="s">
        <v>6239</v>
      </c>
      <c r="Z874">
        <v>112.786309</v>
      </c>
      <c r="AA874">
        <v>-7.3081091999999996</v>
      </c>
      <c r="AB874" t="s">
        <v>6240</v>
      </c>
      <c r="AC874" t="s">
        <v>216</v>
      </c>
      <c r="AL874" t="s">
        <v>217</v>
      </c>
      <c r="AM874" t="s">
        <v>6241</v>
      </c>
      <c r="AN874" t="s">
        <v>6</v>
      </c>
      <c r="AO874" s="57">
        <v>46274.507303240738</v>
      </c>
      <c r="AP874" s="57">
        <v>46280.333333333336</v>
      </c>
      <c r="AR874" t="s">
        <v>218</v>
      </c>
      <c r="AS874" t="s">
        <v>126</v>
      </c>
      <c r="AT874" t="s">
        <v>230</v>
      </c>
      <c r="AU874">
        <v>20260909</v>
      </c>
      <c r="AV874" t="s">
        <v>221</v>
      </c>
      <c r="AW874" t="s">
        <v>889</v>
      </c>
      <c r="AX874" t="s">
        <v>222</v>
      </c>
      <c r="BA874" s="57">
        <v>46280.333333333336</v>
      </c>
      <c r="BB874" t="s">
        <v>6241</v>
      </c>
      <c r="BC874">
        <v>2026</v>
      </c>
      <c r="BD874">
        <v>9</v>
      </c>
      <c r="BE874">
        <v>9</v>
      </c>
      <c r="BF874" s="6">
        <f t="shared" si="39"/>
        <v>46274</v>
      </c>
      <c r="BG874">
        <f t="shared" si="40"/>
        <v>-6.3333333333357587</v>
      </c>
      <c r="BH874" t="str">
        <f t="shared" si="41"/>
        <v>COMPLY</v>
      </c>
      <c r="BI874" t="str">
        <f>VLOOKUP(H874,Sheet2!$A$1:$B$270,2,FALSE)</f>
        <v>SURABAYA SELATAN</v>
      </c>
    </row>
    <row r="875" spans="1:61">
      <c r="A875">
        <v>874</v>
      </c>
      <c r="B875">
        <v>1002579704</v>
      </c>
      <c r="C875">
        <v>3</v>
      </c>
      <c r="D875" t="s">
        <v>55</v>
      </c>
      <c r="E875">
        <v>5</v>
      </c>
      <c r="F875" t="s">
        <v>307</v>
      </c>
      <c r="G875" t="s">
        <v>126</v>
      </c>
      <c r="H875" t="s">
        <v>372</v>
      </c>
      <c r="I875" t="s">
        <v>212</v>
      </c>
      <c r="J875" t="s">
        <v>213</v>
      </c>
      <c r="K875" t="s">
        <v>149</v>
      </c>
      <c r="L875" t="s">
        <v>214</v>
      </c>
      <c r="M875" t="s">
        <v>76</v>
      </c>
      <c r="N875" t="s">
        <v>215</v>
      </c>
      <c r="O875" s="57">
        <v>46275.320787037039</v>
      </c>
      <c r="P875" s="57">
        <v>46275.77553240741</v>
      </c>
      <c r="Q875">
        <v>69387244</v>
      </c>
      <c r="S875">
        <v>152303243900</v>
      </c>
      <c r="T875" t="s">
        <v>6244</v>
      </c>
      <c r="U875" t="s">
        <v>6911</v>
      </c>
      <c r="V875" t="s">
        <v>6912</v>
      </c>
      <c r="Z875">
        <v>112.77693975716799</v>
      </c>
      <c r="AA875">
        <v>-7.2785093408769903</v>
      </c>
      <c r="AB875" t="s">
        <v>6913</v>
      </c>
      <c r="AC875" t="s">
        <v>216</v>
      </c>
      <c r="AL875" t="s">
        <v>217</v>
      </c>
      <c r="AM875" t="s">
        <v>6914</v>
      </c>
      <c r="AN875" t="s">
        <v>6</v>
      </c>
      <c r="AO875" s="57">
        <v>46304.329965277779</v>
      </c>
      <c r="AP875" s="57">
        <v>46279.458333333336</v>
      </c>
      <c r="AR875" t="s">
        <v>218</v>
      </c>
      <c r="AS875" t="s">
        <v>126</v>
      </c>
      <c r="AT875" t="s">
        <v>230</v>
      </c>
      <c r="AU875">
        <v>20260910</v>
      </c>
      <c r="AV875" t="s">
        <v>221</v>
      </c>
      <c r="AW875" t="s">
        <v>886</v>
      </c>
      <c r="AX875" t="s">
        <v>222</v>
      </c>
      <c r="BA875" s="57">
        <v>46279.458333333336</v>
      </c>
      <c r="BB875" t="s">
        <v>6914</v>
      </c>
      <c r="BC875">
        <v>2026</v>
      </c>
      <c r="BD875">
        <v>9</v>
      </c>
      <c r="BE875">
        <v>10</v>
      </c>
      <c r="BF875" s="6">
        <f t="shared" si="39"/>
        <v>46275</v>
      </c>
      <c r="BG875">
        <f t="shared" si="40"/>
        <v>-4.4583333333357587</v>
      </c>
      <c r="BH875" t="str">
        <f t="shared" si="41"/>
        <v>COMPLY</v>
      </c>
      <c r="BI875" t="str">
        <f>VLOOKUP(H875,Sheet2!$A$1:$B$270,2,FALSE)</f>
        <v>SURABAYA SELATAN</v>
      </c>
    </row>
    <row r="876" spans="1:61">
      <c r="A876">
        <v>875</v>
      </c>
      <c r="B876">
        <v>1002582328</v>
      </c>
      <c r="C876">
        <v>3</v>
      </c>
      <c r="D876" t="s">
        <v>55</v>
      </c>
      <c r="E876">
        <v>5</v>
      </c>
      <c r="F876" t="s">
        <v>307</v>
      </c>
      <c r="G876" t="s">
        <v>126</v>
      </c>
      <c r="H876" t="s">
        <v>372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46276.468726851854</v>
      </c>
      <c r="P876" s="57">
        <v>46276.828217592592</v>
      </c>
      <c r="Q876">
        <v>69388275</v>
      </c>
      <c r="S876">
        <v>152303244433</v>
      </c>
      <c r="T876" t="s">
        <v>8412</v>
      </c>
      <c r="U876" t="s">
        <v>8413</v>
      </c>
      <c r="V876" t="s">
        <v>8414</v>
      </c>
      <c r="Z876">
        <v>112.8053151</v>
      </c>
      <c r="AA876">
        <v>-7.2652782</v>
      </c>
      <c r="AB876" t="s">
        <v>8415</v>
      </c>
      <c r="AC876" t="s">
        <v>216</v>
      </c>
      <c r="AL876" t="s">
        <v>217</v>
      </c>
      <c r="AM876" t="s">
        <v>8416</v>
      </c>
      <c r="AN876" t="s">
        <v>6</v>
      </c>
      <c r="AO876" s="57">
        <v>46335.476226851853</v>
      </c>
      <c r="AP876" s="57">
        <v>46281.458333333336</v>
      </c>
      <c r="AR876" t="s">
        <v>218</v>
      </c>
      <c r="AS876" t="s">
        <v>126</v>
      </c>
      <c r="AT876" t="s">
        <v>230</v>
      </c>
      <c r="AU876">
        <v>20260911</v>
      </c>
      <c r="AV876" t="s">
        <v>221</v>
      </c>
      <c r="AW876" t="s">
        <v>886</v>
      </c>
      <c r="AX876" t="s">
        <v>222</v>
      </c>
      <c r="BA876" s="57">
        <v>46281.458333333336</v>
      </c>
      <c r="BB876" t="s">
        <v>8416</v>
      </c>
      <c r="BC876">
        <v>2026</v>
      </c>
      <c r="BD876">
        <v>9</v>
      </c>
      <c r="BE876">
        <v>11</v>
      </c>
      <c r="BF876" s="6">
        <f t="shared" si="39"/>
        <v>46276</v>
      </c>
      <c r="BG876">
        <f t="shared" si="40"/>
        <v>-5.4583333333357587</v>
      </c>
      <c r="BH876" t="str">
        <f t="shared" si="41"/>
        <v>COMPLY</v>
      </c>
      <c r="BI876" t="str">
        <f>VLOOKUP(H876,Sheet2!$A$1:$B$270,2,FALSE)</f>
        <v>SURABAYA SELATAN</v>
      </c>
    </row>
    <row r="877" spans="1:61">
      <c r="A877">
        <v>876</v>
      </c>
      <c r="B877">
        <v>1002583989</v>
      </c>
      <c r="C877">
        <v>3</v>
      </c>
      <c r="D877" t="s">
        <v>55</v>
      </c>
      <c r="E877">
        <v>5</v>
      </c>
      <c r="F877" t="s">
        <v>307</v>
      </c>
      <c r="G877" t="s">
        <v>126</v>
      </c>
      <c r="H877" t="s">
        <v>372</v>
      </c>
      <c r="I877" t="s">
        <v>212</v>
      </c>
      <c r="J877" t="s">
        <v>213</v>
      </c>
      <c r="K877" t="s">
        <v>149</v>
      </c>
      <c r="L877" t="s">
        <v>214</v>
      </c>
      <c r="M877" t="s">
        <v>76</v>
      </c>
      <c r="N877" t="s">
        <v>215</v>
      </c>
      <c r="O877" s="57">
        <v>46277.504108796296</v>
      </c>
      <c r="P877" s="57">
        <v>46277.709803240738</v>
      </c>
      <c r="Q877">
        <v>69388947</v>
      </c>
      <c r="S877">
        <v>152303245601</v>
      </c>
      <c r="T877" t="s">
        <v>8417</v>
      </c>
      <c r="U877" t="s">
        <v>8418</v>
      </c>
      <c r="V877" t="s">
        <v>8419</v>
      </c>
      <c r="Z877">
        <v>112.79991</v>
      </c>
      <c r="AA877">
        <v>-7.2876341999999896</v>
      </c>
      <c r="AB877" t="s">
        <v>8420</v>
      </c>
      <c r="AC877" t="s">
        <v>216</v>
      </c>
      <c r="AL877" t="s">
        <v>217</v>
      </c>
      <c r="AM877" t="s">
        <v>8421</v>
      </c>
      <c r="AN877" t="s">
        <v>6</v>
      </c>
      <c r="AO877" s="57">
        <v>46365.506828703707</v>
      </c>
      <c r="AP877" s="57">
        <v>46278.625</v>
      </c>
      <c r="AR877" t="s">
        <v>218</v>
      </c>
      <c r="AS877" t="s">
        <v>126</v>
      </c>
      <c r="AT877" t="s">
        <v>344</v>
      </c>
      <c r="AU877">
        <v>20260912</v>
      </c>
      <c r="AV877" t="s">
        <v>221</v>
      </c>
      <c r="AW877" t="s">
        <v>1657</v>
      </c>
      <c r="AX877" t="s">
        <v>222</v>
      </c>
      <c r="BA877" s="57">
        <v>46278.625</v>
      </c>
      <c r="BB877" t="s">
        <v>8421</v>
      </c>
      <c r="BC877">
        <v>2026</v>
      </c>
      <c r="BD877">
        <v>9</v>
      </c>
      <c r="BE877">
        <v>12</v>
      </c>
      <c r="BF877" s="6">
        <f t="shared" si="39"/>
        <v>46277</v>
      </c>
      <c r="BG877">
        <f t="shared" si="40"/>
        <v>-1.625</v>
      </c>
      <c r="BH877" t="str">
        <f t="shared" si="41"/>
        <v>COMPLY</v>
      </c>
      <c r="BI877" t="str">
        <f>VLOOKUP(H877,Sheet2!$A$1:$B$270,2,FALSE)</f>
        <v>SURABAYA SELATAN</v>
      </c>
    </row>
    <row r="878" spans="1:61">
      <c r="A878">
        <v>877</v>
      </c>
      <c r="B878">
        <v>1002583891</v>
      </c>
      <c r="C878">
        <v>3</v>
      </c>
      <c r="D878" t="s">
        <v>55</v>
      </c>
      <c r="E878">
        <v>5</v>
      </c>
      <c r="F878" t="s">
        <v>307</v>
      </c>
      <c r="G878" t="s">
        <v>126</v>
      </c>
      <c r="H878" t="s">
        <v>372</v>
      </c>
      <c r="I878" t="s">
        <v>212</v>
      </c>
      <c r="J878" t="s">
        <v>213</v>
      </c>
      <c r="K878" t="s">
        <v>149</v>
      </c>
      <c r="L878" t="s">
        <v>214</v>
      </c>
      <c r="M878" t="s">
        <v>76</v>
      </c>
      <c r="N878" t="s">
        <v>215</v>
      </c>
      <c r="O878" s="57">
        <v>46277.460451388892</v>
      </c>
      <c r="P878" s="57">
        <v>46279.754780092589</v>
      </c>
      <c r="Q878">
        <v>69388873</v>
      </c>
      <c r="S878">
        <v>152303245600</v>
      </c>
      <c r="T878" t="s">
        <v>8422</v>
      </c>
      <c r="U878" t="s">
        <v>8423</v>
      </c>
      <c r="V878" t="s">
        <v>8424</v>
      </c>
      <c r="Z878">
        <v>112.804506</v>
      </c>
      <c r="AA878">
        <v>-7.2767799999999996</v>
      </c>
      <c r="AB878" t="s">
        <v>8425</v>
      </c>
      <c r="AC878" t="s">
        <v>236</v>
      </c>
      <c r="AL878" t="s">
        <v>217</v>
      </c>
      <c r="AM878" t="s">
        <v>8426</v>
      </c>
      <c r="AN878" t="s">
        <v>6</v>
      </c>
      <c r="AO878" s="57">
        <v>46365.465405092589</v>
      </c>
      <c r="AP878" s="57">
        <v>46279.333333333336</v>
      </c>
      <c r="AR878" t="s">
        <v>218</v>
      </c>
      <c r="AS878" t="s">
        <v>126</v>
      </c>
      <c r="AT878" t="s">
        <v>230</v>
      </c>
      <c r="AU878">
        <v>20260914</v>
      </c>
      <c r="AV878" t="s">
        <v>221</v>
      </c>
      <c r="AW878" t="s">
        <v>7437</v>
      </c>
      <c r="AX878" t="s">
        <v>222</v>
      </c>
      <c r="BA878" s="57">
        <v>46279.333333333336</v>
      </c>
      <c r="BB878" t="s">
        <v>8426</v>
      </c>
      <c r="BC878">
        <v>2026</v>
      </c>
      <c r="BD878">
        <v>9</v>
      </c>
      <c r="BE878">
        <v>14</v>
      </c>
      <c r="BF878" s="6">
        <f t="shared" si="39"/>
        <v>46279</v>
      </c>
      <c r="BG878">
        <f t="shared" si="40"/>
        <v>-0.33333333333575865</v>
      </c>
      <c r="BH878" t="str">
        <f t="shared" si="41"/>
        <v>COMPLY</v>
      </c>
      <c r="BI878" t="str">
        <f>VLOOKUP(H878,Sheet2!$A$1:$B$270,2,FALSE)</f>
        <v>SURABAYA SELATAN</v>
      </c>
    </row>
    <row r="879" spans="1:61">
      <c r="A879">
        <v>878</v>
      </c>
      <c r="B879">
        <v>1002584093</v>
      </c>
      <c r="C879">
        <v>3</v>
      </c>
      <c r="D879" t="s">
        <v>55</v>
      </c>
      <c r="E879">
        <v>5</v>
      </c>
      <c r="F879" t="s">
        <v>307</v>
      </c>
      <c r="G879" t="s">
        <v>126</v>
      </c>
      <c r="H879" t="s">
        <v>372</v>
      </c>
      <c r="I879" t="s">
        <v>212</v>
      </c>
      <c r="J879" t="s">
        <v>213</v>
      </c>
      <c r="K879" t="s">
        <v>149</v>
      </c>
      <c r="L879" t="s">
        <v>214</v>
      </c>
      <c r="M879" t="s">
        <v>76</v>
      </c>
      <c r="N879" t="s">
        <v>215</v>
      </c>
      <c r="O879" s="57">
        <v>46277.554155092592</v>
      </c>
      <c r="P879" s="57">
        <v>46279.741423611114</v>
      </c>
      <c r="Q879">
        <v>69388991</v>
      </c>
      <c r="S879">
        <v>152303245603</v>
      </c>
      <c r="T879" t="s">
        <v>8427</v>
      </c>
      <c r="U879" t="s">
        <v>8428</v>
      </c>
      <c r="V879" t="s">
        <v>8429</v>
      </c>
      <c r="Z879">
        <v>112.7775402</v>
      </c>
      <c r="AA879">
        <v>-7.2802723</v>
      </c>
      <c r="AB879" t="s">
        <v>8430</v>
      </c>
      <c r="AC879" t="s">
        <v>216</v>
      </c>
      <c r="AL879" t="s">
        <v>217</v>
      </c>
      <c r="AM879" t="s">
        <v>8431</v>
      </c>
      <c r="AN879" t="s">
        <v>6</v>
      </c>
      <c r="AO879" s="57">
        <v>46365.558993055558</v>
      </c>
      <c r="AP879" s="57">
        <v>46279.458333333336</v>
      </c>
      <c r="AR879" t="s">
        <v>218</v>
      </c>
      <c r="AS879" t="s">
        <v>126</v>
      </c>
      <c r="AT879" t="s">
        <v>230</v>
      </c>
      <c r="AU879">
        <v>20260914</v>
      </c>
      <c r="AV879" t="s">
        <v>221</v>
      </c>
      <c r="AW879" t="s">
        <v>8432</v>
      </c>
      <c r="AX879" t="s">
        <v>222</v>
      </c>
      <c r="BA879" s="57">
        <v>46279.458333333336</v>
      </c>
      <c r="BB879" t="s">
        <v>8431</v>
      </c>
      <c r="BC879">
        <v>2026</v>
      </c>
      <c r="BD879">
        <v>9</v>
      </c>
      <c r="BE879">
        <v>14</v>
      </c>
      <c r="BF879" s="6">
        <f t="shared" si="39"/>
        <v>46279</v>
      </c>
      <c r="BG879">
        <f t="shared" si="40"/>
        <v>-0.45833333333575865</v>
      </c>
      <c r="BH879" t="str">
        <f t="shared" si="41"/>
        <v>COMPLY</v>
      </c>
      <c r="BI879" t="str">
        <f>VLOOKUP(H879,Sheet2!$A$1:$B$270,2,FALSE)</f>
        <v>SURABAYA SELATAN</v>
      </c>
    </row>
    <row r="880" spans="1:61">
      <c r="A880">
        <v>879</v>
      </c>
      <c r="B880">
        <v>1002589755</v>
      </c>
      <c r="C880">
        <v>3</v>
      </c>
      <c r="D880" t="s">
        <v>55</v>
      </c>
      <c r="E880">
        <v>5</v>
      </c>
      <c r="F880" t="s">
        <v>307</v>
      </c>
      <c r="G880" t="s">
        <v>126</v>
      </c>
      <c r="H880" t="s">
        <v>372</v>
      </c>
      <c r="I880" t="s">
        <v>212</v>
      </c>
      <c r="J880" t="s">
        <v>213</v>
      </c>
      <c r="K880" t="s">
        <v>149</v>
      </c>
      <c r="L880" t="s">
        <v>214</v>
      </c>
      <c r="M880" t="s">
        <v>2162</v>
      </c>
      <c r="N880" t="s">
        <v>215</v>
      </c>
      <c r="O880" s="57">
        <v>46280.660428240742</v>
      </c>
      <c r="P880" s="57">
        <v>46281.412685185183</v>
      </c>
      <c r="Q880">
        <v>69390950</v>
      </c>
      <c r="S880">
        <v>152303244382</v>
      </c>
      <c r="T880" t="s">
        <v>8433</v>
      </c>
      <c r="U880" t="s">
        <v>8434</v>
      </c>
      <c r="V880" t="s">
        <v>8435</v>
      </c>
      <c r="Z880">
        <v>112.795351110398</v>
      </c>
      <c r="AA880">
        <v>-7.26157698951</v>
      </c>
      <c r="AB880" t="s">
        <v>8436</v>
      </c>
      <c r="AC880" t="s">
        <v>216</v>
      </c>
      <c r="AL880" t="s">
        <v>217</v>
      </c>
      <c r="AM880" t="s">
        <v>8437</v>
      </c>
      <c r="AN880" t="s">
        <v>6</v>
      </c>
      <c r="AO880" t="s">
        <v>7212</v>
      </c>
      <c r="AP880" s="57">
        <v>46281.625</v>
      </c>
      <c r="AQ880" t="s">
        <v>2172</v>
      </c>
      <c r="AR880" t="s">
        <v>2171</v>
      </c>
      <c r="AS880" t="s">
        <v>126</v>
      </c>
      <c r="AT880" t="s">
        <v>230</v>
      </c>
      <c r="AV880" t="s">
        <v>8438</v>
      </c>
      <c r="AW880" t="s">
        <v>7118</v>
      </c>
      <c r="AX880" t="s">
        <v>222</v>
      </c>
      <c r="BA880" s="57">
        <v>46281.625</v>
      </c>
      <c r="BB880" t="s">
        <v>8437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str">
        <f>VLOOKUP(H880,Sheet2!$A$1:$B$270,2,FALSE)</f>
        <v>SURABAYA SELATAN</v>
      </c>
    </row>
    <row r="881" spans="1:61">
      <c r="A881">
        <v>880</v>
      </c>
      <c r="B881">
        <v>1002570423</v>
      </c>
      <c r="C881">
        <v>3</v>
      </c>
      <c r="D881" t="s">
        <v>55</v>
      </c>
      <c r="E881">
        <v>5</v>
      </c>
      <c r="F881" t="s">
        <v>307</v>
      </c>
      <c r="G881" t="s">
        <v>126</v>
      </c>
      <c r="H881" t="s">
        <v>372</v>
      </c>
      <c r="I881" t="s">
        <v>212</v>
      </c>
      <c r="J881" t="s">
        <v>213</v>
      </c>
      <c r="K881" t="s">
        <v>149</v>
      </c>
      <c r="L881" t="s">
        <v>1748</v>
      </c>
      <c r="M881" t="s">
        <v>2151</v>
      </c>
      <c r="N881" t="s">
        <v>215</v>
      </c>
      <c r="O881" s="57">
        <v>46268.679131944446</v>
      </c>
      <c r="P881" s="57">
        <v>46271.602256944447</v>
      </c>
      <c r="Q881">
        <v>69383389</v>
      </c>
      <c r="R881">
        <v>3135953475</v>
      </c>
      <c r="S881">
        <v>152303248886</v>
      </c>
      <c r="T881" t="s">
        <v>2524</v>
      </c>
      <c r="U881" t="s">
        <v>2525</v>
      </c>
      <c r="V881" t="s">
        <v>2526</v>
      </c>
      <c r="Z881">
        <v>112.77660400000001</v>
      </c>
      <c r="AA881">
        <v>-7.280894</v>
      </c>
      <c r="AB881" t="s">
        <v>2527</v>
      </c>
      <c r="AC881" t="s">
        <v>236</v>
      </c>
      <c r="AL881" t="s">
        <v>217</v>
      </c>
      <c r="AM881" t="s">
        <v>2528</v>
      </c>
      <c r="AN881" t="s">
        <v>6</v>
      </c>
      <c r="AO881" s="57">
        <v>46090.684282407405</v>
      </c>
      <c r="AP881" s="57">
        <v>46271.458333333336</v>
      </c>
      <c r="AQ881" t="s">
        <v>2172</v>
      </c>
      <c r="AR881" t="s">
        <v>14</v>
      </c>
      <c r="AS881" t="s">
        <v>126</v>
      </c>
      <c r="AT881" t="s">
        <v>230</v>
      </c>
      <c r="AV881" t="s">
        <v>2153</v>
      </c>
      <c r="AW881" t="s">
        <v>2529</v>
      </c>
      <c r="AX881" t="s">
        <v>222</v>
      </c>
      <c r="BA881" s="57">
        <v>46271.458333333336</v>
      </c>
      <c r="BB881" t="s">
        <v>2528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str">
        <f>VLOOKUP(H881,Sheet2!$A$1:$B$270,2,FALSE)</f>
        <v>SURABAYA SELATAN</v>
      </c>
    </row>
    <row r="882" spans="1:61">
      <c r="A882">
        <v>881</v>
      </c>
      <c r="B882">
        <v>1002576314</v>
      </c>
      <c r="C882">
        <v>3</v>
      </c>
      <c r="D882" t="s">
        <v>55</v>
      </c>
      <c r="E882">
        <v>5</v>
      </c>
      <c r="F882" t="s">
        <v>307</v>
      </c>
      <c r="G882" t="s">
        <v>126</v>
      </c>
      <c r="H882" t="s">
        <v>372</v>
      </c>
      <c r="I882" t="s">
        <v>212</v>
      </c>
      <c r="J882" t="s">
        <v>213</v>
      </c>
      <c r="K882" t="s">
        <v>149</v>
      </c>
      <c r="L882" t="s">
        <v>214</v>
      </c>
      <c r="M882" t="s">
        <v>280</v>
      </c>
      <c r="N882" t="s">
        <v>215</v>
      </c>
      <c r="O882" s="57">
        <v>46273.402037037034</v>
      </c>
      <c r="P882" s="57">
        <v>46273.911793981482</v>
      </c>
      <c r="Q882">
        <v>69385811</v>
      </c>
      <c r="S882">
        <v>152303245897</v>
      </c>
      <c r="T882" t="s">
        <v>3552</v>
      </c>
      <c r="U882" t="s">
        <v>3553</v>
      </c>
      <c r="V882" t="s">
        <v>3554</v>
      </c>
      <c r="Z882">
        <v>112.7952669</v>
      </c>
      <c r="AA882">
        <v>-7.2598053</v>
      </c>
      <c r="AB882" t="s">
        <v>3555</v>
      </c>
      <c r="AC882" t="s">
        <v>216</v>
      </c>
      <c r="AL882" t="s">
        <v>217</v>
      </c>
      <c r="AM882" t="s">
        <v>3556</v>
      </c>
      <c r="AN882" t="s">
        <v>6</v>
      </c>
      <c r="AO882" s="57">
        <v>46243.402650462966</v>
      </c>
      <c r="AP882" s="57">
        <v>46278.458333333336</v>
      </c>
      <c r="AR882" t="s">
        <v>240</v>
      </c>
      <c r="AS882" t="s">
        <v>126</v>
      </c>
      <c r="AT882" t="s">
        <v>230</v>
      </c>
      <c r="AV882" t="s">
        <v>826</v>
      </c>
      <c r="AW882" t="s">
        <v>889</v>
      </c>
      <c r="AX882" t="s">
        <v>222</v>
      </c>
      <c r="BA882" s="57">
        <v>46278.458333333336</v>
      </c>
      <c r="BB882" t="s">
        <v>3556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str">
        <f>VLOOKUP(H882,Sheet2!$A$1:$B$270,2,FALSE)</f>
        <v>SURABAYA SELATAN</v>
      </c>
    </row>
    <row r="883" spans="1:61">
      <c r="A883">
        <v>882</v>
      </c>
      <c r="B883">
        <v>1002588204</v>
      </c>
      <c r="C883">
        <v>3</v>
      </c>
      <c r="D883" t="s">
        <v>55</v>
      </c>
      <c r="E883">
        <v>5</v>
      </c>
      <c r="F883" t="s">
        <v>307</v>
      </c>
      <c r="G883" t="s">
        <v>126</v>
      </c>
      <c r="H883" t="s">
        <v>372</v>
      </c>
      <c r="I883" t="s">
        <v>212</v>
      </c>
      <c r="J883" t="s">
        <v>213</v>
      </c>
      <c r="K883" t="s">
        <v>149</v>
      </c>
      <c r="M883" t="s">
        <v>239</v>
      </c>
      <c r="N883" t="s">
        <v>215</v>
      </c>
      <c r="O883" s="57">
        <v>46280.417731481481</v>
      </c>
      <c r="P883" s="57">
        <v>46280.74590277778</v>
      </c>
      <c r="Q883">
        <v>69390432</v>
      </c>
      <c r="S883">
        <v>152303246065</v>
      </c>
      <c r="T883" t="s">
        <v>8439</v>
      </c>
      <c r="U883" t="s">
        <v>8440</v>
      </c>
      <c r="V883" t="s">
        <v>8441</v>
      </c>
      <c r="Z883">
        <v>112.7466218</v>
      </c>
      <c r="AA883">
        <v>-7.2411164000000001</v>
      </c>
      <c r="AB883" t="s">
        <v>8442</v>
      </c>
      <c r="AC883" t="s">
        <v>229</v>
      </c>
      <c r="AL883" t="s">
        <v>217</v>
      </c>
      <c r="AM883" t="s">
        <v>7911</v>
      </c>
      <c r="AN883" t="s">
        <v>6</v>
      </c>
      <c r="AO883" t="s">
        <v>7866</v>
      </c>
      <c r="AP883" s="57">
        <v>46281.625</v>
      </c>
      <c r="AR883" t="s">
        <v>240</v>
      </c>
      <c r="AS883" t="s">
        <v>126</v>
      </c>
      <c r="AT883" t="s">
        <v>344</v>
      </c>
      <c r="AV883" t="s">
        <v>239</v>
      </c>
      <c r="AW883" t="s">
        <v>545</v>
      </c>
      <c r="AX883" t="s">
        <v>222</v>
      </c>
      <c r="BA883" s="57">
        <v>46281.625</v>
      </c>
      <c r="BB883" t="s">
        <v>7911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str">
        <f>VLOOKUP(H883,Sheet2!$A$1:$B$270,2,FALSE)</f>
        <v>SURABAYA SELATAN</v>
      </c>
    </row>
    <row r="884" spans="1:61">
      <c r="A884">
        <v>883</v>
      </c>
      <c r="B884">
        <v>1002568399</v>
      </c>
      <c r="C884">
        <v>3</v>
      </c>
      <c r="D884" t="s">
        <v>55</v>
      </c>
      <c r="E884">
        <v>5</v>
      </c>
      <c r="F884" t="s">
        <v>307</v>
      </c>
      <c r="G884" t="s">
        <v>124</v>
      </c>
      <c r="H884" t="s">
        <v>309</v>
      </c>
      <c r="I884" t="s">
        <v>212</v>
      </c>
      <c r="J884" t="s">
        <v>213</v>
      </c>
      <c r="K884" t="s">
        <v>149</v>
      </c>
      <c r="L884" t="s">
        <v>214</v>
      </c>
      <c r="M884" t="s">
        <v>76</v>
      </c>
      <c r="N884" t="s">
        <v>215</v>
      </c>
      <c r="O884" s="57">
        <v>46267.697870370372</v>
      </c>
      <c r="P884" s="57">
        <v>46268.576840277776</v>
      </c>
      <c r="Q884">
        <v>69382568</v>
      </c>
      <c r="S884">
        <v>152308243235</v>
      </c>
      <c r="T884" t="s">
        <v>1565</v>
      </c>
      <c r="U884" t="s">
        <v>1566</v>
      </c>
      <c r="V884" t="s">
        <v>1567</v>
      </c>
      <c r="Z884">
        <v>112.73393590003199</v>
      </c>
      <c r="AA884">
        <v>-7.32036786912564</v>
      </c>
      <c r="AB884" t="s">
        <v>1568</v>
      </c>
      <c r="AC884" t="s">
        <v>216</v>
      </c>
      <c r="AL884" t="s">
        <v>217</v>
      </c>
      <c r="AM884" t="s">
        <v>1569</v>
      </c>
      <c r="AN884" t="s">
        <v>6</v>
      </c>
      <c r="AO884" s="57">
        <v>46062.704965277779</v>
      </c>
      <c r="AP884" s="57">
        <v>46268.625</v>
      </c>
      <c r="AR884" t="s">
        <v>218</v>
      </c>
      <c r="AS884" t="s">
        <v>605</v>
      </c>
      <c r="AT884" t="s">
        <v>230</v>
      </c>
      <c r="AU884">
        <v>20260903</v>
      </c>
      <c r="AV884" t="s">
        <v>221</v>
      </c>
      <c r="AW884" t="s">
        <v>890</v>
      </c>
      <c r="AX884" t="s">
        <v>222</v>
      </c>
      <c r="BA884" s="57">
        <v>46268.625</v>
      </c>
      <c r="BB884" t="s">
        <v>1569</v>
      </c>
      <c r="BC884">
        <v>2026</v>
      </c>
      <c r="BD884">
        <v>9</v>
      </c>
      <c r="BE884">
        <v>3</v>
      </c>
      <c r="BF884" s="6">
        <f t="shared" si="39"/>
        <v>46268</v>
      </c>
      <c r="BG884">
        <f t="shared" si="40"/>
        <v>-0.625</v>
      </c>
      <c r="BH884" t="str">
        <f t="shared" si="41"/>
        <v>COMPLY</v>
      </c>
      <c r="BI884" t="str">
        <f>VLOOKUP(H884,Sheet2!$A$1:$B$270,2,FALSE)</f>
        <v>SURABAYA SELATAN</v>
      </c>
    </row>
    <row r="885" spans="1:61">
      <c r="A885">
        <v>884</v>
      </c>
      <c r="B885">
        <v>1002578255</v>
      </c>
      <c r="C885">
        <v>3</v>
      </c>
      <c r="D885" t="s">
        <v>55</v>
      </c>
      <c r="E885">
        <v>5</v>
      </c>
      <c r="F885" t="s">
        <v>307</v>
      </c>
      <c r="G885" t="s">
        <v>124</v>
      </c>
      <c r="H885" t="s">
        <v>309</v>
      </c>
      <c r="I885" t="s">
        <v>212</v>
      </c>
      <c r="J885" t="s">
        <v>213</v>
      </c>
      <c r="K885" t="s">
        <v>149</v>
      </c>
      <c r="L885" t="s">
        <v>214</v>
      </c>
      <c r="M885" t="s">
        <v>76</v>
      </c>
      <c r="N885" t="s">
        <v>215</v>
      </c>
      <c r="O885" s="57">
        <v>46274.429120370369</v>
      </c>
      <c r="P885" s="57">
        <v>46274.647685185184</v>
      </c>
      <c r="Q885">
        <v>69386660</v>
      </c>
      <c r="S885">
        <v>152308243290</v>
      </c>
      <c r="T885" t="s">
        <v>6225</v>
      </c>
      <c r="U885" t="s">
        <v>6226</v>
      </c>
      <c r="V885" t="s">
        <v>6227</v>
      </c>
      <c r="Z885">
        <v>112.7321365</v>
      </c>
      <c r="AA885">
        <v>-7.3409927000000001</v>
      </c>
      <c r="AB885" t="s">
        <v>6228</v>
      </c>
      <c r="AC885" t="s">
        <v>236</v>
      </c>
      <c r="AL885" t="s">
        <v>217</v>
      </c>
      <c r="AM885" t="s">
        <v>6229</v>
      </c>
      <c r="AN885" t="s">
        <v>6</v>
      </c>
      <c r="AO885" s="57">
        <v>46274.444444444445</v>
      </c>
      <c r="AP885" s="57">
        <v>46275.333333333336</v>
      </c>
      <c r="AR885" t="s">
        <v>218</v>
      </c>
      <c r="AS885" t="s">
        <v>605</v>
      </c>
      <c r="AT885" t="s">
        <v>344</v>
      </c>
      <c r="AU885">
        <v>20260909</v>
      </c>
      <c r="AV885" t="s">
        <v>221</v>
      </c>
      <c r="AW885" t="s">
        <v>1657</v>
      </c>
      <c r="AX885" t="s">
        <v>222</v>
      </c>
      <c r="BA885" s="57">
        <v>46275.333333333336</v>
      </c>
      <c r="BB885" t="s">
        <v>6229</v>
      </c>
      <c r="BC885">
        <v>2026</v>
      </c>
      <c r="BD885">
        <v>9</v>
      </c>
      <c r="BE885">
        <v>9</v>
      </c>
      <c r="BF885" s="6">
        <f t="shared" si="39"/>
        <v>46274</v>
      </c>
      <c r="BG885">
        <f t="shared" si="40"/>
        <v>-1.3333333333357587</v>
      </c>
      <c r="BH885" t="str">
        <f t="shared" si="41"/>
        <v>COMPLY</v>
      </c>
      <c r="BI885" t="str">
        <f>VLOOKUP(H885,Sheet2!$A$1:$B$270,2,FALSE)</f>
        <v>SURABAYA SELATAN</v>
      </c>
    </row>
    <row r="886" spans="1:61">
      <c r="A886">
        <v>885</v>
      </c>
      <c r="B886">
        <v>1002566762</v>
      </c>
      <c r="C886">
        <v>3</v>
      </c>
      <c r="D886" t="s">
        <v>55</v>
      </c>
      <c r="E886">
        <v>5</v>
      </c>
      <c r="F886" t="s">
        <v>307</v>
      </c>
      <c r="G886" t="s">
        <v>124</v>
      </c>
      <c r="H886" t="s">
        <v>309</v>
      </c>
      <c r="I886" t="s">
        <v>212</v>
      </c>
      <c r="J886" t="s">
        <v>213</v>
      </c>
      <c r="K886" t="s">
        <v>149</v>
      </c>
      <c r="L886" t="s">
        <v>214</v>
      </c>
      <c r="M886" t="s">
        <v>2151</v>
      </c>
      <c r="N886" t="s">
        <v>215</v>
      </c>
      <c r="O886" s="57">
        <v>46267.379120370373</v>
      </c>
      <c r="P886" s="57">
        <v>46268.669293981482</v>
      </c>
      <c r="Q886">
        <v>69381963</v>
      </c>
      <c r="S886">
        <v>152308243225</v>
      </c>
      <c r="T886" t="s">
        <v>2093</v>
      </c>
      <c r="U886" t="s">
        <v>2094</v>
      </c>
      <c r="V886" t="s">
        <v>2095</v>
      </c>
      <c r="Z886">
        <v>112.757417</v>
      </c>
      <c r="AA886">
        <v>-7.3170400000000004</v>
      </c>
      <c r="AB886" t="s">
        <v>2096</v>
      </c>
      <c r="AC886" t="s">
        <v>236</v>
      </c>
      <c r="AL886" t="s">
        <v>217</v>
      </c>
      <c r="AM886" t="s">
        <v>2097</v>
      </c>
      <c r="AN886" t="s">
        <v>6</v>
      </c>
      <c r="AO886" s="57">
        <v>46062.382025462961</v>
      </c>
      <c r="AP886" s="57">
        <v>46268.333333333336</v>
      </c>
      <c r="AQ886" t="s">
        <v>2172</v>
      </c>
      <c r="AR886" t="s">
        <v>14</v>
      </c>
      <c r="AS886" t="s">
        <v>605</v>
      </c>
      <c r="AT886" t="s">
        <v>230</v>
      </c>
      <c r="AV886" t="s">
        <v>2153</v>
      </c>
      <c r="AW886" t="s">
        <v>890</v>
      </c>
      <c r="AX886" t="s">
        <v>222</v>
      </c>
      <c r="BA886" s="57">
        <v>46268.333333333336</v>
      </c>
      <c r="BB886" t="s">
        <v>2097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str">
        <f>VLOOKUP(H886,Sheet2!$A$1:$B$270,2,FALSE)</f>
        <v>SURABAYA SELATAN</v>
      </c>
    </row>
    <row r="887" spans="1:61">
      <c r="A887">
        <v>886</v>
      </c>
      <c r="B887">
        <v>1002576486</v>
      </c>
      <c r="C887">
        <v>3</v>
      </c>
      <c r="D887" t="s">
        <v>51</v>
      </c>
      <c r="E887">
        <v>4</v>
      </c>
      <c r="F887" t="s">
        <v>234</v>
      </c>
      <c r="G887" t="s">
        <v>3657</v>
      </c>
      <c r="H887" t="s">
        <v>3658</v>
      </c>
      <c r="I887" t="s">
        <v>212</v>
      </c>
      <c r="J887" t="s">
        <v>213</v>
      </c>
      <c r="K887" t="s">
        <v>149</v>
      </c>
      <c r="M887" t="s">
        <v>76</v>
      </c>
      <c r="N887" t="s">
        <v>215</v>
      </c>
      <c r="O887" s="57">
        <v>46273.438136574077</v>
      </c>
      <c r="P887" s="57">
        <v>46273.894895833335</v>
      </c>
      <c r="Q887">
        <v>69385870</v>
      </c>
      <c r="S887">
        <v>141553109698</v>
      </c>
      <c r="T887" t="s">
        <v>3869</v>
      </c>
      <c r="U887" t="s">
        <v>3870</v>
      </c>
      <c r="V887" t="s">
        <v>3871</v>
      </c>
      <c r="Z887">
        <v>110.69518815726001</v>
      </c>
      <c r="AA887">
        <v>-7.4854521759417496</v>
      </c>
      <c r="AB887" t="s">
        <v>3872</v>
      </c>
      <c r="AC887" t="s">
        <v>229</v>
      </c>
      <c r="AL887" t="s">
        <v>217</v>
      </c>
      <c r="AM887" t="s">
        <v>3535</v>
      </c>
      <c r="AN887" t="s">
        <v>6</v>
      </c>
      <c r="AO887" s="57">
        <v>46243.444363425922</v>
      </c>
      <c r="AP887" s="57">
        <v>46274.458333333336</v>
      </c>
      <c r="AR887" t="s">
        <v>218</v>
      </c>
      <c r="AS887" t="s">
        <v>3657</v>
      </c>
      <c r="AT887" t="s">
        <v>230</v>
      </c>
      <c r="AU887">
        <v>20260908</v>
      </c>
      <c r="AV887" t="s">
        <v>221</v>
      </c>
      <c r="AW887" t="s">
        <v>545</v>
      </c>
      <c r="AX887" t="s">
        <v>222</v>
      </c>
      <c r="BA887" s="57">
        <v>46274.458333333336</v>
      </c>
      <c r="BB887" t="s">
        <v>3535</v>
      </c>
      <c r="BC887">
        <v>2026</v>
      </c>
      <c r="BD887">
        <v>9</v>
      </c>
      <c r="BE887">
        <v>8</v>
      </c>
      <c r="BF887" s="6">
        <f t="shared" si="39"/>
        <v>46273</v>
      </c>
      <c r="BG887">
        <f t="shared" si="40"/>
        <v>-1.4583333333357587</v>
      </c>
      <c r="BH887" t="str">
        <f t="shared" si="41"/>
        <v>COMPLY</v>
      </c>
      <c r="BI887" t="e">
        <f>VLOOKUP(H887,Sheet2!$A$1:$B$270,2,FALSE)</f>
        <v>#N/A</v>
      </c>
    </row>
    <row r="888" spans="1:61">
      <c r="A888">
        <v>887</v>
      </c>
      <c r="B888">
        <v>1002577717</v>
      </c>
      <c r="C888">
        <v>3</v>
      </c>
      <c r="D888" t="s">
        <v>51</v>
      </c>
      <c r="E888">
        <v>4</v>
      </c>
      <c r="F888" t="s">
        <v>234</v>
      </c>
      <c r="G888" t="s">
        <v>3657</v>
      </c>
      <c r="H888" t="s">
        <v>3658</v>
      </c>
      <c r="I888" t="s">
        <v>212</v>
      </c>
      <c r="J888" t="s">
        <v>213</v>
      </c>
      <c r="K888" t="s">
        <v>149</v>
      </c>
      <c r="M888" t="s">
        <v>76</v>
      </c>
      <c r="N888" t="s">
        <v>215</v>
      </c>
      <c r="O888" s="57">
        <v>46273.734606481485</v>
      </c>
      <c r="P888" s="57">
        <v>46274.465775462966</v>
      </c>
      <c r="Q888">
        <v>69356637</v>
      </c>
      <c r="R888">
        <v>2762970020</v>
      </c>
      <c r="S888">
        <v>141553109622</v>
      </c>
      <c r="T888" t="s">
        <v>3659</v>
      </c>
      <c r="U888" t="s">
        <v>3660</v>
      </c>
      <c r="V888" t="s">
        <v>5287</v>
      </c>
      <c r="Z888">
        <v>110.603082014313</v>
      </c>
      <c r="AA888">
        <v>-7.49221999906307</v>
      </c>
      <c r="AB888" t="s">
        <v>5288</v>
      </c>
      <c r="AC888" t="s">
        <v>285</v>
      </c>
      <c r="AL888" t="s">
        <v>217</v>
      </c>
      <c r="AM888" t="s">
        <v>3663</v>
      </c>
      <c r="AN888" t="s">
        <v>6</v>
      </c>
      <c r="AO888" s="57">
        <v>46243.735972222225</v>
      </c>
      <c r="AR888" t="s">
        <v>218</v>
      </c>
      <c r="AS888" t="s">
        <v>3657</v>
      </c>
      <c r="AT888" t="s">
        <v>230</v>
      </c>
      <c r="AU888">
        <v>20260909</v>
      </c>
      <c r="AV888" t="s">
        <v>221</v>
      </c>
      <c r="AW888" t="s">
        <v>585</v>
      </c>
      <c r="AX888" t="s">
        <v>222</v>
      </c>
      <c r="BA888" s="57">
        <v>46273.291666666664</v>
      </c>
      <c r="BB888" t="s">
        <v>3663</v>
      </c>
      <c r="BC888">
        <v>2026</v>
      </c>
      <c r="BD888">
        <v>9</v>
      </c>
      <c r="BE888">
        <v>9</v>
      </c>
      <c r="BF888" s="6">
        <f t="shared" si="39"/>
        <v>46274</v>
      </c>
      <c r="BG888">
        <f t="shared" si="40"/>
        <v>0.70833333333575865</v>
      </c>
      <c r="BH888" t="str">
        <f t="shared" si="41"/>
        <v>COMPLY</v>
      </c>
      <c r="BI888" t="e">
        <f>VLOOKUP(H888,Sheet2!$A$1:$B$270,2,FALSE)</f>
        <v>#N/A</v>
      </c>
    </row>
    <row r="889" spans="1:61">
      <c r="A889">
        <v>888</v>
      </c>
      <c r="B889">
        <v>1002577729</v>
      </c>
      <c r="C889">
        <v>3</v>
      </c>
      <c r="D889" t="s">
        <v>51</v>
      </c>
      <c r="E889">
        <v>4</v>
      </c>
      <c r="F889" t="s">
        <v>234</v>
      </c>
      <c r="G889" t="s">
        <v>3657</v>
      </c>
      <c r="H889" t="s">
        <v>3658</v>
      </c>
      <c r="I889" t="s">
        <v>212</v>
      </c>
      <c r="J889" t="s">
        <v>213</v>
      </c>
      <c r="K889" t="s">
        <v>149</v>
      </c>
      <c r="M889" t="s">
        <v>76</v>
      </c>
      <c r="N889" t="s">
        <v>215</v>
      </c>
      <c r="O889" s="57">
        <v>46273.746354166666</v>
      </c>
      <c r="P889" s="57">
        <v>46274.520833333336</v>
      </c>
      <c r="Q889">
        <v>69356667</v>
      </c>
      <c r="S889">
        <v>141553109624</v>
      </c>
      <c r="T889" t="s">
        <v>3659</v>
      </c>
      <c r="U889" t="s">
        <v>3660</v>
      </c>
      <c r="V889" t="s">
        <v>3661</v>
      </c>
      <c r="Z889">
        <v>110.603082014313</v>
      </c>
      <c r="AA889">
        <v>-7.49221999906307</v>
      </c>
      <c r="AB889" t="s">
        <v>3662</v>
      </c>
      <c r="AC889" t="s">
        <v>285</v>
      </c>
      <c r="AL889" t="s">
        <v>217</v>
      </c>
      <c r="AM889" t="s">
        <v>3663</v>
      </c>
      <c r="AN889" t="s">
        <v>6</v>
      </c>
      <c r="AO889" s="57">
        <v>46243.757187499999</v>
      </c>
      <c r="AR889" t="s">
        <v>218</v>
      </c>
      <c r="AS889" t="s">
        <v>3657</v>
      </c>
      <c r="AT889" t="s">
        <v>230</v>
      </c>
      <c r="AU889">
        <v>20260909</v>
      </c>
      <c r="AV889" t="s">
        <v>221</v>
      </c>
      <c r="AW889" t="s">
        <v>599</v>
      </c>
      <c r="AX889" t="s">
        <v>222</v>
      </c>
      <c r="BA889" s="57">
        <v>46273.291666666664</v>
      </c>
      <c r="BB889" t="s">
        <v>3663</v>
      </c>
      <c r="BC889">
        <v>2026</v>
      </c>
      <c r="BD889">
        <v>9</v>
      </c>
      <c r="BE889">
        <v>9</v>
      </c>
      <c r="BF889" s="6">
        <f t="shared" si="39"/>
        <v>46274</v>
      </c>
      <c r="BG889">
        <f t="shared" si="40"/>
        <v>0.70833333333575865</v>
      </c>
      <c r="BH889" t="str">
        <f t="shared" si="41"/>
        <v>COMPLY</v>
      </c>
      <c r="BI889" t="e">
        <f>VLOOKUP(H889,Sheet2!$A$1:$B$270,2,FALSE)</f>
        <v>#N/A</v>
      </c>
    </row>
    <row r="890" spans="1:61">
      <c r="A890">
        <v>889</v>
      </c>
      <c r="B890">
        <v>1002578330</v>
      </c>
      <c r="C890">
        <v>3</v>
      </c>
      <c r="D890" t="s">
        <v>51</v>
      </c>
      <c r="E890">
        <v>4</v>
      </c>
      <c r="F890" t="s">
        <v>234</v>
      </c>
      <c r="G890" t="s">
        <v>3657</v>
      </c>
      <c r="H890" t="s">
        <v>3658</v>
      </c>
      <c r="I890" t="s">
        <v>212</v>
      </c>
      <c r="J890" t="s">
        <v>213</v>
      </c>
      <c r="K890" t="s">
        <v>149</v>
      </c>
      <c r="L890" t="s">
        <v>214</v>
      </c>
      <c r="M890" t="s">
        <v>76</v>
      </c>
      <c r="N890" t="s">
        <v>215</v>
      </c>
      <c r="O890" s="57">
        <v>46274.443715277775</v>
      </c>
      <c r="P890" s="57">
        <v>46275.917997685188</v>
      </c>
      <c r="Q890">
        <v>69386680</v>
      </c>
      <c r="S890">
        <v>141553109751</v>
      </c>
      <c r="T890" t="s">
        <v>5755</v>
      </c>
      <c r="U890" t="s">
        <v>7027</v>
      </c>
      <c r="V890" t="s">
        <v>5756</v>
      </c>
      <c r="Z890">
        <v>110.599488915385</v>
      </c>
      <c r="AA890">
        <v>-7.5327424502014502</v>
      </c>
      <c r="AB890" t="s">
        <v>5757</v>
      </c>
      <c r="AC890" t="s">
        <v>236</v>
      </c>
      <c r="AL890" t="s">
        <v>217</v>
      </c>
      <c r="AM890" t="s">
        <v>5758</v>
      </c>
      <c r="AN890" t="s">
        <v>6</v>
      </c>
      <c r="AO890" s="57">
        <v>46274.444444444445</v>
      </c>
      <c r="AP890" s="57">
        <v>46279.458333333336</v>
      </c>
      <c r="AR890" t="s">
        <v>218</v>
      </c>
      <c r="AS890" t="s">
        <v>3657</v>
      </c>
      <c r="AT890" t="s">
        <v>230</v>
      </c>
      <c r="AU890">
        <v>20260910</v>
      </c>
      <c r="AV890" t="s">
        <v>221</v>
      </c>
      <c r="AW890" t="s">
        <v>889</v>
      </c>
      <c r="AX890" t="s">
        <v>222</v>
      </c>
      <c r="BA890" s="57">
        <v>46279.458333333336</v>
      </c>
      <c r="BB890" t="s">
        <v>5758</v>
      </c>
      <c r="BC890">
        <v>2026</v>
      </c>
      <c r="BD890">
        <v>9</v>
      </c>
      <c r="BE890">
        <v>10</v>
      </c>
      <c r="BF890" s="6">
        <f t="shared" si="39"/>
        <v>46275</v>
      </c>
      <c r="BG890">
        <f t="shared" si="40"/>
        <v>-4.4583333333357587</v>
      </c>
      <c r="BH890" t="str">
        <f t="shared" si="41"/>
        <v>COMPLY</v>
      </c>
      <c r="BI890" t="e">
        <f>VLOOKUP(H890,Sheet2!$A$1:$B$270,2,FALSE)</f>
        <v>#N/A</v>
      </c>
    </row>
    <row r="891" spans="1:61">
      <c r="A891">
        <v>890</v>
      </c>
      <c r="B891">
        <v>1002581433</v>
      </c>
      <c r="C891">
        <v>3</v>
      </c>
      <c r="D891" t="s">
        <v>51</v>
      </c>
      <c r="E891">
        <v>4</v>
      </c>
      <c r="F891" t="s">
        <v>234</v>
      </c>
      <c r="G891" t="s">
        <v>3657</v>
      </c>
      <c r="H891" t="s">
        <v>3658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46275.6874537037</v>
      </c>
      <c r="P891" s="57">
        <v>46279.649652777778</v>
      </c>
      <c r="Q891">
        <v>69387915</v>
      </c>
      <c r="S891">
        <v>141553109852</v>
      </c>
      <c r="T891" t="s">
        <v>6523</v>
      </c>
      <c r="U891" t="s">
        <v>6524</v>
      </c>
      <c r="V891" t="s">
        <v>6525</v>
      </c>
      <c r="Z891">
        <v>110.69977</v>
      </c>
      <c r="AA891">
        <v>-7.5134420000000004</v>
      </c>
      <c r="AB891" t="s">
        <v>6526</v>
      </c>
      <c r="AC891" t="s">
        <v>236</v>
      </c>
      <c r="AL891" t="s">
        <v>217</v>
      </c>
      <c r="AM891" t="s">
        <v>6527</v>
      </c>
      <c r="AN891" t="s">
        <v>6</v>
      </c>
      <c r="AO891" s="57">
        <v>46304.694756944446</v>
      </c>
      <c r="AP891" s="57">
        <v>46276.625</v>
      </c>
      <c r="AR891" t="s">
        <v>218</v>
      </c>
      <c r="AS891" t="s">
        <v>3657</v>
      </c>
      <c r="AT891" t="s">
        <v>230</v>
      </c>
      <c r="AU891">
        <v>20260914</v>
      </c>
      <c r="AV891" t="s">
        <v>221</v>
      </c>
      <c r="AW891" t="s">
        <v>882</v>
      </c>
      <c r="AX891" t="s">
        <v>222</v>
      </c>
      <c r="BA891" s="57">
        <v>46276.625</v>
      </c>
      <c r="BB891" t="s">
        <v>6527</v>
      </c>
      <c r="BC891">
        <v>2026</v>
      </c>
      <c r="BD891">
        <v>9</v>
      </c>
      <c r="BE891">
        <v>14</v>
      </c>
      <c r="BF891" s="6">
        <f t="shared" si="39"/>
        <v>46279</v>
      </c>
      <c r="BG891">
        <f t="shared" si="40"/>
        <v>2.375</v>
      </c>
      <c r="BH891" t="str">
        <f t="shared" si="41"/>
        <v>NOT COMPLY</v>
      </c>
      <c r="BI891" t="e">
        <f>VLOOKUP(H891,Sheet2!$A$1:$B$270,2,FALSE)</f>
        <v>#N/A</v>
      </c>
    </row>
    <row r="892" spans="1:61">
      <c r="A892">
        <v>891</v>
      </c>
      <c r="B892">
        <v>1002588774</v>
      </c>
      <c r="C892">
        <v>3</v>
      </c>
      <c r="D892" t="s">
        <v>51</v>
      </c>
      <c r="E892">
        <v>4</v>
      </c>
      <c r="F892" t="s">
        <v>234</v>
      </c>
      <c r="G892" t="s">
        <v>3657</v>
      </c>
      <c r="H892" t="s">
        <v>3658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46280.510405092595</v>
      </c>
      <c r="P892" s="57">
        <v>46281.412905092591</v>
      </c>
      <c r="Q892">
        <v>69390647</v>
      </c>
      <c r="S892">
        <v>141553105104</v>
      </c>
      <c r="T892" t="s">
        <v>8443</v>
      </c>
      <c r="U892" t="s">
        <v>8444</v>
      </c>
      <c r="V892" t="s">
        <v>8445</v>
      </c>
      <c r="Z892">
        <v>110.6493737</v>
      </c>
      <c r="AA892">
        <v>-7.5611134</v>
      </c>
      <c r="AB892" t="s">
        <v>8446</v>
      </c>
      <c r="AC892" t="s">
        <v>236</v>
      </c>
      <c r="AL892" t="s">
        <v>217</v>
      </c>
      <c r="AM892" t="s">
        <v>8447</v>
      </c>
      <c r="AN892" t="s">
        <v>6</v>
      </c>
      <c r="AO892" t="s">
        <v>7941</v>
      </c>
      <c r="AP892" s="57">
        <v>46281.458333333336</v>
      </c>
      <c r="AR892" t="s">
        <v>218</v>
      </c>
      <c r="AS892" t="s">
        <v>3657</v>
      </c>
      <c r="AT892" t="s">
        <v>230</v>
      </c>
      <c r="AU892">
        <v>20260916</v>
      </c>
      <c r="AV892" t="s">
        <v>221</v>
      </c>
      <c r="AW892" t="s">
        <v>7118</v>
      </c>
      <c r="AX892" t="s">
        <v>222</v>
      </c>
      <c r="BA892" s="57">
        <v>46281.458333333336</v>
      </c>
      <c r="BB892" t="s">
        <v>8447</v>
      </c>
      <c r="BC892">
        <v>2026</v>
      </c>
      <c r="BD892">
        <v>9</v>
      </c>
      <c r="BE892">
        <v>16</v>
      </c>
      <c r="BF892" s="6">
        <f t="shared" si="39"/>
        <v>46281</v>
      </c>
      <c r="BG892">
        <f t="shared" si="40"/>
        <v>-0.45833333333575865</v>
      </c>
      <c r="BH892" t="str">
        <f t="shared" si="41"/>
        <v>COMPLY</v>
      </c>
      <c r="BI892" t="e">
        <f>VLOOKUP(H892,Sheet2!$A$1:$B$270,2,FALSE)</f>
        <v>#N/A</v>
      </c>
    </row>
    <row r="893" spans="1:61">
      <c r="A893">
        <v>892</v>
      </c>
      <c r="B893">
        <v>1002590188</v>
      </c>
      <c r="C893">
        <v>3</v>
      </c>
      <c r="D893" t="s">
        <v>51</v>
      </c>
      <c r="E893">
        <v>4</v>
      </c>
      <c r="F893" t="s">
        <v>234</v>
      </c>
      <c r="G893" t="s">
        <v>3657</v>
      </c>
      <c r="H893" t="s">
        <v>3658</v>
      </c>
      <c r="I893" t="s">
        <v>212</v>
      </c>
      <c r="J893" t="s">
        <v>213</v>
      </c>
      <c r="K893" t="s">
        <v>149</v>
      </c>
      <c r="L893" t="s">
        <v>1748</v>
      </c>
      <c r="M893" t="s">
        <v>280</v>
      </c>
      <c r="N893" t="s">
        <v>215</v>
      </c>
      <c r="O893" s="57">
        <v>46280.810416666667</v>
      </c>
      <c r="P893" s="57">
        <v>46280.98951388889</v>
      </c>
      <c r="Q893">
        <v>69391100</v>
      </c>
      <c r="R893">
        <v>2762970042</v>
      </c>
      <c r="S893">
        <v>143553200213</v>
      </c>
      <c r="T893" t="s">
        <v>8448</v>
      </c>
      <c r="U893" t="s">
        <v>8449</v>
      </c>
      <c r="V893" t="s">
        <v>8450</v>
      </c>
      <c r="Z893">
        <v>110.573984</v>
      </c>
      <c r="AA893">
        <v>-7.4962600000000004</v>
      </c>
      <c r="AB893" t="s">
        <v>8451</v>
      </c>
      <c r="AC893" t="s">
        <v>236</v>
      </c>
      <c r="AL893" t="s">
        <v>217</v>
      </c>
      <c r="AM893" t="s">
        <v>8452</v>
      </c>
      <c r="AN893" t="s">
        <v>6</v>
      </c>
      <c r="AO893" t="s">
        <v>8095</v>
      </c>
      <c r="AP893" s="57">
        <v>46282.333333333336</v>
      </c>
      <c r="AR893" t="s">
        <v>240</v>
      </c>
      <c r="AS893" t="s">
        <v>3657</v>
      </c>
      <c r="AT893" t="s">
        <v>230</v>
      </c>
      <c r="AV893" t="s">
        <v>826</v>
      </c>
      <c r="AW893" t="s">
        <v>8453</v>
      </c>
      <c r="AX893" t="s">
        <v>222</v>
      </c>
      <c r="BA893" s="57">
        <v>46282.333333333336</v>
      </c>
      <c r="BB893" t="s">
        <v>8452</v>
      </c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:61">
      <c r="A894">
        <v>893</v>
      </c>
      <c r="B894">
        <v>1002588798</v>
      </c>
      <c r="C894">
        <v>3</v>
      </c>
      <c r="D894" t="s">
        <v>51</v>
      </c>
      <c r="E894">
        <v>4</v>
      </c>
      <c r="F894" t="s">
        <v>234</v>
      </c>
      <c r="G894" t="s">
        <v>3657</v>
      </c>
      <c r="H894" t="s">
        <v>3658</v>
      </c>
      <c r="I894" t="s">
        <v>212</v>
      </c>
      <c r="J894" t="s">
        <v>213</v>
      </c>
      <c r="K894" t="s">
        <v>149</v>
      </c>
      <c r="L894" t="s">
        <v>214</v>
      </c>
      <c r="M894" t="s">
        <v>280</v>
      </c>
      <c r="N894" t="s">
        <v>215</v>
      </c>
      <c r="O894" s="57">
        <v>46280.516655092593</v>
      </c>
      <c r="P894" s="57">
        <v>46280.987013888887</v>
      </c>
      <c r="Q894">
        <v>69390653</v>
      </c>
      <c r="S894">
        <v>141553105457</v>
      </c>
      <c r="T894" t="s">
        <v>8454</v>
      </c>
      <c r="U894" t="s">
        <v>8455</v>
      </c>
      <c r="V894" t="s">
        <v>8456</v>
      </c>
      <c r="Z894">
        <v>110.599316</v>
      </c>
      <c r="AA894">
        <v>-7.5231709999999996</v>
      </c>
      <c r="AB894" t="s">
        <v>8457</v>
      </c>
      <c r="AC894" t="s">
        <v>236</v>
      </c>
      <c r="AL894" t="s">
        <v>217</v>
      </c>
      <c r="AM894" t="s">
        <v>8458</v>
      </c>
      <c r="AN894" t="s">
        <v>6</v>
      </c>
      <c r="AO894" t="s">
        <v>7941</v>
      </c>
      <c r="AP894" s="57">
        <v>46281.458333333336</v>
      </c>
      <c r="AR894" t="s">
        <v>240</v>
      </c>
      <c r="AS894" t="s">
        <v>3657</v>
      </c>
      <c r="AT894" t="s">
        <v>230</v>
      </c>
      <c r="AV894" t="s">
        <v>826</v>
      </c>
      <c r="AW894" t="s">
        <v>7118</v>
      </c>
      <c r="AX894" t="s">
        <v>222</v>
      </c>
      <c r="BA894" s="57">
        <v>46281.458333333336</v>
      </c>
      <c r="BB894" t="s">
        <v>8458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:61">
      <c r="A895">
        <v>894</v>
      </c>
      <c r="B895">
        <v>1002570218</v>
      </c>
      <c r="C895">
        <v>3</v>
      </c>
      <c r="D895" t="s">
        <v>51</v>
      </c>
      <c r="E895">
        <v>4</v>
      </c>
      <c r="F895" t="s">
        <v>234</v>
      </c>
      <c r="G895" t="s">
        <v>1762</v>
      </c>
      <c r="H895" t="s">
        <v>2735</v>
      </c>
      <c r="I895" t="s">
        <v>212</v>
      </c>
      <c r="J895" t="s">
        <v>213</v>
      </c>
      <c r="K895" t="s">
        <v>149</v>
      </c>
      <c r="L895" t="s">
        <v>214</v>
      </c>
      <c r="M895" t="s">
        <v>76</v>
      </c>
      <c r="N895" t="s">
        <v>215</v>
      </c>
      <c r="O895" s="57">
        <v>46268.645798611113</v>
      </c>
      <c r="P895" s="57">
        <v>46268.874143518522</v>
      </c>
      <c r="Q895">
        <v>69383329</v>
      </c>
      <c r="S895">
        <v>143592109526</v>
      </c>
      <c r="T895" t="s">
        <v>2736</v>
      </c>
      <c r="U895" t="s">
        <v>2737</v>
      </c>
      <c r="V895" t="s">
        <v>2738</v>
      </c>
      <c r="Z895">
        <v>110.67418410000001</v>
      </c>
      <c r="AA895">
        <v>-7.6588589999999996</v>
      </c>
      <c r="AB895" t="s">
        <v>2739</v>
      </c>
      <c r="AC895" t="s">
        <v>236</v>
      </c>
      <c r="AL895" t="s">
        <v>217</v>
      </c>
      <c r="AM895" t="s">
        <v>2740</v>
      </c>
      <c r="AN895" t="s">
        <v>6</v>
      </c>
      <c r="AO895" s="57">
        <v>46090.652951388889</v>
      </c>
      <c r="AP895" s="57">
        <v>46269.541666666664</v>
      </c>
      <c r="AR895" t="s">
        <v>218</v>
      </c>
      <c r="AS895" t="s">
        <v>2741</v>
      </c>
      <c r="AT895" t="s">
        <v>230</v>
      </c>
      <c r="AU895">
        <v>20260903</v>
      </c>
      <c r="AV895" t="s">
        <v>221</v>
      </c>
      <c r="AW895" t="s">
        <v>881</v>
      </c>
      <c r="AX895" t="s">
        <v>222</v>
      </c>
      <c r="BA895" s="57">
        <v>46269.541666666664</v>
      </c>
      <c r="BB895" t="s">
        <v>2740</v>
      </c>
      <c r="BC895">
        <v>2026</v>
      </c>
      <c r="BD895">
        <v>9</v>
      </c>
      <c r="BE895">
        <v>3</v>
      </c>
      <c r="BF895" s="6">
        <f t="shared" si="39"/>
        <v>46268</v>
      </c>
      <c r="BG895">
        <f t="shared" si="40"/>
        <v>-1.5416666666642413</v>
      </c>
      <c r="BH895" t="str">
        <f t="shared" si="41"/>
        <v>COMPLY</v>
      </c>
      <c r="BI895" t="e">
        <f>VLOOKUP(H895,Sheet2!$A$1:$B$270,2,FALSE)</f>
        <v>#N/A</v>
      </c>
    </row>
    <row r="896" spans="1:61">
      <c r="A896">
        <v>895</v>
      </c>
      <c r="B896">
        <v>1002579572</v>
      </c>
      <c r="C896">
        <v>3</v>
      </c>
      <c r="D896" t="s">
        <v>51</v>
      </c>
      <c r="E896">
        <v>4</v>
      </c>
      <c r="F896" t="s">
        <v>234</v>
      </c>
      <c r="G896" t="s">
        <v>1762</v>
      </c>
      <c r="H896" t="s">
        <v>2735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46274.741631944446</v>
      </c>
      <c r="P896" s="57">
        <v>46275.754421296297</v>
      </c>
      <c r="Q896">
        <v>69387207</v>
      </c>
      <c r="S896">
        <v>143592106809</v>
      </c>
      <c r="T896" t="s">
        <v>5783</v>
      </c>
      <c r="U896" t="s">
        <v>5784</v>
      </c>
      <c r="V896" t="s">
        <v>5785</v>
      </c>
      <c r="Z896">
        <v>110.65546399999999</v>
      </c>
      <c r="AA896">
        <v>-7.5932890000000004</v>
      </c>
      <c r="AB896" t="s">
        <v>5786</v>
      </c>
      <c r="AC896" t="s">
        <v>236</v>
      </c>
      <c r="AL896" t="s">
        <v>217</v>
      </c>
      <c r="AM896" t="s">
        <v>5787</v>
      </c>
      <c r="AN896" t="s">
        <v>6</v>
      </c>
      <c r="AO896" s="57">
        <v>46274.746423611112</v>
      </c>
      <c r="AP896" s="57">
        <v>46275.625</v>
      </c>
      <c r="AR896" t="s">
        <v>218</v>
      </c>
      <c r="AS896" t="s">
        <v>2741</v>
      </c>
      <c r="AT896" t="s">
        <v>230</v>
      </c>
      <c r="AU896">
        <v>20260910</v>
      </c>
      <c r="AV896" t="s">
        <v>221</v>
      </c>
      <c r="AW896" t="s">
        <v>887</v>
      </c>
      <c r="AX896" t="s">
        <v>222</v>
      </c>
      <c r="BA896" s="57">
        <v>46275.625</v>
      </c>
      <c r="BB896" t="s">
        <v>5787</v>
      </c>
      <c r="BC896">
        <v>2026</v>
      </c>
      <c r="BD896">
        <v>9</v>
      </c>
      <c r="BE896">
        <v>10</v>
      </c>
      <c r="BF896" s="6">
        <f t="shared" si="39"/>
        <v>46275</v>
      </c>
      <c r="BG896">
        <f t="shared" si="40"/>
        <v>-0.625</v>
      </c>
      <c r="BH896" t="str">
        <f t="shared" si="41"/>
        <v>COMPLY</v>
      </c>
      <c r="BI896" t="e">
        <f>VLOOKUP(H896,Sheet2!$A$1:$B$270,2,FALSE)</f>
        <v>#N/A</v>
      </c>
    </row>
    <row r="897" spans="1:61">
      <c r="A897">
        <v>896</v>
      </c>
      <c r="B897">
        <v>1002567485</v>
      </c>
      <c r="C897">
        <v>3</v>
      </c>
      <c r="D897" t="s">
        <v>51</v>
      </c>
      <c r="E897">
        <v>4</v>
      </c>
      <c r="F897" t="s">
        <v>234</v>
      </c>
      <c r="G897" t="s">
        <v>1762</v>
      </c>
      <c r="H897" t="s">
        <v>1763</v>
      </c>
      <c r="I897" t="s">
        <v>212</v>
      </c>
      <c r="J897" t="s">
        <v>213</v>
      </c>
      <c r="K897" t="s">
        <v>149</v>
      </c>
      <c r="L897" t="s">
        <v>214</v>
      </c>
      <c r="M897" t="s">
        <v>76</v>
      </c>
      <c r="N897" t="s">
        <v>215</v>
      </c>
      <c r="O897" s="57">
        <v>46267.522881944446</v>
      </c>
      <c r="P897" s="57">
        <v>46273.394502314812</v>
      </c>
      <c r="Q897">
        <v>69382263</v>
      </c>
      <c r="S897">
        <v>146550124356</v>
      </c>
      <c r="T897" t="s">
        <v>1782</v>
      </c>
      <c r="U897" t="s">
        <v>1765</v>
      </c>
      <c r="V897" t="s">
        <v>1783</v>
      </c>
      <c r="Z897">
        <v>110.5951146</v>
      </c>
      <c r="AA897">
        <v>-7.6287841999999904</v>
      </c>
      <c r="AB897" t="s">
        <v>1784</v>
      </c>
      <c r="AC897" t="s">
        <v>236</v>
      </c>
      <c r="AL897" t="s">
        <v>217</v>
      </c>
      <c r="AM897" t="s">
        <v>1781</v>
      </c>
      <c r="AN897" t="s">
        <v>6</v>
      </c>
      <c r="AO897" s="57">
        <v>46062.527777777781</v>
      </c>
      <c r="AP897" s="57">
        <v>46272.333333333336</v>
      </c>
      <c r="AR897" t="s">
        <v>218</v>
      </c>
      <c r="AS897" t="s">
        <v>219</v>
      </c>
      <c r="AT897" t="s">
        <v>230</v>
      </c>
      <c r="AU897">
        <v>20260908</v>
      </c>
      <c r="AV897" t="s">
        <v>221</v>
      </c>
      <c r="AW897" t="s">
        <v>885</v>
      </c>
      <c r="AX897" t="s">
        <v>222</v>
      </c>
      <c r="BA897" s="57">
        <v>46272.333333333336</v>
      </c>
      <c r="BB897" t="s">
        <v>1781</v>
      </c>
      <c r="BC897">
        <v>2026</v>
      </c>
      <c r="BD897">
        <v>9</v>
      </c>
      <c r="BE897">
        <v>8</v>
      </c>
      <c r="BF897" s="6">
        <f t="shared" si="39"/>
        <v>46273</v>
      </c>
      <c r="BG897">
        <f t="shared" si="40"/>
        <v>0.66666666666424135</v>
      </c>
      <c r="BH897" t="str">
        <f t="shared" si="41"/>
        <v>COMPLY</v>
      </c>
      <c r="BI897" t="e">
        <f>VLOOKUP(H897,Sheet2!$A$1:$B$270,2,FALSE)</f>
        <v>#N/A</v>
      </c>
    </row>
    <row r="898" spans="1:61">
      <c r="A898">
        <v>897</v>
      </c>
      <c r="B898">
        <v>1002567484</v>
      </c>
      <c r="C898">
        <v>3</v>
      </c>
      <c r="D898" t="s">
        <v>51</v>
      </c>
      <c r="E898">
        <v>4</v>
      </c>
      <c r="F898" t="s">
        <v>234</v>
      </c>
      <c r="G898" t="s">
        <v>1762</v>
      </c>
      <c r="H898" t="s">
        <v>1763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46267.522881944446</v>
      </c>
      <c r="P898" s="57">
        <v>46272.673761574071</v>
      </c>
      <c r="Q898">
        <v>69382264</v>
      </c>
      <c r="S898">
        <v>146550124357</v>
      </c>
      <c r="T898" t="s">
        <v>1778</v>
      </c>
      <c r="U898" t="s">
        <v>1765</v>
      </c>
      <c r="V898" t="s">
        <v>1779</v>
      </c>
      <c r="Z898">
        <v>110.59512532407901</v>
      </c>
      <c r="AA898">
        <v>-7.6285608809295899</v>
      </c>
      <c r="AB898" t="s">
        <v>1780</v>
      </c>
      <c r="AC898" t="s">
        <v>236</v>
      </c>
      <c r="AL898" t="s">
        <v>217</v>
      </c>
      <c r="AM898" t="s">
        <v>1781</v>
      </c>
      <c r="AN898" t="s">
        <v>6</v>
      </c>
      <c r="AO898" s="57">
        <v>46062.527777777781</v>
      </c>
      <c r="AP898" s="57">
        <v>46272.333333333336</v>
      </c>
      <c r="AR898" t="s">
        <v>218</v>
      </c>
      <c r="AS898" t="s">
        <v>219</v>
      </c>
      <c r="AT898" t="s">
        <v>230</v>
      </c>
      <c r="AU898">
        <v>20260907</v>
      </c>
      <c r="AV898" t="s">
        <v>221</v>
      </c>
      <c r="AW898" t="s">
        <v>885</v>
      </c>
      <c r="AX898" t="s">
        <v>222</v>
      </c>
      <c r="BA898" s="57">
        <v>46272.333333333336</v>
      </c>
      <c r="BB898" t="s">
        <v>1781</v>
      </c>
      <c r="BC898">
        <v>2026</v>
      </c>
      <c r="BD898">
        <v>9</v>
      </c>
      <c r="BE898">
        <v>7</v>
      </c>
      <c r="BF898" s="6">
        <f t="shared" ref="BF898:BF961" si="42">DATE(BC898,BD898,BE898)</f>
        <v>46272</v>
      </c>
      <c r="BG898">
        <f t="shared" ref="BG898:BG961" si="43">BF898-BA898</f>
        <v>-0.33333333333575865</v>
      </c>
      <c r="BH898" t="str">
        <f t="shared" ref="BH898:BH961" si="44">IF(BG898=1,"COMPLY",IF(BG898&lt;1,"COMPLY","NOT COMPLY"))</f>
        <v>COMPLY</v>
      </c>
      <c r="BI898" t="e">
        <f>VLOOKUP(H898,Sheet2!$A$1:$B$270,2,FALSE)</f>
        <v>#N/A</v>
      </c>
    </row>
    <row r="899" spans="1:61">
      <c r="A899">
        <v>898</v>
      </c>
      <c r="B899">
        <v>1002567489</v>
      </c>
      <c r="C899">
        <v>3</v>
      </c>
      <c r="D899" t="s">
        <v>51</v>
      </c>
      <c r="E899">
        <v>4</v>
      </c>
      <c r="F899" t="s">
        <v>234</v>
      </c>
      <c r="G899" t="s">
        <v>1762</v>
      </c>
      <c r="H899" t="s">
        <v>1763</v>
      </c>
      <c r="I899" t="s">
        <v>212</v>
      </c>
      <c r="J899" t="s">
        <v>213</v>
      </c>
      <c r="K899" t="s">
        <v>149</v>
      </c>
      <c r="L899" t="s">
        <v>214</v>
      </c>
      <c r="M899" t="s">
        <v>76</v>
      </c>
      <c r="N899" t="s">
        <v>215</v>
      </c>
      <c r="O899" s="57">
        <v>46267.523576388892</v>
      </c>
      <c r="P899" s="57">
        <v>46272.636759259258</v>
      </c>
      <c r="Q899">
        <v>69382285</v>
      </c>
      <c r="S899">
        <v>146550124358</v>
      </c>
      <c r="T899" t="s">
        <v>1764</v>
      </c>
      <c r="U899" t="s">
        <v>1765</v>
      </c>
      <c r="V899" t="s">
        <v>1766</v>
      </c>
      <c r="Z899">
        <v>110.5951146</v>
      </c>
      <c r="AA899">
        <v>-7.6287841999999904</v>
      </c>
      <c r="AB899" t="s">
        <v>1767</v>
      </c>
      <c r="AC899" t="s">
        <v>236</v>
      </c>
      <c r="AL899" t="s">
        <v>217</v>
      </c>
      <c r="AM899" t="s">
        <v>1768</v>
      </c>
      <c r="AN899" t="s">
        <v>6</v>
      </c>
      <c r="AO899" s="57">
        <v>46062.527777777781</v>
      </c>
      <c r="AP899" s="57">
        <v>46272.541666666664</v>
      </c>
      <c r="AR899" t="s">
        <v>218</v>
      </c>
      <c r="AS899" t="s">
        <v>219</v>
      </c>
      <c r="AT899" t="s">
        <v>230</v>
      </c>
      <c r="AU899">
        <v>20260907</v>
      </c>
      <c r="AV899" t="s">
        <v>221</v>
      </c>
      <c r="AW899" t="s">
        <v>885</v>
      </c>
      <c r="AX899" t="s">
        <v>222</v>
      </c>
      <c r="BA899" s="57">
        <v>46272.541666666664</v>
      </c>
      <c r="BB899" t="s">
        <v>1768</v>
      </c>
      <c r="BC899">
        <v>2026</v>
      </c>
      <c r="BD899">
        <v>9</v>
      </c>
      <c r="BE899">
        <v>7</v>
      </c>
      <c r="BF899" s="6">
        <f t="shared" si="42"/>
        <v>46272</v>
      </c>
      <c r="BG899">
        <f t="shared" si="43"/>
        <v>-0.54166666666424135</v>
      </c>
      <c r="BH899" t="str">
        <f t="shared" si="44"/>
        <v>COMPLY</v>
      </c>
      <c r="BI899" t="e">
        <f>VLOOKUP(H899,Sheet2!$A$1:$B$270,2,FALSE)</f>
        <v>#N/A</v>
      </c>
    </row>
    <row r="900" spans="1:61">
      <c r="A900">
        <v>899</v>
      </c>
      <c r="B900">
        <v>1002574319</v>
      </c>
      <c r="C900">
        <v>3</v>
      </c>
      <c r="D900" t="s">
        <v>51</v>
      </c>
      <c r="E900">
        <v>4</v>
      </c>
      <c r="F900" t="s">
        <v>234</v>
      </c>
      <c r="G900" t="s">
        <v>1762</v>
      </c>
      <c r="H900" t="s">
        <v>1763</v>
      </c>
      <c r="I900" t="s">
        <v>212</v>
      </c>
      <c r="J900" t="s">
        <v>213</v>
      </c>
      <c r="K900" t="s">
        <v>149</v>
      </c>
      <c r="L900" t="s">
        <v>214</v>
      </c>
      <c r="M900" t="s">
        <v>76</v>
      </c>
      <c r="N900" t="s">
        <v>215</v>
      </c>
      <c r="O900" s="57">
        <v>46272.43953703704</v>
      </c>
      <c r="P900" s="57">
        <v>46273.58421296296</v>
      </c>
      <c r="Q900">
        <v>69385090</v>
      </c>
      <c r="S900">
        <v>146550124381</v>
      </c>
      <c r="T900" t="s">
        <v>4138</v>
      </c>
      <c r="U900" t="s">
        <v>4139</v>
      </c>
      <c r="V900" t="s">
        <v>4140</v>
      </c>
      <c r="Z900">
        <v>110.593001084655</v>
      </c>
      <c r="AA900">
        <v>-7.7573329902780701</v>
      </c>
      <c r="AB900" t="s">
        <v>4141</v>
      </c>
      <c r="AC900" t="s">
        <v>236</v>
      </c>
      <c r="AL900" t="s">
        <v>217</v>
      </c>
      <c r="AM900" t="s">
        <v>4142</v>
      </c>
      <c r="AN900" t="s">
        <v>6</v>
      </c>
      <c r="AO900" s="57">
        <v>46212.444421296299</v>
      </c>
      <c r="AP900" s="57">
        <v>46273.333333333336</v>
      </c>
      <c r="AR900" t="s">
        <v>218</v>
      </c>
      <c r="AS900" t="s">
        <v>219</v>
      </c>
      <c r="AT900" t="s">
        <v>230</v>
      </c>
      <c r="AU900">
        <v>20260908</v>
      </c>
      <c r="AV900" t="s">
        <v>221</v>
      </c>
      <c r="AW900" t="s">
        <v>885</v>
      </c>
      <c r="AX900" t="s">
        <v>222</v>
      </c>
      <c r="BA900" s="57">
        <v>46273.333333333336</v>
      </c>
      <c r="BB900" t="s">
        <v>4142</v>
      </c>
      <c r="BC900">
        <v>2026</v>
      </c>
      <c r="BD900">
        <v>9</v>
      </c>
      <c r="BE900">
        <v>8</v>
      </c>
      <c r="BF900" s="6">
        <f t="shared" si="42"/>
        <v>46273</v>
      </c>
      <c r="BG900">
        <f t="shared" si="43"/>
        <v>-0.33333333333575865</v>
      </c>
      <c r="BH900" t="str">
        <f t="shared" si="44"/>
        <v>COMPLY</v>
      </c>
      <c r="BI900" t="e">
        <f>VLOOKUP(H900,Sheet2!$A$1:$B$270,2,FALSE)</f>
        <v>#N/A</v>
      </c>
    </row>
    <row r="901" spans="1:61">
      <c r="A901">
        <v>900</v>
      </c>
      <c r="B901">
        <v>1002577215</v>
      </c>
      <c r="C901">
        <v>3</v>
      </c>
      <c r="D901" t="s">
        <v>51</v>
      </c>
      <c r="E901">
        <v>4</v>
      </c>
      <c r="F901" t="s">
        <v>234</v>
      </c>
      <c r="G901" t="s">
        <v>1762</v>
      </c>
      <c r="H901" t="s">
        <v>1763</v>
      </c>
      <c r="I901" t="s">
        <v>212</v>
      </c>
      <c r="J901" t="s">
        <v>213</v>
      </c>
      <c r="K901" t="s">
        <v>149</v>
      </c>
      <c r="L901" t="s">
        <v>214</v>
      </c>
      <c r="M901" t="s">
        <v>76</v>
      </c>
      <c r="N901" t="s">
        <v>215</v>
      </c>
      <c r="O901" s="57">
        <v>46273.61246527778</v>
      </c>
      <c r="P901" s="57">
        <v>46276.420972222222</v>
      </c>
      <c r="Q901">
        <v>69386218</v>
      </c>
      <c r="S901">
        <v>146550124390</v>
      </c>
      <c r="T901" t="s">
        <v>3566</v>
      </c>
      <c r="U901" t="s">
        <v>3567</v>
      </c>
      <c r="V901" t="s">
        <v>3568</v>
      </c>
      <c r="Z901">
        <v>110.6015536</v>
      </c>
      <c r="AA901">
        <v>-7.6990403000000001</v>
      </c>
      <c r="AB901" t="s">
        <v>3569</v>
      </c>
      <c r="AC901" t="s">
        <v>236</v>
      </c>
      <c r="AL901" t="s">
        <v>217</v>
      </c>
      <c r="AM901" t="s">
        <v>3570</v>
      </c>
      <c r="AN901" t="s">
        <v>6</v>
      </c>
      <c r="AO901" s="57">
        <v>46243.621770833335</v>
      </c>
      <c r="AP901" s="57">
        <v>46274.458333333336</v>
      </c>
      <c r="AQ901" t="s">
        <v>2155</v>
      </c>
      <c r="AR901" t="s">
        <v>218</v>
      </c>
      <c r="AS901" t="s">
        <v>219</v>
      </c>
      <c r="AT901" t="s">
        <v>230</v>
      </c>
      <c r="AU901">
        <v>20260911</v>
      </c>
      <c r="AV901" t="s">
        <v>221</v>
      </c>
      <c r="AW901" t="s">
        <v>889</v>
      </c>
      <c r="AX901" t="s">
        <v>222</v>
      </c>
      <c r="BA901" s="57">
        <v>46274.458333333336</v>
      </c>
      <c r="BB901" t="s">
        <v>3570</v>
      </c>
      <c r="BC901">
        <v>2026</v>
      </c>
      <c r="BD901">
        <v>9</v>
      </c>
      <c r="BE901">
        <v>11</v>
      </c>
      <c r="BF901" s="6">
        <f t="shared" si="42"/>
        <v>46276</v>
      </c>
      <c r="BG901">
        <f t="shared" si="43"/>
        <v>1.5416666666642413</v>
      </c>
      <c r="BH901" t="str">
        <f t="shared" si="44"/>
        <v>NOT COMPLY</v>
      </c>
      <c r="BI901" t="e">
        <f>VLOOKUP(H901,Sheet2!$A$1:$B$270,2,FALSE)</f>
        <v>#N/A</v>
      </c>
    </row>
    <row r="902" spans="1:61">
      <c r="A902">
        <v>901</v>
      </c>
      <c r="B902">
        <v>1002588812</v>
      </c>
      <c r="C902">
        <v>3</v>
      </c>
      <c r="D902" t="s">
        <v>51</v>
      </c>
      <c r="E902">
        <v>4</v>
      </c>
      <c r="F902" t="s">
        <v>234</v>
      </c>
      <c r="G902" t="s">
        <v>1762</v>
      </c>
      <c r="H902" t="s">
        <v>1763</v>
      </c>
      <c r="I902" t="s">
        <v>212</v>
      </c>
      <c r="J902" t="s">
        <v>213</v>
      </c>
      <c r="K902" t="s">
        <v>149</v>
      </c>
      <c r="L902" t="s">
        <v>214</v>
      </c>
      <c r="M902" t="s">
        <v>256</v>
      </c>
      <c r="N902" t="s">
        <v>215</v>
      </c>
      <c r="O902" s="57">
        <v>46280.520821759259</v>
      </c>
      <c r="P902" s="57">
        <v>46281.492685185185</v>
      </c>
      <c r="Q902">
        <v>69390667</v>
      </c>
      <c r="S902">
        <v>146550124429</v>
      </c>
      <c r="T902" t="s">
        <v>8454</v>
      </c>
      <c r="U902" t="s">
        <v>8459</v>
      </c>
      <c r="V902" t="s">
        <v>8460</v>
      </c>
      <c r="Z902">
        <v>110.594267</v>
      </c>
      <c r="AA902">
        <v>-7.7026620000000001</v>
      </c>
      <c r="AB902" t="s">
        <v>8461</v>
      </c>
      <c r="AC902" t="s">
        <v>236</v>
      </c>
      <c r="AL902" t="s">
        <v>217</v>
      </c>
      <c r="AM902" t="s">
        <v>7270</v>
      </c>
      <c r="AN902" t="s">
        <v>6</v>
      </c>
      <c r="AO902" t="s">
        <v>7516</v>
      </c>
      <c r="AP902" s="57">
        <v>46281.625</v>
      </c>
      <c r="AR902" t="s">
        <v>257</v>
      </c>
      <c r="AS902" t="s">
        <v>219</v>
      </c>
      <c r="AT902" t="s">
        <v>230</v>
      </c>
      <c r="AV902" t="s">
        <v>258</v>
      </c>
      <c r="AW902" t="s">
        <v>7044</v>
      </c>
      <c r="AX902" t="s">
        <v>222</v>
      </c>
      <c r="BA902" s="57">
        <v>46281.625</v>
      </c>
      <c r="BB902" t="s">
        <v>7270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:61">
      <c r="A903">
        <v>902</v>
      </c>
      <c r="B903">
        <v>1002576862</v>
      </c>
      <c r="C903">
        <v>3</v>
      </c>
      <c r="D903" t="s">
        <v>51</v>
      </c>
      <c r="E903">
        <v>4</v>
      </c>
      <c r="F903" t="s">
        <v>234</v>
      </c>
      <c r="G903" t="s">
        <v>1762</v>
      </c>
      <c r="H903" t="s">
        <v>3541</v>
      </c>
      <c r="I903" t="s">
        <v>212</v>
      </c>
      <c r="J903" t="s">
        <v>213</v>
      </c>
      <c r="K903" t="s">
        <v>149</v>
      </c>
      <c r="L903" t="s">
        <v>214</v>
      </c>
      <c r="M903" t="s">
        <v>76</v>
      </c>
      <c r="N903" t="s">
        <v>215</v>
      </c>
      <c r="O903" s="57">
        <v>46273.535393518519</v>
      </c>
      <c r="P903" s="57">
        <v>46274.692002314812</v>
      </c>
      <c r="Q903">
        <v>69386049</v>
      </c>
      <c r="S903">
        <v>142510106248</v>
      </c>
      <c r="T903" t="s">
        <v>3542</v>
      </c>
      <c r="U903" t="s">
        <v>3543</v>
      </c>
      <c r="V903" t="s">
        <v>3544</v>
      </c>
      <c r="Z903">
        <v>110.6687838</v>
      </c>
      <c r="AA903">
        <v>-7.6982951000000002</v>
      </c>
      <c r="AB903" t="s">
        <v>3545</v>
      </c>
      <c r="AC903" t="s">
        <v>236</v>
      </c>
      <c r="AL903" t="s">
        <v>217</v>
      </c>
      <c r="AM903" t="s">
        <v>3546</v>
      </c>
      <c r="AN903" t="s">
        <v>6</v>
      </c>
      <c r="AO903" s="57">
        <v>46243.538055555553</v>
      </c>
      <c r="AP903" s="57">
        <v>46274.458333333336</v>
      </c>
      <c r="AR903" t="s">
        <v>218</v>
      </c>
      <c r="AS903" t="s">
        <v>219</v>
      </c>
      <c r="AT903" t="s">
        <v>230</v>
      </c>
      <c r="AU903">
        <v>20260909</v>
      </c>
      <c r="AV903" t="s">
        <v>221</v>
      </c>
      <c r="AW903" t="s">
        <v>889</v>
      </c>
      <c r="AX903" t="s">
        <v>222</v>
      </c>
      <c r="BA903" s="57">
        <v>46274.458333333336</v>
      </c>
      <c r="BB903" t="s">
        <v>3546</v>
      </c>
      <c r="BC903">
        <v>2026</v>
      </c>
      <c r="BD903">
        <v>9</v>
      </c>
      <c r="BE903">
        <v>9</v>
      </c>
      <c r="BF903" s="6">
        <f t="shared" si="42"/>
        <v>46274</v>
      </c>
      <c r="BG903">
        <f t="shared" si="43"/>
        <v>-0.45833333333575865</v>
      </c>
      <c r="BH903" t="str">
        <f t="shared" si="44"/>
        <v>COMPLY</v>
      </c>
      <c r="BI903" t="e">
        <f>VLOOKUP(H903,Sheet2!$A$1:$B$270,2,FALSE)</f>
        <v>#N/A</v>
      </c>
    </row>
    <row r="904" spans="1:61">
      <c r="A904">
        <v>903</v>
      </c>
      <c r="B904">
        <v>1002580401</v>
      </c>
      <c r="C904">
        <v>3</v>
      </c>
      <c r="D904" t="s">
        <v>51</v>
      </c>
      <c r="E904">
        <v>4</v>
      </c>
      <c r="F904" t="s">
        <v>234</v>
      </c>
      <c r="G904" t="s">
        <v>1762</v>
      </c>
      <c r="H904" t="s">
        <v>3541</v>
      </c>
      <c r="I904" t="s">
        <v>212</v>
      </c>
      <c r="J904" t="s">
        <v>213</v>
      </c>
      <c r="K904" t="s">
        <v>149</v>
      </c>
      <c r="L904" t="s">
        <v>214</v>
      </c>
      <c r="M904" t="s">
        <v>76</v>
      </c>
      <c r="N904" t="s">
        <v>215</v>
      </c>
      <c r="O904" s="57">
        <v>46275.472870370373</v>
      </c>
      <c r="P904" s="57">
        <v>46275.728229166663</v>
      </c>
      <c r="Q904">
        <v>69387520</v>
      </c>
      <c r="S904">
        <v>142510106302</v>
      </c>
      <c r="T904" t="s">
        <v>6995</v>
      </c>
      <c r="U904" t="s">
        <v>6996</v>
      </c>
      <c r="V904" t="s">
        <v>6997</v>
      </c>
      <c r="Z904">
        <v>110.701021</v>
      </c>
      <c r="AA904">
        <v>-7.6963220000000003</v>
      </c>
      <c r="AB904" t="s">
        <v>6998</v>
      </c>
      <c r="AC904" t="s">
        <v>236</v>
      </c>
      <c r="AL904" t="s">
        <v>217</v>
      </c>
      <c r="AM904" t="s">
        <v>6787</v>
      </c>
      <c r="AN904" t="s">
        <v>6</v>
      </c>
      <c r="AO904" s="57">
        <v>46304.475763888891</v>
      </c>
      <c r="AP904" s="57">
        <v>46276.333333333336</v>
      </c>
      <c r="AR904" t="s">
        <v>218</v>
      </c>
      <c r="AS904" t="s">
        <v>219</v>
      </c>
      <c r="AT904" t="s">
        <v>230</v>
      </c>
      <c r="AU904">
        <v>20260910</v>
      </c>
      <c r="AV904" t="s">
        <v>221</v>
      </c>
      <c r="AW904" t="s">
        <v>887</v>
      </c>
      <c r="AX904" t="s">
        <v>222</v>
      </c>
      <c r="BA904" s="57">
        <v>46276.333333333336</v>
      </c>
      <c r="BB904" t="s">
        <v>6787</v>
      </c>
      <c r="BC904">
        <v>2026</v>
      </c>
      <c r="BD904">
        <v>9</v>
      </c>
      <c r="BE904">
        <v>10</v>
      </c>
      <c r="BF904" s="6">
        <f t="shared" si="42"/>
        <v>46275</v>
      </c>
      <c r="BG904">
        <f t="shared" si="43"/>
        <v>-1.3333333333357587</v>
      </c>
      <c r="BH904" t="str">
        <f t="shared" si="44"/>
        <v>COMPLY</v>
      </c>
      <c r="BI904" t="e">
        <f>VLOOKUP(H904,Sheet2!$A$1:$B$270,2,FALSE)</f>
        <v>#N/A</v>
      </c>
    </row>
    <row r="905" spans="1:61">
      <c r="A905">
        <v>904</v>
      </c>
      <c r="B905">
        <v>1002579697</v>
      </c>
      <c r="C905">
        <v>3</v>
      </c>
      <c r="D905" t="s">
        <v>51</v>
      </c>
      <c r="E905">
        <v>4</v>
      </c>
      <c r="F905" t="s">
        <v>234</v>
      </c>
      <c r="G905" t="s">
        <v>1762</v>
      </c>
      <c r="H905" t="s">
        <v>3541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46275.312476851854</v>
      </c>
      <c r="P905" s="57">
        <v>46275.638310185182</v>
      </c>
      <c r="Q905">
        <v>69387241</v>
      </c>
      <c r="S905">
        <v>142510106303</v>
      </c>
      <c r="T905" t="s">
        <v>6990</v>
      </c>
      <c r="U905" t="s">
        <v>6991</v>
      </c>
      <c r="V905" t="s">
        <v>6992</v>
      </c>
      <c r="Z905">
        <v>110.6724942</v>
      </c>
      <c r="AA905">
        <v>-7.7248001999999998</v>
      </c>
      <c r="AB905" t="s">
        <v>6993</v>
      </c>
      <c r="AC905" t="s">
        <v>236</v>
      </c>
      <c r="AL905" t="s">
        <v>217</v>
      </c>
      <c r="AM905" t="s">
        <v>6994</v>
      </c>
      <c r="AN905" t="s">
        <v>6</v>
      </c>
      <c r="AO905" s="57">
        <v>46304.319421296299</v>
      </c>
      <c r="AP905" s="57">
        <v>46276.333333333336</v>
      </c>
      <c r="AR905" t="s">
        <v>218</v>
      </c>
      <c r="AS905" t="s">
        <v>219</v>
      </c>
      <c r="AT905" t="s">
        <v>230</v>
      </c>
      <c r="AU905">
        <v>20260910</v>
      </c>
      <c r="AV905" t="s">
        <v>221</v>
      </c>
      <c r="AW905" t="s">
        <v>885</v>
      </c>
      <c r="AX905" t="s">
        <v>222</v>
      </c>
      <c r="BA905" s="57">
        <v>46276.333333333336</v>
      </c>
      <c r="BB905" t="s">
        <v>6994</v>
      </c>
      <c r="BC905">
        <v>2026</v>
      </c>
      <c r="BD905">
        <v>9</v>
      </c>
      <c r="BE905">
        <v>10</v>
      </c>
      <c r="BF905" s="6">
        <f t="shared" si="42"/>
        <v>46275</v>
      </c>
      <c r="BG905">
        <f t="shared" si="43"/>
        <v>-1.3333333333357587</v>
      </c>
      <c r="BH905" t="str">
        <f t="shared" si="44"/>
        <v>COMPLY</v>
      </c>
      <c r="BI905" t="e">
        <f>VLOOKUP(H905,Sheet2!$A$1:$B$270,2,FALSE)</f>
        <v>#N/A</v>
      </c>
    </row>
    <row r="906" spans="1:61">
      <c r="A906">
        <v>905</v>
      </c>
      <c r="B906">
        <v>1002574349</v>
      </c>
      <c r="C906">
        <v>3</v>
      </c>
      <c r="D906" t="s">
        <v>51</v>
      </c>
      <c r="E906">
        <v>4</v>
      </c>
      <c r="F906" t="s">
        <v>234</v>
      </c>
      <c r="G906" t="s">
        <v>562</v>
      </c>
      <c r="H906" t="s">
        <v>2477</v>
      </c>
      <c r="I906" t="s">
        <v>212</v>
      </c>
      <c r="J906" t="s">
        <v>213</v>
      </c>
      <c r="K906" t="s">
        <v>149</v>
      </c>
      <c r="M906" t="s">
        <v>76</v>
      </c>
      <c r="N906" t="s">
        <v>215</v>
      </c>
      <c r="O906" s="57">
        <v>46272.445011574076</v>
      </c>
      <c r="P906" s="57">
        <v>46272.673877314817</v>
      </c>
      <c r="Q906">
        <v>69383202</v>
      </c>
      <c r="S906">
        <v>146528601010</v>
      </c>
      <c r="T906" t="s">
        <v>2478</v>
      </c>
      <c r="U906" t="s">
        <v>3929</v>
      </c>
      <c r="V906" t="s">
        <v>3930</v>
      </c>
      <c r="Z906">
        <v>110.736847</v>
      </c>
      <c r="AA906">
        <v>-7.5601479999999999</v>
      </c>
      <c r="AB906" t="s">
        <v>2481</v>
      </c>
      <c r="AC906" t="s">
        <v>285</v>
      </c>
      <c r="AL906" t="s">
        <v>217</v>
      </c>
      <c r="AM906" t="s">
        <v>3931</v>
      </c>
      <c r="AN906" t="s">
        <v>6</v>
      </c>
      <c r="AO906" s="57">
        <v>46212.454884259256</v>
      </c>
      <c r="AR906" t="s">
        <v>218</v>
      </c>
      <c r="AS906" t="s">
        <v>2483</v>
      </c>
      <c r="AT906" t="s">
        <v>230</v>
      </c>
      <c r="AU906">
        <v>20260907</v>
      </c>
      <c r="AV906" t="s">
        <v>221</v>
      </c>
      <c r="AW906" t="s">
        <v>3490</v>
      </c>
      <c r="AX906" t="s">
        <v>222</v>
      </c>
      <c r="BA906" s="57">
        <v>46272.291666666664</v>
      </c>
      <c r="BB906" t="s">
        <v>3931</v>
      </c>
      <c r="BC906">
        <v>2026</v>
      </c>
      <c r="BD906">
        <v>9</v>
      </c>
      <c r="BE906">
        <v>7</v>
      </c>
      <c r="BF906" s="6">
        <f t="shared" si="42"/>
        <v>46272</v>
      </c>
      <c r="BG906">
        <f t="shared" si="43"/>
        <v>-0.29166666666424135</v>
      </c>
      <c r="BH906" t="str">
        <f t="shared" si="44"/>
        <v>COMPLY</v>
      </c>
      <c r="BI906" t="e">
        <f>VLOOKUP(H906,Sheet2!$A$1:$B$270,2,FALSE)</f>
        <v>#N/A</v>
      </c>
    </row>
    <row r="907" spans="1:61">
      <c r="A907">
        <v>906</v>
      </c>
      <c r="B907">
        <v>1002579296</v>
      </c>
      <c r="C907">
        <v>3</v>
      </c>
      <c r="D907" t="s">
        <v>51</v>
      </c>
      <c r="E907">
        <v>4</v>
      </c>
      <c r="F907" t="s">
        <v>234</v>
      </c>
      <c r="G907" t="s">
        <v>562</v>
      </c>
      <c r="H907" t="s">
        <v>2477</v>
      </c>
      <c r="I907" t="s">
        <v>212</v>
      </c>
      <c r="J907" t="s">
        <v>213</v>
      </c>
      <c r="K907" t="s">
        <v>149</v>
      </c>
      <c r="L907" t="s">
        <v>214</v>
      </c>
      <c r="M907" t="s">
        <v>76</v>
      </c>
      <c r="N907" t="s">
        <v>215</v>
      </c>
      <c r="O907" s="57">
        <v>46274.662453703706</v>
      </c>
      <c r="P907" s="57">
        <v>46275.6952662037</v>
      </c>
      <c r="Q907">
        <v>69387130</v>
      </c>
      <c r="S907">
        <v>146528602037</v>
      </c>
      <c r="T907" t="s">
        <v>5843</v>
      </c>
      <c r="U907" t="s">
        <v>5844</v>
      </c>
      <c r="V907" t="s">
        <v>5845</v>
      </c>
      <c r="Z907">
        <v>110.745863</v>
      </c>
      <c r="AA907">
        <v>-7.5384820000000001</v>
      </c>
      <c r="AB907" t="s">
        <v>5846</v>
      </c>
      <c r="AC907" t="s">
        <v>236</v>
      </c>
      <c r="AL907" t="s">
        <v>217</v>
      </c>
      <c r="AM907" t="s">
        <v>5847</v>
      </c>
      <c r="AN907" t="s">
        <v>6</v>
      </c>
      <c r="AO907" s="57">
        <v>46274.663506944446</v>
      </c>
      <c r="AP907" s="57">
        <v>46275.625</v>
      </c>
      <c r="AR907" t="s">
        <v>218</v>
      </c>
      <c r="AS907" t="s">
        <v>2483</v>
      </c>
      <c r="AT907" t="s">
        <v>230</v>
      </c>
      <c r="AU907">
        <v>20260910</v>
      </c>
      <c r="AV907" t="s">
        <v>221</v>
      </c>
      <c r="AW907" t="s">
        <v>885</v>
      </c>
      <c r="AX907" t="s">
        <v>222</v>
      </c>
      <c r="BA907" s="57">
        <v>46275.625</v>
      </c>
      <c r="BB907" t="s">
        <v>5847</v>
      </c>
      <c r="BC907">
        <v>2026</v>
      </c>
      <c r="BD907">
        <v>9</v>
      </c>
      <c r="BE907">
        <v>10</v>
      </c>
      <c r="BF907" s="6">
        <f t="shared" si="42"/>
        <v>46275</v>
      </c>
      <c r="BG907">
        <f t="shared" si="43"/>
        <v>-0.625</v>
      </c>
      <c r="BH907" t="str">
        <f t="shared" si="44"/>
        <v>COMPLY</v>
      </c>
      <c r="BI907" t="e">
        <f>VLOOKUP(H907,Sheet2!$A$1:$B$270,2,FALSE)</f>
        <v>#N/A</v>
      </c>
    </row>
    <row r="908" spans="1:61">
      <c r="A908">
        <v>907</v>
      </c>
      <c r="B908">
        <v>1002582382</v>
      </c>
      <c r="C908">
        <v>3</v>
      </c>
      <c r="D908" t="s">
        <v>51</v>
      </c>
      <c r="E908">
        <v>4</v>
      </c>
      <c r="F908" t="s">
        <v>234</v>
      </c>
      <c r="G908" t="s">
        <v>562</v>
      </c>
      <c r="H908" t="s">
        <v>2477</v>
      </c>
      <c r="I908" t="s">
        <v>212</v>
      </c>
      <c r="J908" t="s">
        <v>213</v>
      </c>
      <c r="K908" t="s">
        <v>149</v>
      </c>
      <c r="L908" t="s">
        <v>214</v>
      </c>
      <c r="M908" t="s">
        <v>76</v>
      </c>
      <c r="N908" t="s">
        <v>215</v>
      </c>
      <c r="O908" s="57">
        <v>46276.481203703705</v>
      </c>
      <c r="P908" s="57">
        <v>46278.837743055556</v>
      </c>
      <c r="Q908">
        <v>69388261</v>
      </c>
      <c r="S908">
        <v>142505113364</v>
      </c>
      <c r="T908" t="s">
        <v>8462</v>
      </c>
      <c r="U908" t="s">
        <v>8463</v>
      </c>
      <c r="V908" t="s">
        <v>8464</v>
      </c>
      <c r="Z908">
        <v>110.74590600000001</v>
      </c>
      <c r="AA908">
        <v>-7.5007550999999903</v>
      </c>
      <c r="AB908" t="s">
        <v>8465</v>
      </c>
      <c r="AC908" t="s">
        <v>236</v>
      </c>
      <c r="AL908" t="s">
        <v>217</v>
      </c>
      <c r="AM908" t="s">
        <v>7669</v>
      </c>
      <c r="AN908" t="s">
        <v>6</v>
      </c>
      <c r="AO908" s="57">
        <v>46335.486041666663</v>
      </c>
      <c r="AP908" s="57">
        <v>46277.333333333336</v>
      </c>
      <c r="AQ908" t="s">
        <v>2155</v>
      </c>
      <c r="AR908" t="s">
        <v>218</v>
      </c>
      <c r="AS908" t="s">
        <v>2483</v>
      </c>
      <c r="AT908" t="s">
        <v>230</v>
      </c>
      <c r="AU908">
        <v>20260913</v>
      </c>
      <c r="AV908" t="s">
        <v>221</v>
      </c>
      <c r="AW908" t="s">
        <v>882</v>
      </c>
      <c r="AX908" t="s">
        <v>222</v>
      </c>
      <c r="BA908" s="57">
        <v>46277.333333333336</v>
      </c>
      <c r="BB908" t="s">
        <v>7669</v>
      </c>
      <c r="BC908">
        <v>2026</v>
      </c>
      <c r="BD908">
        <v>9</v>
      </c>
      <c r="BE908">
        <v>13</v>
      </c>
      <c r="BF908" s="6">
        <f t="shared" si="42"/>
        <v>46278</v>
      </c>
      <c r="BG908">
        <f t="shared" si="43"/>
        <v>0.66666666666424135</v>
      </c>
      <c r="BH908" t="str">
        <f t="shared" si="44"/>
        <v>COMPLY</v>
      </c>
      <c r="BI908" t="e">
        <f>VLOOKUP(H908,Sheet2!$A$1:$B$270,2,FALSE)</f>
        <v>#N/A</v>
      </c>
    </row>
    <row r="909" spans="1:61">
      <c r="A909">
        <v>908</v>
      </c>
      <c r="B909">
        <v>1002585678</v>
      </c>
      <c r="C909">
        <v>3</v>
      </c>
      <c r="D909" t="s">
        <v>51</v>
      </c>
      <c r="E909">
        <v>4</v>
      </c>
      <c r="F909" t="s">
        <v>234</v>
      </c>
      <c r="G909" t="s">
        <v>562</v>
      </c>
      <c r="H909" t="s">
        <v>2477</v>
      </c>
      <c r="I909" t="s">
        <v>212</v>
      </c>
      <c r="J909" t="s">
        <v>213</v>
      </c>
      <c r="K909" t="s">
        <v>149</v>
      </c>
      <c r="M909" t="s">
        <v>76</v>
      </c>
      <c r="N909" t="s">
        <v>215</v>
      </c>
      <c r="O909" s="57">
        <v>46279.417615740742</v>
      </c>
      <c r="P909" s="57">
        <v>46280.552916666667</v>
      </c>
      <c r="Q909">
        <v>69389601</v>
      </c>
      <c r="S909">
        <v>146528600161</v>
      </c>
      <c r="T909" t="s">
        <v>6410</v>
      </c>
      <c r="U909" t="s">
        <v>8466</v>
      </c>
      <c r="V909" t="s">
        <v>8467</v>
      </c>
      <c r="Z909">
        <v>110.74173077391499</v>
      </c>
      <c r="AA909">
        <v>-7.5225648415619304</v>
      </c>
      <c r="AB909" t="s">
        <v>8468</v>
      </c>
      <c r="AC909" t="s">
        <v>225</v>
      </c>
      <c r="AL909" t="s">
        <v>217</v>
      </c>
      <c r="AM909" t="s">
        <v>8469</v>
      </c>
      <c r="AN909" t="s">
        <v>6</v>
      </c>
      <c r="AO909" t="s">
        <v>7334</v>
      </c>
      <c r="AP909" s="57">
        <v>46280.458333333336</v>
      </c>
      <c r="AR909" t="s">
        <v>218</v>
      </c>
      <c r="AS909" t="s">
        <v>2483</v>
      </c>
      <c r="AT909" t="s">
        <v>230</v>
      </c>
      <c r="AU909">
        <v>20260915</v>
      </c>
      <c r="AV909" t="s">
        <v>221</v>
      </c>
      <c r="AW909" t="s">
        <v>545</v>
      </c>
      <c r="AX909" t="s">
        <v>222</v>
      </c>
      <c r="BA909" s="57">
        <v>46280.458333333336</v>
      </c>
      <c r="BB909" t="s">
        <v>8469</v>
      </c>
      <c r="BC909">
        <v>2026</v>
      </c>
      <c r="BD909">
        <v>9</v>
      </c>
      <c r="BE909">
        <v>15</v>
      </c>
      <c r="BF909" s="6">
        <f t="shared" si="42"/>
        <v>46280</v>
      </c>
      <c r="BG909">
        <f t="shared" si="43"/>
        <v>-0.45833333333575865</v>
      </c>
      <c r="BH909" t="str">
        <f t="shared" si="44"/>
        <v>COMPLY</v>
      </c>
      <c r="BI909" t="e">
        <f>VLOOKUP(H909,Sheet2!$A$1:$B$270,2,FALSE)</f>
        <v>#N/A</v>
      </c>
    </row>
    <row r="910" spans="1:61">
      <c r="A910">
        <v>909</v>
      </c>
      <c r="B910">
        <v>1002569885</v>
      </c>
      <c r="C910">
        <v>3</v>
      </c>
      <c r="D910" t="s">
        <v>51</v>
      </c>
      <c r="E910">
        <v>4</v>
      </c>
      <c r="F910" t="s">
        <v>234</v>
      </c>
      <c r="G910" t="s">
        <v>562</v>
      </c>
      <c r="H910" t="s">
        <v>2477</v>
      </c>
      <c r="I910" t="s">
        <v>212</v>
      </c>
      <c r="J910" t="s">
        <v>213</v>
      </c>
      <c r="K910" t="s">
        <v>149</v>
      </c>
      <c r="L910" t="s">
        <v>214</v>
      </c>
      <c r="M910" t="s">
        <v>2154</v>
      </c>
      <c r="N910" t="s">
        <v>215</v>
      </c>
      <c r="O910" s="57">
        <v>46268.583993055552</v>
      </c>
      <c r="P910" s="57">
        <v>46272.445011574076</v>
      </c>
      <c r="Q910">
        <v>69383202</v>
      </c>
      <c r="S910">
        <v>146528600657</v>
      </c>
      <c r="T910" t="s">
        <v>2478</v>
      </c>
      <c r="U910" t="s">
        <v>2479</v>
      </c>
      <c r="V910" t="s">
        <v>2480</v>
      </c>
      <c r="Z910">
        <v>110.73686499999999</v>
      </c>
      <c r="AA910">
        <v>-7.5595179999999997</v>
      </c>
      <c r="AB910" t="s">
        <v>2481</v>
      </c>
      <c r="AC910" t="s">
        <v>236</v>
      </c>
      <c r="AL910" t="s">
        <v>217</v>
      </c>
      <c r="AM910" t="s">
        <v>2482</v>
      </c>
      <c r="AN910" t="s">
        <v>6</v>
      </c>
      <c r="AO910" s="57">
        <v>46090.590648148151</v>
      </c>
      <c r="AP910" s="57">
        <v>46269.541666666664</v>
      </c>
      <c r="AQ910" t="s">
        <v>2155</v>
      </c>
      <c r="AR910" t="s">
        <v>14</v>
      </c>
      <c r="AS910" t="s">
        <v>2483</v>
      </c>
      <c r="AT910" t="s">
        <v>230</v>
      </c>
      <c r="AV910" t="s">
        <v>5573</v>
      </c>
      <c r="AW910" t="s">
        <v>919</v>
      </c>
      <c r="AX910" t="s">
        <v>222</v>
      </c>
      <c r="BA910" s="57">
        <v>46269.541666666664</v>
      </c>
      <c r="BB910" t="s">
        <v>2482</v>
      </c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:61">
      <c r="A911">
        <v>910</v>
      </c>
      <c r="B911">
        <v>1002577889</v>
      </c>
      <c r="C911">
        <v>3</v>
      </c>
      <c r="D911" t="s">
        <v>51</v>
      </c>
      <c r="E911">
        <v>4</v>
      </c>
      <c r="F911" t="s">
        <v>234</v>
      </c>
      <c r="G911" t="s">
        <v>562</v>
      </c>
      <c r="H911" t="s">
        <v>2477</v>
      </c>
      <c r="I911" t="s">
        <v>212</v>
      </c>
      <c r="J911" t="s">
        <v>213</v>
      </c>
      <c r="K911" t="s">
        <v>149</v>
      </c>
      <c r="M911" t="s">
        <v>224</v>
      </c>
      <c r="N911" t="s">
        <v>215</v>
      </c>
      <c r="O911" s="57">
        <v>46274.345104166663</v>
      </c>
      <c r="P911" s="57">
        <v>46276.477280092593</v>
      </c>
      <c r="Q911">
        <v>69386505</v>
      </c>
      <c r="S911">
        <v>146528602036</v>
      </c>
      <c r="T911" t="s">
        <v>3134</v>
      </c>
      <c r="U911" t="s">
        <v>3135</v>
      </c>
      <c r="V911" t="s">
        <v>6728</v>
      </c>
      <c r="Z911">
        <v>110.74509125081801</v>
      </c>
      <c r="AA911">
        <v>-7.5860393207763996</v>
      </c>
      <c r="AB911" t="s">
        <v>5735</v>
      </c>
      <c r="AC911" t="s">
        <v>285</v>
      </c>
      <c r="AL911" t="s">
        <v>217</v>
      </c>
      <c r="AM911" t="s">
        <v>6729</v>
      </c>
      <c r="AN911" t="s">
        <v>6</v>
      </c>
      <c r="AO911" s="57">
        <v>46274.350868055553</v>
      </c>
      <c r="AP911" s="57">
        <v>46276.458333333336</v>
      </c>
      <c r="AR911" t="s">
        <v>18</v>
      </c>
      <c r="AS911" t="s">
        <v>2483</v>
      </c>
      <c r="AT911" t="s">
        <v>230</v>
      </c>
      <c r="AV911" t="s">
        <v>226</v>
      </c>
      <c r="AW911" t="s">
        <v>545</v>
      </c>
      <c r="AX911" t="s">
        <v>222</v>
      </c>
      <c r="BA911" s="57">
        <v>46276.458333333336</v>
      </c>
      <c r="BB911" t="s">
        <v>6729</v>
      </c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:61">
      <c r="A912">
        <v>911</v>
      </c>
      <c r="B912">
        <v>1002575178</v>
      </c>
      <c r="C912">
        <v>3</v>
      </c>
      <c r="D912" t="s">
        <v>51</v>
      </c>
      <c r="E912">
        <v>4</v>
      </c>
      <c r="F912" t="s">
        <v>234</v>
      </c>
      <c r="G912" t="s">
        <v>562</v>
      </c>
      <c r="H912" t="s">
        <v>2477</v>
      </c>
      <c r="I912" t="s">
        <v>212</v>
      </c>
      <c r="J912" t="s">
        <v>213</v>
      </c>
      <c r="K912" t="s">
        <v>149</v>
      </c>
      <c r="M912" t="s">
        <v>235</v>
      </c>
      <c r="N912" t="s">
        <v>215</v>
      </c>
      <c r="O912" s="57">
        <v>46272.59851851852</v>
      </c>
      <c r="P912" s="57">
        <v>46276.916666666664</v>
      </c>
      <c r="Q912">
        <v>69385370</v>
      </c>
      <c r="S912">
        <v>146528601881</v>
      </c>
      <c r="T912" t="s">
        <v>3134</v>
      </c>
      <c r="U912" t="s">
        <v>3135</v>
      </c>
      <c r="Z912">
        <v>110.744845</v>
      </c>
      <c r="AA912">
        <v>-7.5857710000000003</v>
      </c>
      <c r="AB912" t="s">
        <v>3136</v>
      </c>
      <c r="AC912" t="s">
        <v>285</v>
      </c>
      <c r="AO912" s="57">
        <v>46212.600995370369</v>
      </c>
      <c r="AR912" t="s">
        <v>306</v>
      </c>
      <c r="AS912" t="s">
        <v>2483</v>
      </c>
      <c r="AT912" t="s">
        <v>230</v>
      </c>
      <c r="AV912" t="s">
        <v>3099</v>
      </c>
      <c r="AW912" t="s">
        <v>546</v>
      </c>
      <c r="AX912" t="s">
        <v>222</v>
      </c>
      <c r="AZ912" t="s">
        <v>3099</v>
      </c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:61">
      <c r="A913">
        <v>912</v>
      </c>
      <c r="B913">
        <v>1002580486</v>
      </c>
      <c r="C913">
        <v>3</v>
      </c>
      <c r="D913" t="s">
        <v>51</v>
      </c>
      <c r="E913">
        <v>4</v>
      </c>
      <c r="F913" t="s">
        <v>234</v>
      </c>
      <c r="G913" t="s">
        <v>562</v>
      </c>
      <c r="H913" t="s">
        <v>2477</v>
      </c>
      <c r="I913" t="s">
        <v>212</v>
      </c>
      <c r="J913" t="s">
        <v>213</v>
      </c>
      <c r="K913" t="s">
        <v>149</v>
      </c>
      <c r="M913" t="s">
        <v>235</v>
      </c>
      <c r="N913" t="s">
        <v>215</v>
      </c>
      <c r="O913" s="57">
        <v>46275.486967592595</v>
      </c>
      <c r="P913" s="57">
        <v>46279.682743055557</v>
      </c>
      <c r="Q913">
        <v>69387570</v>
      </c>
      <c r="S913">
        <v>146528602039</v>
      </c>
      <c r="T913" t="s">
        <v>6410</v>
      </c>
      <c r="U913" t="s">
        <v>6411</v>
      </c>
      <c r="Z913">
        <v>110.74128895998</v>
      </c>
      <c r="AA913">
        <v>-7.5216540800252503</v>
      </c>
      <c r="AB913" t="s">
        <v>6412</v>
      </c>
      <c r="AC913" t="s">
        <v>225</v>
      </c>
      <c r="AO913" s="57">
        <v>46304.49658564815</v>
      </c>
      <c r="AR913" t="s">
        <v>306</v>
      </c>
      <c r="AS913" t="s">
        <v>2483</v>
      </c>
      <c r="AT913" t="s">
        <v>230</v>
      </c>
      <c r="AV913" t="s">
        <v>3055</v>
      </c>
      <c r="AW913" t="s">
        <v>545</v>
      </c>
      <c r="AX913" t="s">
        <v>222</v>
      </c>
      <c r="AZ913" t="s">
        <v>3055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:61">
      <c r="A914">
        <v>913</v>
      </c>
      <c r="B914">
        <v>1002589836</v>
      </c>
      <c r="C914">
        <v>3</v>
      </c>
      <c r="D914" t="s">
        <v>51</v>
      </c>
      <c r="E914">
        <v>4</v>
      </c>
      <c r="F914" t="s">
        <v>234</v>
      </c>
      <c r="G914" t="s">
        <v>562</v>
      </c>
      <c r="H914" t="s">
        <v>5922</v>
      </c>
      <c r="I914" t="s">
        <v>212</v>
      </c>
      <c r="J914" t="s">
        <v>213</v>
      </c>
      <c r="K914" t="s">
        <v>149</v>
      </c>
      <c r="L914" t="s">
        <v>214</v>
      </c>
      <c r="M914" t="s">
        <v>256</v>
      </c>
      <c r="N914" t="s">
        <v>215</v>
      </c>
      <c r="O914" s="57">
        <v>46280.672847222224</v>
      </c>
      <c r="P914" s="57">
        <v>46281.512291666666</v>
      </c>
      <c r="Q914">
        <v>69390979</v>
      </c>
      <c r="S914">
        <v>146527612065</v>
      </c>
      <c r="T914" t="s">
        <v>8470</v>
      </c>
      <c r="U914" t="s">
        <v>8471</v>
      </c>
      <c r="V914" t="s">
        <v>8472</v>
      </c>
      <c r="Z914">
        <v>110.79321095872299</v>
      </c>
      <c r="AA914">
        <v>-7.6027008799511897</v>
      </c>
      <c r="AB914" t="s">
        <v>8473</v>
      </c>
      <c r="AC914" t="s">
        <v>236</v>
      </c>
      <c r="AL914" t="s">
        <v>217</v>
      </c>
      <c r="AM914" t="s">
        <v>8474</v>
      </c>
      <c r="AN914" t="s">
        <v>6</v>
      </c>
      <c r="AO914" t="s">
        <v>7874</v>
      </c>
      <c r="AP914" s="57">
        <v>46281.625</v>
      </c>
      <c r="AR914" t="s">
        <v>257</v>
      </c>
      <c r="AS914" t="s">
        <v>219</v>
      </c>
      <c r="AT914" t="s">
        <v>230</v>
      </c>
      <c r="AV914" t="s">
        <v>258</v>
      </c>
      <c r="AW914" t="s">
        <v>7540</v>
      </c>
      <c r="AX914" t="s">
        <v>222</v>
      </c>
      <c r="BA914" s="57">
        <v>46281.625</v>
      </c>
      <c r="BB914" t="s">
        <v>8474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:61">
      <c r="A915">
        <v>914</v>
      </c>
      <c r="B915">
        <v>1002579098</v>
      </c>
      <c r="C915">
        <v>3</v>
      </c>
      <c r="D915" t="s">
        <v>51</v>
      </c>
      <c r="E915">
        <v>4</v>
      </c>
      <c r="F915" t="s">
        <v>234</v>
      </c>
      <c r="G915" t="s">
        <v>562</v>
      </c>
      <c r="H915" t="s">
        <v>5922</v>
      </c>
      <c r="I915" t="s">
        <v>212</v>
      </c>
      <c r="J915" t="s">
        <v>213</v>
      </c>
      <c r="K915" t="s">
        <v>149</v>
      </c>
      <c r="M915" t="s">
        <v>239</v>
      </c>
      <c r="N915" t="s">
        <v>215</v>
      </c>
      <c r="O915" s="57">
        <v>46274.62158564815</v>
      </c>
      <c r="P915" s="57">
        <v>46281.477847222224</v>
      </c>
      <c r="Q915">
        <v>69387055</v>
      </c>
      <c r="S915">
        <v>146527612049</v>
      </c>
      <c r="T915" t="s">
        <v>8475</v>
      </c>
      <c r="U915" t="s">
        <v>5923</v>
      </c>
      <c r="V915" t="s">
        <v>8476</v>
      </c>
      <c r="Z915">
        <v>110.80215556510301</v>
      </c>
      <c r="AA915">
        <v>-7.6081726195934003</v>
      </c>
      <c r="AB915" t="s">
        <v>5924</v>
      </c>
      <c r="AC915" t="s">
        <v>225</v>
      </c>
      <c r="AL915" t="s">
        <v>217</v>
      </c>
      <c r="AM915" t="s">
        <v>8477</v>
      </c>
      <c r="AN915" t="s">
        <v>6</v>
      </c>
      <c r="AO915" s="57">
        <v>46274.631886574076</v>
      </c>
      <c r="AP915" s="57">
        <v>46282.333333333336</v>
      </c>
      <c r="AR915" t="s">
        <v>240</v>
      </c>
      <c r="AS915" t="s">
        <v>219</v>
      </c>
      <c r="AT915" t="s">
        <v>230</v>
      </c>
      <c r="AV915" t="s">
        <v>239</v>
      </c>
      <c r="AW915" t="s">
        <v>545</v>
      </c>
      <c r="AX915" t="s">
        <v>222</v>
      </c>
      <c r="BA915" s="57">
        <v>46282.333333333336</v>
      </c>
      <c r="BB915" t="s">
        <v>8477</v>
      </c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:61">
      <c r="A916">
        <v>915</v>
      </c>
      <c r="B916">
        <v>1002570948</v>
      </c>
      <c r="C916">
        <v>3</v>
      </c>
      <c r="D916" t="s">
        <v>51</v>
      </c>
      <c r="E916">
        <v>4</v>
      </c>
      <c r="F916" t="s">
        <v>234</v>
      </c>
      <c r="G916" t="s">
        <v>562</v>
      </c>
      <c r="H916" t="s">
        <v>5014</v>
      </c>
      <c r="I916" t="s">
        <v>212</v>
      </c>
      <c r="J916" t="s">
        <v>213</v>
      </c>
      <c r="K916" t="s">
        <v>149</v>
      </c>
      <c r="L916" t="s">
        <v>214</v>
      </c>
      <c r="M916" t="s">
        <v>76</v>
      </c>
      <c r="N916" t="s">
        <v>215</v>
      </c>
      <c r="O916" s="57">
        <v>46269.392314814817</v>
      </c>
      <c r="P916" s="57">
        <v>46270.303414351853</v>
      </c>
      <c r="Q916">
        <v>69383592</v>
      </c>
      <c r="S916">
        <v>143555101733</v>
      </c>
      <c r="T916" t="s">
        <v>5015</v>
      </c>
      <c r="U916" t="s">
        <v>5016</v>
      </c>
      <c r="V916" t="s">
        <v>5017</v>
      </c>
      <c r="Z916">
        <v>110.8387942</v>
      </c>
      <c r="AA916">
        <v>-7.6711922000000001</v>
      </c>
      <c r="AB916" t="s">
        <v>5018</v>
      </c>
      <c r="AC916" t="s">
        <v>236</v>
      </c>
      <c r="AL916" t="s">
        <v>217</v>
      </c>
      <c r="AM916" t="s">
        <v>5019</v>
      </c>
      <c r="AN916" t="s">
        <v>6</v>
      </c>
      <c r="AO916" s="57">
        <v>46121.402731481481</v>
      </c>
      <c r="AP916" s="57">
        <v>46270.333333333336</v>
      </c>
      <c r="AR916" t="s">
        <v>218</v>
      </c>
      <c r="AS916" t="s">
        <v>5020</v>
      </c>
      <c r="AT916" t="s">
        <v>230</v>
      </c>
      <c r="AU916">
        <v>20260905</v>
      </c>
      <c r="AV916" t="s">
        <v>221</v>
      </c>
      <c r="AW916" t="s">
        <v>889</v>
      </c>
      <c r="AX916" t="s">
        <v>222</v>
      </c>
      <c r="BA916" s="57">
        <v>46270.333333333336</v>
      </c>
      <c r="BB916" t="s">
        <v>5019</v>
      </c>
      <c r="BC916">
        <v>2026</v>
      </c>
      <c r="BD916">
        <v>9</v>
      </c>
      <c r="BE916">
        <v>5</v>
      </c>
      <c r="BF916" s="6">
        <f t="shared" si="42"/>
        <v>46270</v>
      </c>
      <c r="BG916">
        <f t="shared" si="43"/>
        <v>-0.33333333333575865</v>
      </c>
      <c r="BH916" t="str">
        <f t="shared" si="44"/>
        <v>COMPLY</v>
      </c>
      <c r="BI916" t="e">
        <f>VLOOKUP(H916,Sheet2!$A$1:$B$270,2,FALSE)</f>
        <v>#N/A</v>
      </c>
    </row>
    <row r="917" spans="1:61">
      <c r="A917">
        <v>916</v>
      </c>
      <c r="B917">
        <v>1002568199</v>
      </c>
      <c r="C917">
        <v>3</v>
      </c>
      <c r="D917" t="s">
        <v>51</v>
      </c>
      <c r="E917">
        <v>4</v>
      </c>
      <c r="F917" t="s">
        <v>269</v>
      </c>
      <c r="G917" t="s">
        <v>1925</v>
      </c>
      <c r="H917" t="s">
        <v>1926</v>
      </c>
      <c r="I917" t="s">
        <v>212</v>
      </c>
      <c r="J917" t="s">
        <v>213</v>
      </c>
      <c r="K917" t="s">
        <v>149</v>
      </c>
      <c r="M917" t="s">
        <v>76</v>
      </c>
      <c r="N917" t="s">
        <v>215</v>
      </c>
      <c r="O917" s="57">
        <v>46267.659432870372</v>
      </c>
      <c r="P917" s="57">
        <v>46267.810370370367</v>
      </c>
      <c r="Q917">
        <v>69380564</v>
      </c>
      <c r="S917">
        <v>141569115883</v>
      </c>
      <c r="T917" t="s">
        <v>1964</v>
      </c>
      <c r="U917" t="s">
        <v>1965</v>
      </c>
      <c r="V917" t="s">
        <v>1966</v>
      </c>
      <c r="Z917">
        <v>111.529802027716</v>
      </c>
      <c r="AA917">
        <v>-6.9287640064710496</v>
      </c>
      <c r="AB917" t="s">
        <v>1967</v>
      </c>
      <c r="AC917" t="s">
        <v>285</v>
      </c>
      <c r="AL917" t="s">
        <v>217</v>
      </c>
      <c r="AM917" t="s">
        <v>1968</v>
      </c>
      <c r="AN917" t="s">
        <v>6</v>
      </c>
      <c r="AO917" s="57">
        <v>46062.663159722222</v>
      </c>
      <c r="AR917" t="s">
        <v>218</v>
      </c>
      <c r="AS917" t="s">
        <v>219</v>
      </c>
      <c r="AT917" t="s">
        <v>230</v>
      </c>
      <c r="AU917">
        <v>20260902</v>
      </c>
      <c r="AV917" t="s">
        <v>221</v>
      </c>
      <c r="AW917" t="s">
        <v>545</v>
      </c>
      <c r="AX917" t="s">
        <v>222</v>
      </c>
      <c r="BA917" s="57">
        <v>46267.291666666664</v>
      </c>
      <c r="BB917" t="s">
        <v>1968</v>
      </c>
      <c r="BC917">
        <v>2026</v>
      </c>
      <c r="BD917">
        <v>9</v>
      </c>
      <c r="BE917">
        <v>2</v>
      </c>
      <c r="BF917" s="6">
        <f t="shared" si="42"/>
        <v>46267</v>
      </c>
      <c r="BG917">
        <f t="shared" si="43"/>
        <v>-0.29166666666424135</v>
      </c>
      <c r="BH917" t="str">
        <f t="shared" si="44"/>
        <v>COMPLY</v>
      </c>
      <c r="BI917" t="e">
        <f>VLOOKUP(H917,Sheet2!$A$1:$B$270,2,FALSE)</f>
        <v>#N/A</v>
      </c>
    </row>
    <row r="918" spans="1:61">
      <c r="A918">
        <v>917</v>
      </c>
      <c r="B918">
        <v>1002567302</v>
      </c>
      <c r="C918">
        <v>3</v>
      </c>
      <c r="D918" t="s">
        <v>51</v>
      </c>
      <c r="E918">
        <v>4</v>
      </c>
      <c r="F918" t="s">
        <v>269</v>
      </c>
      <c r="G918" t="s">
        <v>1925</v>
      </c>
      <c r="H918" t="s">
        <v>1926</v>
      </c>
      <c r="I918" t="s">
        <v>212</v>
      </c>
      <c r="J918" t="s">
        <v>213</v>
      </c>
      <c r="K918" t="s">
        <v>149</v>
      </c>
      <c r="M918" t="s">
        <v>76</v>
      </c>
      <c r="N918" t="s">
        <v>215</v>
      </c>
      <c r="O918" s="57">
        <v>46267.480787037035</v>
      </c>
      <c r="P918" s="57">
        <v>46267.802986111114</v>
      </c>
      <c r="Q918">
        <v>69380377</v>
      </c>
      <c r="S918">
        <v>141569115880</v>
      </c>
      <c r="T918" t="s">
        <v>1927</v>
      </c>
      <c r="U918" t="s">
        <v>1928</v>
      </c>
      <c r="V918" t="s">
        <v>1929</v>
      </c>
      <c r="Z918">
        <v>111.39656453359601</v>
      </c>
      <c r="AA918">
        <v>-6.9893009518497502</v>
      </c>
      <c r="AB918" t="s">
        <v>1930</v>
      </c>
      <c r="AC918" t="s">
        <v>285</v>
      </c>
      <c r="AL918" t="s">
        <v>217</v>
      </c>
      <c r="AM918" t="s">
        <v>1931</v>
      </c>
      <c r="AN918" t="s">
        <v>6</v>
      </c>
      <c r="AO918" s="57">
        <v>46062.486145833333</v>
      </c>
      <c r="AR918" t="s">
        <v>218</v>
      </c>
      <c r="AS918" t="s">
        <v>219</v>
      </c>
      <c r="AT918" t="s">
        <v>230</v>
      </c>
      <c r="AU918">
        <v>20260902</v>
      </c>
      <c r="AV918" t="s">
        <v>221</v>
      </c>
      <c r="AW918" t="s">
        <v>545</v>
      </c>
      <c r="AX918" t="s">
        <v>222</v>
      </c>
      <c r="BA918" s="57">
        <v>46267.291666666664</v>
      </c>
      <c r="BB918" t="s">
        <v>1931</v>
      </c>
      <c r="BC918">
        <v>2026</v>
      </c>
      <c r="BD918">
        <v>9</v>
      </c>
      <c r="BE918">
        <v>2</v>
      </c>
      <c r="BF918" s="6">
        <f t="shared" si="42"/>
        <v>46267</v>
      </c>
      <c r="BG918">
        <f t="shared" si="43"/>
        <v>-0.29166666666424135</v>
      </c>
      <c r="BH918" t="str">
        <f t="shared" si="44"/>
        <v>COMPLY</v>
      </c>
      <c r="BI918" t="e">
        <f>VLOOKUP(H918,Sheet2!$A$1:$B$270,2,FALSE)</f>
        <v>#N/A</v>
      </c>
    </row>
    <row r="919" spans="1:61">
      <c r="A919">
        <v>918</v>
      </c>
      <c r="B919">
        <v>1002572029</v>
      </c>
      <c r="C919">
        <v>3</v>
      </c>
      <c r="D919" t="s">
        <v>51</v>
      </c>
      <c r="E919">
        <v>4</v>
      </c>
      <c r="F919" t="s">
        <v>269</v>
      </c>
      <c r="G919" t="s">
        <v>1925</v>
      </c>
      <c r="H919" t="s">
        <v>1926</v>
      </c>
      <c r="I919" t="s">
        <v>212</v>
      </c>
      <c r="J919" t="s">
        <v>213</v>
      </c>
      <c r="K919" t="s">
        <v>149</v>
      </c>
      <c r="L919" t="s">
        <v>214</v>
      </c>
      <c r="M919" t="s">
        <v>76</v>
      </c>
      <c r="N919" t="s">
        <v>215</v>
      </c>
      <c r="O919" s="57">
        <v>46269.623564814814</v>
      </c>
      <c r="P919" s="57">
        <v>46270.593611111108</v>
      </c>
      <c r="Q919">
        <v>69384015</v>
      </c>
      <c r="S919">
        <v>141569115892</v>
      </c>
      <c r="T919" t="s">
        <v>4836</v>
      </c>
      <c r="U919" t="s">
        <v>4837</v>
      </c>
      <c r="V919" t="s">
        <v>4838</v>
      </c>
      <c r="Z919">
        <v>111.42189399999999</v>
      </c>
      <c r="AA919">
        <v>-6.9702130000000002</v>
      </c>
      <c r="AB919" t="s">
        <v>4839</v>
      </c>
      <c r="AC919" t="s">
        <v>236</v>
      </c>
      <c r="AL919" t="s">
        <v>217</v>
      </c>
      <c r="AM919" t="s">
        <v>4840</v>
      </c>
      <c r="AN919" t="s">
        <v>6</v>
      </c>
      <c r="AO919" s="57">
        <v>46121.632037037038</v>
      </c>
      <c r="AP919" s="57">
        <v>46270.541666666664</v>
      </c>
      <c r="AR919" t="s">
        <v>218</v>
      </c>
      <c r="AS919" t="s">
        <v>219</v>
      </c>
      <c r="AT919" t="s">
        <v>230</v>
      </c>
      <c r="AU919">
        <v>20260905</v>
      </c>
      <c r="AV919" t="s">
        <v>221</v>
      </c>
      <c r="AW919" t="s">
        <v>537</v>
      </c>
      <c r="AX919" t="s">
        <v>222</v>
      </c>
      <c r="BA919" s="57">
        <v>46270.541666666664</v>
      </c>
      <c r="BB919" t="s">
        <v>4840</v>
      </c>
      <c r="BC919">
        <v>2026</v>
      </c>
      <c r="BD919">
        <v>9</v>
      </c>
      <c r="BE919">
        <v>5</v>
      </c>
      <c r="BF919" s="6">
        <f t="shared" si="42"/>
        <v>46270</v>
      </c>
      <c r="BG919">
        <f t="shared" si="43"/>
        <v>-0.54166666666424135</v>
      </c>
      <c r="BH919" t="str">
        <f t="shared" si="44"/>
        <v>COMPLY</v>
      </c>
      <c r="BI919" t="e">
        <f>VLOOKUP(H919,Sheet2!$A$1:$B$270,2,FALSE)</f>
        <v>#N/A</v>
      </c>
    </row>
    <row r="920" spans="1:61">
      <c r="A920">
        <v>919</v>
      </c>
      <c r="B920">
        <v>1002573331</v>
      </c>
      <c r="C920">
        <v>3</v>
      </c>
      <c r="D920" t="s">
        <v>51</v>
      </c>
      <c r="E920">
        <v>4</v>
      </c>
      <c r="F920" t="s">
        <v>269</v>
      </c>
      <c r="G920" t="s">
        <v>1925</v>
      </c>
      <c r="H920" t="s">
        <v>1926</v>
      </c>
      <c r="I920" t="s">
        <v>212</v>
      </c>
      <c r="J920" t="s">
        <v>213</v>
      </c>
      <c r="K920" t="s">
        <v>149</v>
      </c>
      <c r="L920" t="s">
        <v>214</v>
      </c>
      <c r="M920" t="s">
        <v>76</v>
      </c>
      <c r="N920" t="s">
        <v>215</v>
      </c>
      <c r="O920" s="57">
        <v>46270.6874537037</v>
      </c>
      <c r="P920" s="57">
        <v>46271.635428240741</v>
      </c>
      <c r="Q920">
        <v>69384619</v>
      </c>
      <c r="S920">
        <v>141569115903</v>
      </c>
      <c r="T920" t="s">
        <v>4631</v>
      </c>
      <c r="U920" t="s">
        <v>4632</v>
      </c>
      <c r="V920" t="s">
        <v>4633</v>
      </c>
      <c r="Z920">
        <v>111.458265525546</v>
      </c>
      <c r="AA920">
        <v>-6.9723824280884896</v>
      </c>
      <c r="AB920" t="s">
        <v>4634</v>
      </c>
      <c r="AC920" t="s">
        <v>236</v>
      </c>
      <c r="AL920" t="s">
        <v>217</v>
      </c>
      <c r="AM920" t="s">
        <v>4635</v>
      </c>
      <c r="AN920" t="s">
        <v>6</v>
      </c>
      <c r="AO920" s="57">
        <v>46151.69431712963</v>
      </c>
      <c r="AP920" s="57">
        <v>46271.541666666664</v>
      </c>
      <c r="AR920" t="s">
        <v>218</v>
      </c>
      <c r="AS920" t="s">
        <v>219</v>
      </c>
      <c r="AT920" t="s">
        <v>230</v>
      </c>
      <c r="AU920">
        <v>20260906</v>
      </c>
      <c r="AV920" t="s">
        <v>221</v>
      </c>
      <c r="AW920" t="s">
        <v>885</v>
      </c>
      <c r="AX920" t="s">
        <v>222</v>
      </c>
      <c r="BA920" s="57">
        <v>46271.541666666664</v>
      </c>
      <c r="BB920" t="s">
        <v>4635</v>
      </c>
      <c r="BC920">
        <v>2026</v>
      </c>
      <c r="BD920">
        <v>9</v>
      </c>
      <c r="BE920">
        <v>6</v>
      </c>
      <c r="BF920" s="6">
        <f t="shared" si="42"/>
        <v>46271</v>
      </c>
      <c r="BG920">
        <f t="shared" si="43"/>
        <v>-0.54166666666424135</v>
      </c>
      <c r="BH920" t="str">
        <f t="shared" si="44"/>
        <v>COMPLY</v>
      </c>
      <c r="BI920" t="e">
        <f>VLOOKUP(H920,Sheet2!$A$1:$B$270,2,FALSE)</f>
        <v>#N/A</v>
      </c>
    </row>
    <row r="921" spans="1:61">
      <c r="A921">
        <v>920</v>
      </c>
      <c r="B921">
        <v>1002584191</v>
      </c>
      <c r="C921">
        <v>3</v>
      </c>
      <c r="D921" t="s">
        <v>51</v>
      </c>
      <c r="E921">
        <v>4</v>
      </c>
      <c r="F921" t="s">
        <v>269</v>
      </c>
      <c r="G921" t="s">
        <v>1925</v>
      </c>
      <c r="H921" t="s">
        <v>1926</v>
      </c>
      <c r="I921" t="s">
        <v>212</v>
      </c>
      <c r="J921" t="s">
        <v>213</v>
      </c>
      <c r="K921" t="s">
        <v>149</v>
      </c>
      <c r="L921" t="s">
        <v>214</v>
      </c>
      <c r="M921" t="s">
        <v>256</v>
      </c>
      <c r="N921" t="s">
        <v>215</v>
      </c>
      <c r="O921" s="57">
        <v>46277.591597222221</v>
      </c>
      <c r="P921" s="57">
        <v>46281.466990740744</v>
      </c>
      <c r="Q921">
        <v>69389045</v>
      </c>
      <c r="S921">
        <v>141569115938</v>
      </c>
      <c r="T921" t="s">
        <v>8478</v>
      </c>
      <c r="U921" t="s">
        <v>8479</v>
      </c>
      <c r="V921" t="s">
        <v>8480</v>
      </c>
      <c r="Z921">
        <v>111.482364</v>
      </c>
      <c r="AA921">
        <v>-6.9866979999999996</v>
      </c>
      <c r="AB921" t="s">
        <v>8481</v>
      </c>
      <c r="AC921" t="s">
        <v>236</v>
      </c>
      <c r="AL921" t="s">
        <v>217</v>
      </c>
      <c r="AM921" t="s">
        <v>8482</v>
      </c>
      <c r="AN921" t="s">
        <v>6</v>
      </c>
      <c r="AO921" s="57">
        <v>46365.600729166668</v>
      </c>
      <c r="AP921" s="57">
        <v>46278.458333333336</v>
      </c>
      <c r="AR921" t="s">
        <v>257</v>
      </c>
      <c r="AS921" t="s">
        <v>219</v>
      </c>
      <c r="AT921" t="s">
        <v>230</v>
      </c>
      <c r="AV921" t="s">
        <v>258</v>
      </c>
      <c r="AW921" t="s">
        <v>7459</v>
      </c>
      <c r="AX921" t="s">
        <v>222</v>
      </c>
      <c r="BA921" s="57">
        <v>46278.458333333336</v>
      </c>
      <c r="BB921" t="s">
        <v>8482</v>
      </c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:61">
      <c r="A922">
        <v>921</v>
      </c>
      <c r="B922">
        <v>1002566565</v>
      </c>
      <c r="C922">
        <v>3</v>
      </c>
      <c r="D922" t="s">
        <v>51</v>
      </c>
      <c r="E922">
        <v>4</v>
      </c>
      <c r="F922" t="s">
        <v>269</v>
      </c>
      <c r="G922" t="s">
        <v>1925</v>
      </c>
      <c r="H922" t="s">
        <v>1938</v>
      </c>
      <c r="I922" t="s">
        <v>212</v>
      </c>
      <c r="J922" t="s">
        <v>213</v>
      </c>
      <c r="K922" t="s">
        <v>149</v>
      </c>
      <c r="L922" t="s">
        <v>214</v>
      </c>
      <c r="M922" t="s">
        <v>76</v>
      </c>
      <c r="N922" t="s">
        <v>215</v>
      </c>
      <c r="O922" s="57">
        <v>46267.310370370367</v>
      </c>
      <c r="P922" s="57">
        <v>46267.816770833335</v>
      </c>
      <c r="Q922">
        <v>69381905</v>
      </c>
      <c r="S922">
        <v>142552107736</v>
      </c>
      <c r="T922" t="s">
        <v>2039</v>
      </c>
      <c r="U922" t="s">
        <v>2040</v>
      </c>
      <c r="V922" t="s">
        <v>2041</v>
      </c>
      <c r="Z922">
        <v>111.60079039999999</v>
      </c>
      <c r="AA922">
        <v>-7.1406783999999996</v>
      </c>
      <c r="AB922" t="s">
        <v>2042</v>
      </c>
      <c r="AC922" t="s">
        <v>236</v>
      </c>
      <c r="AL922" t="s">
        <v>217</v>
      </c>
      <c r="AM922" t="s">
        <v>1874</v>
      </c>
      <c r="AN922" t="s">
        <v>6</v>
      </c>
      <c r="AO922" s="57">
        <v>46062.319363425922</v>
      </c>
      <c r="AP922" s="57">
        <v>46268.333333333336</v>
      </c>
      <c r="AR922" t="s">
        <v>218</v>
      </c>
      <c r="AS922" t="s">
        <v>1944</v>
      </c>
      <c r="AT922" t="s">
        <v>230</v>
      </c>
      <c r="AU922">
        <v>20260902</v>
      </c>
      <c r="AV922" t="s">
        <v>221</v>
      </c>
      <c r="AW922" t="s">
        <v>887</v>
      </c>
      <c r="AX922" t="s">
        <v>222</v>
      </c>
      <c r="BA922" s="57">
        <v>46268.333333333336</v>
      </c>
      <c r="BB922" t="s">
        <v>1874</v>
      </c>
      <c r="BC922">
        <v>2026</v>
      </c>
      <c r="BD922">
        <v>9</v>
      </c>
      <c r="BE922">
        <v>2</v>
      </c>
      <c r="BF922" s="6">
        <f t="shared" si="42"/>
        <v>46267</v>
      </c>
      <c r="BG922">
        <f t="shared" si="43"/>
        <v>-1.3333333333357587</v>
      </c>
      <c r="BH922" t="str">
        <f t="shared" si="44"/>
        <v>COMPLY</v>
      </c>
      <c r="BI922" t="e">
        <f>VLOOKUP(H922,Sheet2!$A$1:$B$270,2,FALSE)</f>
        <v>#N/A</v>
      </c>
    </row>
    <row r="923" spans="1:61">
      <c r="A923">
        <v>922</v>
      </c>
      <c r="B923">
        <v>1002567521</v>
      </c>
      <c r="C923">
        <v>3</v>
      </c>
      <c r="D923" t="s">
        <v>51</v>
      </c>
      <c r="E923">
        <v>4</v>
      </c>
      <c r="F923" t="s">
        <v>269</v>
      </c>
      <c r="G923" t="s">
        <v>1925</v>
      </c>
      <c r="H923" t="s">
        <v>1938</v>
      </c>
      <c r="I923" t="s">
        <v>212</v>
      </c>
      <c r="J923" t="s">
        <v>213</v>
      </c>
      <c r="K923" t="s">
        <v>149</v>
      </c>
      <c r="M923" t="s">
        <v>76</v>
      </c>
      <c r="N923" t="s">
        <v>215</v>
      </c>
      <c r="O923" s="57">
        <v>46267.537685185183</v>
      </c>
      <c r="P923" s="57">
        <v>46267.708124999997</v>
      </c>
      <c r="Q923">
        <v>69378799</v>
      </c>
      <c r="S923">
        <v>142552107738</v>
      </c>
      <c r="T923" t="s">
        <v>1939</v>
      </c>
      <c r="U923" t="s">
        <v>1940</v>
      </c>
      <c r="V923" t="s">
        <v>1941</v>
      </c>
      <c r="Z923">
        <v>111.583192</v>
      </c>
      <c r="AA923">
        <v>-7.1494498000000002</v>
      </c>
      <c r="AB923" t="s">
        <v>1942</v>
      </c>
      <c r="AC923" t="s">
        <v>285</v>
      </c>
      <c r="AL923" t="s">
        <v>217</v>
      </c>
      <c r="AM923" t="s">
        <v>1943</v>
      </c>
      <c r="AN923" t="s">
        <v>6</v>
      </c>
      <c r="AO923" s="57">
        <v>46062.53837962963</v>
      </c>
      <c r="AR923" t="s">
        <v>218</v>
      </c>
      <c r="AS923" t="s">
        <v>1944</v>
      </c>
      <c r="AT923" t="s">
        <v>230</v>
      </c>
      <c r="AU923">
        <v>20260902</v>
      </c>
      <c r="AV923" t="s">
        <v>221</v>
      </c>
      <c r="AW923" t="s">
        <v>545</v>
      </c>
      <c r="AX923" t="s">
        <v>222</v>
      </c>
      <c r="BA923" s="57">
        <v>46267.291666666664</v>
      </c>
      <c r="BB923" t="s">
        <v>1943</v>
      </c>
      <c r="BC923">
        <v>2026</v>
      </c>
      <c r="BD923">
        <v>9</v>
      </c>
      <c r="BE923">
        <v>2</v>
      </c>
      <c r="BF923" s="6">
        <f t="shared" si="42"/>
        <v>46267</v>
      </c>
      <c r="BG923">
        <f t="shared" si="43"/>
        <v>-0.29166666666424135</v>
      </c>
      <c r="BH923" t="str">
        <f t="shared" si="44"/>
        <v>COMPLY</v>
      </c>
      <c r="BI923" t="e">
        <f>VLOOKUP(H923,Sheet2!$A$1:$B$270,2,FALSE)</f>
        <v>#N/A</v>
      </c>
    </row>
    <row r="924" spans="1:61">
      <c r="A924">
        <v>923</v>
      </c>
      <c r="B924">
        <v>1002573570</v>
      </c>
      <c r="C924">
        <v>3</v>
      </c>
      <c r="D924" t="s">
        <v>51</v>
      </c>
      <c r="E924">
        <v>4</v>
      </c>
      <c r="F924" t="s">
        <v>269</v>
      </c>
      <c r="G924" t="s">
        <v>1925</v>
      </c>
      <c r="H924" t="s">
        <v>1938</v>
      </c>
      <c r="I924" t="s">
        <v>212</v>
      </c>
      <c r="J924" t="s">
        <v>213</v>
      </c>
      <c r="K924" t="s">
        <v>149</v>
      </c>
      <c r="L924" t="s">
        <v>214</v>
      </c>
      <c r="M924" t="s">
        <v>76</v>
      </c>
      <c r="N924" t="s">
        <v>215</v>
      </c>
      <c r="O924" s="57">
        <v>46271.527048611111</v>
      </c>
      <c r="P924" s="57">
        <v>46273.727708333332</v>
      </c>
      <c r="Q924">
        <v>69384762</v>
      </c>
      <c r="S924">
        <v>142552107830</v>
      </c>
      <c r="T924" t="s">
        <v>4416</v>
      </c>
      <c r="U924" t="s">
        <v>4417</v>
      </c>
      <c r="V924" t="s">
        <v>4418</v>
      </c>
      <c r="Z924">
        <v>111.50149380000001</v>
      </c>
      <c r="AA924">
        <v>-7.1684380000000001</v>
      </c>
      <c r="AB924" t="s">
        <v>4419</v>
      </c>
      <c r="AC924" t="s">
        <v>236</v>
      </c>
      <c r="AL924" t="s">
        <v>217</v>
      </c>
      <c r="AM924" t="s">
        <v>4420</v>
      </c>
      <c r="AN924" t="s">
        <v>6</v>
      </c>
      <c r="AO924" s="57">
        <v>46182.527974537035</v>
      </c>
      <c r="AP924" s="57">
        <v>46272.541666666664</v>
      </c>
      <c r="AR924" t="s">
        <v>218</v>
      </c>
      <c r="AS924" t="s">
        <v>1944</v>
      </c>
      <c r="AT924" t="s">
        <v>230</v>
      </c>
      <c r="AU924">
        <v>20260908</v>
      </c>
      <c r="AV924" t="s">
        <v>221</v>
      </c>
      <c r="AW924" t="s">
        <v>885</v>
      </c>
      <c r="AX924" t="s">
        <v>222</v>
      </c>
      <c r="BA924" s="57">
        <v>46272.541666666664</v>
      </c>
      <c r="BB924" t="s">
        <v>4420</v>
      </c>
      <c r="BC924">
        <v>2026</v>
      </c>
      <c r="BD924">
        <v>9</v>
      </c>
      <c r="BE924">
        <v>8</v>
      </c>
      <c r="BF924" s="6">
        <f t="shared" si="42"/>
        <v>46273</v>
      </c>
      <c r="BG924">
        <f t="shared" si="43"/>
        <v>0.45833333333575865</v>
      </c>
      <c r="BH924" t="str">
        <f t="shared" si="44"/>
        <v>COMPLY</v>
      </c>
      <c r="BI924" t="e">
        <f>VLOOKUP(H924,Sheet2!$A$1:$B$270,2,FALSE)</f>
        <v>#N/A</v>
      </c>
    </row>
    <row r="925" spans="1:61">
      <c r="A925">
        <v>924</v>
      </c>
      <c r="B925">
        <v>1002586515</v>
      </c>
      <c r="C925">
        <v>3</v>
      </c>
      <c r="D925" t="s">
        <v>51</v>
      </c>
      <c r="E925">
        <v>4</v>
      </c>
      <c r="F925" t="s">
        <v>269</v>
      </c>
      <c r="G925" t="s">
        <v>1925</v>
      </c>
      <c r="H925" t="s">
        <v>1938</v>
      </c>
      <c r="I925" t="s">
        <v>212</v>
      </c>
      <c r="J925" t="s">
        <v>213</v>
      </c>
      <c r="K925" t="s">
        <v>149</v>
      </c>
      <c r="L925" t="s">
        <v>214</v>
      </c>
      <c r="M925" t="s">
        <v>76</v>
      </c>
      <c r="N925" t="s">
        <v>215</v>
      </c>
      <c r="O925" s="57">
        <v>46279.572858796295</v>
      </c>
      <c r="P925" s="57">
        <v>46279.882291666669</v>
      </c>
      <c r="Q925">
        <v>69389905</v>
      </c>
      <c r="S925">
        <v>142552107844</v>
      </c>
      <c r="T925" t="s">
        <v>8483</v>
      </c>
      <c r="U925" t="s">
        <v>8484</v>
      </c>
      <c r="V925" t="s">
        <v>8485</v>
      </c>
      <c r="Z925">
        <v>111.585655033609</v>
      </c>
      <c r="AA925">
        <v>-7.1519800284523098</v>
      </c>
      <c r="AB925" t="s">
        <v>8486</v>
      </c>
      <c r="AC925" t="s">
        <v>236</v>
      </c>
      <c r="AL925" t="s">
        <v>217</v>
      </c>
      <c r="AM925" t="s">
        <v>7139</v>
      </c>
      <c r="AN925" t="s">
        <v>6</v>
      </c>
      <c r="AO925" t="s">
        <v>7171</v>
      </c>
      <c r="AP925" s="57">
        <v>46280.458333333336</v>
      </c>
      <c r="AR925" t="s">
        <v>218</v>
      </c>
      <c r="AS925" t="s">
        <v>1944</v>
      </c>
      <c r="AT925" t="s">
        <v>230</v>
      </c>
      <c r="AU925">
        <v>20260914</v>
      </c>
      <c r="AV925" t="s">
        <v>221</v>
      </c>
      <c r="AW925" t="s">
        <v>7459</v>
      </c>
      <c r="AX925" t="s">
        <v>222</v>
      </c>
      <c r="BA925" s="57">
        <v>46280.458333333336</v>
      </c>
      <c r="BB925" t="s">
        <v>7139</v>
      </c>
      <c r="BC925">
        <v>2026</v>
      </c>
      <c r="BD925">
        <v>9</v>
      </c>
      <c r="BE925">
        <v>14</v>
      </c>
      <c r="BF925" s="6">
        <f t="shared" si="42"/>
        <v>46279</v>
      </c>
      <c r="BG925">
        <f t="shared" si="43"/>
        <v>-1.4583333333357587</v>
      </c>
      <c r="BH925" t="str">
        <f t="shared" si="44"/>
        <v>COMPLY</v>
      </c>
      <c r="BI925" t="e">
        <f>VLOOKUP(H925,Sheet2!$A$1:$B$270,2,FALSE)</f>
        <v>#N/A</v>
      </c>
    </row>
    <row r="926" spans="1:61">
      <c r="A926">
        <v>925</v>
      </c>
      <c r="B926">
        <v>1002585898</v>
      </c>
      <c r="C926">
        <v>3</v>
      </c>
      <c r="D926" t="s">
        <v>51</v>
      </c>
      <c r="E926">
        <v>4</v>
      </c>
      <c r="F926" t="s">
        <v>269</v>
      </c>
      <c r="G926" t="s">
        <v>1925</v>
      </c>
      <c r="H926" t="s">
        <v>1938</v>
      </c>
      <c r="I926" t="s">
        <v>212</v>
      </c>
      <c r="J926" t="s">
        <v>213</v>
      </c>
      <c r="K926" t="s">
        <v>149</v>
      </c>
      <c r="L926" t="s">
        <v>214</v>
      </c>
      <c r="M926" t="s">
        <v>76</v>
      </c>
      <c r="N926" t="s">
        <v>215</v>
      </c>
      <c r="O926" s="57">
        <v>46279.450023148151</v>
      </c>
      <c r="P926" s="57">
        <v>46280.678888888891</v>
      </c>
      <c r="Q926">
        <v>69389691</v>
      </c>
      <c r="S926">
        <v>142552107843</v>
      </c>
      <c r="T926" t="s">
        <v>8487</v>
      </c>
      <c r="U926" t="s">
        <v>8488</v>
      </c>
      <c r="V926" t="s">
        <v>8489</v>
      </c>
      <c r="Z926">
        <v>111.5648549</v>
      </c>
      <c r="AA926">
        <v>-7.1080470999999896</v>
      </c>
      <c r="AB926" t="s">
        <v>8490</v>
      </c>
      <c r="AC926" t="s">
        <v>236</v>
      </c>
      <c r="AL926" t="s">
        <v>217</v>
      </c>
      <c r="AM926" t="s">
        <v>8201</v>
      </c>
      <c r="AN926" t="s">
        <v>6</v>
      </c>
      <c r="AO926" t="s">
        <v>7134</v>
      </c>
      <c r="AP926" s="57">
        <v>46280.333333333336</v>
      </c>
      <c r="AR926" t="s">
        <v>218</v>
      </c>
      <c r="AS926" t="s">
        <v>1944</v>
      </c>
      <c r="AT926" t="s">
        <v>230</v>
      </c>
      <c r="AU926">
        <v>20260915</v>
      </c>
      <c r="AV926" t="s">
        <v>221</v>
      </c>
      <c r="AW926" t="s">
        <v>7069</v>
      </c>
      <c r="AX926" t="s">
        <v>222</v>
      </c>
      <c r="BA926" s="57">
        <v>46280.333333333336</v>
      </c>
      <c r="BB926" t="s">
        <v>8201</v>
      </c>
      <c r="BC926">
        <v>2026</v>
      </c>
      <c r="BD926">
        <v>9</v>
      </c>
      <c r="BE926">
        <v>15</v>
      </c>
      <c r="BF926" s="6">
        <f t="shared" si="42"/>
        <v>46280</v>
      </c>
      <c r="BG926">
        <f t="shared" si="43"/>
        <v>-0.33333333333575865</v>
      </c>
      <c r="BH926" t="str">
        <f t="shared" si="44"/>
        <v>COMPLY</v>
      </c>
      <c r="BI926" t="e">
        <f>VLOOKUP(H926,Sheet2!$A$1:$B$270,2,FALSE)</f>
        <v>#N/A</v>
      </c>
    </row>
    <row r="927" spans="1:61">
      <c r="A927">
        <v>926</v>
      </c>
      <c r="B927">
        <v>1002578448</v>
      </c>
      <c r="C927">
        <v>3</v>
      </c>
      <c r="D927" t="s">
        <v>51</v>
      </c>
      <c r="E927">
        <v>4</v>
      </c>
      <c r="F927" t="s">
        <v>269</v>
      </c>
      <c r="G927" t="s">
        <v>1925</v>
      </c>
      <c r="H927" t="s">
        <v>6117</v>
      </c>
      <c r="I927" t="s">
        <v>212</v>
      </c>
      <c r="J927" t="s">
        <v>213</v>
      </c>
      <c r="K927" t="s">
        <v>149</v>
      </c>
      <c r="L927" t="s">
        <v>214</v>
      </c>
      <c r="M927" t="s">
        <v>76</v>
      </c>
      <c r="N927" t="s">
        <v>215</v>
      </c>
      <c r="O927" s="57">
        <v>46274.468726851854</v>
      </c>
      <c r="P927" s="57">
        <v>46276.599733796298</v>
      </c>
      <c r="Q927">
        <v>69386746</v>
      </c>
      <c r="S927">
        <v>142519105241</v>
      </c>
      <c r="T927" t="s">
        <v>6118</v>
      </c>
      <c r="U927" t="s">
        <v>6119</v>
      </c>
      <c r="V927" t="s">
        <v>6120</v>
      </c>
      <c r="Z927">
        <v>111.18221029999999</v>
      </c>
      <c r="AA927">
        <v>-6.9347981000000001</v>
      </c>
      <c r="AB927" t="s">
        <v>6121</v>
      </c>
      <c r="AC927" t="s">
        <v>236</v>
      </c>
      <c r="AL927" t="s">
        <v>217</v>
      </c>
      <c r="AM927" t="s">
        <v>5628</v>
      </c>
      <c r="AN927" t="s">
        <v>6</v>
      </c>
      <c r="AO927" s="57">
        <v>46274.476064814815</v>
      </c>
      <c r="AP927" s="57">
        <v>46275.333333333336</v>
      </c>
      <c r="AR927" t="s">
        <v>218</v>
      </c>
      <c r="AS927" t="s">
        <v>219</v>
      </c>
      <c r="AT927" t="s">
        <v>230</v>
      </c>
      <c r="AU927">
        <v>20260911</v>
      </c>
      <c r="AV927" t="s">
        <v>221</v>
      </c>
      <c r="AW927" t="s">
        <v>927</v>
      </c>
      <c r="AX927" t="s">
        <v>222</v>
      </c>
      <c r="BA927" s="57">
        <v>46275.333333333336</v>
      </c>
      <c r="BB927" t="s">
        <v>5628</v>
      </c>
      <c r="BC927">
        <v>2026</v>
      </c>
      <c r="BD927">
        <v>9</v>
      </c>
      <c r="BE927">
        <v>11</v>
      </c>
      <c r="BF927" s="6">
        <f t="shared" si="42"/>
        <v>46276</v>
      </c>
      <c r="BG927">
        <f t="shared" si="43"/>
        <v>0.66666666666424135</v>
      </c>
      <c r="BH927" t="str">
        <f t="shared" si="44"/>
        <v>COMPLY</v>
      </c>
      <c r="BI927" t="e">
        <f>VLOOKUP(H927,Sheet2!$A$1:$B$270,2,FALSE)</f>
        <v>#N/A</v>
      </c>
    </row>
    <row r="928" spans="1:61">
      <c r="A928">
        <v>927</v>
      </c>
      <c r="B928">
        <v>1002574647</v>
      </c>
      <c r="C928">
        <v>3</v>
      </c>
      <c r="D928" t="s">
        <v>51</v>
      </c>
      <c r="E928">
        <v>4</v>
      </c>
      <c r="F928" t="s">
        <v>269</v>
      </c>
      <c r="G928" t="s">
        <v>1925</v>
      </c>
      <c r="H928" t="s">
        <v>4143</v>
      </c>
      <c r="I928" t="s">
        <v>212</v>
      </c>
      <c r="J928" t="s">
        <v>213</v>
      </c>
      <c r="K928" t="s">
        <v>149</v>
      </c>
      <c r="L928" t="s">
        <v>214</v>
      </c>
      <c r="M928" t="s">
        <v>76</v>
      </c>
      <c r="N928" t="s">
        <v>215</v>
      </c>
      <c r="O928" s="57">
        <v>46272.48537037037</v>
      </c>
      <c r="P928" s="57">
        <v>46273.70821759259</v>
      </c>
      <c r="Q928">
        <v>69385159</v>
      </c>
      <c r="S928">
        <v>142512103125</v>
      </c>
      <c r="T928" t="s">
        <v>4162</v>
      </c>
      <c r="U928" t="s">
        <v>4163</v>
      </c>
      <c r="V928" t="s">
        <v>4164</v>
      </c>
      <c r="Z928">
        <v>111.39232</v>
      </c>
      <c r="AA928">
        <v>-7.2146179999999998</v>
      </c>
      <c r="AB928" t="s">
        <v>4165</v>
      </c>
      <c r="AC928" t="s">
        <v>236</v>
      </c>
      <c r="AL928" t="s">
        <v>217</v>
      </c>
      <c r="AM928" t="s">
        <v>4166</v>
      </c>
      <c r="AN928" t="s">
        <v>6</v>
      </c>
      <c r="AO928" s="57">
        <v>46212.486145833333</v>
      </c>
      <c r="AP928" s="57">
        <v>46273.333333333336</v>
      </c>
      <c r="AR928" t="s">
        <v>218</v>
      </c>
      <c r="AS928" t="s">
        <v>1944</v>
      </c>
      <c r="AT928" t="s">
        <v>230</v>
      </c>
      <c r="AU928">
        <v>20260908</v>
      </c>
      <c r="AV928" t="s">
        <v>221</v>
      </c>
      <c r="AW928" t="s">
        <v>887</v>
      </c>
      <c r="AX928" t="s">
        <v>222</v>
      </c>
      <c r="BA928" s="57">
        <v>46273.333333333336</v>
      </c>
      <c r="BB928" t="s">
        <v>4166</v>
      </c>
      <c r="BC928">
        <v>2026</v>
      </c>
      <c r="BD928">
        <v>9</v>
      </c>
      <c r="BE928">
        <v>8</v>
      </c>
      <c r="BF928" s="6">
        <f t="shared" si="42"/>
        <v>46273</v>
      </c>
      <c r="BG928">
        <f t="shared" si="43"/>
        <v>-0.33333333333575865</v>
      </c>
      <c r="BH928" t="str">
        <f t="shared" si="44"/>
        <v>COMPLY</v>
      </c>
      <c r="BI928" t="e">
        <f>VLOOKUP(H928,Sheet2!$A$1:$B$270,2,FALSE)</f>
        <v>#N/A</v>
      </c>
    </row>
    <row r="929" spans="1:61">
      <c r="A929">
        <v>928</v>
      </c>
      <c r="B929">
        <v>1002574303</v>
      </c>
      <c r="C929">
        <v>3</v>
      </c>
      <c r="D929" t="s">
        <v>51</v>
      </c>
      <c r="E929">
        <v>4</v>
      </c>
      <c r="F929" t="s">
        <v>269</v>
      </c>
      <c r="G929" t="s">
        <v>1925</v>
      </c>
      <c r="H929" t="s">
        <v>4143</v>
      </c>
      <c r="I929" t="s">
        <v>212</v>
      </c>
      <c r="J929" t="s">
        <v>213</v>
      </c>
      <c r="K929" t="s">
        <v>149</v>
      </c>
      <c r="L929" t="s">
        <v>214</v>
      </c>
      <c r="M929" t="s">
        <v>76</v>
      </c>
      <c r="N929" t="s">
        <v>215</v>
      </c>
      <c r="O929" s="57">
        <v>46272.4374537037</v>
      </c>
      <c r="P929" s="57">
        <v>46273.695891203701</v>
      </c>
      <c r="Q929">
        <v>69385085</v>
      </c>
      <c r="S929">
        <v>142512103124</v>
      </c>
      <c r="T929" t="s">
        <v>4144</v>
      </c>
      <c r="U929" t="s">
        <v>4145</v>
      </c>
      <c r="V929" t="s">
        <v>4146</v>
      </c>
      <c r="Z929">
        <v>111.39362300000001</v>
      </c>
      <c r="AA929">
        <v>-7.1906080000000001</v>
      </c>
      <c r="AB929" t="s">
        <v>4147</v>
      </c>
      <c r="AC929" t="s">
        <v>236</v>
      </c>
      <c r="AL929" t="s">
        <v>217</v>
      </c>
      <c r="AM929" t="s">
        <v>4148</v>
      </c>
      <c r="AN929" t="s">
        <v>6</v>
      </c>
      <c r="AO929" s="57">
        <v>46212.444421296299</v>
      </c>
      <c r="AP929" s="57">
        <v>46273.333333333336</v>
      </c>
      <c r="AR929" t="s">
        <v>218</v>
      </c>
      <c r="AS929" t="s">
        <v>1944</v>
      </c>
      <c r="AT929" t="s">
        <v>230</v>
      </c>
      <c r="AU929">
        <v>20260908</v>
      </c>
      <c r="AV929" t="s">
        <v>221</v>
      </c>
      <c r="AW929" t="s">
        <v>887</v>
      </c>
      <c r="AX929" t="s">
        <v>222</v>
      </c>
      <c r="BA929" s="57">
        <v>46273.333333333336</v>
      </c>
      <c r="BB929" t="s">
        <v>4148</v>
      </c>
      <c r="BC929">
        <v>2026</v>
      </c>
      <c r="BD929">
        <v>9</v>
      </c>
      <c r="BE929">
        <v>8</v>
      </c>
      <c r="BF929" s="6">
        <f t="shared" si="42"/>
        <v>46273</v>
      </c>
      <c r="BG929">
        <f t="shared" si="43"/>
        <v>-0.33333333333575865</v>
      </c>
      <c r="BH929" t="str">
        <f t="shared" si="44"/>
        <v>COMPLY</v>
      </c>
      <c r="BI929" t="e">
        <f>VLOOKUP(H929,Sheet2!$A$1:$B$270,2,FALSE)</f>
        <v>#N/A</v>
      </c>
    </row>
    <row r="930" spans="1:61">
      <c r="A930">
        <v>929</v>
      </c>
      <c r="B930">
        <v>1002565535</v>
      </c>
      <c r="C930">
        <v>3</v>
      </c>
      <c r="D930" t="s">
        <v>51</v>
      </c>
      <c r="E930">
        <v>4</v>
      </c>
      <c r="F930" t="s">
        <v>269</v>
      </c>
      <c r="G930" t="s">
        <v>551</v>
      </c>
      <c r="H930" t="s">
        <v>851</v>
      </c>
      <c r="I930" t="s">
        <v>212</v>
      </c>
      <c r="J930" t="s">
        <v>213</v>
      </c>
      <c r="K930" t="s">
        <v>149</v>
      </c>
      <c r="L930" t="s">
        <v>214</v>
      </c>
      <c r="M930" t="s">
        <v>76</v>
      </c>
      <c r="N930" t="s">
        <v>215</v>
      </c>
      <c r="O930" s="57">
        <v>46266.583287037036</v>
      </c>
      <c r="P930" s="57">
        <v>46267.779097222221</v>
      </c>
      <c r="Q930">
        <v>69381546</v>
      </c>
      <c r="S930">
        <v>142521103415</v>
      </c>
      <c r="T930" t="s">
        <v>1272</v>
      </c>
      <c r="U930" t="s">
        <v>1273</v>
      </c>
      <c r="V930" t="s">
        <v>1274</v>
      </c>
      <c r="Z930">
        <v>110.77288299999999</v>
      </c>
      <c r="AA930">
        <v>-7.0582070000000003</v>
      </c>
      <c r="AB930" t="s">
        <v>1275</v>
      </c>
      <c r="AC930" t="s">
        <v>236</v>
      </c>
      <c r="AL930" t="s">
        <v>217</v>
      </c>
      <c r="AM930" t="s">
        <v>1021</v>
      </c>
      <c r="AN930" t="s">
        <v>6</v>
      </c>
      <c r="AO930" s="57">
        <v>46031.590208333335</v>
      </c>
      <c r="AP930" s="57">
        <v>46267.541666666664</v>
      </c>
      <c r="AR930" t="s">
        <v>218</v>
      </c>
      <c r="AS930" t="s">
        <v>911</v>
      </c>
      <c r="AT930" t="s">
        <v>230</v>
      </c>
      <c r="AU930">
        <v>20260902</v>
      </c>
      <c r="AV930" t="s">
        <v>221</v>
      </c>
      <c r="AW930" t="s">
        <v>886</v>
      </c>
      <c r="AX930" t="s">
        <v>222</v>
      </c>
      <c r="BA930" s="57">
        <v>46267.541666666664</v>
      </c>
      <c r="BB930" t="s">
        <v>1021</v>
      </c>
      <c r="BC930">
        <v>2026</v>
      </c>
      <c r="BD930">
        <v>9</v>
      </c>
      <c r="BE930">
        <v>2</v>
      </c>
      <c r="BF930" s="6">
        <f t="shared" si="42"/>
        <v>46267</v>
      </c>
      <c r="BG930">
        <f t="shared" si="43"/>
        <v>-0.54166666666424135</v>
      </c>
      <c r="BH930" t="str">
        <f t="shared" si="44"/>
        <v>COMPLY</v>
      </c>
      <c r="BI930" t="e">
        <f>VLOOKUP(H930,Sheet2!$A$1:$B$270,2,FALSE)</f>
        <v>#N/A</v>
      </c>
    </row>
    <row r="931" spans="1:61">
      <c r="A931">
        <v>930</v>
      </c>
      <c r="B931">
        <v>1002583836</v>
      </c>
      <c r="C931">
        <v>3</v>
      </c>
      <c r="D931" t="s">
        <v>51</v>
      </c>
      <c r="E931">
        <v>4</v>
      </c>
      <c r="F931" t="s">
        <v>269</v>
      </c>
      <c r="G931" t="s">
        <v>551</v>
      </c>
      <c r="H931" t="s">
        <v>851</v>
      </c>
      <c r="I931" t="s">
        <v>212</v>
      </c>
      <c r="J931" t="s">
        <v>213</v>
      </c>
      <c r="K931" t="s">
        <v>149</v>
      </c>
      <c r="L931" t="s">
        <v>214</v>
      </c>
      <c r="M931" t="s">
        <v>76</v>
      </c>
      <c r="N931" t="s">
        <v>215</v>
      </c>
      <c r="O931" s="57">
        <v>46277.454953703702</v>
      </c>
      <c r="P931" s="57">
        <v>46278.37054398148</v>
      </c>
      <c r="Q931">
        <v>69388801</v>
      </c>
      <c r="S931">
        <v>142521103448</v>
      </c>
      <c r="T931" t="s">
        <v>8491</v>
      </c>
      <c r="U931" t="s">
        <v>8492</v>
      </c>
      <c r="V931" t="s">
        <v>8493</v>
      </c>
      <c r="Z931">
        <v>110.750235</v>
      </c>
      <c r="AA931">
        <v>-7.1876449999999998</v>
      </c>
      <c r="AB931" t="s">
        <v>8494</v>
      </c>
      <c r="AC931" t="s">
        <v>236</v>
      </c>
      <c r="AL931" t="s">
        <v>217</v>
      </c>
      <c r="AM931" t="s">
        <v>8495</v>
      </c>
      <c r="AN931" t="s">
        <v>6</v>
      </c>
      <c r="AO931" s="57">
        <v>46365.465405092589</v>
      </c>
      <c r="AP931" s="57">
        <v>46278.458333333336</v>
      </c>
      <c r="AR931" t="s">
        <v>218</v>
      </c>
      <c r="AS931" t="s">
        <v>911</v>
      </c>
      <c r="AT931" t="s">
        <v>230</v>
      </c>
      <c r="AU931">
        <v>20260913</v>
      </c>
      <c r="AV931" t="s">
        <v>221</v>
      </c>
      <c r="AW931" t="s">
        <v>7610</v>
      </c>
      <c r="AX931" t="s">
        <v>222</v>
      </c>
      <c r="BA931" s="57">
        <v>46278.458333333336</v>
      </c>
      <c r="BB931" t="s">
        <v>8495</v>
      </c>
      <c r="BC931">
        <v>2026</v>
      </c>
      <c r="BD931">
        <v>9</v>
      </c>
      <c r="BE931">
        <v>13</v>
      </c>
      <c r="BF931" s="6">
        <f t="shared" si="42"/>
        <v>46278</v>
      </c>
      <c r="BG931">
        <f t="shared" si="43"/>
        <v>-0.45833333333575865</v>
      </c>
      <c r="BH931" t="str">
        <f t="shared" si="44"/>
        <v>COMPLY</v>
      </c>
      <c r="BI931" t="e">
        <f>VLOOKUP(H931,Sheet2!$A$1:$B$270,2,FALSE)</f>
        <v>#N/A</v>
      </c>
    </row>
    <row r="932" spans="1:61">
      <c r="A932">
        <v>931</v>
      </c>
      <c r="B932">
        <v>1002589133</v>
      </c>
      <c r="C932">
        <v>3</v>
      </c>
      <c r="D932" t="s">
        <v>51</v>
      </c>
      <c r="E932">
        <v>4</v>
      </c>
      <c r="F932" t="s">
        <v>269</v>
      </c>
      <c r="G932" t="s">
        <v>551</v>
      </c>
      <c r="H932" t="s">
        <v>851</v>
      </c>
      <c r="I932" t="s">
        <v>212</v>
      </c>
      <c r="J932" t="s">
        <v>213</v>
      </c>
      <c r="K932" t="s">
        <v>149</v>
      </c>
      <c r="L932" t="s">
        <v>214</v>
      </c>
      <c r="M932" t="s">
        <v>256</v>
      </c>
      <c r="N932" t="s">
        <v>215</v>
      </c>
      <c r="O932" s="57">
        <v>46280.57917824074</v>
      </c>
      <c r="P932" s="57">
        <v>46281.477314814816</v>
      </c>
      <c r="Q932">
        <v>69390797</v>
      </c>
      <c r="S932">
        <v>142521103431</v>
      </c>
      <c r="T932" t="s">
        <v>8496</v>
      </c>
      <c r="U932" t="s">
        <v>8497</v>
      </c>
      <c r="V932" t="s">
        <v>8498</v>
      </c>
      <c r="Z932">
        <v>110.774001</v>
      </c>
      <c r="AA932">
        <v>-7.0235310000000002</v>
      </c>
      <c r="AB932" t="s">
        <v>8499</v>
      </c>
      <c r="AC932" t="s">
        <v>236</v>
      </c>
      <c r="AL932" t="s">
        <v>217</v>
      </c>
      <c r="AM932" t="s">
        <v>8500</v>
      </c>
      <c r="AN932" t="s">
        <v>6</v>
      </c>
      <c r="AO932" t="s">
        <v>7682</v>
      </c>
      <c r="AP932" s="57">
        <v>46281.458333333336</v>
      </c>
      <c r="AR932" t="s">
        <v>257</v>
      </c>
      <c r="AS932" t="s">
        <v>911</v>
      </c>
      <c r="AT932" t="s">
        <v>230</v>
      </c>
      <c r="AV932" t="s">
        <v>258</v>
      </c>
      <c r="AW932" t="s">
        <v>7118</v>
      </c>
      <c r="AX932" t="s">
        <v>222</v>
      </c>
      <c r="BA932" s="57">
        <v>46281.458333333336</v>
      </c>
      <c r="BB932" t="s">
        <v>8500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:61">
      <c r="A933">
        <v>932</v>
      </c>
      <c r="B933">
        <v>1002575479</v>
      </c>
      <c r="C933">
        <v>3</v>
      </c>
      <c r="D933" t="s">
        <v>51</v>
      </c>
      <c r="E933">
        <v>4</v>
      </c>
      <c r="F933" t="s">
        <v>269</v>
      </c>
      <c r="G933" t="s">
        <v>551</v>
      </c>
      <c r="H933" t="s">
        <v>851</v>
      </c>
      <c r="I933" t="s">
        <v>212</v>
      </c>
      <c r="J933" t="s">
        <v>213</v>
      </c>
      <c r="K933" t="s">
        <v>149</v>
      </c>
      <c r="L933" t="s">
        <v>214</v>
      </c>
      <c r="M933" t="s">
        <v>235</v>
      </c>
      <c r="N933" t="s">
        <v>215</v>
      </c>
      <c r="O933" s="57">
        <v>46272.641631944447</v>
      </c>
      <c r="P933" s="57">
        <v>46273.523495370369</v>
      </c>
      <c r="Q933">
        <v>69385464</v>
      </c>
      <c r="S933">
        <v>142521103440</v>
      </c>
      <c r="T933" t="s">
        <v>3063</v>
      </c>
      <c r="U933" t="s">
        <v>3064</v>
      </c>
      <c r="V933" t="s">
        <v>3065</v>
      </c>
      <c r="Z933">
        <v>110.796673</v>
      </c>
      <c r="AA933">
        <v>-7.008483</v>
      </c>
      <c r="AB933" t="s">
        <v>3066</v>
      </c>
      <c r="AC933" t="s">
        <v>236</v>
      </c>
      <c r="AL933" t="s">
        <v>217</v>
      </c>
      <c r="AM933" t="s">
        <v>3067</v>
      </c>
      <c r="AN933" t="s">
        <v>6</v>
      </c>
      <c r="AO933" s="57">
        <v>46212.642754629633</v>
      </c>
      <c r="AP933" s="57">
        <v>46273.541666666664</v>
      </c>
      <c r="AR933" t="s">
        <v>12</v>
      </c>
      <c r="AS933" t="s">
        <v>911</v>
      </c>
      <c r="AT933" t="s">
        <v>220</v>
      </c>
      <c r="AV933" t="s">
        <v>3068</v>
      </c>
      <c r="AW933" t="s">
        <v>3069</v>
      </c>
      <c r="AX933" t="s">
        <v>222</v>
      </c>
      <c r="BA933" s="57">
        <v>46273.541666666664</v>
      </c>
      <c r="BB933" t="s">
        <v>3067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:61">
      <c r="A934">
        <v>933</v>
      </c>
      <c r="B934">
        <v>1002566472</v>
      </c>
      <c r="C934">
        <v>3</v>
      </c>
      <c r="D934" t="s">
        <v>51</v>
      </c>
      <c r="E934">
        <v>4</v>
      </c>
      <c r="F934" t="s">
        <v>269</v>
      </c>
      <c r="G934" t="s">
        <v>551</v>
      </c>
      <c r="H934" t="s">
        <v>597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46266.774953703702</v>
      </c>
      <c r="P934" s="57">
        <v>46267.693356481483</v>
      </c>
      <c r="Q934">
        <v>69381854</v>
      </c>
      <c r="S934">
        <v>146516109249</v>
      </c>
      <c r="T934" t="s">
        <v>1123</v>
      </c>
      <c r="U934" t="s">
        <v>1124</v>
      </c>
      <c r="V934" t="s">
        <v>1128</v>
      </c>
      <c r="Z934">
        <v>110.669185</v>
      </c>
      <c r="AA934">
        <v>-7.0584210000000001</v>
      </c>
      <c r="AB934" t="s">
        <v>1129</v>
      </c>
      <c r="AC934" t="s">
        <v>236</v>
      </c>
      <c r="AL934" t="s">
        <v>217</v>
      </c>
      <c r="AM934" t="s">
        <v>1130</v>
      </c>
      <c r="AN934" t="s">
        <v>6</v>
      </c>
      <c r="AO934" s="57">
        <v>46031.777754629627</v>
      </c>
      <c r="AP934" s="57">
        <v>46267.625</v>
      </c>
      <c r="AR934" t="s">
        <v>218</v>
      </c>
      <c r="AS934" t="s">
        <v>911</v>
      </c>
      <c r="AT934" t="s">
        <v>230</v>
      </c>
      <c r="AU934">
        <v>20260902</v>
      </c>
      <c r="AV934" t="s">
        <v>221</v>
      </c>
      <c r="AW934" t="s">
        <v>886</v>
      </c>
      <c r="AX934" t="s">
        <v>222</v>
      </c>
      <c r="BA934" s="57">
        <v>46267.625</v>
      </c>
      <c r="BB934" t="s">
        <v>1130</v>
      </c>
      <c r="BC934">
        <v>2026</v>
      </c>
      <c r="BD934">
        <v>9</v>
      </c>
      <c r="BE934">
        <v>2</v>
      </c>
      <c r="BF934" s="6">
        <f t="shared" si="42"/>
        <v>46267</v>
      </c>
      <c r="BG934">
        <f t="shared" si="43"/>
        <v>-0.625</v>
      </c>
      <c r="BH934" t="str">
        <f t="shared" si="44"/>
        <v>COMPLY</v>
      </c>
      <c r="BI934" t="e">
        <f>VLOOKUP(H934,Sheet2!$A$1:$B$270,2,FALSE)</f>
        <v>#N/A</v>
      </c>
    </row>
    <row r="935" spans="1:61">
      <c r="A935">
        <v>934</v>
      </c>
      <c r="B935">
        <v>1002578144</v>
      </c>
      <c r="C935">
        <v>3</v>
      </c>
      <c r="D935" t="s">
        <v>51</v>
      </c>
      <c r="E935">
        <v>4</v>
      </c>
      <c r="F935" t="s">
        <v>269</v>
      </c>
      <c r="G935" t="s">
        <v>551</v>
      </c>
      <c r="H935" t="s">
        <v>597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46274.40828703704</v>
      </c>
      <c r="P935" s="57">
        <v>46275.523715277777</v>
      </c>
      <c r="Q935">
        <v>69386625</v>
      </c>
      <c r="S935">
        <v>146516109254</v>
      </c>
      <c r="T935" t="s">
        <v>5966</v>
      </c>
      <c r="U935" t="s">
        <v>5967</v>
      </c>
      <c r="V935" t="s">
        <v>5968</v>
      </c>
      <c r="Z935">
        <v>110.700149</v>
      </c>
      <c r="AA935">
        <v>-7.0206419999999996</v>
      </c>
      <c r="AB935" t="s">
        <v>5969</v>
      </c>
      <c r="AC935" t="s">
        <v>236</v>
      </c>
      <c r="AL935" t="s">
        <v>217</v>
      </c>
      <c r="AM935" t="s">
        <v>5638</v>
      </c>
      <c r="AN935" t="s">
        <v>6</v>
      </c>
      <c r="AO935" s="57">
        <v>46274.413368055553</v>
      </c>
      <c r="AP935" s="57">
        <v>46275.333333333336</v>
      </c>
      <c r="AR935" t="s">
        <v>218</v>
      </c>
      <c r="AS935" t="s">
        <v>911</v>
      </c>
      <c r="AT935" t="s">
        <v>230</v>
      </c>
      <c r="AU935">
        <v>20260910</v>
      </c>
      <c r="AV935" t="s">
        <v>221</v>
      </c>
      <c r="AW935" t="s">
        <v>886</v>
      </c>
      <c r="AX935" t="s">
        <v>222</v>
      </c>
      <c r="BA935" s="57">
        <v>46275.333333333336</v>
      </c>
      <c r="BB935" t="s">
        <v>5638</v>
      </c>
      <c r="BC935">
        <v>2026</v>
      </c>
      <c r="BD935">
        <v>9</v>
      </c>
      <c r="BE935">
        <v>10</v>
      </c>
      <c r="BF935" s="6">
        <f t="shared" si="42"/>
        <v>46275</v>
      </c>
      <c r="BG935">
        <f t="shared" si="43"/>
        <v>-0.33333333333575865</v>
      </c>
      <c r="BH935" t="str">
        <f t="shared" si="44"/>
        <v>COMPLY</v>
      </c>
      <c r="BI935" t="e">
        <f>VLOOKUP(H935,Sheet2!$A$1:$B$270,2,FALSE)</f>
        <v>#N/A</v>
      </c>
    </row>
    <row r="936" spans="1:61">
      <c r="A936">
        <v>935</v>
      </c>
      <c r="B936">
        <v>1002582151</v>
      </c>
      <c r="C936">
        <v>3</v>
      </c>
      <c r="D936" t="s">
        <v>51</v>
      </c>
      <c r="E936">
        <v>4</v>
      </c>
      <c r="F936" t="s">
        <v>269</v>
      </c>
      <c r="G936" t="s">
        <v>551</v>
      </c>
      <c r="H936" t="s">
        <v>597</v>
      </c>
      <c r="I936" t="s">
        <v>212</v>
      </c>
      <c r="J936" t="s">
        <v>213</v>
      </c>
      <c r="K936" t="s">
        <v>149</v>
      </c>
      <c r="L936" t="s">
        <v>214</v>
      </c>
      <c r="M936" t="s">
        <v>76</v>
      </c>
      <c r="N936" t="s">
        <v>215</v>
      </c>
      <c r="O936" s="57">
        <v>46276.429120370369</v>
      </c>
      <c r="P936" s="57">
        <v>46277.740532407406</v>
      </c>
      <c r="Q936">
        <v>69388184</v>
      </c>
      <c r="S936">
        <v>146516109255</v>
      </c>
      <c r="T936" t="s">
        <v>8501</v>
      </c>
      <c r="U936" t="s">
        <v>8502</v>
      </c>
      <c r="V936" t="s">
        <v>8503</v>
      </c>
      <c r="Z936">
        <v>110.655023431722</v>
      </c>
      <c r="AA936">
        <v>-7.0213967155216803</v>
      </c>
      <c r="AB936" t="s">
        <v>8504</v>
      </c>
      <c r="AC936" t="s">
        <v>236</v>
      </c>
      <c r="AL936" t="s">
        <v>217</v>
      </c>
      <c r="AM936" t="s">
        <v>8220</v>
      </c>
      <c r="AN936" t="s">
        <v>6</v>
      </c>
      <c r="AO936" s="57">
        <v>46335.434618055559</v>
      </c>
      <c r="AP936" s="57">
        <v>46277.333333333336</v>
      </c>
      <c r="AR936" t="s">
        <v>218</v>
      </c>
      <c r="AS936" t="s">
        <v>911</v>
      </c>
      <c r="AT936" t="s">
        <v>230</v>
      </c>
      <c r="AU936">
        <v>20260912</v>
      </c>
      <c r="AV936" t="s">
        <v>221</v>
      </c>
      <c r="AW936" t="s">
        <v>887</v>
      </c>
      <c r="AX936" t="s">
        <v>222</v>
      </c>
      <c r="BA936" s="57">
        <v>46277.333333333336</v>
      </c>
      <c r="BB936" t="s">
        <v>8220</v>
      </c>
      <c r="BC936">
        <v>2026</v>
      </c>
      <c r="BD936">
        <v>9</v>
      </c>
      <c r="BE936">
        <v>12</v>
      </c>
      <c r="BF936" s="6">
        <f t="shared" si="42"/>
        <v>46277</v>
      </c>
      <c r="BG936">
        <f t="shared" si="43"/>
        <v>-0.33333333333575865</v>
      </c>
      <c r="BH936" t="str">
        <f t="shared" si="44"/>
        <v>COMPLY</v>
      </c>
      <c r="BI936" t="e">
        <f>VLOOKUP(H936,Sheet2!$A$1:$B$270,2,FALSE)</f>
        <v>#N/A</v>
      </c>
    </row>
    <row r="937" spans="1:61">
      <c r="A937">
        <v>936</v>
      </c>
      <c r="B937">
        <v>1002588817</v>
      </c>
      <c r="C937">
        <v>3</v>
      </c>
      <c r="D937" t="s">
        <v>51</v>
      </c>
      <c r="E937">
        <v>4</v>
      </c>
      <c r="F937" t="s">
        <v>269</v>
      </c>
      <c r="G937" t="s">
        <v>551</v>
      </c>
      <c r="H937" t="s">
        <v>597</v>
      </c>
      <c r="I937" t="s">
        <v>212</v>
      </c>
      <c r="J937" t="s">
        <v>213</v>
      </c>
      <c r="K937" t="s">
        <v>149</v>
      </c>
      <c r="L937" t="s">
        <v>214</v>
      </c>
      <c r="M937" t="s">
        <v>280</v>
      </c>
      <c r="N937" t="s">
        <v>215</v>
      </c>
      <c r="O937" s="57">
        <v>46280.522916666669</v>
      </c>
      <c r="P937" s="57">
        <v>46280.987800925926</v>
      </c>
      <c r="Q937">
        <v>69390672</v>
      </c>
      <c r="S937">
        <v>146516109259</v>
      </c>
      <c r="T937" t="s">
        <v>8505</v>
      </c>
      <c r="U937" t="s">
        <v>8506</v>
      </c>
      <c r="V937" t="s">
        <v>8507</v>
      </c>
      <c r="Z937">
        <v>110.647104</v>
      </c>
      <c r="AA937">
        <v>-7.013287</v>
      </c>
      <c r="AB937" t="s">
        <v>8508</v>
      </c>
      <c r="AC937" t="s">
        <v>236</v>
      </c>
      <c r="AL937" t="s">
        <v>217</v>
      </c>
      <c r="AM937" t="s">
        <v>7784</v>
      </c>
      <c r="AN937" t="s">
        <v>6</v>
      </c>
      <c r="AO937" t="s">
        <v>7516</v>
      </c>
      <c r="AP937" s="57">
        <v>46281.458333333336</v>
      </c>
      <c r="AR937" t="s">
        <v>240</v>
      </c>
      <c r="AS937" t="s">
        <v>911</v>
      </c>
      <c r="AT937" t="s">
        <v>230</v>
      </c>
      <c r="AV937" t="s">
        <v>826</v>
      </c>
      <c r="AW937" t="s">
        <v>7087</v>
      </c>
      <c r="AX937" t="s">
        <v>222</v>
      </c>
      <c r="BA937" s="57">
        <v>46281.458333333336</v>
      </c>
      <c r="BB937" t="s">
        <v>7784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:61">
      <c r="A938">
        <v>937</v>
      </c>
      <c r="B938">
        <v>1002566474</v>
      </c>
      <c r="C938">
        <v>3</v>
      </c>
      <c r="D938" t="s">
        <v>51</v>
      </c>
      <c r="E938">
        <v>4</v>
      </c>
      <c r="F938" t="s">
        <v>269</v>
      </c>
      <c r="G938" t="s">
        <v>551</v>
      </c>
      <c r="H938" t="s">
        <v>597</v>
      </c>
      <c r="I938" t="s">
        <v>212</v>
      </c>
      <c r="J938" t="s">
        <v>213</v>
      </c>
      <c r="K938" t="s">
        <v>149</v>
      </c>
      <c r="L938" t="s">
        <v>214</v>
      </c>
      <c r="M938" t="s">
        <v>2186</v>
      </c>
      <c r="N938" t="s">
        <v>215</v>
      </c>
      <c r="O938" s="57">
        <v>46266.775648148148</v>
      </c>
      <c r="P938" s="57">
        <v>46270.425162037034</v>
      </c>
      <c r="Q938">
        <v>69381855</v>
      </c>
      <c r="S938">
        <v>146516109250</v>
      </c>
      <c r="T938" t="s">
        <v>1123</v>
      </c>
      <c r="U938" t="s">
        <v>1124</v>
      </c>
      <c r="V938" t="s">
        <v>1125</v>
      </c>
      <c r="Z938">
        <v>110.669162</v>
      </c>
      <c r="AA938">
        <v>-7.0585110000000002</v>
      </c>
      <c r="AB938" t="s">
        <v>1126</v>
      </c>
      <c r="AC938" t="s">
        <v>236</v>
      </c>
      <c r="AL938" t="s">
        <v>217</v>
      </c>
      <c r="AM938" t="s">
        <v>1127</v>
      </c>
      <c r="AN938" t="s">
        <v>6</v>
      </c>
      <c r="AO938" s="57">
        <v>46031.777754629627</v>
      </c>
      <c r="AP938" s="57">
        <v>46268.333333333336</v>
      </c>
      <c r="AQ938" t="s">
        <v>2172</v>
      </c>
      <c r="AR938" t="s">
        <v>12</v>
      </c>
      <c r="AS938" t="s">
        <v>911</v>
      </c>
      <c r="AT938" t="s">
        <v>230</v>
      </c>
      <c r="AV938" t="s">
        <v>2187</v>
      </c>
      <c r="AW938" t="s">
        <v>886</v>
      </c>
      <c r="AX938" t="s">
        <v>222</v>
      </c>
      <c r="BA938" s="57">
        <v>46268.333333333336</v>
      </c>
      <c r="BB938" t="s">
        <v>1127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:61">
      <c r="A939">
        <v>938</v>
      </c>
      <c r="B939">
        <v>1002570445</v>
      </c>
      <c r="C939">
        <v>3</v>
      </c>
      <c r="D939" t="s">
        <v>51</v>
      </c>
      <c r="E939">
        <v>4</v>
      </c>
      <c r="F939" t="s">
        <v>269</v>
      </c>
      <c r="G939" t="s">
        <v>551</v>
      </c>
      <c r="H939" t="s">
        <v>2558</v>
      </c>
      <c r="I939" t="s">
        <v>212</v>
      </c>
      <c r="J939" t="s">
        <v>213</v>
      </c>
      <c r="K939" t="s">
        <v>149</v>
      </c>
      <c r="L939" t="s">
        <v>214</v>
      </c>
      <c r="M939" t="s">
        <v>76</v>
      </c>
      <c r="N939" t="s">
        <v>215</v>
      </c>
      <c r="O939" s="57">
        <v>46268.681979166664</v>
      </c>
      <c r="P939" s="57">
        <v>46269.682106481479</v>
      </c>
      <c r="Q939">
        <v>69383395</v>
      </c>
      <c r="S939">
        <v>141568113965</v>
      </c>
      <c r="T939" t="s">
        <v>2559</v>
      </c>
      <c r="U939" t="s">
        <v>2560</v>
      </c>
      <c r="V939" t="s">
        <v>2561</v>
      </c>
      <c r="Z939">
        <v>110.9117708</v>
      </c>
      <c r="AA939">
        <v>-7.0909963999999999</v>
      </c>
      <c r="AB939" t="s">
        <v>2562</v>
      </c>
      <c r="AC939" t="s">
        <v>236</v>
      </c>
      <c r="AL939" t="s">
        <v>217</v>
      </c>
      <c r="AM939" t="s">
        <v>2492</v>
      </c>
      <c r="AN939" t="s">
        <v>6</v>
      </c>
      <c r="AO939" s="57">
        <v>46090.684282407405</v>
      </c>
      <c r="AP939" s="57">
        <v>46269.541666666664</v>
      </c>
      <c r="AR939" t="s">
        <v>218</v>
      </c>
      <c r="AS939" t="s">
        <v>219</v>
      </c>
      <c r="AT939" t="s">
        <v>230</v>
      </c>
      <c r="AU939">
        <v>20260904</v>
      </c>
      <c r="AV939" t="s">
        <v>221</v>
      </c>
      <c r="AW939" t="s">
        <v>892</v>
      </c>
      <c r="AX939" t="s">
        <v>222</v>
      </c>
      <c r="BA939" s="57">
        <v>46269.541666666664</v>
      </c>
      <c r="BB939" t="s">
        <v>2492</v>
      </c>
      <c r="BC939">
        <v>2026</v>
      </c>
      <c r="BD939">
        <v>9</v>
      </c>
      <c r="BE939">
        <v>4</v>
      </c>
      <c r="BF939" s="6">
        <f t="shared" si="42"/>
        <v>46269</v>
      </c>
      <c r="BG939">
        <f t="shared" si="43"/>
        <v>-0.54166666666424135</v>
      </c>
      <c r="BH939" t="str">
        <f t="shared" si="44"/>
        <v>COMPLY</v>
      </c>
      <c r="BI939" t="e">
        <f>VLOOKUP(H939,Sheet2!$A$1:$B$270,2,FALSE)</f>
        <v>#N/A</v>
      </c>
    </row>
    <row r="940" spans="1:61">
      <c r="A940">
        <v>939</v>
      </c>
      <c r="B940">
        <v>1002575348</v>
      </c>
      <c r="C940">
        <v>3</v>
      </c>
      <c r="D940" t="s">
        <v>51</v>
      </c>
      <c r="E940">
        <v>4</v>
      </c>
      <c r="F940" t="s">
        <v>269</v>
      </c>
      <c r="G940" t="s">
        <v>551</v>
      </c>
      <c r="H940" t="s">
        <v>2558</v>
      </c>
      <c r="I940" t="s">
        <v>212</v>
      </c>
      <c r="J940" t="s">
        <v>213</v>
      </c>
      <c r="K940" t="s">
        <v>149</v>
      </c>
      <c r="M940" t="s">
        <v>76</v>
      </c>
      <c r="N940" t="s">
        <v>215</v>
      </c>
      <c r="O940" s="57">
        <v>46272.621469907404</v>
      </c>
      <c r="P940" s="57">
        <v>46274.740717592591</v>
      </c>
      <c r="Q940">
        <v>69385412</v>
      </c>
      <c r="R940">
        <v>2922952036</v>
      </c>
      <c r="S940">
        <v>141568113981</v>
      </c>
      <c r="T940" t="s">
        <v>4119</v>
      </c>
      <c r="U940" t="s">
        <v>5363</v>
      </c>
      <c r="V940" t="s">
        <v>5364</v>
      </c>
      <c r="Z940">
        <v>110.91865559999999</v>
      </c>
      <c r="AA940">
        <v>-7.0492417999999999</v>
      </c>
      <c r="AB940" t="s">
        <v>5365</v>
      </c>
      <c r="AC940" t="s">
        <v>225</v>
      </c>
      <c r="AL940" t="s">
        <v>217</v>
      </c>
      <c r="AM940" t="s">
        <v>5366</v>
      </c>
      <c r="AN940" t="s">
        <v>6</v>
      </c>
      <c r="AO940" s="57">
        <v>46212.632013888891</v>
      </c>
      <c r="AP940" s="57">
        <v>46274.333333333336</v>
      </c>
      <c r="AR940" t="s">
        <v>218</v>
      </c>
      <c r="AS940" t="s">
        <v>219</v>
      </c>
      <c r="AT940" t="s">
        <v>230</v>
      </c>
      <c r="AU940">
        <v>20260909</v>
      </c>
      <c r="AV940" t="s">
        <v>221</v>
      </c>
      <c r="AW940" t="s">
        <v>585</v>
      </c>
      <c r="AX940" t="s">
        <v>222</v>
      </c>
      <c r="BA940" s="57">
        <v>46274.333333333336</v>
      </c>
      <c r="BB940" t="s">
        <v>5366</v>
      </c>
      <c r="BC940">
        <v>2026</v>
      </c>
      <c r="BD940">
        <v>9</v>
      </c>
      <c r="BE940">
        <v>9</v>
      </c>
      <c r="BF940" s="6">
        <f t="shared" si="42"/>
        <v>46274</v>
      </c>
      <c r="BG940">
        <f t="shared" si="43"/>
        <v>-0.33333333333575865</v>
      </c>
      <c r="BH940" t="str">
        <f t="shared" si="44"/>
        <v>COMPLY</v>
      </c>
      <c r="BI940" t="e">
        <f>VLOOKUP(H940,Sheet2!$A$1:$B$270,2,FALSE)</f>
        <v>#N/A</v>
      </c>
    </row>
    <row r="941" spans="1:61">
      <c r="A941">
        <v>940</v>
      </c>
      <c r="B941">
        <v>1002576296</v>
      </c>
      <c r="C941">
        <v>3</v>
      </c>
      <c r="D941" t="s">
        <v>51</v>
      </c>
      <c r="E941">
        <v>4</v>
      </c>
      <c r="F941" t="s">
        <v>269</v>
      </c>
      <c r="G941" t="s">
        <v>551</v>
      </c>
      <c r="H941" t="s">
        <v>2558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46273.397870370369</v>
      </c>
      <c r="P941" s="57">
        <v>46274.597430555557</v>
      </c>
      <c r="Q941">
        <v>69385785</v>
      </c>
      <c r="S941">
        <v>141568113984</v>
      </c>
      <c r="T941" t="s">
        <v>3561</v>
      </c>
      <c r="U941" t="s">
        <v>3562</v>
      </c>
      <c r="V941" t="s">
        <v>3563</v>
      </c>
      <c r="Z941">
        <v>110.913347</v>
      </c>
      <c r="AA941">
        <v>-7.0859189999999996</v>
      </c>
      <c r="AB941" t="s">
        <v>3564</v>
      </c>
      <c r="AC941" t="s">
        <v>236</v>
      </c>
      <c r="AL941" t="s">
        <v>217</v>
      </c>
      <c r="AM941" t="s">
        <v>3565</v>
      </c>
      <c r="AN941" t="s">
        <v>6</v>
      </c>
      <c r="AO941" s="57">
        <v>46243.402650462966</v>
      </c>
      <c r="AP941" s="57">
        <v>46274.333333333336</v>
      </c>
      <c r="AR941" t="s">
        <v>218</v>
      </c>
      <c r="AS941" t="s">
        <v>219</v>
      </c>
      <c r="AT941" t="s">
        <v>230</v>
      </c>
      <c r="AU941">
        <v>20260909</v>
      </c>
      <c r="AV941" t="s">
        <v>221</v>
      </c>
      <c r="AW941" t="s">
        <v>885</v>
      </c>
      <c r="AX941" t="s">
        <v>222</v>
      </c>
      <c r="BA941" s="57">
        <v>46274.333333333336</v>
      </c>
      <c r="BB941" t="s">
        <v>3565</v>
      </c>
      <c r="BC941">
        <v>2026</v>
      </c>
      <c r="BD941">
        <v>9</v>
      </c>
      <c r="BE941">
        <v>9</v>
      </c>
      <c r="BF941" s="6">
        <f t="shared" si="42"/>
        <v>46274</v>
      </c>
      <c r="BG941">
        <f t="shared" si="43"/>
        <v>-0.33333333333575865</v>
      </c>
      <c r="BH941" t="str">
        <f t="shared" si="44"/>
        <v>COMPLY</v>
      </c>
      <c r="BI941" t="e">
        <f>VLOOKUP(H941,Sheet2!$A$1:$B$270,2,FALSE)</f>
        <v>#N/A</v>
      </c>
    </row>
    <row r="942" spans="1:61">
      <c r="A942">
        <v>941</v>
      </c>
      <c r="B942">
        <v>1002578130</v>
      </c>
      <c r="C942">
        <v>3</v>
      </c>
      <c r="D942" t="s">
        <v>51</v>
      </c>
      <c r="E942">
        <v>4</v>
      </c>
      <c r="F942" t="s">
        <v>269</v>
      </c>
      <c r="G942" t="s">
        <v>551</v>
      </c>
      <c r="H942" t="s">
        <v>2558</v>
      </c>
      <c r="I942" t="s">
        <v>212</v>
      </c>
      <c r="J942" t="s">
        <v>213</v>
      </c>
      <c r="K942" t="s">
        <v>149</v>
      </c>
      <c r="L942" t="s">
        <v>214</v>
      </c>
      <c r="M942" t="s">
        <v>76</v>
      </c>
      <c r="N942" t="s">
        <v>215</v>
      </c>
      <c r="O942" s="57">
        <v>46274.4062037037</v>
      </c>
      <c r="P942" s="57">
        <v>46275.410057870373</v>
      </c>
      <c r="Q942">
        <v>69386609</v>
      </c>
      <c r="S942">
        <v>141568113990</v>
      </c>
      <c r="T942" t="s">
        <v>6295</v>
      </c>
      <c r="U942" t="s">
        <v>6296</v>
      </c>
      <c r="V942" t="s">
        <v>6297</v>
      </c>
      <c r="Z942">
        <v>110.88676527740201</v>
      </c>
      <c r="AA942">
        <v>-7.0747149063631802</v>
      </c>
      <c r="AB942" t="s">
        <v>6298</v>
      </c>
      <c r="AC942" t="s">
        <v>236</v>
      </c>
      <c r="AL942" t="s">
        <v>217</v>
      </c>
      <c r="AM942" t="s">
        <v>5643</v>
      </c>
      <c r="AN942" t="s">
        <v>6</v>
      </c>
      <c r="AO942" s="57">
        <v>46274.413368055553</v>
      </c>
      <c r="AP942" s="57">
        <v>46275.333333333336</v>
      </c>
      <c r="AR942" t="s">
        <v>218</v>
      </c>
      <c r="AS942" t="s">
        <v>219</v>
      </c>
      <c r="AT942" t="s">
        <v>230</v>
      </c>
      <c r="AU942">
        <v>20260910</v>
      </c>
      <c r="AV942" t="s">
        <v>221</v>
      </c>
      <c r="AW942" t="s">
        <v>892</v>
      </c>
      <c r="AX942" t="s">
        <v>222</v>
      </c>
      <c r="BA942" s="57">
        <v>46275.333333333336</v>
      </c>
      <c r="BB942" t="s">
        <v>5643</v>
      </c>
      <c r="BC942">
        <v>2026</v>
      </c>
      <c r="BD942">
        <v>9</v>
      </c>
      <c r="BE942">
        <v>10</v>
      </c>
      <c r="BF942" s="6">
        <f t="shared" si="42"/>
        <v>46275</v>
      </c>
      <c r="BG942">
        <f t="shared" si="43"/>
        <v>-0.33333333333575865</v>
      </c>
      <c r="BH942" t="str">
        <f t="shared" si="44"/>
        <v>COMPLY</v>
      </c>
      <c r="BI942" t="e">
        <f>VLOOKUP(H942,Sheet2!$A$1:$B$270,2,FALSE)</f>
        <v>#N/A</v>
      </c>
    </row>
    <row r="943" spans="1:61">
      <c r="A943">
        <v>942</v>
      </c>
      <c r="B943">
        <v>1002586135</v>
      </c>
      <c r="C943">
        <v>3</v>
      </c>
      <c r="D943" t="s">
        <v>51</v>
      </c>
      <c r="E943">
        <v>4</v>
      </c>
      <c r="F943" t="s">
        <v>269</v>
      </c>
      <c r="G943" t="s">
        <v>551</v>
      </c>
      <c r="H943" t="s">
        <v>2558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46279.48541666667</v>
      </c>
      <c r="P943" s="57">
        <v>46280.590567129628</v>
      </c>
      <c r="Q943">
        <v>69389753</v>
      </c>
      <c r="S943">
        <v>141568113926</v>
      </c>
      <c r="T943" t="s">
        <v>8509</v>
      </c>
      <c r="U943" t="s">
        <v>8510</v>
      </c>
      <c r="V943" t="s">
        <v>8511</v>
      </c>
      <c r="Z943">
        <v>110.91814299518499</v>
      </c>
      <c r="AA943">
        <v>-7.0496997195943996</v>
      </c>
      <c r="AB943" t="s">
        <v>8512</v>
      </c>
      <c r="AC943" t="s">
        <v>236</v>
      </c>
      <c r="AL943" t="s">
        <v>217</v>
      </c>
      <c r="AM943" t="s">
        <v>8513</v>
      </c>
      <c r="AN943" t="s">
        <v>6</v>
      </c>
      <c r="AO943" t="s">
        <v>7358</v>
      </c>
      <c r="AP943" s="57">
        <v>46280.333333333336</v>
      </c>
      <c r="AR943" t="s">
        <v>218</v>
      </c>
      <c r="AS943" t="s">
        <v>219</v>
      </c>
      <c r="AT943" t="s">
        <v>230</v>
      </c>
      <c r="AU943">
        <v>20260915</v>
      </c>
      <c r="AV943" t="s">
        <v>221</v>
      </c>
      <c r="AW943" t="s">
        <v>7610</v>
      </c>
      <c r="AX943" t="s">
        <v>222</v>
      </c>
      <c r="BA943" s="57">
        <v>46280.333333333336</v>
      </c>
      <c r="BB943" t="s">
        <v>8513</v>
      </c>
      <c r="BC943">
        <v>2026</v>
      </c>
      <c r="BD943">
        <v>9</v>
      </c>
      <c r="BE943">
        <v>15</v>
      </c>
      <c r="BF943" s="6">
        <f t="shared" si="42"/>
        <v>46280</v>
      </c>
      <c r="BG943">
        <f t="shared" si="43"/>
        <v>-0.33333333333575865</v>
      </c>
      <c r="BH943" t="str">
        <f t="shared" si="44"/>
        <v>COMPLY</v>
      </c>
      <c r="BI943" t="e">
        <f>VLOOKUP(H943,Sheet2!$A$1:$B$270,2,FALSE)</f>
        <v>#N/A</v>
      </c>
    </row>
    <row r="944" spans="1:61">
      <c r="A944">
        <v>943</v>
      </c>
      <c r="B944">
        <v>1002568531</v>
      </c>
      <c r="C944">
        <v>3</v>
      </c>
      <c r="D944" t="s">
        <v>51</v>
      </c>
      <c r="E944">
        <v>4</v>
      </c>
      <c r="F944" t="s">
        <v>269</v>
      </c>
      <c r="G944" t="s">
        <v>551</v>
      </c>
      <c r="H944" t="s">
        <v>1623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46267.745798611111</v>
      </c>
      <c r="P944" s="57">
        <v>46269.499837962961</v>
      </c>
      <c r="Q944">
        <v>69382609</v>
      </c>
      <c r="S944">
        <v>142509107207</v>
      </c>
      <c r="T944" t="s">
        <v>1624</v>
      </c>
      <c r="U944" t="s">
        <v>1625</v>
      </c>
      <c r="V944" t="s">
        <v>1626</v>
      </c>
      <c r="Z944">
        <v>111.14239600000001</v>
      </c>
      <c r="AA944">
        <v>-7.0871589999999998</v>
      </c>
      <c r="AB944" t="s">
        <v>1627</v>
      </c>
      <c r="AC944" t="s">
        <v>236</v>
      </c>
      <c r="AL944" t="s">
        <v>217</v>
      </c>
      <c r="AM944" t="s">
        <v>1617</v>
      </c>
      <c r="AN944" t="s">
        <v>6</v>
      </c>
      <c r="AO944" s="57">
        <v>46062.746516203704</v>
      </c>
      <c r="AP944" s="57">
        <v>46268.625</v>
      </c>
      <c r="AR944" t="s">
        <v>218</v>
      </c>
      <c r="AS944" t="s">
        <v>1628</v>
      </c>
      <c r="AT944" t="s">
        <v>230</v>
      </c>
      <c r="AU944">
        <v>20260904</v>
      </c>
      <c r="AV944" t="s">
        <v>221</v>
      </c>
      <c r="AW944" t="s">
        <v>889</v>
      </c>
      <c r="AX944" t="s">
        <v>222</v>
      </c>
      <c r="BA944" s="57">
        <v>46268.625</v>
      </c>
      <c r="BB944" t="s">
        <v>1617</v>
      </c>
      <c r="BC944">
        <v>2026</v>
      </c>
      <c r="BD944">
        <v>9</v>
      </c>
      <c r="BE944">
        <v>4</v>
      </c>
      <c r="BF944" s="6">
        <f t="shared" si="42"/>
        <v>46269</v>
      </c>
      <c r="BG944">
        <f t="shared" si="43"/>
        <v>0.375</v>
      </c>
      <c r="BH944" t="str">
        <f t="shared" si="44"/>
        <v>COMPLY</v>
      </c>
      <c r="BI944" t="e">
        <f>VLOOKUP(H944,Sheet2!$A$1:$B$270,2,FALSE)</f>
        <v>#N/A</v>
      </c>
    </row>
    <row r="945" spans="1:61">
      <c r="A945">
        <v>944</v>
      </c>
      <c r="B945">
        <v>1002574698</v>
      </c>
      <c r="C945">
        <v>3</v>
      </c>
      <c r="D945" t="s">
        <v>51</v>
      </c>
      <c r="E945">
        <v>4</v>
      </c>
      <c r="F945" t="s">
        <v>234</v>
      </c>
      <c r="G945" t="s">
        <v>2550</v>
      </c>
      <c r="H945" t="s">
        <v>3601</v>
      </c>
      <c r="I945" t="s">
        <v>212</v>
      </c>
      <c r="J945" t="s">
        <v>213</v>
      </c>
      <c r="K945" t="s">
        <v>149</v>
      </c>
      <c r="L945" t="s">
        <v>214</v>
      </c>
      <c r="M945" t="s">
        <v>76</v>
      </c>
      <c r="N945" t="s">
        <v>215</v>
      </c>
      <c r="O945" s="57">
        <v>46272.493715277778</v>
      </c>
      <c r="P945" s="57">
        <v>46274.532465277778</v>
      </c>
      <c r="Q945">
        <v>69385175</v>
      </c>
      <c r="S945">
        <v>146565009718</v>
      </c>
      <c r="T945" t="s">
        <v>3602</v>
      </c>
      <c r="U945" t="s">
        <v>3603</v>
      </c>
      <c r="V945" t="s">
        <v>3604</v>
      </c>
      <c r="Z945">
        <v>110.974335</v>
      </c>
      <c r="AA945">
        <v>-7.4107286999999999</v>
      </c>
      <c r="AB945" t="s">
        <v>3605</v>
      </c>
      <c r="AC945" t="s">
        <v>236</v>
      </c>
      <c r="AL945" t="s">
        <v>217</v>
      </c>
      <c r="AM945" t="s">
        <v>3393</v>
      </c>
      <c r="AN945" t="s">
        <v>6</v>
      </c>
      <c r="AO945" s="57">
        <v>46212.496481481481</v>
      </c>
      <c r="AP945" s="57">
        <v>46275.333333333336</v>
      </c>
      <c r="AR945" t="s">
        <v>218</v>
      </c>
      <c r="AS945" t="s">
        <v>219</v>
      </c>
      <c r="AT945" t="s">
        <v>230</v>
      </c>
      <c r="AU945">
        <v>20260909</v>
      </c>
      <c r="AV945" t="s">
        <v>221</v>
      </c>
      <c r="AW945" t="s">
        <v>889</v>
      </c>
      <c r="AX945" t="s">
        <v>222</v>
      </c>
      <c r="BA945" s="57">
        <v>46275.333333333336</v>
      </c>
      <c r="BB945" t="s">
        <v>3393</v>
      </c>
      <c r="BC945">
        <v>2026</v>
      </c>
      <c r="BD945">
        <v>9</v>
      </c>
      <c r="BE945">
        <v>9</v>
      </c>
      <c r="BF945" s="6">
        <f t="shared" si="42"/>
        <v>46274</v>
      </c>
      <c r="BG945">
        <f t="shared" si="43"/>
        <v>-1.3333333333357587</v>
      </c>
      <c r="BH945" t="str">
        <f t="shared" si="44"/>
        <v>COMPLY</v>
      </c>
      <c r="BI945" t="e">
        <f>VLOOKUP(H945,Sheet2!$A$1:$B$270,2,FALSE)</f>
        <v>#N/A</v>
      </c>
    </row>
    <row r="946" spans="1:61">
      <c r="A946">
        <v>945</v>
      </c>
      <c r="B946">
        <v>1002575455</v>
      </c>
      <c r="C946">
        <v>3</v>
      </c>
      <c r="D946" t="s">
        <v>51</v>
      </c>
      <c r="E946">
        <v>4</v>
      </c>
      <c r="F946" t="s">
        <v>234</v>
      </c>
      <c r="G946" t="s">
        <v>2550</v>
      </c>
      <c r="H946" t="s">
        <v>3601</v>
      </c>
      <c r="I946" t="s">
        <v>212</v>
      </c>
      <c r="J946" t="s">
        <v>213</v>
      </c>
      <c r="K946" t="s">
        <v>149</v>
      </c>
      <c r="L946" t="s">
        <v>214</v>
      </c>
      <c r="M946" t="s">
        <v>76</v>
      </c>
      <c r="N946" t="s">
        <v>215</v>
      </c>
      <c r="O946" s="57">
        <v>46272.637453703705</v>
      </c>
      <c r="P946" s="57">
        <v>46273.711921296293</v>
      </c>
      <c r="Q946">
        <v>69385433</v>
      </c>
      <c r="S946">
        <v>146565009869</v>
      </c>
      <c r="T946" t="s">
        <v>4096</v>
      </c>
      <c r="U946" t="s">
        <v>4097</v>
      </c>
      <c r="V946" t="s">
        <v>4098</v>
      </c>
      <c r="Z946">
        <v>111.03967645924899</v>
      </c>
      <c r="AA946">
        <v>-7.4442384062649296</v>
      </c>
      <c r="AB946" t="s">
        <v>4099</v>
      </c>
      <c r="AC946" t="s">
        <v>236</v>
      </c>
      <c r="AL946" t="s">
        <v>217</v>
      </c>
      <c r="AM946" t="s">
        <v>3928</v>
      </c>
      <c r="AN946" t="s">
        <v>6</v>
      </c>
      <c r="AO946" s="57">
        <v>46212.642754629633</v>
      </c>
      <c r="AP946" s="57">
        <v>46273.541666666664</v>
      </c>
      <c r="AR946" t="s">
        <v>218</v>
      </c>
      <c r="AS946" t="s">
        <v>219</v>
      </c>
      <c r="AT946" t="s">
        <v>230</v>
      </c>
      <c r="AU946">
        <v>20260908</v>
      </c>
      <c r="AV946" t="s">
        <v>221</v>
      </c>
      <c r="AW946" t="s">
        <v>883</v>
      </c>
      <c r="AX946" t="s">
        <v>222</v>
      </c>
      <c r="BA946" s="57">
        <v>46273.541666666664</v>
      </c>
      <c r="BB946" t="s">
        <v>3928</v>
      </c>
      <c r="BC946">
        <v>2026</v>
      </c>
      <c r="BD946">
        <v>9</v>
      </c>
      <c r="BE946">
        <v>8</v>
      </c>
      <c r="BF946" s="6">
        <f t="shared" si="42"/>
        <v>46273</v>
      </c>
      <c r="BG946">
        <f t="shared" si="43"/>
        <v>-0.54166666666424135</v>
      </c>
      <c r="BH946" t="str">
        <f t="shared" si="44"/>
        <v>COMPLY</v>
      </c>
      <c r="BI946" t="e">
        <f>VLOOKUP(H946,Sheet2!$A$1:$B$270,2,FALSE)</f>
        <v>#N/A</v>
      </c>
    </row>
    <row r="947" spans="1:61">
      <c r="A947">
        <v>946</v>
      </c>
      <c r="B947">
        <v>1002575143</v>
      </c>
      <c r="C947">
        <v>3</v>
      </c>
      <c r="D947" t="s">
        <v>51</v>
      </c>
      <c r="E947">
        <v>4</v>
      </c>
      <c r="F947" t="s">
        <v>234</v>
      </c>
      <c r="G947" t="s">
        <v>2550</v>
      </c>
      <c r="H947" t="s">
        <v>3601</v>
      </c>
      <c r="I947" t="s">
        <v>212</v>
      </c>
      <c r="J947" t="s">
        <v>213</v>
      </c>
      <c r="K947" t="s">
        <v>149</v>
      </c>
      <c r="M947" t="s">
        <v>76</v>
      </c>
      <c r="N947" t="s">
        <v>215</v>
      </c>
      <c r="O947" s="57">
        <v>46272.590474537035</v>
      </c>
      <c r="P947" s="57">
        <v>46272.621932870374</v>
      </c>
      <c r="Q947">
        <v>69384324</v>
      </c>
      <c r="S947">
        <v>146565009867</v>
      </c>
      <c r="T947" t="s">
        <v>3919</v>
      </c>
      <c r="U947" t="s">
        <v>3920</v>
      </c>
      <c r="V947" t="s">
        <v>3921</v>
      </c>
      <c r="Z947">
        <v>111.01690388</v>
      </c>
      <c r="AA947">
        <v>-7.4196076509999997</v>
      </c>
      <c r="AB947" t="s">
        <v>3922</v>
      </c>
      <c r="AC947" t="s">
        <v>285</v>
      </c>
      <c r="AL947" t="s">
        <v>217</v>
      </c>
      <c r="AM947" t="s">
        <v>3923</v>
      </c>
      <c r="AN947" t="s">
        <v>6</v>
      </c>
      <c r="AO947" s="57">
        <v>46212.600995370369</v>
      </c>
      <c r="AR947" t="s">
        <v>218</v>
      </c>
      <c r="AS947" t="s">
        <v>219</v>
      </c>
      <c r="AT947" t="s">
        <v>230</v>
      </c>
      <c r="AU947">
        <v>20260907</v>
      </c>
      <c r="AV947" t="s">
        <v>221</v>
      </c>
      <c r="AW947" t="s">
        <v>560</v>
      </c>
      <c r="AX947" t="s">
        <v>222</v>
      </c>
      <c r="BA947" s="57">
        <v>46272.291666666664</v>
      </c>
      <c r="BB947" t="s">
        <v>3923</v>
      </c>
      <c r="BC947">
        <v>2026</v>
      </c>
      <c r="BD947">
        <v>9</v>
      </c>
      <c r="BE947">
        <v>7</v>
      </c>
      <c r="BF947" s="6">
        <f t="shared" si="42"/>
        <v>46272</v>
      </c>
      <c r="BG947">
        <f t="shared" si="43"/>
        <v>-0.29166666666424135</v>
      </c>
      <c r="BH947" t="str">
        <f t="shared" si="44"/>
        <v>COMPLY</v>
      </c>
      <c r="BI947" t="e">
        <f>VLOOKUP(H947,Sheet2!$A$1:$B$270,2,FALSE)</f>
        <v>#N/A</v>
      </c>
    </row>
    <row r="948" spans="1:61">
      <c r="A948">
        <v>947</v>
      </c>
      <c r="B948">
        <v>1002576610</v>
      </c>
      <c r="C948">
        <v>3</v>
      </c>
      <c r="D948" t="s">
        <v>51</v>
      </c>
      <c r="E948">
        <v>4</v>
      </c>
      <c r="F948" t="s">
        <v>234</v>
      </c>
      <c r="G948" t="s">
        <v>2550</v>
      </c>
      <c r="H948" t="s">
        <v>3601</v>
      </c>
      <c r="I948" t="s">
        <v>212</v>
      </c>
      <c r="J948" t="s">
        <v>213</v>
      </c>
      <c r="K948" t="s">
        <v>149</v>
      </c>
      <c r="M948" t="s">
        <v>76</v>
      </c>
      <c r="N948" t="s">
        <v>215</v>
      </c>
      <c r="O948" s="57">
        <v>46273.462118055555</v>
      </c>
      <c r="P948" s="57">
        <v>46279.909756944442</v>
      </c>
      <c r="Q948">
        <v>69385918</v>
      </c>
      <c r="S948">
        <v>146565009873</v>
      </c>
      <c r="T948" t="s">
        <v>5324</v>
      </c>
      <c r="U948" t="s">
        <v>5325</v>
      </c>
      <c r="V948" t="s">
        <v>5326</v>
      </c>
      <c r="Z948">
        <v>111.1055044</v>
      </c>
      <c r="AA948">
        <v>-7.4072842000000003</v>
      </c>
      <c r="AB948" t="s">
        <v>5327</v>
      </c>
      <c r="AC948" t="s">
        <v>284</v>
      </c>
      <c r="AL948" t="s">
        <v>217</v>
      </c>
      <c r="AM948" t="s">
        <v>5328</v>
      </c>
      <c r="AN948" t="s">
        <v>6</v>
      </c>
      <c r="AO948" s="57">
        <v>46243.465543981481</v>
      </c>
      <c r="AP948" s="57">
        <v>46274.333333333336</v>
      </c>
      <c r="AQ948" t="s">
        <v>2172</v>
      </c>
      <c r="AR948" t="s">
        <v>218</v>
      </c>
      <c r="AS948" t="s">
        <v>219</v>
      </c>
      <c r="AT948" t="s">
        <v>230</v>
      </c>
      <c r="AU948">
        <v>20260914</v>
      </c>
      <c r="AV948" t="s">
        <v>221</v>
      </c>
      <c r="AW948" t="s">
        <v>828</v>
      </c>
      <c r="AX948" t="s">
        <v>222</v>
      </c>
      <c r="BA948" s="57">
        <v>46274.333333333336</v>
      </c>
      <c r="BB948" t="s">
        <v>5328</v>
      </c>
      <c r="BC948">
        <v>2026</v>
      </c>
      <c r="BD948">
        <v>9</v>
      </c>
      <c r="BE948">
        <v>14</v>
      </c>
      <c r="BF948" s="6">
        <f t="shared" si="42"/>
        <v>46279</v>
      </c>
      <c r="BG948">
        <f t="shared" si="43"/>
        <v>4.6666666666642413</v>
      </c>
      <c r="BH948" t="str">
        <f t="shared" si="44"/>
        <v>NOT COMPLY</v>
      </c>
      <c r="BI948" t="e">
        <f>VLOOKUP(H948,Sheet2!$A$1:$B$270,2,FALSE)</f>
        <v>#N/A</v>
      </c>
    </row>
    <row r="949" spans="1:61">
      <c r="A949">
        <v>948</v>
      </c>
      <c r="B949">
        <v>1002580358</v>
      </c>
      <c r="C949">
        <v>3</v>
      </c>
      <c r="D949" t="s">
        <v>51</v>
      </c>
      <c r="E949">
        <v>4</v>
      </c>
      <c r="F949" t="s">
        <v>234</v>
      </c>
      <c r="G949" t="s">
        <v>2550</v>
      </c>
      <c r="H949" t="s">
        <v>3601</v>
      </c>
      <c r="I949" t="s">
        <v>212</v>
      </c>
      <c r="J949" t="s">
        <v>213</v>
      </c>
      <c r="K949" t="s">
        <v>149</v>
      </c>
      <c r="M949" t="s">
        <v>76</v>
      </c>
      <c r="N949" t="s">
        <v>581</v>
      </c>
      <c r="O949" s="57">
        <v>46275.465543981481</v>
      </c>
      <c r="P949" s="57">
        <v>46277.574513888889</v>
      </c>
      <c r="Q949">
        <v>69387510</v>
      </c>
      <c r="R949">
        <v>2716014030</v>
      </c>
      <c r="S949">
        <v>146565009797</v>
      </c>
      <c r="T949" t="s">
        <v>6652</v>
      </c>
      <c r="U949" t="s">
        <v>6653</v>
      </c>
      <c r="V949" t="s">
        <v>6654</v>
      </c>
      <c r="Z949">
        <v>111.0062657</v>
      </c>
      <c r="AA949">
        <v>-7.4223534000000004</v>
      </c>
      <c r="AB949" t="s">
        <v>6655</v>
      </c>
      <c r="AC949" t="s">
        <v>587</v>
      </c>
      <c r="AL949" t="s">
        <v>217</v>
      </c>
      <c r="AM949" t="s">
        <v>6656</v>
      </c>
      <c r="AN949" t="s">
        <v>6</v>
      </c>
      <c r="AO949" s="57">
        <v>46304.475763888891</v>
      </c>
      <c r="AP949" s="57">
        <v>46276.625</v>
      </c>
      <c r="AR949" t="s">
        <v>218</v>
      </c>
      <c r="AS949" t="s">
        <v>219</v>
      </c>
      <c r="AT949" t="s">
        <v>230</v>
      </c>
      <c r="AU949">
        <v>20260912</v>
      </c>
      <c r="AV949" t="s">
        <v>221</v>
      </c>
      <c r="AW949" t="s">
        <v>546</v>
      </c>
      <c r="AX949" t="s">
        <v>222</v>
      </c>
      <c r="BA949" s="57">
        <v>46276.625</v>
      </c>
      <c r="BB949" t="s">
        <v>6656</v>
      </c>
      <c r="BC949">
        <v>2026</v>
      </c>
      <c r="BD949">
        <v>9</v>
      </c>
      <c r="BE949">
        <v>12</v>
      </c>
      <c r="BF949" s="6">
        <f t="shared" si="42"/>
        <v>46277</v>
      </c>
      <c r="BG949">
        <f t="shared" si="43"/>
        <v>0.375</v>
      </c>
      <c r="BH949" t="str">
        <f t="shared" si="44"/>
        <v>COMPLY</v>
      </c>
      <c r="BI949" t="e">
        <f>VLOOKUP(H949,Sheet2!$A$1:$B$270,2,FALSE)</f>
        <v>#N/A</v>
      </c>
    </row>
    <row r="950" spans="1:61">
      <c r="A950">
        <v>949</v>
      </c>
      <c r="B950">
        <v>1002572812</v>
      </c>
      <c r="C950">
        <v>3</v>
      </c>
      <c r="D950" t="s">
        <v>51</v>
      </c>
      <c r="E950">
        <v>4</v>
      </c>
      <c r="F950" t="s">
        <v>234</v>
      </c>
      <c r="G950" t="s">
        <v>2550</v>
      </c>
      <c r="H950" t="s">
        <v>3601</v>
      </c>
      <c r="I950" t="s">
        <v>212</v>
      </c>
      <c r="J950" t="s">
        <v>213</v>
      </c>
      <c r="K950" t="s">
        <v>149</v>
      </c>
      <c r="L950" t="s">
        <v>214</v>
      </c>
      <c r="M950" t="s">
        <v>2154</v>
      </c>
      <c r="N950" t="s">
        <v>215</v>
      </c>
      <c r="O950" s="57">
        <v>46270.395798611113</v>
      </c>
      <c r="P950" s="57">
        <v>46272.590474537035</v>
      </c>
      <c r="Q950">
        <v>69384324</v>
      </c>
      <c r="S950">
        <v>146565009713</v>
      </c>
      <c r="T950" t="s">
        <v>3919</v>
      </c>
      <c r="U950" t="s">
        <v>5473</v>
      </c>
      <c r="V950" t="s">
        <v>5474</v>
      </c>
      <c r="Z950">
        <v>111.01636379999999</v>
      </c>
      <c r="AA950">
        <v>-7.4192019</v>
      </c>
      <c r="AB950" t="s">
        <v>3922</v>
      </c>
      <c r="AC950" t="s">
        <v>236</v>
      </c>
      <c r="AL950" t="s">
        <v>217</v>
      </c>
      <c r="AM950" t="s">
        <v>5475</v>
      </c>
      <c r="AN950" t="s">
        <v>6</v>
      </c>
      <c r="AO950" s="57">
        <v>46151.402800925927</v>
      </c>
      <c r="AP950" s="57">
        <v>46271.333333333336</v>
      </c>
      <c r="AR950" t="s">
        <v>14</v>
      </c>
      <c r="AS950" t="s">
        <v>219</v>
      </c>
      <c r="AT950" t="s">
        <v>230</v>
      </c>
      <c r="AV950" t="s">
        <v>5476</v>
      </c>
      <c r="AW950" t="s">
        <v>927</v>
      </c>
      <c r="AX950" t="s">
        <v>222</v>
      </c>
      <c r="BA950" s="57">
        <v>46271.333333333336</v>
      </c>
      <c r="BB950" t="s">
        <v>5475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:61">
      <c r="A951">
        <v>950</v>
      </c>
      <c r="B951">
        <v>1002583884</v>
      </c>
      <c r="C951">
        <v>3</v>
      </c>
      <c r="D951" t="s">
        <v>51</v>
      </c>
      <c r="E951">
        <v>4</v>
      </c>
      <c r="F951" t="s">
        <v>234</v>
      </c>
      <c r="G951" t="s">
        <v>2550</v>
      </c>
      <c r="H951" t="s">
        <v>3601</v>
      </c>
      <c r="I951" t="s">
        <v>212</v>
      </c>
      <c r="J951" t="s">
        <v>213</v>
      </c>
      <c r="K951" t="s">
        <v>149</v>
      </c>
      <c r="M951" t="s">
        <v>2162</v>
      </c>
      <c r="N951" t="s">
        <v>215</v>
      </c>
      <c r="O951" s="57">
        <v>46277.45826388889</v>
      </c>
      <c r="P951" s="57">
        <v>46280.3827662037</v>
      </c>
      <c r="Q951">
        <v>69388872</v>
      </c>
      <c r="S951">
        <v>146565009804</v>
      </c>
      <c r="T951" t="s">
        <v>8514</v>
      </c>
      <c r="U951" t="s">
        <v>8515</v>
      </c>
      <c r="V951" t="s">
        <v>8516</v>
      </c>
      <c r="Z951">
        <v>111.008080244064</v>
      </c>
      <c r="AA951">
        <v>-7.4261236778399802</v>
      </c>
      <c r="AB951" t="s">
        <v>8517</v>
      </c>
      <c r="AC951" t="s">
        <v>225</v>
      </c>
      <c r="AL951" t="s">
        <v>217</v>
      </c>
      <c r="AM951" t="s">
        <v>8518</v>
      </c>
      <c r="AN951" t="s">
        <v>6</v>
      </c>
      <c r="AO951" s="57">
        <v>46365.465405092589</v>
      </c>
      <c r="AP951" s="57">
        <v>46279.333333333336</v>
      </c>
      <c r="AQ951" t="s">
        <v>2155</v>
      </c>
      <c r="AR951" t="s">
        <v>2171</v>
      </c>
      <c r="AS951" t="s">
        <v>219</v>
      </c>
      <c r="AT951" t="s">
        <v>230</v>
      </c>
      <c r="AV951" t="s">
        <v>8519</v>
      </c>
      <c r="AW951" t="s">
        <v>545</v>
      </c>
      <c r="AX951" t="s">
        <v>222</v>
      </c>
      <c r="BA951" s="57">
        <v>46279.333333333336</v>
      </c>
      <c r="BB951" t="s">
        <v>8518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:61">
      <c r="A952">
        <v>951</v>
      </c>
      <c r="B952">
        <v>1002572925</v>
      </c>
      <c r="C952">
        <v>3</v>
      </c>
      <c r="D952" t="s">
        <v>51</v>
      </c>
      <c r="E952">
        <v>4</v>
      </c>
      <c r="F952" t="s">
        <v>234</v>
      </c>
      <c r="G952" t="s">
        <v>2550</v>
      </c>
      <c r="H952" t="s">
        <v>2551</v>
      </c>
      <c r="I952" t="s">
        <v>212</v>
      </c>
      <c r="J952" t="s">
        <v>213</v>
      </c>
      <c r="K952" t="s">
        <v>149</v>
      </c>
      <c r="M952" t="s">
        <v>76</v>
      </c>
      <c r="N952" t="s">
        <v>215</v>
      </c>
      <c r="O952" s="57">
        <v>46270.468414351853</v>
      </c>
      <c r="P952" s="57">
        <v>46270.600335648145</v>
      </c>
      <c r="Q952">
        <v>69383380</v>
      </c>
      <c r="S952">
        <v>142567104939</v>
      </c>
      <c r="T952" t="s">
        <v>2552</v>
      </c>
      <c r="U952" t="s">
        <v>4559</v>
      </c>
      <c r="V952" t="s">
        <v>4560</v>
      </c>
      <c r="Z952">
        <v>110.95914166999999</v>
      </c>
      <c r="AA952">
        <v>-7.584376453</v>
      </c>
      <c r="AB952" t="s">
        <v>2555</v>
      </c>
      <c r="AC952" t="s">
        <v>285</v>
      </c>
      <c r="AL952" t="s">
        <v>217</v>
      </c>
      <c r="AM952" t="s">
        <v>4561</v>
      </c>
      <c r="AN952" t="s">
        <v>6</v>
      </c>
      <c r="AO952" s="57">
        <v>46151.475810185184</v>
      </c>
      <c r="AR952" t="s">
        <v>218</v>
      </c>
      <c r="AS952" t="s">
        <v>2557</v>
      </c>
      <c r="AT952" t="s">
        <v>230</v>
      </c>
      <c r="AU952">
        <v>20260905</v>
      </c>
      <c r="AV952" t="s">
        <v>221</v>
      </c>
      <c r="AW952" t="s">
        <v>599</v>
      </c>
      <c r="AX952" t="s">
        <v>222</v>
      </c>
      <c r="BA952" s="57">
        <v>46270.291666666664</v>
      </c>
      <c r="BB952" t="s">
        <v>4561</v>
      </c>
      <c r="BC952">
        <v>2026</v>
      </c>
      <c r="BD952">
        <v>9</v>
      </c>
      <c r="BE952">
        <v>5</v>
      </c>
      <c r="BF952" s="6">
        <f t="shared" si="42"/>
        <v>46270</v>
      </c>
      <c r="BG952">
        <f t="shared" si="43"/>
        <v>-0.29166666666424135</v>
      </c>
      <c r="BH952" t="str">
        <f t="shared" si="44"/>
        <v>COMPLY</v>
      </c>
      <c r="BI952" t="e">
        <f>VLOOKUP(H952,Sheet2!$A$1:$B$270,2,FALSE)</f>
        <v>#N/A</v>
      </c>
    </row>
    <row r="953" spans="1:61">
      <c r="A953">
        <v>952</v>
      </c>
      <c r="B953">
        <v>1002570443</v>
      </c>
      <c r="C953">
        <v>3</v>
      </c>
      <c r="D953" t="s">
        <v>51</v>
      </c>
      <c r="E953">
        <v>4</v>
      </c>
      <c r="F953" t="s">
        <v>234</v>
      </c>
      <c r="G953" t="s">
        <v>2550</v>
      </c>
      <c r="H953" t="s">
        <v>2551</v>
      </c>
      <c r="I953" t="s">
        <v>212</v>
      </c>
      <c r="J953" t="s">
        <v>213</v>
      </c>
      <c r="K953" t="s">
        <v>149</v>
      </c>
      <c r="L953" t="s">
        <v>214</v>
      </c>
      <c r="M953" t="s">
        <v>2154</v>
      </c>
      <c r="N953" t="s">
        <v>215</v>
      </c>
      <c r="O953" s="57">
        <v>46268.681898148148</v>
      </c>
      <c r="P953" s="57">
        <v>46270.468402777777</v>
      </c>
      <c r="Q953">
        <v>69383380</v>
      </c>
      <c r="S953">
        <v>142567104655</v>
      </c>
      <c r="T953" t="s">
        <v>2552</v>
      </c>
      <c r="U953" t="s">
        <v>2553</v>
      </c>
      <c r="V953" t="s">
        <v>2554</v>
      </c>
      <c r="Z953">
        <v>110.959109</v>
      </c>
      <c r="AA953">
        <v>-7.584168</v>
      </c>
      <c r="AB953" t="s">
        <v>2555</v>
      </c>
      <c r="AC953" t="s">
        <v>236</v>
      </c>
      <c r="AL953" t="s">
        <v>217</v>
      </c>
      <c r="AM953" t="s">
        <v>2556</v>
      </c>
      <c r="AN953" t="s">
        <v>6</v>
      </c>
      <c r="AO953" s="57">
        <v>46090.684282407405</v>
      </c>
      <c r="AP953" s="57">
        <v>46269.541666666664</v>
      </c>
      <c r="AQ953" t="s">
        <v>2172</v>
      </c>
      <c r="AR953" t="s">
        <v>14</v>
      </c>
      <c r="AS953" t="s">
        <v>2557</v>
      </c>
      <c r="AT953" t="s">
        <v>230</v>
      </c>
      <c r="AV953" t="s">
        <v>5576</v>
      </c>
      <c r="AW953" t="s">
        <v>882</v>
      </c>
      <c r="AX953" t="s">
        <v>222</v>
      </c>
      <c r="BA953" s="57">
        <v>46269.541666666664</v>
      </c>
      <c r="BB953" t="s">
        <v>2556</v>
      </c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:61">
      <c r="A954">
        <v>953</v>
      </c>
      <c r="B954">
        <v>1002566014</v>
      </c>
      <c r="C954">
        <v>3</v>
      </c>
      <c r="D954" t="s">
        <v>51</v>
      </c>
      <c r="E954">
        <v>4</v>
      </c>
      <c r="F954" t="s">
        <v>234</v>
      </c>
      <c r="G954" t="s">
        <v>562</v>
      </c>
      <c r="H954" t="s">
        <v>872</v>
      </c>
      <c r="I954" t="s">
        <v>212</v>
      </c>
      <c r="J954" t="s">
        <v>213</v>
      </c>
      <c r="K954" t="s">
        <v>149</v>
      </c>
      <c r="L954" t="s">
        <v>214</v>
      </c>
      <c r="M954" t="s">
        <v>76</v>
      </c>
      <c r="N954" t="s">
        <v>215</v>
      </c>
      <c r="O954" s="57">
        <v>46266.650659722225</v>
      </c>
      <c r="P954" s="57">
        <v>46269.867812500001</v>
      </c>
      <c r="Q954">
        <v>69381694</v>
      </c>
      <c r="S954">
        <v>142526106506</v>
      </c>
      <c r="T954" t="s">
        <v>1054</v>
      </c>
      <c r="U954" t="s">
        <v>1055</v>
      </c>
      <c r="V954" t="s">
        <v>1056</v>
      </c>
      <c r="Z954">
        <v>110.878006</v>
      </c>
      <c r="AA954">
        <v>-7.5586039999999999</v>
      </c>
      <c r="AB954" t="s">
        <v>1057</v>
      </c>
      <c r="AC954" t="s">
        <v>236</v>
      </c>
      <c r="AL954" t="s">
        <v>217</v>
      </c>
      <c r="AM954" t="s">
        <v>1058</v>
      </c>
      <c r="AN954" t="s">
        <v>6</v>
      </c>
      <c r="AO954" s="57">
        <v>46031.653344907405</v>
      </c>
      <c r="AP954" s="57">
        <v>46272.541666666664</v>
      </c>
      <c r="AR954" t="s">
        <v>218</v>
      </c>
      <c r="AS954" t="s">
        <v>912</v>
      </c>
      <c r="AT954" t="s">
        <v>230</v>
      </c>
      <c r="AU954">
        <v>20260904</v>
      </c>
      <c r="AV954" t="s">
        <v>221</v>
      </c>
      <c r="AW954" t="s">
        <v>890</v>
      </c>
      <c r="AX954" t="s">
        <v>222</v>
      </c>
      <c r="BA954" s="57">
        <v>46272.541666666664</v>
      </c>
      <c r="BB954" t="s">
        <v>1058</v>
      </c>
      <c r="BC954">
        <v>2026</v>
      </c>
      <c r="BD954">
        <v>9</v>
      </c>
      <c r="BE954">
        <v>4</v>
      </c>
      <c r="BF954" s="6">
        <f t="shared" si="42"/>
        <v>46269</v>
      </c>
      <c r="BG954">
        <f t="shared" si="43"/>
        <v>-3.5416666666642413</v>
      </c>
      <c r="BH954" t="str">
        <f t="shared" si="44"/>
        <v>COMPLY</v>
      </c>
      <c r="BI954" t="e">
        <f>VLOOKUP(H954,Sheet2!$A$1:$B$270,2,FALSE)</f>
        <v>#N/A</v>
      </c>
    </row>
    <row r="955" spans="1:61">
      <c r="A955">
        <v>954</v>
      </c>
      <c r="B955">
        <v>1002568541</v>
      </c>
      <c r="C955">
        <v>3</v>
      </c>
      <c r="D955" t="s">
        <v>51</v>
      </c>
      <c r="E955">
        <v>4</v>
      </c>
      <c r="F955" t="s">
        <v>234</v>
      </c>
      <c r="G955" t="s">
        <v>562</v>
      </c>
      <c r="H955" t="s">
        <v>872</v>
      </c>
      <c r="I955" t="s">
        <v>212</v>
      </c>
      <c r="J955" t="s">
        <v>213</v>
      </c>
      <c r="K955" t="s">
        <v>149</v>
      </c>
      <c r="L955" t="s">
        <v>214</v>
      </c>
      <c r="M955" t="s">
        <v>76</v>
      </c>
      <c r="N955" t="s">
        <v>215</v>
      </c>
      <c r="O955" s="57">
        <v>46267.75204861111</v>
      </c>
      <c r="P955" s="57">
        <v>46268.871990740743</v>
      </c>
      <c r="Q955">
        <v>69382625</v>
      </c>
      <c r="S955">
        <v>142526106511</v>
      </c>
      <c r="T955" t="s">
        <v>1769</v>
      </c>
      <c r="U955" t="s">
        <v>1770</v>
      </c>
      <c r="V955" t="s">
        <v>1771</v>
      </c>
      <c r="Z955">
        <v>110.89590561548</v>
      </c>
      <c r="AA955">
        <v>-7.5647372090437397</v>
      </c>
      <c r="AB955" t="s">
        <v>1772</v>
      </c>
      <c r="AC955" t="s">
        <v>236</v>
      </c>
      <c r="AL955" t="s">
        <v>217</v>
      </c>
      <c r="AM955" t="s">
        <v>1754</v>
      </c>
      <c r="AN955" t="s">
        <v>6</v>
      </c>
      <c r="AO955" s="57">
        <v>46062.756840277776</v>
      </c>
      <c r="AP955" s="57">
        <v>46269.625</v>
      </c>
      <c r="AR955" t="s">
        <v>218</v>
      </c>
      <c r="AS955" t="s">
        <v>912</v>
      </c>
      <c r="AT955" t="s">
        <v>230</v>
      </c>
      <c r="AU955">
        <v>20260903</v>
      </c>
      <c r="AV955" t="s">
        <v>221</v>
      </c>
      <c r="AW955" t="s">
        <v>883</v>
      </c>
      <c r="AX955" t="s">
        <v>222</v>
      </c>
      <c r="BA955" s="57">
        <v>46269.625</v>
      </c>
      <c r="BB955" t="s">
        <v>1754</v>
      </c>
      <c r="BC955">
        <v>2026</v>
      </c>
      <c r="BD955">
        <v>9</v>
      </c>
      <c r="BE955">
        <v>3</v>
      </c>
      <c r="BF955" s="6">
        <f t="shared" si="42"/>
        <v>46268</v>
      </c>
      <c r="BG955">
        <f t="shared" si="43"/>
        <v>-1.625</v>
      </c>
      <c r="BH955" t="str">
        <f t="shared" si="44"/>
        <v>COMPLY</v>
      </c>
      <c r="BI955" t="e">
        <f>VLOOKUP(H955,Sheet2!$A$1:$B$270,2,FALSE)</f>
        <v>#N/A</v>
      </c>
    </row>
    <row r="956" spans="1:61">
      <c r="A956">
        <v>955</v>
      </c>
      <c r="B956">
        <v>1002571189</v>
      </c>
      <c r="C956">
        <v>3</v>
      </c>
      <c r="D956" t="s">
        <v>51</v>
      </c>
      <c r="E956">
        <v>4</v>
      </c>
      <c r="F956" t="s">
        <v>234</v>
      </c>
      <c r="G956" t="s">
        <v>562</v>
      </c>
      <c r="H956" t="s">
        <v>872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46269.441620370373</v>
      </c>
      <c r="P956" s="57">
        <v>46270.563379629632</v>
      </c>
      <c r="Q956">
        <v>69383727</v>
      </c>
      <c r="S956">
        <v>142526106561</v>
      </c>
      <c r="T956" t="s">
        <v>4852</v>
      </c>
      <c r="U956" t="s">
        <v>4853</v>
      </c>
      <c r="V956" t="s">
        <v>4857</v>
      </c>
      <c r="Z956">
        <v>110.87691700000001</v>
      </c>
      <c r="AA956">
        <v>-7.5653370000000004</v>
      </c>
      <c r="AB956" t="s">
        <v>4858</v>
      </c>
      <c r="AC956" t="s">
        <v>236</v>
      </c>
      <c r="AL956" t="s">
        <v>217</v>
      </c>
      <c r="AM956" t="s">
        <v>4859</v>
      </c>
      <c r="AN956" t="s">
        <v>6</v>
      </c>
      <c r="AO956" s="57">
        <v>46121.444525462961</v>
      </c>
      <c r="AP956" s="57">
        <v>46271.541666666664</v>
      </c>
      <c r="AR956" t="s">
        <v>218</v>
      </c>
      <c r="AS956" t="s">
        <v>912</v>
      </c>
      <c r="AT956" t="s">
        <v>230</v>
      </c>
      <c r="AU956">
        <v>20260905</v>
      </c>
      <c r="AV956" t="s">
        <v>221</v>
      </c>
      <c r="AW956" t="s">
        <v>574</v>
      </c>
      <c r="AX956" t="s">
        <v>222</v>
      </c>
      <c r="BA956" s="57">
        <v>46271.541666666664</v>
      </c>
      <c r="BB956" t="s">
        <v>4859</v>
      </c>
      <c r="BC956">
        <v>2026</v>
      </c>
      <c r="BD956">
        <v>9</v>
      </c>
      <c r="BE956">
        <v>5</v>
      </c>
      <c r="BF956" s="6">
        <f t="shared" si="42"/>
        <v>46270</v>
      </c>
      <c r="BG956">
        <f t="shared" si="43"/>
        <v>-1.5416666666642413</v>
      </c>
      <c r="BH956" t="str">
        <f t="shared" si="44"/>
        <v>COMPLY</v>
      </c>
      <c r="BI956" t="e">
        <f>VLOOKUP(H956,Sheet2!$A$1:$B$270,2,FALSE)</f>
        <v>#N/A</v>
      </c>
    </row>
    <row r="957" spans="1:61">
      <c r="A957">
        <v>956</v>
      </c>
      <c r="B957">
        <v>1002571180</v>
      </c>
      <c r="C957">
        <v>3</v>
      </c>
      <c r="D957" t="s">
        <v>51</v>
      </c>
      <c r="E957">
        <v>4</v>
      </c>
      <c r="F957" t="s">
        <v>234</v>
      </c>
      <c r="G957" t="s">
        <v>562</v>
      </c>
      <c r="H957" t="s">
        <v>872</v>
      </c>
      <c r="I957" t="s">
        <v>212</v>
      </c>
      <c r="J957" t="s">
        <v>213</v>
      </c>
      <c r="K957" t="s">
        <v>149</v>
      </c>
      <c r="L957" t="s">
        <v>214</v>
      </c>
      <c r="M957" t="s">
        <v>76</v>
      </c>
      <c r="N957" t="s">
        <v>215</v>
      </c>
      <c r="O957" s="57">
        <v>46269.44023148148</v>
      </c>
      <c r="P957" s="57">
        <v>46270.615405092591</v>
      </c>
      <c r="Q957">
        <v>69383725</v>
      </c>
      <c r="S957">
        <v>142526106560</v>
      </c>
      <c r="T957" t="s">
        <v>4852</v>
      </c>
      <c r="U957" t="s">
        <v>4853</v>
      </c>
      <c r="V957" t="s">
        <v>4854</v>
      </c>
      <c r="Z957">
        <v>110.87691700000001</v>
      </c>
      <c r="AA957">
        <v>-7.5653370000000004</v>
      </c>
      <c r="AB957" t="s">
        <v>4855</v>
      </c>
      <c r="AC957" t="s">
        <v>236</v>
      </c>
      <c r="AL957" t="s">
        <v>217</v>
      </c>
      <c r="AM957" t="s">
        <v>4856</v>
      </c>
      <c r="AN957" t="s">
        <v>6</v>
      </c>
      <c r="AO957" s="57">
        <v>46121.444525462961</v>
      </c>
      <c r="AP957" s="57">
        <v>46270.583333333336</v>
      </c>
      <c r="AR957" t="s">
        <v>218</v>
      </c>
      <c r="AS957" t="s">
        <v>912</v>
      </c>
      <c r="AT957" t="s">
        <v>230</v>
      </c>
      <c r="AU957">
        <v>20260905</v>
      </c>
      <c r="AV957" t="s">
        <v>221</v>
      </c>
      <c r="AW957" t="s">
        <v>831</v>
      </c>
      <c r="AX957" t="s">
        <v>222</v>
      </c>
      <c r="BA957" s="57">
        <v>46270.583333333336</v>
      </c>
      <c r="BB957" t="s">
        <v>4856</v>
      </c>
      <c r="BC957">
        <v>2026</v>
      </c>
      <c r="BD957">
        <v>9</v>
      </c>
      <c r="BE957">
        <v>5</v>
      </c>
      <c r="BF957" s="6">
        <f t="shared" si="42"/>
        <v>46270</v>
      </c>
      <c r="BG957">
        <f t="shared" si="43"/>
        <v>-0.58333333333575865</v>
      </c>
      <c r="BH957" t="str">
        <f t="shared" si="44"/>
        <v>COMPLY</v>
      </c>
      <c r="BI957" t="e">
        <f>VLOOKUP(H957,Sheet2!$A$1:$B$270,2,FALSE)</f>
        <v>#N/A</v>
      </c>
    </row>
    <row r="958" spans="1:61">
      <c r="A958">
        <v>957</v>
      </c>
      <c r="B958">
        <v>1002570913</v>
      </c>
      <c r="C958">
        <v>3</v>
      </c>
      <c r="D958" t="s">
        <v>51</v>
      </c>
      <c r="E958">
        <v>4</v>
      </c>
      <c r="F958" t="s">
        <v>234</v>
      </c>
      <c r="G958" t="s">
        <v>562</v>
      </c>
      <c r="H958" t="s">
        <v>872</v>
      </c>
      <c r="I958" t="s">
        <v>212</v>
      </c>
      <c r="J958" t="s">
        <v>213</v>
      </c>
      <c r="K958" t="s">
        <v>149</v>
      </c>
      <c r="L958" t="s">
        <v>214</v>
      </c>
      <c r="M958" t="s">
        <v>2186</v>
      </c>
      <c r="N958" t="s">
        <v>215</v>
      </c>
      <c r="O958" s="57">
        <v>46269.385370370372</v>
      </c>
      <c r="P958" s="57">
        <v>46276.604398148149</v>
      </c>
      <c r="Q958">
        <v>69383611</v>
      </c>
      <c r="S958">
        <v>142526106559</v>
      </c>
      <c r="T958" t="s">
        <v>5202</v>
      </c>
      <c r="U958" t="s">
        <v>5203</v>
      </c>
      <c r="V958" t="s">
        <v>5204</v>
      </c>
      <c r="Z958">
        <v>110.90543847531001</v>
      </c>
      <c r="AA958">
        <v>-7.5362943370120998</v>
      </c>
      <c r="AB958" t="s">
        <v>5205</v>
      </c>
      <c r="AC958" t="s">
        <v>216</v>
      </c>
      <c r="AL958" t="s">
        <v>217</v>
      </c>
      <c r="AM958" t="s">
        <v>5206</v>
      </c>
      <c r="AN958" t="s">
        <v>6</v>
      </c>
      <c r="AO958" s="57">
        <v>46121.392465277779</v>
      </c>
      <c r="AP958" s="57">
        <v>46270.583333333336</v>
      </c>
      <c r="AQ958" t="s">
        <v>2155</v>
      </c>
      <c r="AR958" t="s">
        <v>12</v>
      </c>
      <c r="AS958" t="s">
        <v>912</v>
      </c>
      <c r="AT958" t="s">
        <v>230</v>
      </c>
      <c r="AV958" t="s">
        <v>2187</v>
      </c>
      <c r="AW958" t="s">
        <v>882</v>
      </c>
      <c r="AX958" t="s">
        <v>222</v>
      </c>
      <c r="BA958" s="57">
        <v>46270.583333333336</v>
      </c>
      <c r="BB958" t="s">
        <v>5206</v>
      </c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:61">
      <c r="A959">
        <v>958</v>
      </c>
      <c r="B959">
        <v>1002583996</v>
      </c>
      <c r="C959">
        <v>3</v>
      </c>
      <c r="D959" t="s">
        <v>51</v>
      </c>
      <c r="E959">
        <v>4</v>
      </c>
      <c r="F959" t="s">
        <v>234</v>
      </c>
      <c r="G959" t="s">
        <v>2550</v>
      </c>
      <c r="H959" t="s">
        <v>8520</v>
      </c>
      <c r="I959" t="s">
        <v>212</v>
      </c>
      <c r="J959" t="s">
        <v>213</v>
      </c>
      <c r="K959" t="s">
        <v>149</v>
      </c>
      <c r="L959" t="s">
        <v>214</v>
      </c>
      <c r="M959" t="s">
        <v>256</v>
      </c>
      <c r="N959" t="s">
        <v>215</v>
      </c>
      <c r="O959" s="57">
        <v>46277.508333333331</v>
      </c>
      <c r="P959" s="57">
        <v>46279.610393518517</v>
      </c>
      <c r="Q959">
        <v>69388921</v>
      </c>
      <c r="S959">
        <v>142522107078</v>
      </c>
      <c r="T959" t="s">
        <v>8521</v>
      </c>
      <c r="U959" t="s">
        <v>8522</v>
      </c>
      <c r="V959" t="s">
        <v>8523</v>
      </c>
      <c r="Z959">
        <v>111.119007113736</v>
      </c>
      <c r="AA959">
        <v>-7.6054616514938802</v>
      </c>
      <c r="AB959" t="s">
        <v>8524</v>
      </c>
      <c r="AC959" t="s">
        <v>236</v>
      </c>
      <c r="AL959" t="s">
        <v>217</v>
      </c>
      <c r="AM959" t="s">
        <v>3271</v>
      </c>
      <c r="AN959" t="s">
        <v>6</v>
      </c>
      <c r="AO959" s="57">
        <v>46365.517465277779</v>
      </c>
      <c r="AP959" s="57">
        <v>46279.333333333336</v>
      </c>
      <c r="AR959" t="s">
        <v>257</v>
      </c>
      <c r="AS959" t="s">
        <v>2557</v>
      </c>
      <c r="AT959" t="s">
        <v>230</v>
      </c>
      <c r="AV959" t="s">
        <v>258</v>
      </c>
      <c r="AW959" t="s">
        <v>7087</v>
      </c>
      <c r="AX959" t="s">
        <v>222</v>
      </c>
      <c r="BA959" s="57">
        <v>46279.333333333336</v>
      </c>
      <c r="BB959" t="s">
        <v>3271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:61">
      <c r="A960">
        <v>959</v>
      </c>
      <c r="B960">
        <v>1002565759</v>
      </c>
      <c r="C960">
        <v>3</v>
      </c>
      <c r="D960" t="s">
        <v>51</v>
      </c>
      <c r="E960">
        <v>4</v>
      </c>
      <c r="F960" t="s">
        <v>234</v>
      </c>
      <c r="G960" t="s">
        <v>562</v>
      </c>
      <c r="H960" t="s">
        <v>847</v>
      </c>
      <c r="I960" t="s">
        <v>212</v>
      </c>
      <c r="J960" t="s">
        <v>213</v>
      </c>
      <c r="K960" t="s">
        <v>149</v>
      </c>
      <c r="L960" t="s">
        <v>214</v>
      </c>
      <c r="M960" t="s">
        <v>76</v>
      </c>
      <c r="N960" t="s">
        <v>215</v>
      </c>
      <c r="O960" s="57">
        <v>46266.616631944446</v>
      </c>
      <c r="P960" s="57">
        <v>46267.821064814816</v>
      </c>
      <c r="Q960">
        <v>69381629</v>
      </c>
      <c r="S960">
        <v>146514602773</v>
      </c>
      <c r="T960" t="s">
        <v>1135</v>
      </c>
      <c r="U960" t="s">
        <v>1136</v>
      </c>
      <c r="V960" t="s">
        <v>1137</v>
      </c>
      <c r="Z960">
        <v>110.86271000000001</v>
      </c>
      <c r="AA960">
        <v>-7.5542189999999998</v>
      </c>
      <c r="AB960" t="s">
        <v>1138</v>
      </c>
      <c r="AC960" t="s">
        <v>236</v>
      </c>
      <c r="AL960" t="s">
        <v>217</v>
      </c>
      <c r="AM960" t="s">
        <v>1139</v>
      </c>
      <c r="AN960" t="s">
        <v>6</v>
      </c>
      <c r="AO960" s="57">
        <v>46031.621435185189</v>
      </c>
      <c r="AP960" s="57">
        <v>46267.541666666664</v>
      </c>
      <c r="AR960" t="s">
        <v>218</v>
      </c>
      <c r="AS960" t="s">
        <v>219</v>
      </c>
      <c r="AT960" t="s">
        <v>230</v>
      </c>
      <c r="AU960">
        <v>20260902</v>
      </c>
      <c r="AV960" t="s">
        <v>221</v>
      </c>
      <c r="AW960" t="s">
        <v>886</v>
      </c>
      <c r="AX960" t="s">
        <v>222</v>
      </c>
      <c r="BA960" s="57">
        <v>46267.541666666664</v>
      </c>
      <c r="BB960" t="s">
        <v>1139</v>
      </c>
      <c r="BC960">
        <v>2026</v>
      </c>
      <c r="BD960">
        <v>9</v>
      </c>
      <c r="BE960">
        <v>2</v>
      </c>
      <c r="BF960" s="6">
        <f t="shared" si="42"/>
        <v>46267</v>
      </c>
      <c r="BG960">
        <f t="shared" si="43"/>
        <v>-0.54166666666424135</v>
      </c>
      <c r="BH960" t="str">
        <f t="shared" si="44"/>
        <v>COMPLY</v>
      </c>
      <c r="BI960" t="e">
        <f>VLOOKUP(H960,Sheet2!$A$1:$B$270,2,FALSE)</f>
        <v>#N/A</v>
      </c>
    </row>
    <row r="961" spans="1:61">
      <c r="A961">
        <v>960</v>
      </c>
      <c r="B961">
        <v>1002572366</v>
      </c>
      <c r="C961">
        <v>3</v>
      </c>
      <c r="D961" t="s">
        <v>51</v>
      </c>
      <c r="E961">
        <v>4</v>
      </c>
      <c r="F961" t="s">
        <v>234</v>
      </c>
      <c r="G961" t="s">
        <v>562</v>
      </c>
      <c r="H961" t="s">
        <v>847</v>
      </c>
      <c r="I961" t="s">
        <v>212</v>
      </c>
      <c r="J961" t="s">
        <v>213</v>
      </c>
      <c r="K961" t="s">
        <v>149</v>
      </c>
      <c r="M961" t="s">
        <v>76</v>
      </c>
      <c r="N961" t="s">
        <v>581</v>
      </c>
      <c r="O961" s="57">
        <v>46269.678425925929</v>
      </c>
      <c r="P961" s="57">
        <v>46269.930902777778</v>
      </c>
      <c r="Q961">
        <v>69382048</v>
      </c>
      <c r="R961">
        <v>2716008129</v>
      </c>
      <c r="S961">
        <v>146514602592</v>
      </c>
      <c r="T961" t="s">
        <v>2073</v>
      </c>
      <c r="U961" t="s">
        <v>4930</v>
      </c>
      <c r="V961" t="s">
        <v>4931</v>
      </c>
      <c r="Z961">
        <v>110.82290064662701</v>
      </c>
      <c r="AA961">
        <v>-7.5704832585378101</v>
      </c>
      <c r="AB961" t="s">
        <v>2076</v>
      </c>
      <c r="AC961" t="s">
        <v>225</v>
      </c>
      <c r="AL961" t="s">
        <v>217</v>
      </c>
      <c r="AM961" t="s">
        <v>4932</v>
      </c>
      <c r="AN961" t="s">
        <v>6</v>
      </c>
      <c r="AO961" s="57">
        <v>46121.684571759259</v>
      </c>
      <c r="AR961" t="s">
        <v>218</v>
      </c>
      <c r="AS961" t="s">
        <v>219</v>
      </c>
      <c r="AT961" t="s">
        <v>230</v>
      </c>
      <c r="AU961">
        <v>20260904</v>
      </c>
      <c r="AV961" t="s">
        <v>221</v>
      </c>
      <c r="AW961" t="s">
        <v>879</v>
      </c>
      <c r="AX961" t="s">
        <v>222</v>
      </c>
      <c r="BA961" s="57">
        <v>46269.291666666664</v>
      </c>
      <c r="BB961" t="s">
        <v>4932</v>
      </c>
      <c r="BC961">
        <v>2026</v>
      </c>
      <c r="BD961">
        <v>9</v>
      </c>
      <c r="BE961">
        <v>4</v>
      </c>
      <c r="BF961" s="6">
        <f t="shared" si="42"/>
        <v>46269</v>
      </c>
      <c r="BG961">
        <f t="shared" si="43"/>
        <v>-0.29166666666424135</v>
      </c>
      <c r="BH961" t="str">
        <f t="shared" si="44"/>
        <v>COMPLY</v>
      </c>
      <c r="BI961" t="e">
        <f>VLOOKUP(H961,Sheet2!$A$1:$B$270,2,FALSE)</f>
        <v>#N/A</v>
      </c>
    </row>
    <row r="962" spans="1:61">
      <c r="A962">
        <v>961</v>
      </c>
      <c r="B962">
        <v>1002575560</v>
      </c>
      <c r="C962">
        <v>3</v>
      </c>
      <c r="D962" t="s">
        <v>51</v>
      </c>
      <c r="E962">
        <v>4</v>
      </c>
      <c r="F962" t="s">
        <v>234</v>
      </c>
      <c r="G962" t="s">
        <v>562</v>
      </c>
      <c r="H962" t="s">
        <v>847</v>
      </c>
      <c r="I962" t="s">
        <v>212</v>
      </c>
      <c r="J962" t="s">
        <v>213</v>
      </c>
      <c r="K962" t="s">
        <v>149</v>
      </c>
      <c r="L962" t="s">
        <v>214</v>
      </c>
      <c r="M962" t="s">
        <v>76</v>
      </c>
      <c r="N962" t="s">
        <v>215</v>
      </c>
      <c r="O962" s="57">
        <v>46272.656215277777</v>
      </c>
      <c r="P962" s="57">
        <v>46274.23101851852</v>
      </c>
      <c r="Q962">
        <v>69385503</v>
      </c>
      <c r="S962">
        <v>146514602618</v>
      </c>
      <c r="T962" t="s">
        <v>3947</v>
      </c>
      <c r="U962" t="s">
        <v>3948</v>
      </c>
      <c r="V962" t="s">
        <v>3949</v>
      </c>
      <c r="Z962">
        <v>110.82563705742299</v>
      </c>
      <c r="AA962">
        <v>-7.5840311081304002</v>
      </c>
      <c r="AB962" t="s">
        <v>3950</v>
      </c>
      <c r="AC962" t="s">
        <v>216</v>
      </c>
      <c r="AL962" t="s">
        <v>217</v>
      </c>
      <c r="AM962" t="s">
        <v>3951</v>
      </c>
      <c r="AN962" t="s">
        <v>6</v>
      </c>
      <c r="AO962" s="57">
        <v>46212.663414351853</v>
      </c>
      <c r="AP962" s="57">
        <v>46273.541666666664</v>
      </c>
      <c r="AR962" t="s">
        <v>218</v>
      </c>
      <c r="AS962" t="s">
        <v>219</v>
      </c>
      <c r="AT962" t="s">
        <v>230</v>
      </c>
      <c r="AU962">
        <v>20260909</v>
      </c>
      <c r="AV962" t="s">
        <v>221</v>
      </c>
      <c r="AW962" t="s">
        <v>886</v>
      </c>
      <c r="AX962" t="s">
        <v>222</v>
      </c>
      <c r="BA962" s="57">
        <v>46273.541666666664</v>
      </c>
      <c r="BB962" t="s">
        <v>3951</v>
      </c>
      <c r="BC962">
        <v>2026</v>
      </c>
      <c r="BD962">
        <v>9</v>
      </c>
      <c r="BE962">
        <v>9</v>
      </c>
      <c r="BF962" s="6">
        <f t="shared" ref="BF962:BF1025" si="45">DATE(BC962,BD962,BE962)</f>
        <v>46274</v>
      </c>
      <c r="BG962">
        <f t="shared" ref="BG962:BG1025" si="46">BF962-BA962</f>
        <v>0.45833333333575865</v>
      </c>
      <c r="BH962" t="str">
        <f t="shared" ref="BH962:BH1025" si="47">IF(BG962=1,"COMPLY",IF(BG962&lt;1,"COMPLY","NOT COMPLY"))</f>
        <v>COMPLY</v>
      </c>
      <c r="BI962" t="e">
        <f>VLOOKUP(H962,Sheet2!$A$1:$B$270,2,FALSE)</f>
        <v>#N/A</v>
      </c>
    </row>
    <row r="963" spans="1:61">
      <c r="A963">
        <v>962</v>
      </c>
      <c r="B963">
        <v>1002582102</v>
      </c>
      <c r="C963">
        <v>3</v>
      </c>
      <c r="D963" t="s">
        <v>51</v>
      </c>
      <c r="E963">
        <v>4</v>
      </c>
      <c r="F963" t="s">
        <v>234</v>
      </c>
      <c r="G963" t="s">
        <v>562</v>
      </c>
      <c r="H963" t="s">
        <v>847</v>
      </c>
      <c r="I963" t="s">
        <v>212</v>
      </c>
      <c r="J963" t="s">
        <v>213</v>
      </c>
      <c r="K963" t="s">
        <v>149</v>
      </c>
      <c r="L963" t="s">
        <v>214</v>
      </c>
      <c r="M963" t="s">
        <v>76</v>
      </c>
      <c r="N963" t="s">
        <v>215</v>
      </c>
      <c r="O963" s="57">
        <v>46276.420787037037</v>
      </c>
      <c r="P963" s="57">
        <v>46277.73814814815</v>
      </c>
      <c r="Q963">
        <v>69388175</v>
      </c>
      <c r="S963">
        <v>146514602823</v>
      </c>
      <c r="T963" t="s">
        <v>8525</v>
      </c>
      <c r="U963" t="s">
        <v>8526</v>
      </c>
      <c r="V963" t="s">
        <v>8527</v>
      </c>
      <c r="Z963">
        <v>110.8614573</v>
      </c>
      <c r="AA963">
        <v>-7.5562661999999996</v>
      </c>
      <c r="AB963" t="s">
        <v>8528</v>
      </c>
      <c r="AC963" t="s">
        <v>236</v>
      </c>
      <c r="AL963" t="s">
        <v>217</v>
      </c>
      <c r="AM963" t="s">
        <v>8159</v>
      </c>
      <c r="AN963" t="s">
        <v>6</v>
      </c>
      <c r="AO963" s="57">
        <v>46335.42359953704</v>
      </c>
      <c r="AP963" s="57">
        <v>46277.333333333336</v>
      </c>
      <c r="AR963" t="s">
        <v>218</v>
      </c>
      <c r="AS963" t="s">
        <v>219</v>
      </c>
      <c r="AT963" t="s">
        <v>230</v>
      </c>
      <c r="AU963">
        <v>20260912</v>
      </c>
      <c r="AV963" t="s">
        <v>221</v>
      </c>
      <c r="AW963" t="s">
        <v>881</v>
      </c>
      <c r="AX963" t="s">
        <v>222</v>
      </c>
      <c r="BA963" s="57">
        <v>46277.333333333336</v>
      </c>
      <c r="BB963" t="s">
        <v>8159</v>
      </c>
      <c r="BC963">
        <v>2026</v>
      </c>
      <c r="BD963">
        <v>9</v>
      </c>
      <c r="BE963">
        <v>12</v>
      </c>
      <c r="BF963" s="6">
        <f t="shared" si="45"/>
        <v>46277</v>
      </c>
      <c r="BG963">
        <f t="shared" si="46"/>
        <v>-0.33333333333575865</v>
      </c>
      <c r="BH963" t="str">
        <f t="shared" si="47"/>
        <v>COMPLY</v>
      </c>
      <c r="BI963" t="e">
        <f>VLOOKUP(H963,Sheet2!$A$1:$B$270,2,FALSE)</f>
        <v>#N/A</v>
      </c>
    </row>
    <row r="964" spans="1:61">
      <c r="A964">
        <v>963</v>
      </c>
      <c r="B964">
        <v>1002584044</v>
      </c>
      <c r="C964">
        <v>3</v>
      </c>
      <c r="D964" t="s">
        <v>51</v>
      </c>
      <c r="E964">
        <v>4</v>
      </c>
      <c r="F964" t="s">
        <v>234</v>
      </c>
      <c r="G964" t="s">
        <v>562</v>
      </c>
      <c r="H964" t="s">
        <v>847</v>
      </c>
      <c r="I964" t="s">
        <v>212</v>
      </c>
      <c r="J964" t="s">
        <v>213</v>
      </c>
      <c r="K964" t="s">
        <v>149</v>
      </c>
      <c r="L964" t="s">
        <v>214</v>
      </c>
      <c r="M964" t="s">
        <v>76</v>
      </c>
      <c r="N964" t="s">
        <v>215</v>
      </c>
      <c r="O964" s="57">
        <v>46277.529166666667</v>
      </c>
      <c r="P964" s="57">
        <v>46279.69189814815</v>
      </c>
      <c r="Q964">
        <v>69388972</v>
      </c>
      <c r="S964">
        <v>146514602635</v>
      </c>
      <c r="T964" t="s">
        <v>8529</v>
      </c>
      <c r="U964" t="s">
        <v>8530</v>
      </c>
      <c r="V964" t="s">
        <v>8531</v>
      </c>
      <c r="Z964">
        <v>110.85196000000001</v>
      </c>
      <c r="AA964">
        <v>-7.5691842999999999</v>
      </c>
      <c r="AB964" t="s">
        <v>8532</v>
      </c>
      <c r="AC964" t="s">
        <v>236</v>
      </c>
      <c r="AL964" t="s">
        <v>217</v>
      </c>
      <c r="AM964" t="s">
        <v>8533</v>
      </c>
      <c r="AN964" t="s">
        <v>6</v>
      </c>
      <c r="AO964" s="57">
        <v>46365.538136574076</v>
      </c>
      <c r="AP964" s="57">
        <v>46278.458333333336</v>
      </c>
      <c r="AR964" t="s">
        <v>218</v>
      </c>
      <c r="AS964" t="s">
        <v>219</v>
      </c>
      <c r="AT964" t="s">
        <v>230</v>
      </c>
      <c r="AU964">
        <v>20260914</v>
      </c>
      <c r="AV964" t="s">
        <v>221</v>
      </c>
      <c r="AW964" t="s">
        <v>7087</v>
      </c>
      <c r="AX964" t="s">
        <v>222</v>
      </c>
      <c r="BA964" s="57">
        <v>46278.458333333336</v>
      </c>
      <c r="BB964" t="s">
        <v>8533</v>
      </c>
      <c r="BC964">
        <v>2026</v>
      </c>
      <c r="BD964">
        <v>9</v>
      </c>
      <c r="BE964">
        <v>14</v>
      </c>
      <c r="BF964" s="6">
        <f t="shared" si="45"/>
        <v>46279</v>
      </c>
      <c r="BG964">
        <f t="shared" si="46"/>
        <v>0.54166666666424135</v>
      </c>
      <c r="BH964" t="str">
        <f t="shared" si="47"/>
        <v>COMPLY</v>
      </c>
      <c r="BI964" t="e">
        <f>VLOOKUP(H964,Sheet2!$A$1:$B$270,2,FALSE)</f>
        <v>#N/A</v>
      </c>
    </row>
    <row r="965" spans="1:61">
      <c r="A965">
        <v>964</v>
      </c>
      <c r="B965">
        <v>1002566938</v>
      </c>
      <c r="C965">
        <v>3</v>
      </c>
      <c r="D965" t="s">
        <v>51</v>
      </c>
      <c r="E965">
        <v>4</v>
      </c>
      <c r="F965" t="s">
        <v>234</v>
      </c>
      <c r="G965" t="s">
        <v>562</v>
      </c>
      <c r="H965" t="s">
        <v>847</v>
      </c>
      <c r="I965" t="s">
        <v>212</v>
      </c>
      <c r="J965" t="s">
        <v>213</v>
      </c>
      <c r="K965" t="s">
        <v>149</v>
      </c>
      <c r="M965" t="s">
        <v>2154</v>
      </c>
      <c r="N965" t="s">
        <v>581</v>
      </c>
      <c r="O965" s="57">
        <v>46267.412453703706</v>
      </c>
      <c r="P965" s="57">
        <v>46269.678414351853</v>
      </c>
      <c r="Q965">
        <v>69382048</v>
      </c>
      <c r="R965">
        <v>2716008068</v>
      </c>
      <c r="S965">
        <v>146514602779</v>
      </c>
      <c r="T965" t="s">
        <v>2073</v>
      </c>
      <c r="U965" t="s">
        <v>2074</v>
      </c>
      <c r="V965" t="s">
        <v>2075</v>
      </c>
      <c r="Z965">
        <v>110.8229042</v>
      </c>
      <c r="AA965">
        <v>-7.5706189000000004</v>
      </c>
      <c r="AB965" t="s">
        <v>2076</v>
      </c>
      <c r="AC965" t="s">
        <v>225</v>
      </c>
      <c r="AL965" t="s">
        <v>217</v>
      </c>
      <c r="AM965" t="s">
        <v>2077</v>
      </c>
      <c r="AN965" t="s">
        <v>6</v>
      </c>
      <c r="AO965" s="57">
        <v>46062.413263888891</v>
      </c>
      <c r="AP965" s="57">
        <v>46268.333333333336</v>
      </c>
      <c r="AR965" t="s">
        <v>14</v>
      </c>
      <c r="AS965" t="s">
        <v>219</v>
      </c>
      <c r="AT965" t="s">
        <v>230</v>
      </c>
      <c r="AV965" t="s">
        <v>5582</v>
      </c>
      <c r="AW965" t="s">
        <v>585</v>
      </c>
      <c r="AX965" t="s">
        <v>222</v>
      </c>
      <c r="BA965" s="57">
        <v>46268.333333333336</v>
      </c>
      <c r="BB965" t="s">
        <v>2077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:61">
      <c r="A966">
        <v>965</v>
      </c>
      <c r="B966">
        <v>1002589728</v>
      </c>
      <c r="C966">
        <v>3</v>
      </c>
      <c r="D966" t="s">
        <v>51</v>
      </c>
      <c r="E966">
        <v>4</v>
      </c>
      <c r="F966" t="s">
        <v>234</v>
      </c>
      <c r="G966" t="s">
        <v>562</v>
      </c>
      <c r="H966" t="s">
        <v>847</v>
      </c>
      <c r="I966" t="s">
        <v>212</v>
      </c>
      <c r="J966" t="s">
        <v>213</v>
      </c>
      <c r="K966" t="s">
        <v>149</v>
      </c>
      <c r="L966" t="s">
        <v>214</v>
      </c>
      <c r="M966" t="s">
        <v>256</v>
      </c>
      <c r="N966" t="s">
        <v>215</v>
      </c>
      <c r="O966" s="57">
        <v>46280.656192129631</v>
      </c>
      <c r="P966" s="57">
        <v>46281.44939814815</v>
      </c>
      <c r="Q966">
        <v>69390939</v>
      </c>
      <c r="S966">
        <v>146514602838</v>
      </c>
      <c r="T966" t="s">
        <v>8534</v>
      </c>
      <c r="U966" t="s">
        <v>8535</v>
      </c>
      <c r="V966" t="s">
        <v>8536</v>
      </c>
      <c r="Z966">
        <v>110.84331229999999</v>
      </c>
      <c r="AA966">
        <v>-7.5716089999999996</v>
      </c>
      <c r="AB966" t="s">
        <v>8537</v>
      </c>
      <c r="AC966" t="s">
        <v>236</v>
      </c>
      <c r="AL966" t="s">
        <v>217</v>
      </c>
      <c r="AM966" t="s">
        <v>8538</v>
      </c>
      <c r="AN966" t="s">
        <v>6</v>
      </c>
      <c r="AO966" t="s">
        <v>7212</v>
      </c>
      <c r="AP966" s="57">
        <v>46281.625</v>
      </c>
      <c r="AR966" t="s">
        <v>257</v>
      </c>
      <c r="AS966" t="s">
        <v>219</v>
      </c>
      <c r="AT966" t="s">
        <v>230</v>
      </c>
      <c r="AV966" t="s">
        <v>258</v>
      </c>
      <c r="AW966" t="s">
        <v>7081</v>
      </c>
      <c r="AX966" t="s">
        <v>222</v>
      </c>
      <c r="BA966" s="57">
        <v>46281.625</v>
      </c>
      <c r="BB966" t="s">
        <v>8538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:61">
      <c r="A967">
        <v>966</v>
      </c>
      <c r="B967">
        <v>1002567171</v>
      </c>
      <c r="C967">
        <v>3</v>
      </c>
      <c r="D967" t="s">
        <v>51</v>
      </c>
      <c r="E967">
        <v>4</v>
      </c>
      <c r="F967" t="s">
        <v>234</v>
      </c>
      <c r="G967" t="s">
        <v>562</v>
      </c>
      <c r="H967" t="s">
        <v>588</v>
      </c>
      <c r="I967" t="s">
        <v>212</v>
      </c>
      <c r="J967" t="s">
        <v>213</v>
      </c>
      <c r="K967" t="s">
        <v>149</v>
      </c>
      <c r="L967" t="s">
        <v>214</v>
      </c>
      <c r="M967" t="s">
        <v>76</v>
      </c>
      <c r="N967" t="s">
        <v>215</v>
      </c>
      <c r="O967" s="57">
        <v>46267.452743055554</v>
      </c>
      <c r="P967" s="57">
        <v>46268.438657407409</v>
      </c>
      <c r="Q967">
        <v>69382137</v>
      </c>
      <c r="S967">
        <v>142505403201</v>
      </c>
      <c r="T967" t="s">
        <v>2140</v>
      </c>
      <c r="U967" t="s">
        <v>2141</v>
      </c>
      <c r="V967" t="s">
        <v>2142</v>
      </c>
      <c r="Z967">
        <v>110.796262</v>
      </c>
      <c r="AA967">
        <v>-7.5554240000000004</v>
      </c>
      <c r="AB967" t="s">
        <v>2143</v>
      </c>
      <c r="AC967" t="s">
        <v>236</v>
      </c>
      <c r="AL967" t="s">
        <v>217</v>
      </c>
      <c r="AM967" t="s">
        <v>2144</v>
      </c>
      <c r="AN967" t="s">
        <v>6</v>
      </c>
      <c r="AO967" s="57">
        <v>46062.454895833333</v>
      </c>
      <c r="AP967" s="57">
        <v>46268.333333333336</v>
      </c>
      <c r="AR967" t="s">
        <v>218</v>
      </c>
      <c r="AS967" t="s">
        <v>219</v>
      </c>
      <c r="AT967" t="s">
        <v>230</v>
      </c>
      <c r="AU967">
        <v>20260903</v>
      </c>
      <c r="AV967" t="s">
        <v>221</v>
      </c>
      <c r="AW967" t="s">
        <v>883</v>
      </c>
      <c r="AX967" t="s">
        <v>222</v>
      </c>
      <c r="BA967" s="57">
        <v>46268.333333333336</v>
      </c>
      <c r="BB967" t="s">
        <v>2144</v>
      </c>
      <c r="BC967">
        <v>2026</v>
      </c>
      <c r="BD967">
        <v>9</v>
      </c>
      <c r="BE967">
        <v>3</v>
      </c>
      <c r="BF967" s="6">
        <f t="shared" si="45"/>
        <v>46268</v>
      </c>
      <c r="BG967">
        <f t="shared" si="46"/>
        <v>-0.33333333333575865</v>
      </c>
      <c r="BH967" t="str">
        <f t="shared" si="47"/>
        <v>COMPLY</v>
      </c>
      <c r="BI967" t="e">
        <f>VLOOKUP(H967,Sheet2!$A$1:$B$270,2,FALSE)</f>
        <v>#N/A</v>
      </c>
    </row>
    <row r="968" spans="1:61">
      <c r="A968">
        <v>967</v>
      </c>
      <c r="B968">
        <v>1002570113</v>
      </c>
      <c r="C968">
        <v>3</v>
      </c>
      <c r="D968" t="s">
        <v>51</v>
      </c>
      <c r="E968">
        <v>4</v>
      </c>
      <c r="F968" t="s">
        <v>234</v>
      </c>
      <c r="G968" t="s">
        <v>562</v>
      </c>
      <c r="H968" t="s">
        <v>588</v>
      </c>
      <c r="I968" t="s">
        <v>212</v>
      </c>
      <c r="J968" t="s">
        <v>213</v>
      </c>
      <c r="K968" t="s">
        <v>149</v>
      </c>
      <c r="M968" t="s">
        <v>76</v>
      </c>
      <c r="N968" t="s">
        <v>215</v>
      </c>
      <c r="O968" s="57">
        <v>46268.624884259261</v>
      </c>
      <c r="P968" s="57">
        <v>46270.738506944443</v>
      </c>
      <c r="Q968">
        <v>69383292</v>
      </c>
      <c r="S968">
        <v>142505403742</v>
      </c>
      <c r="T968" t="s">
        <v>2289</v>
      </c>
      <c r="U968" t="s">
        <v>2290</v>
      </c>
      <c r="V968" t="s">
        <v>2291</v>
      </c>
      <c r="Z968">
        <v>110.77962770000001</v>
      </c>
      <c r="AA968">
        <v>-7.5337966999999999</v>
      </c>
      <c r="AB968" t="s">
        <v>2292</v>
      </c>
      <c r="AC968" t="s">
        <v>229</v>
      </c>
      <c r="AL968" t="s">
        <v>217</v>
      </c>
      <c r="AM968" t="s">
        <v>2293</v>
      </c>
      <c r="AN968" t="s">
        <v>6</v>
      </c>
      <c r="AO968" s="57">
        <v>46090.64261574074</v>
      </c>
      <c r="AP968" s="57">
        <v>46270.541666666664</v>
      </c>
      <c r="AR968" t="s">
        <v>218</v>
      </c>
      <c r="AS968" t="s">
        <v>219</v>
      </c>
      <c r="AT968" t="s">
        <v>230</v>
      </c>
      <c r="AU968">
        <v>20260905</v>
      </c>
      <c r="AV968" t="s">
        <v>221</v>
      </c>
      <c r="AW968" t="s">
        <v>828</v>
      </c>
      <c r="AX968" t="s">
        <v>222</v>
      </c>
      <c r="BA968" s="57">
        <v>46270.541666666664</v>
      </c>
      <c r="BB968" t="s">
        <v>2293</v>
      </c>
      <c r="BC968">
        <v>2026</v>
      </c>
      <c r="BD968">
        <v>9</v>
      </c>
      <c r="BE968">
        <v>5</v>
      </c>
      <c r="BF968" s="6">
        <f t="shared" si="45"/>
        <v>46270</v>
      </c>
      <c r="BG968">
        <f t="shared" si="46"/>
        <v>-0.54166666666424135</v>
      </c>
      <c r="BH968" t="str">
        <f t="shared" si="47"/>
        <v>COMPLY</v>
      </c>
      <c r="BI968" t="e">
        <f>VLOOKUP(H968,Sheet2!$A$1:$B$270,2,FALSE)</f>
        <v>#N/A</v>
      </c>
    </row>
    <row r="969" spans="1:61">
      <c r="A969">
        <v>968</v>
      </c>
      <c r="B969">
        <v>1002571168</v>
      </c>
      <c r="C969">
        <v>3</v>
      </c>
      <c r="D969" t="s">
        <v>51</v>
      </c>
      <c r="E969">
        <v>4</v>
      </c>
      <c r="F969" t="s">
        <v>234</v>
      </c>
      <c r="G969" t="s">
        <v>562</v>
      </c>
      <c r="H969" t="s">
        <v>588</v>
      </c>
      <c r="I969" t="s">
        <v>212</v>
      </c>
      <c r="J969" t="s">
        <v>213</v>
      </c>
      <c r="K969" t="s">
        <v>149</v>
      </c>
      <c r="L969" t="s">
        <v>214</v>
      </c>
      <c r="M969" t="s">
        <v>76</v>
      </c>
      <c r="N969" t="s">
        <v>215</v>
      </c>
      <c r="O969" s="57">
        <v>46269.438159722224</v>
      </c>
      <c r="P969" s="57">
        <v>46270.543749999997</v>
      </c>
      <c r="Q969">
        <v>69383684</v>
      </c>
      <c r="S969">
        <v>142505403911</v>
      </c>
      <c r="T969" t="s">
        <v>4852</v>
      </c>
      <c r="U969" t="s">
        <v>4860</v>
      </c>
      <c r="V969" t="s">
        <v>4861</v>
      </c>
      <c r="Z969">
        <v>110.79823936883599</v>
      </c>
      <c r="AA969">
        <v>-7.53558217867654</v>
      </c>
      <c r="AB969" t="s">
        <v>4862</v>
      </c>
      <c r="AC969" t="s">
        <v>236</v>
      </c>
      <c r="AL969" t="s">
        <v>217</v>
      </c>
      <c r="AM969" t="s">
        <v>4863</v>
      </c>
      <c r="AN969" t="s">
        <v>6</v>
      </c>
      <c r="AO969" s="57">
        <v>46121.444525462961</v>
      </c>
      <c r="AP969" s="57">
        <v>46270.333333333336</v>
      </c>
      <c r="AR969" t="s">
        <v>218</v>
      </c>
      <c r="AS969" t="s">
        <v>219</v>
      </c>
      <c r="AT969" t="s">
        <v>230</v>
      </c>
      <c r="AU969">
        <v>20260905</v>
      </c>
      <c r="AV969" t="s">
        <v>221</v>
      </c>
      <c r="AW969" t="s">
        <v>574</v>
      </c>
      <c r="AX969" t="s">
        <v>222</v>
      </c>
      <c r="BA969" s="57">
        <v>46270.333333333336</v>
      </c>
      <c r="BB969" t="s">
        <v>4863</v>
      </c>
      <c r="BC969">
        <v>2026</v>
      </c>
      <c r="BD969">
        <v>9</v>
      </c>
      <c r="BE969">
        <v>5</v>
      </c>
      <c r="BF969" s="6">
        <f t="shared" si="45"/>
        <v>46270</v>
      </c>
      <c r="BG969">
        <f t="shared" si="46"/>
        <v>-0.33333333333575865</v>
      </c>
      <c r="BH969" t="str">
        <f t="shared" si="47"/>
        <v>COMPLY</v>
      </c>
      <c r="BI969" t="e">
        <f>VLOOKUP(H969,Sheet2!$A$1:$B$270,2,FALSE)</f>
        <v>#N/A</v>
      </c>
    </row>
    <row r="970" spans="1:61">
      <c r="A970">
        <v>969</v>
      </c>
      <c r="B970">
        <v>1002580871</v>
      </c>
      <c r="C970">
        <v>3</v>
      </c>
      <c r="D970" t="s">
        <v>51</v>
      </c>
      <c r="E970">
        <v>4</v>
      </c>
      <c r="F970" t="s">
        <v>234</v>
      </c>
      <c r="G970" t="s">
        <v>562</v>
      </c>
      <c r="H970" t="s">
        <v>588</v>
      </c>
      <c r="I970" t="s">
        <v>212</v>
      </c>
      <c r="J970" t="s">
        <v>213</v>
      </c>
      <c r="K970" t="s">
        <v>149</v>
      </c>
      <c r="L970" t="s">
        <v>214</v>
      </c>
      <c r="M970" t="s">
        <v>76</v>
      </c>
      <c r="N970" t="s">
        <v>215</v>
      </c>
      <c r="O970" s="57">
        <v>46275.577037037037</v>
      </c>
      <c r="P970" s="57">
        <v>46277.434131944443</v>
      </c>
      <c r="Q970">
        <v>69387749</v>
      </c>
      <c r="S970">
        <v>142505404603</v>
      </c>
      <c r="T970" t="s">
        <v>6445</v>
      </c>
      <c r="U970" t="s">
        <v>6446</v>
      </c>
      <c r="V970" t="s">
        <v>6447</v>
      </c>
      <c r="Z970">
        <v>110.823328</v>
      </c>
      <c r="AA970">
        <v>-7.5531480000000002</v>
      </c>
      <c r="AB970" t="s">
        <v>6448</v>
      </c>
      <c r="AC970" t="s">
        <v>236</v>
      </c>
      <c r="AL970" t="s">
        <v>217</v>
      </c>
      <c r="AM970" t="s">
        <v>6449</v>
      </c>
      <c r="AN970" t="s">
        <v>6</v>
      </c>
      <c r="AO970" s="57">
        <v>46304.579861111109</v>
      </c>
      <c r="AP970" s="57">
        <v>46276.458333333336</v>
      </c>
      <c r="AR970" t="s">
        <v>218</v>
      </c>
      <c r="AS970" t="s">
        <v>219</v>
      </c>
      <c r="AT970" t="s">
        <v>230</v>
      </c>
      <c r="AU970">
        <v>20260912</v>
      </c>
      <c r="AV970" t="s">
        <v>221</v>
      </c>
      <c r="AW970" t="s">
        <v>237</v>
      </c>
      <c r="AX970" t="s">
        <v>222</v>
      </c>
      <c r="BA970" s="57">
        <v>46276.458333333336</v>
      </c>
      <c r="BB970" t="s">
        <v>6449</v>
      </c>
      <c r="BC970">
        <v>2026</v>
      </c>
      <c r="BD970">
        <v>9</v>
      </c>
      <c r="BE970">
        <v>12</v>
      </c>
      <c r="BF970" s="6">
        <f t="shared" si="45"/>
        <v>46277</v>
      </c>
      <c r="BG970">
        <f t="shared" si="46"/>
        <v>0.54166666666424135</v>
      </c>
      <c r="BH970" t="str">
        <f t="shared" si="47"/>
        <v>COMPLY</v>
      </c>
      <c r="BI970" t="e">
        <f>VLOOKUP(H970,Sheet2!$A$1:$B$270,2,FALSE)</f>
        <v>#N/A</v>
      </c>
    </row>
    <row r="971" spans="1:61">
      <c r="A971">
        <v>970</v>
      </c>
      <c r="B971">
        <v>1002582439</v>
      </c>
      <c r="C971">
        <v>3</v>
      </c>
      <c r="D971" t="s">
        <v>51</v>
      </c>
      <c r="E971">
        <v>4</v>
      </c>
      <c r="F971" t="s">
        <v>234</v>
      </c>
      <c r="G971" t="s">
        <v>562</v>
      </c>
      <c r="H971" t="s">
        <v>588</v>
      </c>
      <c r="I971" t="s">
        <v>212</v>
      </c>
      <c r="J971" t="s">
        <v>213</v>
      </c>
      <c r="K971" t="s">
        <v>149</v>
      </c>
      <c r="L971" t="s">
        <v>214</v>
      </c>
      <c r="M971" t="s">
        <v>76</v>
      </c>
      <c r="N971" t="s">
        <v>215</v>
      </c>
      <c r="O971" s="57">
        <v>46276.497881944444</v>
      </c>
      <c r="P971" s="57">
        <v>46277.436539351853</v>
      </c>
      <c r="Q971">
        <v>69388302</v>
      </c>
      <c r="S971">
        <v>142505404737</v>
      </c>
      <c r="T971" t="s">
        <v>8539</v>
      </c>
      <c r="U971" t="s">
        <v>8540</v>
      </c>
      <c r="V971" t="s">
        <v>8541</v>
      </c>
      <c r="Z971">
        <v>110.779903</v>
      </c>
      <c r="AA971">
        <v>-7.5725639999999999</v>
      </c>
      <c r="AB971" t="s">
        <v>8542</v>
      </c>
      <c r="AC971" t="s">
        <v>236</v>
      </c>
      <c r="AL971" t="s">
        <v>217</v>
      </c>
      <c r="AM971" t="s">
        <v>8543</v>
      </c>
      <c r="AN971" t="s">
        <v>6</v>
      </c>
      <c r="AO971" s="57">
        <v>46335.50681712963</v>
      </c>
      <c r="AP971" s="57">
        <v>46277.333333333336</v>
      </c>
      <c r="AR971" t="s">
        <v>218</v>
      </c>
      <c r="AS971" t="s">
        <v>219</v>
      </c>
      <c r="AT971" t="s">
        <v>230</v>
      </c>
      <c r="AU971">
        <v>20260912</v>
      </c>
      <c r="AV971" t="s">
        <v>221</v>
      </c>
      <c r="AW971" t="s">
        <v>883</v>
      </c>
      <c r="AX971" t="s">
        <v>222</v>
      </c>
      <c r="BA971" s="57">
        <v>46277.333333333336</v>
      </c>
      <c r="BB971" t="s">
        <v>8543</v>
      </c>
      <c r="BC971">
        <v>2026</v>
      </c>
      <c r="BD971">
        <v>9</v>
      </c>
      <c r="BE971">
        <v>12</v>
      </c>
      <c r="BF971" s="6">
        <f t="shared" si="45"/>
        <v>46277</v>
      </c>
      <c r="BG971">
        <f t="shared" si="46"/>
        <v>-0.33333333333575865</v>
      </c>
      <c r="BH971" t="str">
        <f t="shared" si="47"/>
        <v>COMPLY</v>
      </c>
      <c r="BI971" t="e">
        <f>VLOOKUP(H971,Sheet2!$A$1:$B$270,2,FALSE)</f>
        <v>#N/A</v>
      </c>
    </row>
    <row r="972" spans="1:61">
      <c r="A972">
        <v>971</v>
      </c>
      <c r="B972">
        <v>1002583834</v>
      </c>
      <c r="C972">
        <v>3</v>
      </c>
      <c r="D972" t="s">
        <v>51</v>
      </c>
      <c r="E972">
        <v>4</v>
      </c>
      <c r="F972" t="s">
        <v>234</v>
      </c>
      <c r="G972" t="s">
        <v>562</v>
      </c>
      <c r="H972" t="s">
        <v>588</v>
      </c>
      <c r="I972" t="s">
        <v>212</v>
      </c>
      <c r="J972" t="s">
        <v>213</v>
      </c>
      <c r="K972" t="s">
        <v>149</v>
      </c>
      <c r="L972" t="s">
        <v>214</v>
      </c>
      <c r="M972" t="s">
        <v>76</v>
      </c>
      <c r="N972" t="s">
        <v>215</v>
      </c>
      <c r="O972" s="57">
        <v>46277.454953703702</v>
      </c>
      <c r="P972" s="57">
        <v>46278.68990740741</v>
      </c>
      <c r="Q972">
        <v>69388810</v>
      </c>
      <c r="S972">
        <v>142505404881</v>
      </c>
      <c r="T972" t="s">
        <v>8544</v>
      </c>
      <c r="U972" t="s">
        <v>8545</v>
      </c>
      <c r="V972" t="s">
        <v>8546</v>
      </c>
      <c r="Z972">
        <v>110.77593421540099</v>
      </c>
      <c r="AA972">
        <v>-7.5599001629107496</v>
      </c>
      <c r="AB972" t="s">
        <v>8547</v>
      </c>
      <c r="AC972" t="s">
        <v>236</v>
      </c>
      <c r="AL972" t="s">
        <v>217</v>
      </c>
      <c r="AM972" t="s">
        <v>8548</v>
      </c>
      <c r="AN972" t="s">
        <v>6</v>
      </c>
      <c r="AO972" s="57">
        <v>46365.465405092589</v>
      </c>
      <c r="AP972" s="57">
        <v>46278.333333333336</v>
      </c>
      <c r="AR972" t="s">
        <v>218</v>
      </c>
      <c r="AS972" t="s">
        <v>219</v>
      </c>
      <c r="AT972" t="s">
        <v>230</v>
      </c>
      <c r="AU972">
        <v>20260913</v>
      </c>
      <c r="AV972" t="s">
        <v>221</v>
      </c>
      <c r="AW972" t="s">
        <v>7087</v>
      </c>
      <c r="AX972" t="s">
        <v>222</v>
      </c>
      <c r="BA972" s="57">
        <v>46278.333333333336</v>
      </c>
      <c r="BB972" t="s">
        <v>8548</v>
      </c>
      <c r="BC972">
        <v>2026</v>
      </c>
      <c r="BD972">
        <v>9</v>
      </c>
      <c r="BE972">
        <v>13</v>
      </c>
      <c r="BF972" s="6">
        <f t="shared" si="45"/>
        <v>46278</v>
      </c>
      <c r="BG972">
        <f t="shared" si="46"/>
        <v>-0.33333333333575865</v>
      </c>
      <c r="BH972" t="str">
        <f t="shared" si="47"/>
        <v>COMPLY</v>
      </c>
      <c r="BI972" t="e">
        <f>VLOOKUP(H972,Sheet2!$A$1:$B$270,2,FALSE)</f>
        <v>#N/A</v>
      </c>
    </row>
    <row r="973" spans="1:61">
      <c r="A973">
        <v>972</v>
      </c>
      <c r="B973">
        <v>1002577475</v>
      </c>
      <c r="C973">
        <v>3</v>
      </c>
      <c r="D973" t="s">
        <v>51</v>
      </c>
      <c r="E973">
        <v>4</v>
      </c>
      <c r="F973" t="s">
        <v>234</v>
      </c>
      <c r="G973" t="s">
        <v>562</v>
      </c>
      <c r="H973" t="s">
        <v>588</v>
      </c>
      <c r="I973" t="s">
        <v>212</v>
      </c>
      <c r="J973" t="s">
        <v>213</v>
      </c>
      <c r="K973" t="s">
        <v>149</v>
      </c>
      <c r="M973" t="s">
        <v>224</v>
      </c>
      <c r="N973" t="s">
        <v>215</v>
      </c>
      <c r="O973" s="57">
        <v>46273.664189814815</v>
      </c>
      <c r="P973" s="57">
        <v>46276.337106481478</v>
      </c>
      <c r="Q973">
        <v>69386333</v>
      </c>
      <c r="S973">
        <v>142505404477</v>
      </c>
      <c r="T973" t="s">
        <v>3133</v>
      </c>
      <c r="U973" t="s">
        <v>3129</v>
      </c>
      <c r="V973" t="s">
        <v>6867</v>
      </c>
      <c r="Z973">
        <v>110.8094309</v>
      </c>
      <c r="AA973">
        <v>-7.5631282000000004</v>
      </c>
      <c r="AB973" t="s">
        <v>3130</v>
      </c>
      <c r="AC973" t="s">
        <v>225</v>
      </c>
      <c r="AL973" t="s">
        <v>217</v>
      </c>
      <c r="AM973" t="s">
        <v>6868</v>
      </c>
      <c r="AN973" t="s">
        <v>6</v>
      </c>
      <c r="AO973" s="57">
        <v>46243.67355324074</v>
      </c>
      <c r="AP973" s="57">
        <v>46276.333333333336</v>
      </c>
      <c r="AR973" t="s">
        <v>18</v>
      </c>
      <c r="AS973" t="s">
        <v>219</v>
      </c>
      <c r="AT973" t="s">
        <v>230</v>
      </c>
      <c r="AV973" t="s">
        <v>226</v>
      </c>
      <c r="AW973" t="s">
        <v>550</v>
      </c>
      <c r="AX973" t="s">
        <v>222</v>
      </c>
      <c r="BA973" s="57">
        <v>46276.333333333336</v>
      </c>
      <c r="BB973" t="s">
        <v>6868</v>
      </c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:61">
      <c r="A974">
        <v>973</v>
      </c>
      <c r="B974">
        <v>1002576169</v>
      </c>
      <c r="C974">
        <v>3</v>
      </c>
      <c r="D974" t="s">
        <v>51</v>
      </c>
      <c r="E974">
        <v>4</v>
      </c>
      <c r="F974" t="s">
        <v>234</v>
      </c>
      <c r="G974" t="s">
        <v>562</v>
      </c>
      <c r="H974" t="s">
        <v>588</v>
      </c>
      <c r="I974" t="s">
        <v>212</v>
      </c>
      <c r="J974" t="s">
        <v>213</v>
      </c>
      <c r="K974" t="s">
        <v>149</v>
      </c>
      <c r="M974" t="s">
        <v>224</v>
      </c>
      <c r="N974" t="s">
        <v>215</v>
      </c>
      <c r="O974" s="57">
        <v>46273.374837962961</v>
      </c>
      <c r="P974" s="57">
        <v>46276.33761574074</v>
      </c>
      <c r="Q974">
        <v>69385745</v>
      </c>
      <c r="S974">
        <v>142505404338</v>
      </c>
      <c r="T974" t="s">
        <v>3491</v>
      </c>
      <c r="U974" t="s">
        <v>3129</v>
      </c>
      <c r="V974" t="s">
        <v>5906</v>
      </c>
      <c r="Z974">
        <v>110.8094309</v>
      </c>
      <c r="AA974">
        <v>-7.5631282000000004</v>
      </c>
      <c r="AB974" t="s">
        <v>3130</v>
      </c>
      <c r="AC974" t="s">
        <v>225</v>
      </c>
      <c r="AL974" t="s">
        <v>217</v>
      </c>
      <c r="AM974" t="s">
        <v>5907</v>
      </c>
      <c r="AN974" t="s">
        <v>6</v>
      </c>
      <c r="AO974" s="57">
        <v>46243.382407407407</v>
      </c>
      <c r="AP974" s="57">
        <v>46276.333333333336</v>
      </c>
      <c r="AR974" t="s">
        <v>18</v>
      </c>
      <c r="AS974" t="s">
        <v>219</v>
      </c>
      <c r="AT974" t="s">
        <v>230</v>
      </c>
      <c r="AV974" t="s">
        <v>226</v>
      </c>
      <c r="AW974" t="s">
        <v>3492</v>
      </c>
      <c r="AX974" t="s">
        <v>222</v>
      </c>
      <c r="BA974" s="57">
        <v>46276.333333333336</v>
      </c>
      <c r="BB974" t="s">
        <v>5907</v>
      </c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:61">
      <c r="A975">
        <v>974</v>
      </c>
      <c r="B975">
        <v>1002564524</v>
      </c>
      <c r="C975">
        <v>3</v>
      </c>
      <c r="D975" t="s">
        <v>51</v>
      </c>
      <c r="E975">
        <v>4</v>
      </c>
      <c r="F975" t="s">
        <v>234</v>
      </c>
      <c r="G975" t="s">
        <v>562</v>
      </c>
      <c r="H975" t="s">
        <v>588</v>
      </c>
      <c r="I975" t="s">
        <v>212</v>
      </c>
      <c r="J975" t="s">
        <v>213</v>
      </c>
      <c r="K975" t="s">
        <v>149</v>
      </c>
      <c r="L975" t="s">
        <v>214</v>
      </c>
      <c r="M975" t="s">
        <v>256</v>
      </c>
      <c r="N975" t="s">
        <v>215</v>
      </c>
      <c r="O975" s="57">
        <v>46266.40898148148</v>
      </c>
      <c r="P975" s="57">
        <v>46280.673217592594</v>
      </c>
      <c r="Q975">
        <v>69381266</v>
      </c>
      <c r="S975">
        <v>142505402916</v>
      </c>
      <c r="T975" t="s">
        <v>1198</v>
      </c>
      <c r="U975" t="s">
        <v>1199</v>
      </c>
      <c r="V975" t="s">
        <v>1200</v>
      </c>
      <c r="Z975">
        <v>110.800161100924</v>
      </c>
      <c r="AA975">
        <v>-7.5824571276059904</v>
      </c>
      <c r="AB975" t="s">
        <v>1201</v>
      </c>
      <c r="AC975" t="s">
        <v>216</v>
      </c>
      <c r="AL975" t="s">
        <v>217</v>
      </c>
      <c r="AM975" t="s">
        <v>1202</v>
      </c>
      <c r="AN975" t="s">
        <v>6</v>
      </c>
      <c r="AO975" s="57">
        <v>46031.413310185184</v>
      </c>
      <c r="AP975" s="57">
        <v>46267.333333333336</v>
      </c>
      <c r="AQ975" t="s">
        <v>2172</v>
      </c>
      <c r="AR975" t="s">
        <v>257</v>
      </c>
      <c r="AS975" t="s">
        <v>219</v>
      </c>
      <c r="AT975" t="s">
        <v>230</v>
      </c>
      <c r="AV975" t="s">
        <v>258</v>
      </c>
      <c r="AW975" t="s">
        <v>885</v>
      </c>
      <c r="AX975" t="s">
        <v>222</v>
      </c>
      <c r="BA975" s="57">
        <v>46267.333333333336</v>
      </c>
      <c r="BB975" t="s">
        <v>1202</v>
      </c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:61">
      <c r="A976">
        <v>975</v>
      </c>
      <c r="B976">
        <v>1002576206</v>
      </c>
      <c r="C976">
        <v>3</v>
      </c>
      <c r="D976" t="s">
        <v>51</v>
      </c>
      <c r="E976">
        <v>4</v>
      </c>
      <c r="F976" t="s">
        <v>234</v>
      </c>
      <c r="G976" t="s">
        <v>562</v>
      </c>
      <c r="H976" t="s">
        <v>588</v>
      </c>
      <c r="I976" t="s">
        <v>212</v>
      </c>
      <c r="J976" t="s">
        <v>213</v>
      </c>
      <c r="K976" t="s">
        <v>149</v>
      </c>
      <c r="M976" t="s">
        <v>280</v>
      </c>
      <c r="N976" t="s">
        <v>215</v>
      </c>
      <c r="O976" s="57">
        <v>46273.381192129629</v>
      </c>
      <c r="P976" s="57">
        <v>46274.360219907408</v>
      </c>
      <c r="Q976">
        <v>69385765</v>
      </c>
      <c r="S976">
        <v>142505404340</v>
      </c>
      <c r="T976" t="s">
        <v>3522</v>
      </c>
      <c r="U976" t="s">
        <v>3129</v>
      </c>
      <c r="V976" t="s">
        <v>3523</v>
      </c>
      <c r="Z976">
        <v>110.8094309</v>
      </c>
      <c r="AA976">
        <v>-7.5631282000000004</v>
      </c>
      <c r="AB976" t="s">
        <v>3130</v>
      </c>
      <c r="AC976" t="s">
        <v>225</v>
      </c>
      <c r="AL976" t="s">
        <v>217</v>
      </c>
      <c r="AM976" t="s">
        <v>3524</v>
      </c>
      <c r="AN976" t="s">
        <v>6</v>
      </c>
      <c r="AO976" s="57">
        <v>46243.382407407407</v>
      </c>
      <c r="AP976" s="57">
        <v>46274.625</v>
      </c>
      <c r="AR976" t="s">
        <v>240</v>
      </c>
      <c r="AS976" t="s">
        <v>219</v>
      </c>
      <c r="AT976" t="s">
        <v>230</v>
      </c>
      <c r="AV976" t="s">
        <v>826</v>
      </c>
      <c r="AW976" t="s">
        <v>545</v>
      </c>
      <c r="AX976" t="s">
        <v>222</v>
      </c>
      <c r="BA976" s="57">
        <v>46274.625</v>
      </c>
      <c r="BB976" t="s">
        <v>3524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:61">
      <c r="A977">
        <v>976</v>
      </c>
      <c r="B977">
        <v>1002588714</v>
      </c>
      <c r="C977">
        <v>3</v>
      </c>
      <c r="D977" t="s">
        <v>51</v>
      </c>
      <c r="E977">
        <v>4</v>
      </c>
      <c r="F977" t="s">
        <v>234</v>
      </c>
      <c r="G977" t="s">
        <v>562</v>
      </c>
      <c r="H977" t="s">
        <v>588</v>
      </c>
      <c r="I977" t="s">
        <v>212</v>
      </c>
      <c r="J977" t="s">
        <v>213</v>
      </c>
      <c r="K977" t="s">
        <v>149</v>
      </c>
      <c r="L977" t="s">
        <v>214</v>
      </c>
      <c r="M977" t="s">
        <v>280</v>
      </c>
      <c r="N977" t="s">
        <v>215</v>
      </c>
      <c r="O977" s="57">
        <v>46280.495833333334</v>
      </c>
      <c r="P977" s="57">
        <v>46280.986342592594</v>
      </c>
      <c r="Q977">
        <v>69390582</v>
      </c>
      <c r="S977">
        <v>142505403485</v>
      </c>
      <c r="T977" t="s">
        <v>8549</v>
      </c>
      <c r="U977" t="s">
        <v>8550</v>
      </c>
      <c r="V977" t="s">
        <v>8551</v>
      </c>
      <c r="Z977">
        <v>110.8163815397</v>
      </c>
      <c r="AA977">
        <v>-7.5731400879539503</v>
      </c>
      <c r="AB977" t="s">
        <v>8552</v>
      </c>
      <c r="AC977" t="s">
        <v>236</v>
      </c>
      <c r="AL977" t="s">
        <v>217</v>
      </c>
      <c r="AM977" t="s">
        <v>7571</v>
      </c>
      <c r="AN977" t="s">
        <v>6</v>
      </c>
      <c r="AO977" t="s">
        <v>7400</v>
      </c>
      <c r="AP977" s="57">
        <v>46281.333333333336</v>
      </c>
      <c r="AR977" t="s">
        <v>240</v>
      </c>
      <c r="AS977" t="s">
        <v>219</v>
      </c>
      <c r="AT977" t="s">
        <v>230</v>
      </c>
      <c r="AV977" t="s">
        <v>826</v>
      </c>
      <c r="AW977" t="s">
        <v>7081</v>
      </c>
      <c r="AX977" t="s">
        <v>222</v>
      </c>
      <c r="BA977" s="57">
        <v>46281.333333333336</v>
      </c>
      <c r="BB977" t="s">
        <v>7571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:61">
      <c r="A978">
        <v>977</v>
      </c>
      <c r="B978">
        <v>1002588763</v>
      </c>
      <c r="C978">
        <v>3</v>
      </c>
      <c r="D978" t="s">
        <v>51</v>
      </c>
      <c r="E978">
        <v>4</v>
      </c>
      <c r="F978" t="s">
        <v>234</v>
      </c>
      <c r="G978" t="s">
        <v>562</v>
      </c>
      <c r="H978" t="s">
        <v>588</v>
      </c>
      <c r="I978" t="s">
        <v>212</v>
      </c>
      <c r="J978" t="s">
        <v>213</v>
      </c>
      <c r="K978" t="s">
        <v>149</v>
      </c>
      <c r="L978" t="s">
        <v>214</v>
      </c>
      <c r="M978" t="s">
        <v>280</v>
      </c>
      <c r="N978" t="s">
        <v>215</v>
      </c>
      <c r="O978" s="57">
        <v>46280.506180555552</v>
      </c>
      <c r="P978" s="57">
        <v>46280.986712962964</v>
      </c>
      <c r="Q978">
        <v>69390629</v>
      </c>
      <c r="S978">
        <v>142505403486</v>
      </c>
      <c r="T978" t="s">
        <v>8553</v>
      </c>
      <c r="U978" t="s">
        <v>8550</v>
      </c>
      <c r="V978" t="s">
        <v>8554</v>
      </c>
      <c r="Z978">
        <v>110.8163815397</v>
      </c>
      <c r="AA978">
        <v>-7.5731400879539503</v>
      </c>
      <c r="AB978" t="s">
        <v>8555</v>
      </c>
      <c r="AC978" t="s">
        <v>236</v>
      </c>
      <c r="AL978" t="s">
        <v>217</v>
      </c>
      <c r="AM978" t="s">
        <v>8556</v>
      </c>
      <c r="AN978" t="s">
        <v>6</v>
      </c>
      <c r="AO978" t="s">
        <v>7075</v>
      </c>
      <c r="AP978" s="57">
        <v>46281.458333333336</v>
      </c>
      <c r="AR978" t="s">
        <v>240</v>
      </c>
      <c r="AS978" t="s">
        <v>219</v>
      </c>
      <c r="AT978" t="s">
        <v>230</v>
      </c>
      <c r="AV978" t="s">
        <v>826</v>
      </c>
      <c r="AW978" t="s">
        <v>7081</v>
      </c>
      <c r="AX978" t="s">
        <v>222</v>
      </c>
      <c r="BA978" s="57">
        <v>46281.458333333336</v>
      </c>
      <c r="BB978" t="s">
        <v>8556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:61">
      <c r="A979">
        <v>978</v>
      </c>
      <c r="B979">
        <v>1002568834</v>
      </c>
      <c r="C979">
        <v>3</v>
      </c>
      <c r="D979" t="s">
        <v>51</v>
      </c>
      <c r="E979">
        <v>4</v>
      </c>
      <c r="F979" t="s">
        <v>234</v>
      </c>
      <c r="G979" t="s">
        <v>562</v>
      </c>
      <c r="H979" t="s">
        <v>588</v>
      </c>
      <c r="I979" t="s">
        <v>212</v>
      </c>
      <c r="J979" t="s">
        <v>213</v>
      </c>
      <c r="K979" t="s">
        <v>149</v>
      </c>
      <c r="M979" t="s">
        <v>3123</v>
      </c>
      <c r="N979" t="s">
        <v>215</v>
      </c>
      <c r="O979" s="57">
        <v>46268.382615740738</v>
      </c>
      <c r="P979" s="57">
        <v>46280.386261574073</v>
      </c>
      <c r="Q979">
        <v>69382772</v>
      </c>
      <c r="T979" t="s">
        <v>2201</v>
      </c>
      <c r="U979" t="s">
        <v>8557</v>
      </c>
      <c r="V979" t="s">
        <v>8558</v>
      </c>
      <c r="Z979">
        <v>110.7651166</v>
      </c>
      <c r="AA979">
        <v>-7.5409540000000002</v>
      </c>
      <c r="AB979" t="s">
        <v>2202</v>
      </c>
      <c r="AC979" t="s">
        <v>229</v>
      </c>
      <c r="AL979" t="s">
        <v>217</v>
      </c>
      <c r="AM979" t="s">
        <v>8559</v>
      </c>
      <c r="AN979" t="s">
        <v>6</v>
      </c>
      <c r="AO979" s="57">
        <v>46090.392812500002</v>
      </c>
      <c r="AR979" t="s">
        <v>6</v>
      </c>
      <c r="AS979" t="s">
        <v>219</v>
      </c>
      <c r="AT979" t="s">
        <v>230</v>
      </c>
      <c r="AV979" t="s">
        <v>5689</v>
      </c>
      <c r="AW979" t="s">
        <v>599</v>
      </c>
      <c r="AX979" t="s">
        <v>222</v>
      </c>
      <c r="BA979" s="57">
        <v>46281.333333333336</v>
      </c>
      <c r="BB979" t="s">
        <v>8559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:61">
      <c r="A980">
        <v>979</v>
      </c>
      <c r="B980">
        <v>1002568893</v>
      </c>
      <c r="C980">
        <v>3</v>
      </c>
      <c r="D980" t="s">
        <v>51</v>
      </c>
      <c r="E980">
        <v>4</v>
      </c>
      <c r="F980" t="s">
        <v>234</v>
      </c>
      <c r="G980" t="s">
        <v>562</v>
      </c>
      <c r="H980" t="s">
        <v>588</v>
      </c>
      <c r="I980" t="s">
        <v>212</v>
      </c>
      <c r="J980" t="s">
        <v>213</v>
      </c>
      <c r="K980" t="s">
        <v>149</v>
      </c>
      <c r="M980" t="s">
        <v>3123</v>
      </c>
      <c r="N980" t="s">
        <v>215</v>
      </c>
      <c r="O980" s="57">
        <v>46268.389849537038</v>
      </c>
      <c r="P980" s="57">
        <v>46272.475266203706</v>
      </c>
      <c r="Q980">
        <v>69382805</v>
      </c>
      <c r="T980" t="s">
        <v>2200</v>
      </c>
      <c r="U980" t="s">
        <v>3124</v>
      </c>
      <c r="V980" t="s">
        <v>3125</v>
      </c>
      <c r="Z980">
        <v>110.7651166</v>
      </c>
      <c r="AA980">
        <v>-7.5409540000000002</v>
      </c>
      <c r="AB980" t="s">
        <v>2199</v>
      </c>
      <c r="AC980" t="s">
        <v>229</v>
      </c>
      <c r="AL980" t="s">
        <v>217</v>
      </c>
      <c r="AM980" t="s">
        <v>3126</v>
      </c>
      <c r="AN980" t="s">
        <v>6</v>
      </c>
      <c r="AO980" s="57">
        <v>46090.392812500002</v>
      </c>
      <c r="AR980" t="s">
        <v>6</v>
      </c>
      <c r="AS980" t="s">
        <v>219</v>
      </c>
      <c r="AT980" t="s">
        <v>230</v>
      </c>
      <c r="AV980" t="s">
        <v>3127</v>
      </c>
      <c r="AW980" t="s">
        <v>544</v>
      </c>
      <c r="AX980" t="s">
        <v>222</v>
      </c>
      <c r="BA980" s="57">
        <v>46273.333333333336</v>
      </c>
      <c r="BB980" t="s">
        <v>3126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:61">
      <c r="A981">
        <v>980</v>
      </c>
      <c r="B981">
        <v>1002568862</v>
      </c>
      <c r="C981">
        <v>3</v>
      </c>
      <c r="D981" t="s">
        <v>51</v>
      </c>
      <c r="E981">
        <v>4</v>
      </c>
      <c r="F981" t="s">
        <v>234</v>
      </c>
      <c r="G981" t="s">
        <v>562</v>
      </c>
      <c r="H981" t="s">
        <v>588</v>
      </c>
      <c r="I981" t="s">
        <v>212</v>
      </c>
      <c r="J981" t="s">
        <v>213</v>
      </c>
      <c r="K981" t="s">
        <v>149</v>
      </c>
      <c r="M981" t="s">
        <v>3123</v>
      </c>
      <c r="N981" t="s">
        <v>215</v>
      </c>
      <c r="O981" s="57">
        <v>46268.38590277778</v>
      </c>
      <c r="P981" s="57">
        <v>46274.727164351854</v>
      </c>
      <c r="Q981">
        <v>69382744</v>
      </c>
      <c r="T981" t="s">
        <v>2198</v>
      </c>
      <c r="U981" t="s">
        <v>5693</v>
      </c>
      <c r="V981" t="s">
        <v>5694</v>
      </c>
      <c r="Z981">
        <v>110.7651166</v>
      </c>
      <c r="AA981">
        <v>-7.5409540000000002</v>
      </c>
      <c r="AB981" t="s">
        <v>2199</v>
      </c>
      <c r="AC981" t="s">
        <v>229</v>
      </c>
      <c r="AL981" t="s">
        <v>217</v>
      </c>
      <c r="AM981" t="s">
        <v>5695</v>
      </c>
      <c r="AN981" t="s">
        <v>6</v>
      </c>
      <c r="AO981" s="57">
        <v>46090.392812500002</v>
      </c>
      <c r="AR981" t="s">
        <v>6</v>
      </c>
      <c r="AS981" t="s">
        <v>219</v>
      </c>
      <c r="AT981" t="s">
        <v>230</v>
      </c>
      <c r="AV981" t="s">
        <v>5696</v>
      </c>
      <c r="AW981" t="s">
        <v>599</v>
      </c>
      <c r="AX981" t="s">
        <v>222</v>
      </c>
      <c r="BA981" s="57">
        <v>46275.625</v>
      </c>
      <c r="BB981" t="s">
        <v>5695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:61">
      <c r="A982">
        <v>981</v>
      </c>
      <c r="B982">
        <v>1002578823</v>
      </c>
      <c r="C982">
        <v>3</v>
      </c>
      <c r="D982" t="s">
        <v>51</v>
      </c>
      <c r="E982">
        <v>4</v>
      </c>
      <c r="F982" t="s">
        <v>234</v>
      </c>
      <c r="G982" t="s">
        <v>562</v>
      </c>
      <c r="H982" t="s">
        <v>588</v>
      </c>
      <c r="I982" t="s">
        <v>212</v>
      </c>
      <c r="J982" t="s">
        <v>213</v>
      </c>
      <c r="K982" t="s">
        <v>149</v>
      </c>
      <c r="M982" t="s">
        <v>1514</v>
      </c>
      <c r="N982" t="s">
        <v>215</v>
      </c>
      <c r="O982" s="57">
        <v>46274.575833333336</v>
      </c>
      <c r="P982" s="57">
        <v>46274.576481481483</v>
      </c>
      <c r="Q982">
        <v>69386938</v>
      </c>
      <c r="T982" t="s">
        <v>5685</v>
      </c>
      <c r="Z982">
        <v>110.76519</v>
      </c>
      <c r="AA982">
        <v>-7.5410199999999996</v>
      </c>
      <c r="AB982" t="s">
        <v>5686</v>
      </c>
      <c r="AC982" t="s">
        <v>229</v>
      </c>
      <c r="AL982" t="s">
        <v>217</v>
      </c>
      <c r="AM982" s="58">
        <v>25569</v>
      </c>
      <c r="AN982" t="s">
        <v>6</v>
      </c>
      <c r="AO982" s="57">
        <v>46274.579722222225</v>
      </c>
      <c r="AR982" t="s">
        <v>6</v>
      </c>
      <c r="AS982" t="s">
        <v>219</v>
      </c>
      <c r="AT982" t="s">
        <v>230</v>
      </c>
      <c r="AV982" t="s">
        <v>1515</v>
      </c>
      <c r="AW982" t="s">
        <v>544</v>
      </c>
      <c r="AX982" t="s">
        <v>222</v>
      </c>
      <c r="BA982" s="57">
        <v>25569</v>
      </c>
      <c r="BB982" s="58">
        <v>25569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:61">
      <c r="A983">
        <v>982</v>
      </c>
      <c r="B983">
        <v>1002566730</v>
      </c>
      <c r="C983">
        <v>3</v>
      </c>
      <c r="D983" t="s">
        <v>51</v>
      </c>
      <c r="E983">
        <v>4</v>
      </c>
      <c r="F983" t="s">
        <v>234</v>
      </c>
      <c r="G983" t="s">
        <v>562</v>
      </c>
      <c r="H983" t="s">
        <v>588</v>
      </c>
      <c r="I983" t="s">
        <v>212</v>
      </c>
      <c r="J983" t="s">
        <v>213</v>
      </c>
      <c r="K983" t="s">
        <v>149</v>
      </c>
      <c r="M983" t="s">
        <v>235</v>
      </c>
      <c r="N983" t="s">
        <v>215</v>
      </c>
      <c r="O983" s="57">
        <v>46267.371134259258</v>
      </c>
      <c r="P983" s="57">
        <v>46267.428379629629</v>
      </c>
      <c r="Q983">
        <v>69381954</v>
      </c>
      <c r="S983">
        <v>142505403232</v>
      </c>
      <c r="T983" t="s">
        <v>1510</v>
      </c>
      <c r="U983" t="s">
        <v>1511</v>
      </c>
      <c r="Z983">
        <v>110.7841482</v>
      </c>
      <c r="AA983">
        <v>-7.5490475000000004</v>
      </c>
      <c r="AB983" t="s">
        <v>1512</v>
      </c>
      <c r="AC983" t="s">
        <v>229</v>
      </c>
      <c r="AO983" s="57">
        <v>46062.382025462961</v>
      </c>
      <c r="AR983" t="s">
        <v>306</v>
      </c>
      <c r="AS983" t="s">
        <v>219</v>
      </c>
      <c r="AT983" t="s">
        <v>230</v>
      </c>
      <c r="AV983" t="s">
        <v>1513</v>
      </c>
      <c r="AW983" t="s">
        <v>545</v>
      </c>
      <c r="AX983" t="s">
        <v>222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:61">
      <c r="A984">
        <v>983</v>
      </c>
      <c r="B984">
        <v>1002576191</v>
      </c>
      <c r="C984">
        <v>3</v>
      </c>
      <c r="D984" t="s">
        <v>51</v>
      </c>
      <c r="E984">
        <v>4</v>
      </c>
      <c r="F984" t="s">
        <v>234</v>
      </c>
      <c r="G984" t="s">
        <v>562</v>
      </c>
      <c r="H984" t="s">
        <v>588</v>
      </c>
      <c r="I984" t="s">
        <v>212</v>
      </c>
      <c r="J984" t="s">
        <v>213</v>
      </c>
      <c r="K984" t="s">
        <v>149</v>
      </c>
      <c r="M984" t="s">
        <v>235</v>
      </c>
      <c r="N984" t="s">
        <v>215</v>
      </c>
      <c r="O984" s="57">
        <v>46273.377962962964</v>
      </c>
      <c r="P984" s="57">
        <v>46277.916666666664</v>
      </c>
      <c r="Q984">
        <v>69385750</v>
      </c>
      <c r="S984">
        <v>142505404339</v>
      </c>
      <c r="T984" t="s">
        <v>3128</v>
      </c>
      <c r="U984" t="s">
        <v>3129</v>
      </c>
      <c r="Z984">
        <v>110.80988120000001</v>
      </c>
      <c r="AA984">
        <v>-7.5623274</v>
      </c>
      <c r="AB984" t="s">
        <v>3130</v>
      </c>
      <c r="AC984" t="s">
        <v>225</v>
      </c>
      <c r="AO984" s="57">
        <v>46243.382407407407</v>
      </c>
      <c r="AR984" t="s">
        <v>306</v>
      </c>
      <c r="AS984" t="s">
        <v>219</v>
      </c>
      <c r="AT984" t="s">
        <v>230</v>
      </c>
      <c r="AV984" t="s">
        <v>3099</v>
      </c>
      <c r="AW984" t="s">
        <v>545</v>
      </c>
      <c r="AX984" t="s">
        <v>222</v>
      </c>
      <c r="AZ984" t="s">
        <v>3099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:61">
      <c r="A985">
        <v>984</v>
      </c>
      <c r="B985">
        <v>1002566159</v>
      </c>
      <c r="C985">
        <v>3</v>
      </c>
      <c r="D985" t="s">
        <v>51</v>
      </c>
      <c r="E985">
        <v>4</v>
      </c>
      <c r="F985" t="s">
        <v>234</v>
      </c>
      <c r="G985" t="s">
        <v>562</v>
      </c>
      <c r="H985" t="s">
        <v>853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46266.671481481484</v>
      </c>
      <c r="P985" s="57">
        <v>46270.617777777778</v>
      </c>
      <c r="Q985">
        <v>69381707</v>
      </c>
      <c r="S985">
        <v>142566103560</v>
      </c>
      <c r="T985" t="s">
        <v>1346</v>
      </c>
      <c r="U985" t="s">
        <v>972</v>
      </c>
      <c r="V985" t="s">
        <v>1347</v>
      </c>
      <c r="Z985">
        <v>110.80564149999999</v>
      </c>
      <c r="AA985">
        <v>-7.4641721999999904</v>
      </c>
      <c r="AB985" t="s">
        <v>1348</v>
      </c>
      <c r="AC985" t="s">
        <v>236</v>
      </c>
      <c r="AL985" t="s">
        <v>217</v>
      </c>
      <c r="AM985" t="s">
        <v>1349</v>
      </c>
      <c r="AN985" t="s">
        <v>6</v>
      </c>
      <c r="AO985" s="57">
        <v>46031.673645833333</v>
      </c>
      <c r="AP985" s="57">
        <v>46269.333333333336</v>
      </c>
      <c r="AR985" t="s">
        <v>218</v>
      </c>
      <c r="AS985" t="s">
        <v>912</v>
      </c>
      <c r="AT985" t="s">
        <v>230</v>
      </c>
      <c r="AU985">
        <v>20260905</v>
      </c>
      <c r="AV985" t="s">
        <v>221</v>
      </c>
      <c r="AW985" t="s">
        <v>537</v>
      </c>
      <c r="AX985" t="s">
        <v>222</v>
      </c>
      <c r="BA985" s="57">
        <v>46269.333333333336</v>
      </c>
      <c r="BB985" t="s">
        <v>1349</v>
      </c>
      <c r="BC985">
        <v>2026</v>
      </c>
      <c r="BD985">
        <v>9</v>
      </c>
      <c r="BE985">
        <v>5</v>
      </c>
      <c r="BF985" s="6">
        <f t="shared" si="45"/>
        <v>46270</v>
      </c>
      <c r="BG985">
        <f t="shared" si="46"/>
        <v>0.66666666666424135</v>
      </c>
      <c r="BH985" t="str">
        <f t="shared" si="47"/>
        <v>COMPLY</v>
      </c>
      <c r="BI985" t="e">
        <f>VLOOKUP(H985,Sheet2!$A$1:$B$270,2,FALSE)</f>
        <v>#N/A</v>
      </c>
    </row>
    <row r="986" spans="1:61">
      <c r="A986">
        <v>985</v>
      </c>
      <c r="B986">
        <v>1002565076</v>
      </c>
      <c r="C986">
        <v>3</v>
      </c>
      <c r="D986" t="s">
        <v>51</v>
      </c>
      <c r="E986">
        <v>4</v>
      </c>
      <c r="F986" t="s">
        <v>234</v>
      </c>
      <c r="G986" t="s">
        <v>562</v>
      </c>
      <c r="H986" t="s">
        <v>853</v>
      </c>
      <c r="I986" t="s">
        <v>212</v>
      </c>
      <c r="J986" t="s">
        <v>213</v>
      </c>
      <c r="K986" t="s">
        <v>149</v>
      </c>
      <c r="M986" t="s">
        <v>76</v>
      </c>
      <c r="N986" t="s">
        <v>215</v>
      </c>
      <c r="O986" s="57">
        <v>46266.483472222222</v>
      </c>
      <c r="P986" s="57">
        <v>46266.522685185184</v>
      </c>
      <c r="Q986">
        <v>69365080</v>
      </c>
      <c r="S986">
        <v>142566103555</v>
      </c>
      <c r="T986" t="s">
        <v>877</v>
      </c>
      <c r="U986" t="s">
        <v>1466</v>
      </c>
      <c r="V986" t="s">
        <v>1467</v>
      </c>
      <c r="Z986">
        <v>110.82982891</v>
      </c>
      <c r="AA986">
        <v>-7.5508999330000002</v>
      </c>
      <c r="AB986" t="s">
        <v>878</v>
      </c>
      <c r="AC986" t="s">
        <v>285</v>
      </c>
      <c r="AL986" t="s">
        <v>217</v>
      </c>
      <c r="AM986" t="s">
        <v>1468</v>
      </c>
      <c r="AN986" t="s">
        <v>6</v>
      </c>
      <c r="AO986" s="57">
        <v>46031.48609953704</v>
      </c>
      <c r="AR986" t="s">
        <v>218</v>
      </c>
      <c r="AS986" t="s">
        <v>912</v>
      </c>
      <c r="AT986" t="s">
        <v>230</v>
      </c>
      <c r="AU986">
        <v>20260901</v>
      </c>
      <c r="AV986" t="s">
        <v>221</v>
      </c>
      <c r="AW986" t="s">
        <v>545</v>
      </c>
      <c r="AX986" t="s">
        <v>222</v>
      </c>
      <c r="BA986" s="57">
        <v>46266.291666666664</v>
      </c>
      <c r="BB986" t="s">
        <v>1468</v>
      </c>
      <c r="BC986">
        <v>2026</v>
      </c>
      <c r="BD986">
        <v>9</v>
      </c>
      <c r="BE986">
        <v>1</v>
      </c>
      <c r="BF986" s="6">
        <f t="shared" si="45"/>
        <v>46266</v>
      </c>
      <c r="BG986">
        <f t="shared" si="46"/>
        <v>-0.29166666666424135</v>
      </c>
      <c r="BH986" t="str">
        <f t="shared" si="47"/>
        <v>COMPLY</v>
      </c>
      <c r="BI986" t="e">
        <f>VLOOKUP(H986,Sheet2!$A$1:$B$270,2,FALSE)</f>
        <v>#N/A</v>
      </c>
    </row>
    <row r="987" spans="1:61">
      <c r="A987">
        <v>986</v>
      </c>
      <c r="B987">
        <v>1002564622</v>
      </c>
      <c r="C987">
        <v>3</v>
      </c>
      <c r="D987" t="s">
        <v>51</v>
      </c>
      <c r="E987">
        <v>4</v>
      </c>
      <c r="F987" t="s">
        <v>234</v>
      </c>
      <c r="G987" t="s">
        <v>562</v>
      </c>
      <c r="H987" t="s">
        <v>853</v>
      </c>
      <c r="I987" t="s">
        <v>212</v>
      </c>
      <c r="J987" t="s">
        <v>213</v>
      </c>
      <c r="K987" t="s">
        <v>149</v>
      </c>
      <c r="M987" t="s">
        <v>76</v>
      </c>
      <c r="N987" t="s">
        <v>215</v>
      </c>
      <c r="O987" s="57">
        <v>46266.422314814816</v>
      </c>
      <c r="P987" s="57">
        <v>46269.588969907411</v>
      </c>
      <c r="Q987">
        <v>69381275</v>
      </c>
      <c r="S987">
        <v>142566103551</v>
      </c>
      <c r="T987" t="s">
        <v>1352</v>
      </c>
      <c r="U987" t="s">
        <v>1353</v>
      </c>
      <c r="V987" t="s">
        <v>1863</v>
      </c>
      <c r="Z987">
        <v>110.833864510059</v>
      </c>
      <c r="AA987">
        <v>-7.5277802287342297</v>
      </c>
      <c r="AB987" t="s">
        <v>1354</v>
      </c>
      <c r="AC987" t="s">
        <v>285</v>
      </c>
      <c r="AL987" t="s">
        <v>217</v>
      </c>
      <c r="AM987" t="s">
        <v>1864</v>
      </c>
      <c r="AN987" t="s">
        <v>6</v>
      </c>
      <c r="AO987" s="57">
        <v>46031.423645833333</v>
      </c>
      <c r="AP987" s="57">
        <v>46270.541666666664</v>
      </c>
      <c r="AR987" t="s">
        <v>218</v>
      </c>
      <c r="AS987" t="s">
        <v>912</v>
      </c>
      <c r="AT987" t="s">
        <v>230</v>
      </c>
      <c r="AU987">
        <v>20260904</v>
      </c>
      <c r="AV987" t="s">
        <v>221</v>
      </c>
      <c r="AW987" t="s">
        <v>545</v>
      </c>
      <c r="AX987" t="s">
        <v>222</v>
      </c>
      <c r="BA987" s="57">
        <v>46270.541666666664</v>
      </c>
      <c r="BB987" t="s">
        <v>1864</v>
      </c>
      <c r="BC987">
        <v>2026</v>
      </c>
      <c r="BD987">
        <v>9</v>
      </c>
      <c r="BE987">
        <v>4</v>
      </c>
      <c r="BF987" s="6">
        <f t="shared" si="45"/>
        <v>46269</v>
      </c>
      <c r="BG987">
        <f t="shared" si="46"/>
        <v>-1.5416666666642413</v>
      </c>
      <c r="BH987" t="str">
        <f t="shared" si="47"/>
        <v>COMPLY</v>
      </c>
      <c r="BI987" t="e">
        <f>VLOOKUP(H987,Sheet2!$A$1:$B$270,2,FALSE)</f>
        <v>#N/A</v>
      </c>
    </row>
    <row r="988" spans="1:61">
      <c r="A988">
        <v>987</v>
      </c>
      <c r="B988">
        <v>1002577522</v>
      </c>
      <c r="C988">
        <v>3</v>
      </c>
      <c r="D988" t="s">
        <v>51</v>
      </c>
      <c r="E988">
        <v>4</v>
      </c>
      <c r="F988" t="s">
        <v>234</v>
      </c>
      <c r="G988" t="s">
        <v>562</v>
      </c>
      <c r="H988" t="s">
        <v>853</v>
      </c>
      <c r="I988" t="s">
        <v>212</v>
      </c>
      <c r="J988" t="s">
        <v>213</v>
      </c>
      <c r="K988" t="s">
        <v>149</v>
      </c>
      <c r="L988" t="s">
        <v>214</v>
      </c>
      <c r="M988" t="s">
        <v>76</v>
      </c>
      <c r="N988" t="s">
        <v>215</v>
      </c>
      <c r="O988" s="57">
        <v>46273.674953703703</v>
      </c>
      <c r="P988" s="57">
        <v>46275.413136574076</v>
      </c>
      <c r="Q988">
        <v>69386342</v>
      </c>
      <c r="S988">
        <v>142566104279</v>
      </c>
      <c r="T988" t="s">
        <v>2274</v>
      </c>
      <c r="U988" t="s">
        <v>972</v>
      </c>
      <c r="V988" t="s">
        <v>3587</v>
      </c>
      <c r="Z988">
        <v>110.80564149999999</v>
      </c>
      <c r="AA988">
        <v>-7.4641721999999904</v>
      </c>
      <c r="AB988" t="s">
        <v>3588</v>
      </c>
      <c r="AC988" t="s">
        <v>236</v>
      </c>
      <c r="AL988" t="s">
        <v>217</v>
      </c>
      <c r="AM988" t="s">
        <v>3589</v>
      </c>
      <c r="AN988" t="s">
        <v>6</v>
      </c>
      <c r="AO988" s="57">
        <v>46243.684351851851</v>
      </c>
      <c r="AP988" s="57">
        <v>46274.625</v>
      </c>
      <c r="AR988" t="s">
        <v>218</v>
      </c>
      <c r="AS988" t="s">
        <v>912</v>
      </c>
      <c r="AT988" t="s">
        <v>230</v>
      </c>
      <c r="AU988">
        <v>20260910</v>
      </c>
      <c r="AV988" t="s">
        <v>221</v>
      </c>
      <c r="AW988" t="s">
        <v>885</v>
      </c>
      <c r="AX988" t="s">
        <v>222</v>
      </c>
      <c r="BA988" s="57">
        <v>46274.625</v>
      </c>
      <c r="BB988" t="s">
        <v>3589</v>
      </c>
      <c r="BC988">
        <v>2026</v>
      </c>
      <c r="BD988">
        <v>9</v>
      </c>
      <c r="BE988">
        <v>10</v>
      </c>
      <c r="BF988" s="6">
        <f t="shared" si="45"/>
        <v>46275</v>
      </c>
      <c r="BG988">
        <f t="shared" si="46"/>
        <v>0.375</v>
      </c>
      <c r="BH988" t="str">
        <f t="shared" si="47"/>
        <v>COMPLY</v>
      </c>
      <c r="BI988" t="e">
        <f>VLOOKUP(H988,Sheet2!$A$1:$B$270,2,FALSE)</f>
        <v>#N/A</v>
      </c>
    </row>
    <row r="989" spans="1:61">
      <c r="A989">
        <v>988</v>
      </c>
      <c r="B989">
        <v>1002567313</v>
      </c>
      <c r="C989">
        <v>3</v>
      </c>
      <c r="D989" t="s">
        <v>51</v>
      </c>
      <c r="E989">
        <v>4</v>
      </c>
      <c r="F989" t="s">
        <v>234</v>
      </c>
      <c r="G989" t="s">
        <v>562</v>
      </c>
      <c r="H989" t="s">
        <v>853</v>
      </c>
      <c r="I989" t="s">
        <v>212</v>
      </c>
      <c r="J989" t="s">
        <v>213</v>
      </c>
      <c r="K989" t="s">
        <v>149</v>
      </c>
      <c r="L989" t="s">
        <v>214</v>
      </c>
      <c r="M989" t="s">
        <v>2162</v>
      </c>
      <c r="N989" t="s">
        <v>215</v>
      </c>
      <c r="O989" s="57">
        <v>46267.481203703705</v>
      </c>
      <c r="P989" s="57">
        <v>46276.62431712963</v>
      </c>
      <c r="Q989">
        <v>69382210</v>
      </c>
      <c r="S989">
        <v>142566103740</v>
      </c>
      <c r="T989" t="s">
        <v>1592</v>
      </c>
      <c r="U989" t="s">
        <v>1593</v>
      </c>
      <c r="V989" t="s">
        <v>1594</v>
      </c>
      <c r="Z989">
        <v>110.8475772</v>
      </c>
      <c r="AA989">
        <v>-7.5198448999999998</v>
      </c>
      <c r="AB989" t="s">
        <v>1595</v>
      </c>
      <c r="AC989" t="s">
        <v>236</v>
      </c>
      <c r="AL989" t="s">
        <v>217</v>
      </c>
      <c r="AM989" t="s">
        <v>1596</v>
      </c>
      <c r="AN989" t="s">
        <v>6</v>
      </c>
      <c r="AO989" s="57">
        <v>46062.486145833333</v>
      </c>
      <c r="AP989" s="57">
        <v>46270.333333333336</v>
      </c>
      <c r="AQ989" t="s">
        <v>2172</v>
      </c>
      <c r="AR989" t="s">
        <v>2171</v>
      </c>
      <c r="AS989" t="s">
        <v>912</v>
      </c>
      <c r="AT989" t="s">
        <v>230</v>
      </c>
      <c r="AV989" t="s">
        <v>8560</v>
      </c>
      <c r="AW989" t="s">
        <v>889</v>
      </c>
      <c r="AX989" t="s">
        <v>222</v>
      </c>
      <c r="BA989" s="57">
        <v>46270.333333333336</v>
      </c>
      <c r="BB989" t="s">
        <v>1596</v>
      </c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:61">
      <c r="A990">
        <v>989</v>
      </c>
      <c r="B990">
        <v>1002572951</v>
      </c>
      <c r="C990">
        <v>3</v>
      </c>
      <c r="D990" t="s">
        <v>51</v>
      </c>
      <c r="E990">
        <v>4</v>
      </c>
      <c r="F990" t="s">
        <v>234</v>
      </c>
      <c r="G990" t="s">
        <v>562</v>
      </c>
      <c r="H990" t="s">
        <v>853</v>
      </c>
      <c r="I990" t="s">
        <v>212</v>
      </c>
      <c r="J990" t="s">
        <v>213</v>
      </c>
      <c r="K990" t="s">
        <v>149</v>
      </c>
      <c r="L990" t="s">
        <v>214</v>
      </c>
      <c r="M990" t="s">
        <v>2162</v>
      </c>
      <c r="N990" t="s">
        <v>215</v>
      </c>
      <c r="O990" s="57">
        <v>46270.481203703705</v>
      </c>
      <c r="P990" s="57">
        <v>46276.68644675926</v>
      </c>
      <c r="Q990">
        <v>69384412</v>
      </c>
      <c r="S990">
        <v>142566101923</v>
      </c>
      <c r="T990" t="s">
        <v>5338</v>
      </c>
      <c r="U990" t="s">
        <v>5405</v>
      </c>
      <c r="V990" t="s">
        <v>5406</v>
      </c>
      <c r="Z990">
        <v>110.710702</v>
      </c>
      <c r="AA990">
        <v>-7.357405</v>
      </c>
      <c r="AB990" t="s">
        <v>5407</v>
      </c>
      <c r="AC990" t="s">
        <v>236</v>
      </c>
      <c r="AL990" t="s">
        <v>217</v>
      </c>
      <c r="AM990" t="s">
        <v>5408</v>
      </c>
      <c r="AN990" t="s">
        <v>6</v>
      </c>
      <c r="AO990" s="57">
        <v>46151.486087962963</v>
      </c>
      <c r="AP990" s="57">
        <v>46272.333333333336</v>
      </c>
      <c r="AQ990" t="s">
        <v>2155</v>
      </c>
      <c r="AR990" t="s">
        <v>2171</v>
      </c>
      <c r="AS990" t="s">
        <v>912</v>
      </c>
      <c r="AT990" t="s">
        <v>230</v>
      </c>
      <c r="AV990" t="s">
        <v>8561</v>
      </c>
      <c r="AW990" t="s">
        <v>883</v>
      </c>
      <c r="AX990" t="s">
        <v>222</v>
      </c>
      <c r="BA990" s="57">
        <v>46272.333333333336</v>
      </c>
      <c r="BB990" t="s">
        <v>5408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:61">
      <c r="A991">
        <v>990</v>
      </c>
      <c r="B991">
        <v>1002585810</v>
      </c>
      <c r="C991">
        <v>3</v>
      </c>
      <c r="D991" t="s">
        <v>51</v>
      </c>
      <c r="E991">
        <v>4</v>
      </c>
      <c r="F991" t="s">
        <v>234</v>
      </c>
      <c r="G991" t="s">
        <v>562</v>
      </c>
      <c r="H991" t="s">
        <v>853</v>
      </c>
      <c r="I991" t="s">
        <v>212</v>
      </c>
      <c r="J991" t="s">
        <v>213</v>
      </c>
      <c r="K991" t="s">
        <v>149</v>
      </c>
      <c r="M991" t="s">
        <v>256</v>
      </c>
      <c r="N991" t="s">
        <v>215</v>
      </c>
      <c r="O991" s="57">
        <v>46279.439236111109</v>
      </c>
      <c r="P991" s="57">
        <v>46280.517418981479</v>
      </c>
      <c r="Q991">
        <v>69389667</v>
      </c>
      <c r="S991">
        <v>142566101573</v>
      </c>
      <c r="T991" t="s">
        <v>8562</v>
      </c>
      <c r="U991" t="s">
        <v>8563</v>
      </c>
      <c r="V991" t="s">
        <v>8564</v>
      </c>
      <c r="Z991">
        <v>110.82292270000001</v>
      </c>
      <c r="AA991">
        <v>-7.3962477</v>
      </c>
      <c r="AB991" t="s">
        <v>8565</v>
      </c>
      <c r="AC991" t="s">
        <v>284</v>
      </c>
      <c r="AL991" t="s">
        <v>217</v>
      </c>
      <c r="AM991" t="s">
        <v>7737</v>
      </c>
      <c r="AN991" t="s">
        <v>6</v>
      </c>
      <c r="AO991" t="s">
        <v>8187</v>
      </c>
      <c r="AP991" s="57">
        <v>46280.333333333336</v>
      </c>
      <c r="AR991" t="s">
        <v>257</v>
      </c>
      <c r="AS991" t="s">
        <v>912</v>
      </c>
      <c r="AT991" t="s">
        <v>230</v>
      </c>
      <c r="AV991" t="s">
        <v>258</v>
      </c>
      <c r="AW991" t="s">
        <v>828</v>
      </c>
      <c r="AX991" t="s">
        <v>222</v>
      </c>
      <c r="BA991" s="57">
        <v>46280.333333333336</v>
      </c>
      <c r="BB991" t="s">
        <v>7737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:61">
      <c r="A992">
        <v>991</v>
      </c>
      <c r="B992">
        <v>1002584452</v>
      </c>
      <c r="C992">
        <v>3</v>
      </c>
      <c r="D992" t="s">
        <v>51</v>
      </c>
      <c r="E992">
        <v>4</v>
      </c>
      <c r="F992" t="s">
        <v>234</v>
      </c>
      <c r="G992" t="s">
        <v>562</v>
      </c>
      <c r="H992" t="s">
        <v>853</v>
      </c>
      <c r="I992" t="s">
        <v>212</v>
      </c>
      <c r="J992" t="s">
        <v>213</v>
      </c>
      <c r="K992" t="s">
        <v>149</v>
      </c>
      <c r="M992" t="s">
        <v>235</v>
      </c>
      <c r="N992" t="s">
        <v>215</v>
      </c>
      <c r="O992" s="57">
        <v>46277.74355324074</v>
      </c>
      <c r="P992" s="57">
        <v>46278.391250000001</v>
      </c>
      <c r="Q992">
        <v>69389123</v>
      </c>
      <c r="S992">
        <v>142566102467</v>
      </c>
      <c r="T992" t="s">
        <v>8562</v>
      </c>
      <c r="U992" t="s">
        <v>8563</v>
      </c>
      <c r="Z992">
        <v>110.8228895</v>
      </c>
      <c r="AA992">
        <v>-7.3962412999999998</v>
      </c>
      <c r="AB992" t="s">
        <v>8565</v>
      </c>
      <c r="AC992" t="s">
        <v>284</v>
      </c>
      <c r="AO992" s="57">
        <v>46365.746458333335</v>
      </c>
      <c r="AR992" t="s">
        <v>306</v>
      </c>
      <c r="AS992" t="s">
        <v>912</v>
      </c>
      <c r="AT992" t="s">
        <v>230</v>
      </c>
      <c r="AV992" t="s">
        <v>8566</v>
      </c>
      <c r="AW992" t="s">
        <v>545</v>
      </c>
      <c r="AX992" t="s">
        <v>222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:61">
      <c r="A993">
        <v>992</v>
      </c>
      <c r="B993">
        <v>1002586384</v>
      </c>
      <c r="C993">
        <v>3</v>
      </c>
      <c r="D993" t="s">
        <v>51</v>
      </c>
      <c r="E993">
        <v>4</v>
      </c>
      <c r="F993" t="s">
        <v>234</v>
      </c>
      <c r="G993" t="s">
        <v>4511</v>
      </c>
      <c r="H993" t="s">
        <v>8567</v>
      </c>
      <c r="I993" t="s">
        <v>212</v>
      </c>
      <c r="J993" t="s">
        <v>213</v>
      </c>
      <c r="K993" t="s">
        <v>149</v>
      </c>
      <c r="L993" t="s">
        <v>214</v>
      </c>
      <c r="M993" t="s">
        <v>256</v>
      </c>
      <c r="N993" t="s">
        <v>215</v>
      </c>
      <c r="O993" s="57">
        <v>46279.552083333336</v>
      </c>
      <c r="P993" s="57">
        <v>46281.51185185185</v>
      </c>
      <c r="Q993">
        <v>69389863</v>
      </c>
      <c r="S993">
        <v>146517100133</v>
      </c>
      <c r="T993" t="s">
        <v>8568</v>
      </c>
      <c r="U993" t="s">
        <v>8569</v>
      </c>
      <c r="V993" t="s">
        <v>8570</v>
      </c>
      <c r="Z993">
        <v>110.9496383</v>
      </c>
      <c r="AA993">
        <v>-8.0227571999999991</v>
      </c>
      <c r="AB993" t="s">
        <v>8571</v>
      </c>
      <c r="AC993" t="s">
        <v>236</v>
      </c>
      <c r="AL993" t="s">
        <v>217</v>
      </c>
      <c r="AM993" t="s">
        <v>8030</v>
      </c>
      <c r="AN993" t="s">
        <v>6</v>
      </c>
      <c r="AO993" t="s">
        <v>7095</v>
      </c>
      <c r="AP993" s="57">
        <v>46280.458333333336</v>
      </c>
      <c r="AR993" t="s">
        <v>257</v>
      </c>
      <c r="AS993" t="s">
        <v>219</v>
      </c>
      <c r="AT993" t="s">
        <v>230</v>
      </c>
      <c r="AV993" t="s">
        <v>258</v>
      </c>
      <c r="AW993" t="s">
        <v>7540</v>
      </c>
      <c r="AX993" t="s">
        <v>222</v>
      </c>
      <c r="BA993" s="57">
        <v>46280.458333333336</v>
      </c>
      <c r="BB993" t="s">
        <v>8030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:61">
      <c r="A994">
        <v>993</v>
      </c>
      <c r="B994">
        <v>1002585397</v>
      </c>
      <c r="C994">
        <v>3</v>
      </c>
      <c r="D994" t="s">
        <v>51</v>
      </c>
      <c r="E994">
        <v>4</v>
      </c>
      <c r="F994" t="s">
        <v>234</v>
      </c>
      <c r="G994" t="s">
        <v>4511</v>
      </c>
      <c r="H994" t="s">
        <v>8572</v>
      </c>
      <c r="I994" t="s">
        <v>212</v>
      </c>
      <c r="J994" t="s">
        <v>213</v>
      </c>
      <c r="K994" t="s">
        <v>149</v>
      </c>
      <c r="L994" t="s">
        <v>214</v>
      </c>
      <c r="M994" t="s">
        <v>76</v>
      </c>
      <c r="N994" t="s">
        <v>215</v>
      </c>
      <c r="O994" s="57">
        <v>46279.379166666666</v>
      </c>
      <c r="P994" s="57">
        <v>46280.618460648147</v>
      </c>
      <c r="Q994">
        <v>69389536</v>
      </c>
      <c r="S994">
        <v>142523108543</v>
      </c>
      <c r="T994" t="s">
        <v>8573</v>
      </c>
      <c r="U994" t="s">
        <v>8574</v>
      </c>
      <c r="V994" t="s">
        <v>8575</v>
      </c>
      <c r="Z994">
        <v>111.06778</v>
      </c>
      <c r="AA994">
        <v>-7.8246919999999998</v>
      </c>
      <c r="AB994" t="s">
        <v>8576</v>
      </c>
      <c r="AC994" t="s">
        <v>236</v>
      </c>
      <c r="AL994" t="s">
        <v>217</v>
      </c>
      <c r="AM994" t="s">
        <v>8120</v>
      </c>
      <c r="AN994" t="s">
        <v>6</v>
      </c>
      <c r="AO994" t="s">
        <v>7500</v>
      </c>
      <c r="AP994" s="57">
        <v>46280.333333333336</v>
      </c>
      <c r="AR994" t="s">
        <v>218</v>
      </c>
      <c r="AS994" t="s">
        <v>219</v>
      </c>
      <c r="AT994" t="s">
        <v>230</v>
      </c>
      <c r="AU994">
        <v>20260915</v>
      </c>
      <c r="AV994" t="s">
        <v>221</v>
      </c>
      <c r="AW994" t="s">
        <v>7459</v>
      </c>
      <c r="AX994" t="s">
        <v>222</v>
      </c>
      <c r="BA994" s="57">
        <v>46280.333333333336</v>
      </c>
      <c r="BB994" t="s">
        <v>8120</v>
      </c>
      <c r="BC994">
        <v>2026</v>
      </c>
      <c r="BD994">
        <v>9</v>
      </c>
      <c r="BE994">
        <v>15</v>
      </c>
      <c r="BF994" s="6">
        <f t="shared" si="45"/>
        <v>46280</v>
      </c>
      <c r="BG994">
        <f t="shared" si="46"/>
        <v>-0.33333333333575865</v>
      </c>
      <c r="BH994" t="str">
        <f t="shared" si="47"/>
        <v>COMPLY</v>
      </c>
      <c r="BI994" t="e">
        <f>VLOOKUP(H994,Sheet2!$A$1:$B$270,2,FALSE)</f>
        <v>#N/A</v>
      </c>
    </row>
    <row r="995" spans="1:61">
      <c r="A995">
        <v>994</v>
      </c>
      <c r="B995">
        <v>1002573236</v>
      </c>
      <c r="C995">
        <v>3</v>
      </c>
      <c r="D995" t="s">
        <v>51</v>
      </c>
      <c r="E995">
        <v>4</v>
      </c>
      <c r="F995" t="s">
        <v>234</v>
      </c>
      <c r="G995" t="s">
        <v>4511</v>
      </c>
      <c r="H995" t="s">
        <v>4512</v>
      </c>
      <c r="I995" t="s">
        <v>212</v>
      </c>
      <c r="J995" t="s">
        <v>213</v>
      </c>
      <c r="K995" t="s">
        <v>149</v>
      </c>
      <c r="L995" t="s">
        <v>214</v>
      </c>
      <c r="M995" t="s">
        <v>76</v>
      </c>
      <c r="N995" t="s">
        <v>215</v>
      </c>
      <c r="O995" s="57">
        <v>46270.62704861111</v>
      </c>
      <c r="P995" s="57">
        <v>46271.835219907407</v>
      </c>
      <c r="Q995">
        <v>69384592</v>
      </c>
      <c r="S995">
        <v>143554101861</v>
      </c>
      <c r="T995" t="s">
        <v>4513</v>
      </c>
      <c r="U995" t="s">
        <v>4514</v>
      </c>
      <c r="V995" t="s">
        <v>4515</v>
      </c>
      <c r="Z995">
        <v>110.8647577</v>
      </c>
      <c r="AA995">
        <v>-7.9017236000000004</v>
      </c>
      <c r="AB995" t="s">
        <v>4516</v>
      </c>
      <c r="AC995" t="s">
        <v>236</v>
      </c>
      <c r="AL995" t="s">
        <v>217</v>
      </c>
      <c r="AM995" t="s">
        <v>4517</v>
      </c>
      <c r="AN995" t="s">
        <v>6</v>
      </c>
      <c r="AO995" s="57">
        <v>46151.631886574076</v>
      </c>
      <c r="AP995" s="57">
        <v>46271.541666666664</v>
      </c>
      <c r="AR995" t="s">
        <v>218</v>
      </c>
      <c r="AS995" t="s">
        <v>219</v>
      </c>
      <c r="AT995" t="s">
        <v>230</v>
      </c>
      <c r="AU995">
        <v>20260906</v>
      </c>
      <c r="AV995" t="s">
        <v>221</v>
      </c>
      <c r="AW995" t="s">
        <v>885</v>
      </c>
      <c r="AX995" t="s">
        <v>222</v>
      </c>
      <c r="BA995" s="57">
        <v>46271.541666666664</v>
      </c>
      <c r="BB995" t="s">
        <v>4517</v>
      </c>
      <c r="BC995">
        <v>2026</v>
      </c>
      <c r="BD995">
        <v>9</v>
      </c>
      <c r="BE995">
        <v>6</v>
      </c>
      <c r="BF995" s="6">
        <f t="shared" si="45"/>
        <v>46271</v>
      </c>
      <c r="BG995">
        <f t="shared" si="46"/>
        <v>-0.54166666666424135</v>
      </c>
      <c r="BH995" t="str">
        <f t="shared" si="47"/>
        <v>COMPLY</v>
      </c>
      <c r="BI995" t="e">
        <f>VLOOKUP(H995,Sheet2!$A$1:$B$270,2,FALSE)</f>
        <v>#N/A</v>
      </c>
    </row>
    <row r="996" spans="1:61">
      <c r="A996">
        <v>995</v>
      </c>
      <c r="B996">
        <v>1002580929</v>
      </c>
      <c r="C996">
        <v>3</v>
      </c>
      <c r="D996" t="s">
        <v>51</v>
      </c>
      <c r="E996">
        <v>4</v>
      </c>
      <c r="F996" t="s">
        <v>234</v>
      </c>
      <c r="G996" t="s">
        <v>4511</v>
      </c>
      <c r="H996" t="s">
        <v>4512</v>
      </c>
      <c r="I996" t="s">
        <v>212</v>
      </c>
      <c r="J996" t="s">
        <v>213</v>
      </c>
      <c r="K996" t="s">
        <v>149</v>
      </c>
      <c r="M996" t="s">
        <v>76</v>
      </c>
      <c r="N996" t="s">
        <v>581</v>
      </c>
      <c r="O996" s="57">
        <v>46275.589780092596</v>
      </c>
      <c r="P996" s="57">
        <v>46276.678368055553</v>
      </c>
      <c r="Q996">
        <v>69387767</v>
      </c>
      <c r="S996">
        <v>143554102012</v>
      </c>
      <c r="T996" t="s">
        <v>6704</v>
      </c>
      <c r="U996" t="s">
        <v>6705</v>
      </c>
      <c r="V996" t="s">
        <v>6706</v>
      </c>
      <c r="Z996">
        <v>110.921441987047</v>
      </c>
      <c r="AA996">
        <v>-7.8232750645526199</v>
      </c>
      <c r="AB996" t="s">
        <v>6707</v>
      </c>
      <c r="AC996" t="s">
        <v>587</v>
      </c>
      <c r="AL996" t="s">
        <v>217</v>
      </c>
      <c r="AM996" t="s">
        <v>6434</v>
      </c>
      <c r="AN996" t="s">
        <v>6</v>
      </c>
      <c r="AO996" s="57">
        <v>46304.590324074074</v>
      </c>
      <c r="AP996" s="57">
        <v>46276.625</v>
      </c>
      <c r="AR996" t="s">
        <v>218</v>
      </c>
      <c r="AS996" t="s">
        <v>219</v>
      </c>
      <c r="AT996" t="s">
        <v>220</v>
      </c>
      <c r="AU996">
        <v>20260911</v>
      </c>
      <c r="AV996" t="s">
        <v>221</v>
      </c>
      <c r="AW996" t="s">
        <v>545</v>
      </c>
      <c r="AX996" t="s">
        <v>222</v>
      </c>
      <c r="BA996" s="57">
        <v>46276.625</v>
      </c>
      <c r="BB996" t="s">
        <v>6434</v>
      </c>
      <c r="BC996">
        <v>2026</v>
      </c>
      <c r="BD996">
        <v>9</v>
      </c>
      <c r="BE996">
        <v>11</v>
      </c>
      <c r="BF996" s="6">
        <f t="shared" si="45"/>
        <v>46276</v>
      </c>
      <c r="BG996">
        <f t="shared" si="46"/>
        <v>-0.625</v>
      </c>
      <c r="BH996" t="str">
        <f t="shared" si="47"/>
        <v>COMPLY</v>
      </c>
      <c r="BI996" t="e">
        <f>VLOOKUP(H996,Sheet2!$A$1:$B$270,2,FALSE)</f>
        <v>#N/A</v>
      </c>
    </row>
    <row r="997" spans="1:61">
      <c r="A997">
        <v>996</v>
      </c>
      <c r="B997">
        <v>1002580516</v>
      </c>
      <c r="C997">
        <v>3</v>
      </c>
      <c r="D997" t="s">
        <v>51</v>
      </c>
      <c r="E997">
        <v>4</v>
      </c>
      <c r="F997" t="s">
        <v>234</v>
      </c>
      <c r="G997" t="s">
        <v>4511</v>
      </c>
      <c r="H997" t="s">
        <v>4512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46275.491620370369</v>
      </c>
      <c r="P997" s="57">
        <v>46276.625763888886</v>
      </c>
      <c r="Q997">
        <v>69387578</v>
      </c>
      <c r="S997">
        <v>143554102010</v>
      </c>
      <c r="T997" t="s">
        <v>6848</v>
      </c>
      <c r="U997" t="s">
        <v>6849</v>
      </c>
      <c r="V997" t="s">
        <v>6850</v>
      </c>
      <c r="Z997">
        <v>110.91455500000001</v>
      </c>
      <c r="AA997">
        <v>-7.8007007000000002</v>
      </c>
      <c r="AB997" t="s">
        <v>6851</v>
      </c>
      <c r="AC997" t="s">
        <v>236</v>
      </c>
      <c r="AL997" t="s">
        <v>217</v>
      </c>
      <c r="AM997" t="s">
        <v>6852</v>
      </c>
      <c r="AN997" t="s">
        <v>6</v>
      </c>
      <c r="AO997" s="57">
        <v>46304.49658564815</v>
      </c>
      <c r="AP997" s="57">
        <v>46276.333333333336</v>
      </c>
      <c r="AR997" t="s">
        <v>218</v>
      </c>
      <c r="AS997" t="s">
        <v>219</v>
      </c>
      <c r="AT997" t="s">
        <v>230</v>
      </c>
      <c r="AU997">
        <v>20260911</v>
      </c>
      <c r="AV997" t="s">
        <v>221</v>
      </c>
      <c r="AW997" t="s">
        <v>885</v>
      </c>
      <c r="AX997" t="s">
        <v>222</v>
      </c>
      <c r="BA997" s="57">
        <v>46276.333333333336</v>
      </c>
      <c r="BB997" t="s">
        <v>6852</v>
      </c>
      <c r="BC997">
        <v>2026</v>
      </c>
      <c r="BD997">
        <v>9</v>
      </c>
      <c r="BE997">
        <v>11</v>
      </c>
      <c r="BF997" s="6">
        <f t="shared" si="45"/>
        <v>46276</v>
      </c>
      <c r="BG997">
        <f t="shared" si="46"/>
        <v>-0.33333333333575865</v>
      </c>
      <c r="BH997" t="str">
        <f t="shared" si="47"/>
        <v>COMPLY</v>
      </c>
      <c r="BI997" t="e">
        <f>VLOOKUP(H997,Sheet2!$A$1:$B$270,2,FALSE)</f>
        <v>#N/A</v>
      </c>
    </row>
    <row r="998" spans="1:61">
      <c r="A998">
        <v>997</v>
      </c>
      <c r="B998">
        <v>1002587586</v>
      </c>
      <c r="C998">
        <v>3</v>
      </c>
      <c r="D998" t="s">
        <v>51</v>
      </c>
      <c r="E998">
        <v>4</v>
      </c>
      <c r="F998" t="s">
        <v>234</v>
      </c>
      <c r="G998" t="s">
        <v>4511</v>
      </c>
      <c r="H998" t="s">
        <v>4512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46279.762442129628</v>
      </c>
      <c r="P998" s="57">
        <v>46280.490694444445</v>
      </c>
      <c r="Q998">
        <v>69390216</v>
      </c>
      <c r="S998">
        <v>143554102016</v>
      </c>
      <c r="T998" t="s">
        <v>8577</v>
      </c>
      <c r="U998" t="s">
        <v>8578</v>
      </c>
      <c r="V998" t="s">
        <v>8579</v>
      </c>
      <c r="Z998">
        <v>110.8933504</v>
      </c>
      <c r="AA998">
        <v>-7.7818753999999997</v>
      </c>
      <c r="AB998" t="s">
        <v>8580</v>
      </c>
      <c r="AC998" t="s">
        <v>236</v>
      </c>
      <c r="AL998" t="s">
        <v>217</v>
      </c>
      <c r="AM998" t="s">
        <v>8581</v>
      </c>
      <c r="AN998" t="s">
        <v>6</v>
      </c>
      <c r="AO998" t="s">
        <v>8582</v>
      </c>
      <c r="AP998" s="57">
        <v>46280.625</v>
      </c>
      <c r="AR998" t="s">
        <v>218</v>
      </c>
      <c r="AS998" t="s">
        <v>219</v>
      </c>
      <c r="AT998" t="s">
        <v>230</v>
      </c>
      <c r="AU998">
        <v>20260915</v>
      </c>
      <c r="AV998" t="s">
        <v>221</v>
      </c>
      <c r="AW998" t="s">
        <v>7459</v>
      </c>
      <c r="AX998" t="s">
        <v>222</v>
      </c>
      <c r="BA998" s="57">
        <v>46280.625</v>
      </c>
      <c r="BB998" t="s">
        <v>8581</v>
      </c>
      <c r="BC998">
        <v>2026</v>
      </c>
      <c r="BD998">
        <v>9</v>
      </c>
      <c r="BE998">
        <v>15</v>
      </c>
      <c r="BF998" s="6">
        <f t="shared" si="45"/>
        <v>46280</v>
      </c>
      <c r="BG998">
        <f t="shared" si="46"/>
        <v>-0.625</v>
      </c>
      <c r="BH998" t="str">
        <f t="shared" si="47"/>
        <v>COMPLY</v>
      </c>
      <c r="BI998" t="e">
        <f>VLOOKUP(H998,Sheet2!$A$1:$B$270,2,FALSE)</f>
        <v>#N/A</v>
      </c>
    </row>
    <row r="999" spans="1:61">
      <c r="A999">
        <v>998</v>
      </c>
      <c r="B999">
        <v>1002585008</v>
      </c>
      <c r="C999">
        <v>3</v>
      </c>
      <c r="D999" t="s">
        <v>55</v>
      </c>
      <c r="E999">
        <v>5</v>
      </c>
      <c r="F999" t="s">
        <v>261</v>
      </c>
      <c r="G999" t="s">
        <v>122</v>
      </c>
      <c r="H999" t="s">
        <v>340</v>
      </c>
      <c r="I999" t="s">
        <v>212</v>
      </c>
      <c r="J999" t="s">
        <v>213</v>
      </c>
      <c r="K999" t="s">
        <v>149</v>
      </c>
      <c r="L999" t="s">
        <v>214</v>
      </c>
      <c r="M999" t="s">
        <v>2154</v>
      </c>
      <c r="N999" t="s">
        <v>215</v>
      </c>
      <c r="O999" s="57">
        <v>46278.668773148151</v>
      </c>
      <c r="P999" s="57">
        <v>46281.416701388887</v>
      </c>
      <c r="Q999">
        <v>69389401</v>
      </c>
      <c r="S999">
        <v>152443208732</v>
      </c>
      <c r="T999" t="s">
        <v>8583</v>
      </c>
      <c r="U999" t="s">
        <v>8584</v>
      </c>
      <c r="V999" t="s">
        <v>8585</v>
      </c>
      <c r="Z999">
        <v>112.506514079868</v>
      </c>
      <c r="AA999">
        <v>-7.2468850505792703</v>
      </c>
      <c r="AB999" t="s">
        <v>8586</v>
      </c>
      <c r="AC999" t="s">
        <v>216</v>
      </c>
      <c r="AL999" t="s">
        <v>217</v>
      </c>
      <c r="AM999" t="s">
        <v>8587</v>
      </c>
      <c r="AN999" t="s">
        <v>6</v>
      </c>
      <c r="AO999" t="s">
        <v>8215</v>
      </c>
      <c r="AP999" s="57">
        <v>46279.625</v>
      </c>
      <c r="AQ999" t="s">
        <v>2152</v>
      </c>
      <c r="AR999" t="s">
        <v>14</v>
      </c>
      <c r="AS999" t="s">
        <v>1761</v>
      </c>
      <c r="AT999" t="s">
        <v>230</v>
      </c>
      <c r="AV999" t="s">
        <v>8588</v>
      </c>
      <c r="AW999" t="s">
        <v>7044</v>
      </c>
      <c r="AX999" t="s">
        <v>222</v>
      </c>
      <c r="BA999" s="57">
        <v>46279.625</v>
      </c>
      <c r="BB999" t="s">
        <v>8587</v>
      </c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str">
        <f>VLOOKUP(H999,Sheet2!$A$1:$B$270,2,FALSE)</f>
        <v>GRESIK</v>
      </c>
    </row>
    <row r="1000" spans="1:61">
      <c r="A1000">
        <v>999</v>
      </c>
      <c r="B1000">
        <v>1002565586</v>
      </c>
      <c r="C1000">
        <v>3</v>
      </c>
      <c r="D1000" t="s">
        <v>42</v>
      </c>
      <c r="E1000">
        <v>5</v>
      </c>
      <c r="F1000" t="s">
        <v>232</v>
      </c>
      <c r="G1000" t="s">
        <v>103</v>
      </c>
      <c r="H1000" t="s">
        <v>391</v>
      </c>
      <c r="I1000" t="s">
        <v>212</v>
      </c>
      <c r="J1000" t="s">
        <v>213</v>
      </c>
      <c r="K1000" t="s">
        <v>149</v>
      </c>
      <c r="M1000" t="s">
        <v>76</v>
      </c>
      <c r="N1000" t="s">
        <v>215</v>
      </c>
      <c r="O1000" s="57">
        <v>46266.590694444443</v>
      </c>
      <c r="P1000" s="57">
        <v>46266.742638888885</v>
      </c>
      <c r="Q1000">
        <v>69381558</v>
      </c>
      <c r="S1000">
        <v>152318240210</v>
      </c>
      <c r="T1000" t="s">
        <v>1486</v>
      </c>
      <c r="U1000" t="s">
        <v>990</v>
      </c>
      <c r="V1000" t="s">
        <v>1487</v>
      </c>
      <c r="Z1000">
        <v>112.215132</v>
      </c>
      <c r="AA1000">
        <v>-7.5832278999999998</v>
      </c>
      <c r="AB1000" t="s">
        <v>1488</v>
      </c>
      <c r="AC1000" t="s">
        <v>229</v>
      </c>
      <c r="AL1000" t="s">
        <v>217</v>
      </c>
      <c r="AM1000" t="s">
        <v>1476</v>
      </c>
      <c r="AN1000" t="s">
        <v>6</v>
      </c>
      <c r="AO1000" s="57">
        <v>46031.600787037038</v>
      </c>
      <c r="AP1000" s="57">
        <v>46267.458333333336</v>
      </c>
      <c r="AR1000" t="s">
        <v>218</v>
      </c>
      <c r="AS1000" t="s">
        <v>103</v>
      </c>
      <c r="AT1000" t="s">
        <v>230</v>
      </c>
      <c r="AU1000">
        <v>20260901</v>
      </c>
      <c r="AV1000" t="s">
        <v>221</v>
      </c>
      <c r="AW1000" t="s">
        <v>545</v>
      </c>
      <c r="AX1000" t="s">
        <v>222</v>
      </c>
      <c r="BA1000" s="57">
        <v>46267.458333333336</v>
      </c>
      <c r="BB1000" t="s">
        <v>1476</v>
      </c>
      <c r="BC1000">
        <v>2026</v>
      </c>
      <c r="BD1000">
        <v>9</v>
      </c>
      <c r="BE1000">
        <v>1</v>
      </c>
      <c r="BF1000" s="6">
        <f t="shared" si="45"/>
        <v>46266</v>
      </c>
      <c r="BG1000">
        <f t="shared" si="46"/>
        <v>-1.4583333333357587</v>
      </c>
      <c r="BH1000" t="str">
        <f t="shared" si="47"/>
        <v>COMPLY</v>
      </c>
      <c r="BI1000" t="str">
        <f>VLOOKUP(H1000,Sheet2!$A$1:$B$270,2,FALSE)</f>
        <v>MOJOKERTO</v>
      </c>
    </row>
    <row r="1001" spans="1:61">
      <c r="A1001">
        <v>1000</v>
      </c>
      <c r="B1001">
        <v>1002569284</v>
      </c>
      <c r="C1001">
        <v>3</v>
      </c>
      <c r="D1001" t="s">
        <v>42</v>
      </c>
      <c r="E1001">
        <v>5</v>
      </c>
      <c r="F1001" t="s">
        <v>232</v>
      </c>
      <c r="G1001" t="s">
        <v>103</v>
      </c>
      <c r="H1001" t="s">
        <v>391</v>
      </c>
      <c r="I1001" t="s">
        <v>212</v>
      </c>
      <c r="J1001" t="s">
        <v>213</v>
      </c>
      <c r="K1001" t="s">
        <v>149</v>
      </c>
      <c r="M1001" t="s">
        <v>76</v>
      </c>
      <c r="N1001" t="s">
        <v>215</v>
      </c>
      <c r="O1001" s="57">
        <v>46268.459004629629</v>
      </c>
      <c r="P1001" s="57">
        <v>46268.731238425928</v>
      </c>
      <c r="Q1001">
        <v>69382953</v>
      </c>
      <c r="S1001">
        <v>152318242569</v>
      </c>
      <c r="T1001" t="s">
        <v>2683</v>
      </c>
      <c r="U1001" t="s">
        <v>2684</v>
      </c>
      <c r="V1001" t="s">
        <v>2746</v>
      </c>
      <c r="Z1001">
        <v>112.2247893</v>
      </c>
      <c r="AA1001">
        <v>-7.5554037999999997</v>
      </c>
      <c r="AB1001" t="s">
        <v>2747</v>
      </c>
      <c r="AC1001" t="s">
        <v>229</v>
      </c>
      <c r="AL1001" t="s">
        <v>217</v>
      </c>
      <c r="AM1001" t="s">
        <v>2748</v>
      </c>
      <c r="AN1001" t="s">
        <v>6</v>
      </c>
      <c r="AO1001" s="57">
        <v>46090.465405092589</v>
      </c>
      <c r="AP1001" s="57">
        <v>46269.625</v>
      </c>
      <c r="AR1001" t="s">
        <v>218</v>
      </c>
      <c r="AS1001" t="s">
        <v>103</v>
      </c>
      <c r="AT1001" t="s">
        <v>230</v>
      </c>
      <c r="AU1001">
        <v>20260903</v>
      </c>
      <c r="AV1001" t="s">
        <v>221</v>
      </c>
      <c r="AW1001" t="s">
        <v>2749</v>
      </c>
      <c r="AX1001" t="s">
        <v>222</v>
      </c>
      <c r="BA1001" s="57">
        <v>46269.625</v>
      </c>
      <c r="BB1001" t="s">
        <v>2748</v>
      </c>
      <c r="BC1001">
        <v>2026</v>
      </c>
      <c r="BD1001">
        <v>9</v>
      </c>
      <c r="BE1001">
        <v>3</v>
      </c>
      <c r="BF1001" s="6">
        <f t="shared" si="45"/>
        <v>46268</v>
      </c>
      <c r="BG1001">
        <f t="shared" si="46"/>
        <v>-1.625</v>
      </c>
      <c r="BH1001" t="str">
        <f t="shared" si="47"/>
        <v>COMPLY</v>
      </c>
      <c r="BI1001" t="str">
        <f>VLOOKUP(H1001,Sheet2!$A$1:$B$270,2,FALSE)</f>
        <v>MOJOKERTO</v>
      </c>
    </row>
    <row r="1002" spans="1:61">
      <c r="A1002">
        <v>1001</v>
      </c>
      <c r="B1002">
        <v>1002569199</v>
      </c>
      <c r="C1002">
        <v>3</v>
      </c>
      <c r="D1002" t="s">
        <v>42</v>
      </c>
      <c r="E1002">
        <v>5</v>
      </c>
      <c r="F1002" t="s">
        <v>232</v>
      </c>
      <c r="G1002" t="s">
        <v>103</v>
      </c>
      <c r="H1002" t="s">
        <v>391</v>
      </c>
      <c r="I1002" t="s">
        <v>212</v>
      </c>
      <c r="J1002" t="s">
        <v>213</v>
      </c>
      <c r="K1002" t="s">
        <v>149</v>
      </c>
      <c r="M1002" t="s">
        <v>76</v>
      </c>
      <c r="N1002" t="s">
        <v>215</v>
      </c>
      <c r="O1002" s="57">
        <v>46268.445949074077</v>
      </c>
      <c r="P1002" s="57">
        <v>46268.856990740744</v>
      </c>
      <c r="Q1002">
        <v>69382932</v>
      </c>
      <c r="S1002">
        <v>152318242568</v>
      </c>
      <c r="T1002" t="s">
        <v>2683</v>
      </c>
      <c r="U1002" t="s">
        <v>2684</v>
      </c>
      <c r="V1002" t="s">
        <v>2685</v>
      </c>
      <c r="Z1002">
        <v>112.2247893</v>
      </c>
      <c r="AA1002">
        <v>-7.5554037999999997</v>
      </c>
      <c r="AB1002" t="s">
        <v>2686</v>
      </c>
      <c r="AC1002" t="s">
        <v>229</v>
      </c>
      <c r="AL1002" t="s">
        <v>217</v>
      </c>
      <c r="AM1002" t="s">
        <v>2687</v>
      </c>
      <c r="AN1002" t="s">
        <v>6</v>
      </c>
      <c r="AO1002" s="57">
        <v>46090.454791666663</v>
      </c>
      <c r="AP1002" s="57">
        <v>46269.625</v>
      </c>
      <c r="AQ1002" t="s">
        <v>2172</v>
      </c>
      <c r="AR1002" t="s">
        <v>218</v>
      </c>
      <c r="AS1002" t="s">
        <v>103</v>
      </c>
      <c r="AT1002" t="s">
        <v>230</v>
      </c>
      <c r="AU1002">
        <v>20260903</v>
      </c>
      <c r="AV1002" t="s">
        <v>221</v>
      </c>
      <c r="AW1002" t="s">
        <v>545</v>
      </c>
      <c r="AX1002" t="s">
        <v>222</v>
      </c>
      <c r="BA1002" s="57">
        <v>46269.625</v>
      </c>
      <c r="BB1002" t="s">
        <v>2687</v>
      </c>
      <c r="BC1002">
        <v>2026</v>
      </c>
      <c r="BD1002">
        <v>9</v>
      </c>
      <c r="BE1002">
        <v>3</v>
      </c>
      <c r="BF1002" s="6">
        <f t="shared" si="45"/>
        <v>46268</v>
      </c>
      <c r="BG1002">
        <f t="shared" si="46"/>
        <v>-1.625</v>
      </c>
      <c r="BH1002" t="str">
        <f t="shared" si="47"/>
        <v>COMPLY</v>
      </c>
      <c r="BI1002" t="str">
        <f>VLOOKUP(H1002,Sheet2!$A$1:$B$270,2,FALSE)</f>
        <v>MOJOKERTO</v>
      </c>
    </row>
    <row r="1003" spans="1:61">
      <c r="A1003">
        <v>1002</v>
      </c>
      <c r="B1003">
        <v>1002573870</v>
      </c>
      <c r="C1003">
        <v>3</v>
      </c>
      <c r="D1003" t="s">
        <v>42</v>
      </c>
      <c r="E1003">
        <v>5</v>
      </c>
      <c r="F1003" t="s">
        <v>232</v>
      </c>
      <c r="G1003" t="s">
        <v>103</v>
      </c>
      <c r="H1003" t="s">
        <v>391</v>
      </c>
      <c r="I1003" t="s">
        <v>212</v>
      </c>
      <c r="J1003" t="s">
        <v>213</v>
      </c>
      <c r="K1003" t="s">
        <v>149</v>
      </c>
      <c r="M1003" t="s">
        <v>76</v>
      </c>
      <c r="N1003" t="s">
        <v>215</v>
      </c>
      <c r="O1003" s="57">
        <v>46272.357210648152</v>
      </c>
      <c r="P1003" s="57">
        <v>46272.551030092596</v>
      </c>
      <c r="Q1003">
        <v>69384943</v>
      </c>
      <c r="S1003">
        <v>152318240535</v>
      </c>
      <c r="T1003" t="s">
        <v>4119</v>
      </c>
      <c r="U1003" t="s">
        <v>4120</v>
      </c>
      <c r="V1003" t="s">
        <v>4121</v>
      </c>
      <c r="Z1003">
        <v>112.156942</v>
      </c>
      <c r="AA1003">
        <v>-7.5801568000000001</v>
      </c>
      <c r="AB1003" t="s">
        <v>4122</v>
      </c>
      <c r="AC1003" t="s">
        <v>229</v>
      </c>
      <c r="AL1003" t="s">
        <v>217</v>
      </c>
      <c r="AM1003" t="s">
        <v>4123</v>
      </c>
      <c r="AN1003" t="s">
        <v>6</v>
      </c>
      <c r="AO1003" s="57">
        <v>46212.361030092594</v>
      </c>
      <c r="AP1003" s="57">
        <v>46273.333333333336</v>
      </c>
      <c r="AR1003" t="s">
        <v>218</v>
      </c>
      <c r="AS1003" t="s">
        <v>103</v>
      </c>
      <c r="AT1003" t="s">
        <v>230</v>
      </c>
      <c r="AU1003">
        <v>20260907</v>
      </c>
      <c r="AV1003" t="s">
        <v>221</v>
      </c>
      <c r="AW1003" t="s">
        <v>546</v>
      </c>
      <c r="AX1003" t="s">
        <v>222</v>
      </c>
      <c r="BA1003" s="57">
        <v>46273.333333333336</v>
      </c>
      <c r="BB1003" t="s">
        <v>4123</v>
      </c>
      <c r="BC1003">
        <v>2026</v>
      </c>
      <c r="BD1003">
        <v>9</v>
      </c>
      <c r="BE1003">
        <v>7</v>
      </c>
      <c r="BF1003" s="6">
        <f t="shared" si="45"/>
        <v>46272</v>
      </c>
      <c r="BG1003">
        <f t="shared" si="46"/>
        <v>-1.3333333333357587</v>
      </c>
      <c r="BH1003" t="str">
        <f t="shared" si="47"/>
        <v>COMPLY</v>
      </c>
      <c r="BI1003" t="str">
        <f>VLOOKUP(H1003,Sheet2!$A$1:$B$270,2,FALSE)</f>
        <v>MOJOKERTO</v>
      </c>
    </row>
    <row r="1004" spans="1:61">
      <c r="A1004">
        <v>1003</v>
      </c>
      <c r="B1004">
        <v>1002580306</v>
      </c>
      <c r="C1004">
        <v>3</v>
      </c>
      <c r="D1004" t="s">
        <v>42</v>
      </c>
      <c r="E1004">
        <v>5</v>
      </c>
      <c r="F1004" t="s">
        <v>232</v>
      </c>
      <c r="G1004" t="s">
        <v>103</v>
      </c>
      <c r="H1004" t="s">
        <v>391</v>
      </c>
      <c r="I1004" t="s">
        <v>212</v>
      </c>
      <c r="J1004" t="s">
        <v>213</v>
      </c>
      <c r="K1004" t="s">
        <v>149</v>
      </c>
      <c r="M1004" t="s">
        <v>76</v>
      </c>
      <c r="N1004" t="s">
        <v>215</v>
      </c>
      <c r="O1004" s="57">
        <v>46275.455405092594</v>
      </c>
      <c r="P1004" s="57">
        <v>46275.657222222224</v>
      </c>
      <c r="Q1004">
        <v>69387486</v>
      </c>
      <c r="S1004">
        <v>152318240699</v>
      </c>
      <c r="T1004" t="s">
        <v>7007</v>
      </c>
      <c r="U1004" t="s">
        <v>7008</v>
      </c>
      <c r="V1004" t="s">
        <v>7009</v>
      </c>
      <c r="Z1004">
        <v>112.2904399</v>
      </c>
      <c r="AA1004">
        <v>-7.5538913000000001</v>
      </c>
      <c r="AB1004" t="s">
        <v>7010</v>
      </c>
      <c r="AC1004" t="s">
        <v>229</v>
      </c>
      <c r="AL1004" t="s">
        <v>217</v>
      </c>
      <c r="AM1004" t="s">
        <v>7011</v>
      </c>
      <c r="AN1004" t="s">
        <v>6</v>
      </c>
      <c r="AO1004" s="57">
        <v>46304.465520833335</v>
      </c>
      <c r="AP1004" s="57">
        <v>46276.458333333336</v>
      </c>
      <c r="AR1004" t="s">
        <v>218</v>
      </c>
      <c r="AS1004" t="s">
        <v>103</v>
      </c>
      <c r="AT1004" t="s">
        <v>230</v>
      </c>
      <c r="AU1004">
        <v>20260910</v>
      </c>
      <c r="AV1004" t="s">
        <v>221</v>
      </c>
      <c r="AW1004" t="s">
        <v>545</v>
      </c>
      <c r="AX1004" t="s">
        <v>222</v>
      </c>
      <c r="BA1004" s="57">
        <v>46276.458333333336</v>
      </c>
      <c r="BB1004" t="s">
        <v>7011</v>
      </c>
      <c r="BC1004">
        <v>2026</v>
      </c>
      <c r="BD1004">
        <v>9</v>
      </c>
      <c r="BE1004">
        <v>10</v>
      </c>
      <c r="BF1004" s="6">
        <f t="shared" si="45"/>
        <v>46275</v>
      </c>
      <c r="BG1004">
        <f t="shared" si="46"/>
        <v>-1.4583333333357587</v>
      </c>
      <c r="BH1004" t="str">
        <f t="shared" si="47"/>
        <v>COMPLY</v>
      </c>
      <c r="BI1004" t="str">
        <f>VLOOKUP(H1004,Sheet2!$A$1:$B$270,2,FALSE)</f>
        <v>MOJOKERTO</v>
      </c>
    </row>
    <row r="1005" spans="1:61">
      <c r="A1005">
        <v>1004</v>
      </c>
      <c r="B1005">
        <v>1002584977</v>
      </c>
      <c r="C1005">
        <v>3</v>
      </c>
      <c r="D1005" t="s">
        <v>42</v>
      </c>
      <c r="E1005">
        <v>5</v>
      </c>
      <c r="F1005" t="s">
        <v>232</v>
      </c>
      <c r="G1005" t="s">
        <v>103</v>
      </c>
      <c r="H1005" t="s">
        <v>391</v>
      </c>
      <c r="I1005" t="s">
        <v>212</v>
      </c>
      <c r="J1005" t="s">
        <v>213</v>
      </c>
      <c r="K1005" t="s">
        <v>149</v>
      </c>
      <c r="M1005" t="s">
        <v>76</v>
      </c>
      <c r="N1005" t="s">
        <v>215</v>
      </c>
      <c r="O1005" s="57">
        <v>46278.648599537039</v>
      </c>
      <c r="P1005" s="57">
        <v>46278.985196759262</v>
      </c>
      <c r="Q1005">
        <v>69389394</v>
      </c>
      <c r="S1005">
        <v>152318240213</v>
      </c>
      <c r="T1005" t="s">
        <v>8589</v>
      </c>
      <c r="U1005" t="s">
        <v>8590</v>
      </c>
      <c r="V1005" t="s">
        <v>8591</v>
      </c>
      <c r="Z1005">
        <v>112.16963579999999</v>
      </c>
      <c r="AA1005">
        <v>-7.6008642000000002</v>
      </c>
      <c r="AB1005" t="s">
        <v>8592</v>
      </c>
      <c r="AC1005" t="s">
        <v>229</v>
      </c>
      <c r="AL1005" t="s">
        <v>217</v>
      </c>
      <c r="AM1005" t="s">
        <v>8593</v>
      </c>
      <c r="AN1005" t="s">
        <v>6</v>
      </c>
      <c r="AO1005" t="s">
        <v>7892</v>
      </c>
      <c r="AP1005" s="57">
        <v>46279.625</v>
      </c>
      <c r="AR1005" t="s">
        <v>218</v>
      </c>
      <c r="AS1005" t="s">
        <v>103</v>
      </c>
      <c r="AT1005" t="s">
        <v>220</v>
      </c>
      <c r="AU1005">
        <v>20260913</v>
      </c>
      <c r="AV1005" t="s">
        <v>221</v>
      </c>
      <c r="AW1005" t="s">
        <v>545</v>
      </c>
      <c r="AX1005" t="s">
        <v>222</v>
      </c>
      <c r="BA1005" s="57">
        <v>46279.625</v>
      </c>
      <c r="BB1005" t="s">
        <v>8593</v>
      </c>
      <c r="BC1005">
        <v>2026</v>
      </c>
      <c r="BD1005">
        <v>9</v>
      </c>
      <c r="BE1005">
        <v>13</v>
      </c>
      <c r="BF1005" s="6">
        <f t="shared" si="45"/>
        <v>46278</v>
      </c>
      <c r="BG1005">
        <f t="shared" si="46"/>
        <v>-1.625</v>
      </c>
      <c r="BH1005" t="str">
        <f t="shared" si="47"/>
        <v>COMPLY</v>
      </c>
      <c r="BI1005" t="str">
        <f>VLOOKUP(H1005,Sheet2!$A$1:$B$270,2,FALSE)</f>
        <v>MOJOKERTO</v>
      </c>
    </row>
    <row r="1006" spans="1:61">
      <c r="A1006">
        <v>1005</v>
      </c>
      <c r="B1006">
        <v>1002586147</v>
      </c>
      <c r="C1006">
        <v>3</v>
      </c>
      <c r="D1006" t="s">
        <v>42</v>
      </c>
      <c r="E1006">
        <v>5</v>
      </c>
      <c r="F1006" t="s">
        <v>232</v>
      </c>
      <c r="G1006" t="s">
        <v>103</v>
      </c>
      <c r="H1006" t="s">
        <v>391</v>
      </c>
      <c r="I1006" t="s">
        <v>212</v>
      </c>
      <c r="J1006" t="s">
        <v>213</v>
      </c>
      <c r="K1006" t="s">
        <v>149</v>
      </c>
      <c r="L1006" t="s">
        <v>214</v>
      </c>
      <c r="M1006" t="s">
        <v>76</v>
      </c>
      <c r="N1006" t="s">
        <v>215</v>
      </c>
      <c r="O1006" s="57">
        <v>46279.487500000003</v>
      </c>
      <c r="P1006" s="57">
        <v>46279.671030092592</v>
      </c>
      <c r="Q1006">
        <v>69389755</v>
      </c>
      <c r="S1006">
        <v>152318240216</v>
      </c>
      <c r="T1006" t="s">
        <v>8594</v>
      </c>
      <c r="U1006" t="s">
        <v>8595</v>
      </c>
      <c r="V1006" t="s">
        <v>8596</v>
      </c>
      <c r="Z1006">
        <v>112.226635962724</v>
      </c>
      <c r="AA1006">
        <v>-7.5535189232124997</v>
      </c>
      <c r="AB1006" t="s">
        <v>8597</v>
      </c>
      <c r="AC1006" t="s">
        <v>216</v>
      </c>
      <c r="AL1006" t="s">
        <v>217</v>
      </c>
      <c r="AM1006" t="s">
        <v>8598</v>
      </c>
      <c r="AN1006" t="s">
        <v>6</v>
      </c>
      <c r="AO1006" t="s">
        <v>8121</v>
      </c>
      <c r="AP1006" s="57">
        <v>46280.333333333336</v>
      </c>
      <c r="AR1006" t="s">
        <v>218</v>
      </c>
      <c r="AS1006" t="s">
        <v>103</v>
      </c>
      <c r="AT1006" t="s">
        <v>230</v>
      </c>
      <c r="AU1006">
        <v>20260914</v>
      </c>
      <c r="AV1006" t="s">
        <v>221</v>
      </c>
      <c r="AW1006" t="s">
        <v>7118</v>
      </c>
      <c r="AX1006" t="s">
        <v>222</v>
      </c>
      <c r="BA1006" s="57">
        <v>46280.333333333336</v>
      </c>
      <c r="BB1006" t="s">
        <v>8598</v>
      </c>
      <c r="BC1006">
        <v>2026</v>
      </c>
      <c r="BD1006">
        <v>9</v>
      </c>
      <c r="BE1006">
        <v>14</v>
      </c>
      <c r="BF1006" s="6">
        <f t="shared" si="45"/>
        <v>46279</v>
      </c>
      <c r="BG1006">
        <f t="shared" si="46"/>
        <v>-1.3333333333357587</v>
      </c>
      <c r="BH1006" t="str">
        <f t="shared" si="47"/>
        <v>COMPLY</v>
      </c>
      <c r="BI1006" t="str">
        <f>VLOOKUP(H1006,Sheet2!$A$1:$B$270,2,FALSE)</f>
        <v>MOJOKERTO</v>
      </c>
    </row>
    <row r="1007" spans="1:61">
      <c r="A1007">
        <v>1006</v>
      </c>
      <c r="B1007">
        <v>1002583769</v>
      </c>
      <c r="C1007">
        <v>3</v>
      </c>
      <c r="D1007" t="s">
        <v>42</v>
      </c>
      <c r="E1007">
        <v>5</v>
      </c>
      <c r="F1007" t="s">
        <v>232</v>
      </c>
      <c r="G1007" t="s">
        <v>103</v>
      </c>
      <c r="H1007" t="s">
        <v>391</v>
      </c>
      <c r="I1007" t="s">
        <v>212</v>
      </c>
      <c r="J1007" t="s">
        <v>213</v>
      </c>
      <c r="K1007" t="s">
        <v>149</v>
      </c>
      <c r="M1007" t="s">
        <v>576</v>
      </c>
      <c r="N1007" t="s">
        <v>215</v>
      </c>
      <c r="O1007" s="57">
        <v>46277.406990740739</v>
      </c>
      <c r="P1007" s="57">
        <v>46280.775138888886</v>
      </c>
      <c r="Q1007">
        <v>69388817</v>
      </c>
      <c r="S1007">
        <v>152318240867</v>
      </c>
      <c r="T1007" t="s">
        <v>8599</v>
      </c>
      <c r="U1007" t="s">
        <v>8600</v>
      </c>
      <c r="Z1007">
        <v>112.218655</v>
      </c>
      <c r="AA1007">
        <v>-7.5399859999999999</v>
      </c>
      <c r="AB1007" t="s">
        <v>8601</v>
      </c>
      <c r="AC1007" t="s">
        <v>229</v>
      </c>
      <c r="AO1007" s="57">
        <v>46365.413217592592</v>
      </c>
      <c r="AR1007" t="s">
        <v>5</v>
      </c>
      <c r="AS1007" t="s">
        <v>103</v>
      </c>
      <c r="AT1007" t="s">
        <v>230</v>
      </c>
      <c r="AV1007" t="s">
        <v>8602</v>
      </c>
      <c r="AW1007" t="s">
        <v>545</v>
      </c>
      <c r="AX1007" t="s">
        <v>222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str">
        <f>VLOOKUP(H1007,Sheet2!$A$1:$B$270,2,FALSE)</f>
        <v>MOJOKERTO</v>
      </c>
    </row>
    <row r="1008" spans="1:61">
      <c r="A1008">
        <v>1007</v>
      </c>
      <c r="B1008">
        <v>1002566441</v>
      </c>
      <c r="C1008">
        <v>3</v>
      </c>
      <c r="D1008" t="s">
        <v>42</v>
      </c>
      <c r="E1008">
        <v>5</v>
      </c>
      <c r="F1008" t="s">
        <v>232</v>
      </c>
      <c r="G1008" t="s">
        <v>103</v>
      </c>
      <c r="H1008" t="s">
        <v>294</v>
      </c>
      <c r="I1008" t="s">
        <v>212</v>
      </c>
      <c r="J1008" t="s">
        <v>213</v>
      </c>
      <c r="K1008" t="s">
        <v>149</v>
      </c>
      <c r="L1008" t="s">
        <v>214</v>
      </c>
      <c r="M1008" t="s">
        <v>76</v>
      </c>
      <c r="N1008" t="s">
        <v>215</v>
      </c>
      <c r="O1008" s="57">
        <v>46266.746493055558</v>
      </c>
      <c r="P1008" s="57">
        <v>46267.786377314813</v>
      </c>
      <c r="Q1008">
        <v>69381848</v>
      </c>
      <c r="S1008">
        <v>152319208069</v>
      </c>
      <c r="T1008" t="s">
        <v>1059</v>
      </c>
      <c r="U1008" t="s">
        <v>1060</v>
      </c>
      <c r="V1008" t="s">
        <v>1317</v>
      </c>
      <c r="Z1008">
        <v>112.34413499999999</v>
      </c>
      <c r="AA1008">
        <v>-7.5706119999999997</v>
      </c>
      <c r="AB1008" t="s">
        <v>1318</v>
      </c>
      <c r="AC1008" t="s">
        <v>236</v>
      </c>
      <c r="AL1008" t="s">
        <v>217</v>
      </c>
      <c r="AM1008" t="s">
        <v>1063</v>
      </c>
      <c r="AN1008" t="s">
        <v>6</v>
      </c>
      <c r="AO1008" s="57">
        <v>46031.756886574076</v>
      </c>
      <c r="AP1008" s="57">
        <v>46267.625</v>
      </c>
      <c r="AR1008" t="s">
        <v>218</v>
      </c>
      <c r="AS1008" t="s">
        <v>103</v>
      </c>
      <c r="AT1008" t="s">
        <v>230</v>
      </c>
      <c r="AU1008">
        <v>20260902</v>
      </c>
      <c r="AV1008" t="s">
        <v>221</v>
      </c>
      <c r="AW1008" t="s">
        <v>237</v>
      </c>
      <c r="AX1008" t="s">
        <v>222</v>
      </c>
      <c r="BA1008" s="57">
        <v>46267.625</v>
      </c>
      <c r="BB1008" t="s">
        <v>1063</v>
      </c>
      <c r="BC1008">
        <v>2026</v>
      </c>
      <c r="BD1008">
        <v>9</v>
      </c>
      <c r="BE1008">
        <v>2</v>
      </c>
      <c r="BF1008" s="6">
        <f t="shared" si="45"/>
        <v>46267</v>
      </c>
      <c r="BG1008">
        <f t="shared" si="46"/>
        <v>-0.625</v>
      </c>
      <c r="BH1008" t="str">
        <f t="shared" si="47"/>
        <v>COMPLY</v>
      </c>
      <c r="BI1008" t="str">
        <f>VLOOKUP(H1008,Sheet2!$A$1:$B$270,2,FALSE)</f>
        <v>MOJOKERTO</v>
      </c>
    </row>
    <row r="1009" spans="1:61">
      <c r="A1009">
        <v>1008</v>
      </c>
      <c r="B1009">
        <v>1002564963</v>
      </c>
      <c r="C1009">
        <v>3</v>
      </c>
      <c r="D1009" t="s">
        <v>42</v>
      </c>
      <c r="E1009">
        <v>5</v>
      </c>
      <c r="F1009" t="s">
        <v>232</v>
      </c>
      <c r="G1009" t="s">
        <v>103</v>
      </c>
      <c r="H1009" t="s">
        <v>294</v>
      </c>
      <c r="I1009" t="s">
        <v>212</v>
      </c>
      <c r="J1009" t="s">
        <v>213</v>
      </c>
      <c r="K1009" t="s">
        <v>149</v>
      </c>
      <c r="M1009" t="s">
        <v>76</v>
      </c>
      <c r="N1009" t="s">
        <v>215</v>
      </c>
      <c r="O1009" s="57">
        <v>46266.467060185183</v>
      </c>
      <c r="P1009" s="57">
        <v>46267.786724537036</v>
      </c>
      <c r="Q1009">
        <v>69381370</v>
      </c>
      <c r="S1009">
        <v>152319208065</v>
      </c>
      <c r="T1009" t="s">
        <v>955</v>
      </c>
      <c r="U1009" t="s">
        <v>1276</v>
      </c>
      <c r="V1009" t="s">
        <v>1277</v>
      </c>
      <c r="Z1009">
        <v>112.3805254</v>
      </c>
      <c r="AA1009">
        <v>-7.5600582999999997</v>
      </c>
      <c r="AB1009" t="s">
        <v>956</v>
      </c>
      <c r="AC1009" t="s">
        <v>587</v>
      </c>
      <c r="AL1009" t="s">
        <v>217</v>
      </c>
      <c r="AM1009" t="s">
        <v>1278</v>
      </c>
      <c r="AN1009" t="s">
        <v>6</v>
      </c>
      <c r="AO1009" s="57">
        <v>46031.475810185184</v>
      </c>
      <c r="AP1009" s="57">
        <v>46267.458333333336</v>
      </c>
      <c r="AR1009" t="s">
        <v>218</v>
      </c>
      <c r="AS1009" t="s">
        <v>103</v>
      </c>
      <c r="AT1009" t="s">
        <v>230</v>
      </c>
      <c r="AU1009">
        <v>20260902</v>
      </c>
      <c r="AV1009" t="s">
        <v>221</v>
      </c>
      <c r="AW1009" t="s">
        <v>544</v>
      </c>
      <c r="AX1009" t="s">
        <v>222</v>
      </c>
      <c r="BA1009" s="57">
        <v>46267.458333333336</v>
      </c>
      <c r="BB1009" t="s">
        <v>1278</v>
      </c>
      <c r="BC1009">
        <v>2026</v>
      </c>
      <c r="BD1009">
        <v>9</v>
      </c>
      <c r="BE1009">
        <v>2</v>
      </c>
      <c r="BF1009" s="6">
        <f t="shared" si="45"/>
        <v>46267</v>
      </c>
      <c r="BG1009">
        <f t="shared" si="46"/>
        <v>-0.45833333333575865</v>
      </c>
      <c r="BH1009" t="str">
        <f t="shared" si="47"/>
        <v>COMPLY</v>
      </c>
      <c r="BI1009" t="str">
        <f>VLOOKUP(H1009,Sheet2!$A$1:$B$270,2,FALSE)</f>
        <v>MOJOKERTO</v>
      </c>
    </row>
    <row r="1010" spans="1:61">
      <c r="A1010">
        <v>1009</v>
      </c>
      <c r="B1010">
        <v>1002564751</v>
      </c>
      <c r="C1010">
        <v>3</v>
      </c>
      <c r="D1010" t="s">
        <v>42</v>
      </c>
      <c r="E1010">
        <v>5</v>
      </c>
      <c r="F1010" t="s">
        <v>232</v>
      </c>
      <c r="G1010" t="s">
        <v>103</v>
      </c>
      <c r="H1010" t="s">
        <v>294</v>
      </c>
      <c r="I1010" t="s">
        <v>212</v>
      </c>
      <c r="J1010" t="s">
        <v>213</v>
      </c>
      <c r="K1010" t="s">
        <v>149</v>
      </c>
      <c r="M1010" t="s">
        <v>76</v>
      </c>
      <c r="N1010" t="s">
        <v>215</v>
      </c>
      <c r="O1010" s="57">
        <v>46266.439259259256</v>
      </c>
      <c r="P1010" s="57">
        <v>46266.69866898148</v>
      </c>
      <c r="Q1010">
        <v>69381304</v>
      </c>
      <c r="S1010">
        <v>152319208063</v>
      </c>
      <c r="T1010" t="s">
        <v>1434</v>
      </c>
      <c r="U1010" t="s">
        <v>1435</v>
      </c>
      <c r="V1010" t="s">
        <v>1436</v>
      </c>
      <c r="Z1010">
        <v>112.34956579999999</v>
      </c>
      <c r="AA1010">
        <v>-7.5649582000000004</v>
      </c>
      <c r="AB1010" t="s">
        <v>1437</v>
      </c>
      <c r="AC1010" t="s">
        <v>229</v>
      </c>
      <c r="AL1010" t="s">
        <v>217</v>
      </c>
      <c r="AM1010" t="s">
        <v>1438</v>
      </c>
      <c r="AN1010" t="s">
        <v>6</v>
      </c>
      <c r="AO1010" s="57">
        <v>46031.444409722222</v>
      </c>
      <c r="AP1010" s="57">
        <v>46267.458333333336</v>
      </c>
      <c r="AR1010" t="s">
        <v>218</v>
      </c>
      <c r="AS1010" t="s">
        <v>103</v>
      </c>
      <c r="AT1010" t="s">
        <v>230</v>
      </c>
      <c r="AU1010">
        <v>20260901</v>
      </c>
      <c r="AV1010" t="s">
        <v>221</v>
      </c>
      <c r="AW1010" t="s">
        <v>545</v>
      </c>
      <c r="AX1010" t="s">
        <v>222</v>
      </c>
      <c r="BA1010" s="57">
        <v>46267.458333333336</v>
      </c>
      <c r="BB1010" t="s">
        <v>1438</v>
      </c>
      <c r="BC1010">
        <v>2026</v>
      </c>
      <c r="BD1010">
        <v>9</v>
      </c>
      <c r="BE1010">
        <v>1</v>
      </c>
      <c r="BF1010" s="6">
        <f t="shared" si="45"/>
        <v>46266</v>
      </c>
      <c r="BG1010">
        <f t="shared" si="46"/>
        <v>-1.4583333333357587</v>
      </c>
      <c r="BH1010" t="str">
        <f t="shared" si="47"/>
        <v>COMPLY</v>
      </c>
      <c r="BI1010" t="str">
        <f>VLOOKUP(H1010,Sheet2!$A$1:$B$270,2,FALSE)</f>
        <v>MOJOKERTO</v>
      </c>
    </row>
    <row r="1011" spans="1:61">
      <c r="A1011">
        <v>1010</v>
      </c>
      <c r="B1011">
        <v>1002564592</v>
      </c>
      <c r="C1011">
        <v>3</v>
      </c>
      <c r="D1011" t="s">
        <v>42</v>
      </c>
      <c r="E1011">
        <v>5</v>
      </c>
      <c r="F1011" t="s">
        <v>232</v>
      </c>
      <c r="G1011" t="s">
        <v>103</v>
      </c>
      <c r="H1011" t="s">
        <v>294</v>
      </c>
      <c r="I1011" t="s">
        <v>212</v>
      </c>
      <c r="J1011" t="s">
        <v>213</v>
      </c>
      <c r="K1011" t="s">
        <v>149</v>
      </c>
      <c r="M1011" t="s">
        <v>76</v>
      </c>
      <c r="N1011" t="s">
        <v>215</v>
      </c>
      <c r="O1011" s="57">
        <v>46266.417939814812</v>
      </c>
      <c r="P1011" s="57">
        <v>46267.517129629632</v>
      </c>
      <c r="Q1011">
        <v>69381278</v>
      </c>
      <c r="S1011">
        <v>152319208061</v>
      </c>
      <c r="T1011" t="s">
        <v>1101</v>
      </c>
      <c r="U1011" t="s">
        <v>1102</v>
      </c>
      <c r="V1011" t="s">
        <v>1103</v>
      </c>
      <c r="Z1011">
        <v>112.3860248</v>
      </c>
      <c r="AA1011">
        <v>-7.5268009999999999</v>
      </c>
      <c r="AB1011" t="s">
        <v>1104</v>
      </c>
      <c r="AC1011" t="s">
        <v>229</v>
      </c>
      <c r="AL1011" t="s">
        <v>217</v>
      </c>
      <c r="AM1011" t="s">
        <v>1105</v>
      </c>
      <c r="AN1011" t="s">
        <v>6</v>
      </c>
      <c r="AO1011" s="57">
        <v>46031.423645833333</v>
      </c>
      <c r="AP1011" s="57">
        <v>46267.458333333336</v>
      </c>
      <c r="AR1011" t="s">
        <v>218</v>
      </c>
      <c r="AS1011" t="s">
        <v>103</v>
      </c>
      <c r="AT1011" t="s">
        <v>230</v>
      </c>
      <c r="AU1011">
        <v>20260902</v>
      </c>
      <c r="AV1011" t="s">
        <v>221</v>
      </c>
      <c r="AW1011" t="s">
        <v>544</v>
      </c>
      <c r="AX1011" t="s">
        <v>222</v>
      </c>
      <c r="BA1011" s="57">
        <v>46267.458333333336</v>
      </c>
      <c r="BB1011" t="s">
        <v>1105</v>
      </c>
      <c r="BC1011">
        <v>2026</v>
      </c>
      <c r="BD1011">
        <v>9</v>
      </c>
      <c r="BE1011">
        <v>2</v>
      </c>
      <c r="BF1011" s="6">
        <f t="shared" si="45"/>
        <v>46267</v>
      </c>
      <c r="BG1011">
        <f t="shared" si="46"/>
        <v>-0.45833333333575865</v>
      </c>
      <c r="BH1011" t="str">
        <f t="shared" si="47"/>
        <v>COMPLY</v>
      </c>
      <c r="BI1011" t="str">
        <f>VLOOKUP(H1011,Sheet2!$A$1:$B$270,2,FALSE)</f>
        <v>MOJOKERTO</v>
      </c>
    </row>
    <row r="1012" spans="1:61">
      <c r="A1012">
        <v>1011</v>
      </c>
      <c r="B1012">
        <v>1002566337</v>
      </c>
      <c r="C1012">
        <v>3</v>
      </c>
      <c r="D1012" t="s">
        <v>42</v>
      </c>
      <c r="E1012">
        <v>5</v>
      </c>
      <c r="F1012" t="s">
        <v>232</v>
      </c>
      <c r="G1012" t="s">
        <v>103</v>
      </c>
      <c r="H1012" t="s">
        <v>294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46266.704814814817</v>
      </c>
      <c r="P1012" s="57">
        <v>46268.670393518521</v>
      </c>
      <c r="Q1012">
        <v>69381769</v>
      </c>
      <c r="S1012">
        <v>152319208068</v>
      </c>
      <c r="T1012" t="s">
        <v>1059</v>
      </c>
      <c r="U1012" t="s">
        <v>1060</v>
      </c>
      <c r="V1012" t="s">
        <v>1061</v>
      </c>
      <c r="Z1012">
        <v>112.34413499999999</v>
      </c>
      <c r="AA1012">
        <v>-7.5706119999999997</v>
      </c>
      <c r="AB1012" t="s">
        <v>1062</v>
      </c>
      <c r="AC1012" t="s">
        <v>236</v>
      </c>
      <c r="AL1012" t="s">
        <v>217</v>
      </c>
      <c r="AM1012" t="s">
        <v>1063</v>
      </c>
      <c r="AN1012" t="s">
        <v>6</v>
      </c>
      <c r="AO1012" s="57">
        <v>46031.715439814812</v>
      </c>
      <c r="AP1012" s="57">
        <v>46267.625</v>
      </c>
      <c r="AR1012" t="s">
        <v>218</v>
      </c>
      <c r="AS1012" t="s">
        <v>103</v>
      </c>
      <c r="AT1012" t="s">
        <v>230</v>
      </c>
      <c r="AU1012">
        <v>20260903</v>
      </c>
      <c r="AV1012" t="s">
        <v>221</v>
      </c>
      <c r="AW1012" t="s">
        <v>574</v>
      </c>
      <c r="AX1012" t="s">
        <v>222</v>
      </c>
      <c r="BA1012" s="57">
        <v>46267.625</v>
      </c>
      <c r="BB1012" t="s">
        <v>1063</v>
      </c>
      <c r="BC1012">
        <v>2026</v>
      </c>
      <c r="BD1012">
        <v>9</v>
      </c>
      <c r="BE1012">
        <v>3</v>
      </c>
      <c r="BF1012" s="6">
        <f t="shared" si="45"/>
        <v>46268</v>
      </c>
      <c r="BG1012">
        <f t="shared" si="46"/>
        <v>0.375</v>
      </c>
      <c r="BH1012" t="str">
        <f t="shared" si="47"/>
        <v>COMPLY</v>
      </c>
      <c r="BI1012" t="str">
        <f>VLOOKUP(H1012,Sheet2!$A$1:$B$270,2,FALSE)</f>
        <v>MOJOKERTO</v>
      </c>
    </row>
    <row r="1013" spans="1:61">
      <c r="A1013">
        <v>1012</v>
      </c>
      <c r="B1013">
        <v>1002568971</v>
      </c>
      <c r="C1013">
        <v>3</v>
      </c>
      <c r="D1013" t="s">
        <v>42</v>
      </c>
      <c r="E1013">
        <v>5</v>
      </c>
      <c r="F1013" t="s">
        <v>232</v>
      </c>
      <c r="G1013" t="s">
        <v>103</v>
      </c>
      <c r="H1013" t="s">
        <v>294</v>
      </c>
      <c r="I1013" t="s">
        <v>212</v>
      </c>
      <c r="J1013" t="s">
        <v>213</v>
      </c>
      <c r="K1013" t="s">
        <v>149</v>
      </c>
      <c r="M1013" t="s">
        <v>76</v>
      </c>
      <c r="N1013" t="s">
        <v>215</v>
      </c>
      <c r="O1013" s="57">
        <v>46268.403819444444</v>
      </c>
      <c r="P1013" s="57">
        <v>46268.630011574074</v>
      </c>
      <c r="Q1013">
        <v>69382842</v>
      </c>
      <c r="S1013">
        <v>152319208230</v>
      </c>
      <c r="T1013" t="s">
        <v>2866</v>
      </c>
      <c r="U1013" t="s">
        <v>2867</v>
      </c>
      <c r="V1013" t="s">
        <v>2868</v>
      </c>
      <c r="Z1013">
        <v>112.4170999</v>
      </c>
      <c r="AA1013">
        <v>-7.5831483999999998</v>
      </c>
      <c r="AB1013" t="s">
        <v>2869</v>
      </c>
      <c r="AC1013" t="s">
        <v>229</v>
      </c>
      <c r="AL1013" t="s">
        <v>217</v>
      </c>
      <c r="AM1013" t="s">
        <v>2870</v>
      </c>
      <c r="AN1013" t="s">
        <v>6</v>
      </c>
      <c r="AO1013" s="57">
        <v>46090.413159722222</v>
      </c>
      <c r="AP1013" s="57">
        <v>46269.333333333336</v>
      </c>
      <c r="AR1013" t="s">
        <v>218</v>
      </c>
      <c r="AS1013" t="s">
        <v>103</v>
      </c>
      <c r="AT1013" t="s">
        <v>230</v>
      </c>
      <c r="AU1013">
        <v>20260903</v>
      </c>
      <c r="AV1013" t="s">
        <v>221</v>
      </c>
      <c r="AW1013" t="s">
        <v>545</v>
      </c>
      <c r="AX1013" t="s">
        <v>222</v>
      </c>
      <c r="BA1013" s="57">
        <v>46269.333333333336</v>
      </c>
      <c r="BB1013" t="s">
        <v>2870</v>
      </c>
      <c r="BC1013">
        <v>2026</v>
      </c>
      <c r="BD1013">
        <v>9</v>
      </c>
      <c r="BE1013">
        <v>3</v>
      </c>
      <c r="BF1013" s="6">
        <f t="shared" si="45"/>
        <v>46268</v>
      </c>
      <c r="BG1013">
        <f t="shared" si="46"/>
        <v>-1.3333333333357587</v>
      </c>
      <c r="BH1013" t="str">
        <f t="shared" si="47"/>
        <v>COMPLY</v>
      </c>
      <c r="BI1013" t="str">
        <f>VLOOKUP(H1013,Sheet2!$A$1:$B$270,2,FALSE)</f>
        <v>MOJOKERTO</v>
      </c>
    </row>
    <row r="1014" spans="1:61">
      <c r="A1014">
        <v>1013</v>
      </c>
      <c r="B1014">
        <v>1002580669</v>
      </c>
      <c r="C1014">
        <v>3</v>
      </c>
      <c r="D1014" t="s">
        <v>42</v>
      </c>
      <c r="E1014">
        <v>5</v>
      </c>
      <c r="F1014" t="s">
        <v>232</v>
      </c>
      <c r="G1014" t="s">
        <v>103</v>
      </c>
      <c r="H1014" t="s">
        <v>294</v>
      </c>
      <c r="I1014" t="s">
        <v>212</v>
      </c>
      <c r="J1014" t="s">
        <v>213</v>
      </c>
      <c r="K1014" t="s">
        <v>149</v>
      </c>
      <c r="L1014" t="s">
        <v>214</v>
      </c>
      <c r="M1014" t="s">
        <v>76</v>
      </c>
      <c r="N1014" t="s">
        <v>215</v>
      </c>
      <c r="O1014" s="57">
        <v>46275.53328703704</v>
      </c>
      <c r="P1014" s="57">
        <v>46276.680914351855</v>
      </c>
      <c r="Q1014">
        <v>69387641</v>
      </c>
      <c r="S1014">
        <v>152319208563</v>
      </c>
      <c r="T1014" t="s">
        <v>6713</v>
      </c>
      <c r="U1014" t="s">
        <v>6714</v>
      </c>
      <c r="V1014" t="s">
        <v>6715</v>
      </c>
      <c r="Z1014">
        <v>112.31097516237099</v>
      </c>
      <c r="AA1014">
        <v>-7.6038802439668203</v>
      </c>
      <c r="AB1014" t="s">
        <v>6716</v>
      </c>
      <c r="AC1014" t="s">
        <v>236</v>
      </c>
      <c r="AL1014" t="s">
        <v>217</v>
      </c>
      <c r="AM1014" t="s">
        <v>6666</v>
      </c>
      <c r="AN1014" t="s">
        <v>6</v>
      </c>
      <c r="AO1014" s="57">
        <v>46304.538148148145</v>
      </c>
      <c r="AP1014" s="57">
        <v>46276.458333333336</v>
      </c>
      <c r="AR1014" t="s">
        <v>218</v>
      </c>
      <c r="AS1014" t="s">
        <v>103</v>
      </c>
      <c r="AT1014" t="s">
        <v>230</v>
      </c>
      <c r="AU1014">
        <v>20260911</v>
      </c>
      <c r="AV1014" t="s">
        <v>221</v>
      </c>
      <c r="AW1014" t="s">
        <v>889</v>
      </c>
      <c r="AX1014" t="s">
        <v>222</v>
      </c>
      <c r="BA1014" s="57">
        <v>46276.458333333336</v>
      </c>
      <c r="BB1014" t="s">
        <v>6666</v>
      </c>
      <c r="BC1014">
        <v>2026</v>
      </c>
      <c r="BD1014">
        <v>9</v>
      </c>
      <c r="BE1014">
        <v>11</v>
      </c>
      <c r="BF1014" s="6">
        <f t="shared" si="45"/>
        <v>46276</v>
      </c>
      <c r="BG1014">
        <f t="shared" si="46"/>
        <v>-0.45833333333575865</v>
      </c>
      <c r="BH1014" t="str">
        <f t="shared" si="47"/>
        <v>COMPLY</v>
      </c>
      <c r="BI1014" t="str">
        <f>VLOOKUP(H1014,Sheet2!$A$1:$B$270,2,FALSE)</f>
        <v>MOJOKERTO</v>
      </c>
    </row>
    <row r="1015" spans="1:61">
      <c r="A1015">
        <v>1014</v>
      </c>
      <c r="B1015">
        <v>1002587301</v>
      </c>
      <c r="C1015">
        <v>3</v>
      </c>
      <c r="D1015" t="s">
        <v>42</v>
      </c>
      <c r="E1015">
        <v>5</v>
      </c>
      <c r="F1015" t="s">
        <v>232</v>
      </c>
      <c r="G1015" t="s">
        <v>103</v>
      </c>
      <c r="H1015" t="s">
        <v>401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46279.679120370369</v>
      </c>
      <c r="P1015" s="57">
        <v>46280.818043981482</v>
      </c>
      <c r="Q1015">
        <v>69390125</v>
      </c>
      <c r="S1015">
        <v>152322205112</v>
      </c>
      <c r="T1015" t="s">
        <v>8603</v>
      </c>
      <c r="U1015" t="s">
        <v>8604</v>
      </c>
      <c r="V1015" t="s">
        <v>8605</v>
      </c>
      <c r="Z1015">
        <v>112.26778808981101</v>
      </c>
      <c r="AA1015">
        <v>-7.6917658977205896</v>
      </c>
      <c r="AB1015" t="s">
        <v>8606</v>
      </c>
      <c r="AC1015" t="s">
        <v>216</v>
      </c>
      <c r="AL1015" t="s">
        <v>217</v>
      </c>
      <c r="AM1015" t="s">
        <v>8607</v>
      </c>
      <c r="AN1015" t="s">
        <v>6</v>
      </c>
      <c r="AO1015" t="s">
        <v>7181</v>
      </c>
      <c r="AP1015" s="57">
        <v>46280.625</v>
      </c>
      <c r="AR1015" t="s">
        <v>218</v>
      </c>
      <c r="AS1015" t="s">
        <v>103</v>
      </c>
      <c r="AT1015" t="s">
        <v>230</v>
      </c>
      <c r="AU1015">
        <v>20260915</v>
      </c>
      <c r="AV1015" t="s">
        <v>221</v>
      </c>
      <c r="AW1015" t="s">
        <v>7118</v>
      </c>
      <c r="AX1015" t="s">
        <v>222</v>
      </c>
      <c r="BA1015" s="57">
        <v>46280.625</v>
      </c>
      <c r="BB1015" t="s">
        <v>8607</v>
      </c>
      <c r="BC1015">
        <v>2026</v>
      </c>
      <c r="BD1015">
        <v>9</v>
      </c>
      <c r="BE1015">
        <v>15</v>
      </c>
      <c r="BF1015" s="6">
        <f t="shared" si="45"/>
        <v>46280</v>
      </c>
      <c r="BG1015">
        <f t="shared" si="46"/>
        <v>-0.625</v>
      </c>
      <c r="BH1015" t="str">
        <f t="shared" si="47"/>
        <v>COMPLY</v>
      </c>
      <c r="BI1015" t="str">
        <f>VLOOKUP(H1015,Sheet2!$A$1:$B$270,2,FALSE)</f>
        <v>MOJOKERTO</v>
      </c>
    </row>
    <row r="1016" spans="1:61">
      <c r="A1016">
        <v>1015</v>
      </c>
      <c r="B1016">
        <v>1002574884</v>
      </c>
      <c r="C1016">
        <v>3</v>
      </c>
      <c r="D1016" t="s">
        <v>42</v>
      </c>
      <c r="E1016">
        <v>5</v>
      </c>
      <c r="F1016" t="s">
        <v>232</v>
      </c>
      <c r="G1016" t="s">
        <v>103</v>
      </c>
      <c r="H1016" t="s">
        <v>363</v>
      </c>
      <c r="I1016" t="s">
        <v>212</v>
      </c>
      <c r="J1016" t="s">
        <v>213</v>
      </c>
      <c r="K1016" t="s">
        <v>149</v>
      </c>
      <c r="M1016" t="s">
        <v>76</v>
      </c>
      <c r="N1016" t="s">
        <v>215</v>
      </c>
      <c r="O1016" s="57">
        <v>46272.54859953704</v>
      </c>
      <c r="P1016" s="57">
        <v>46272.674884259257</v>
      </c>
      <c r="Q1016">
        <v>69385243</v>
      </c>
      <c r="S1016">
        <v>152333218441</v>
      </c>
      <c r="T1016" t="s">
        <v>3957</v>
      </c>
      <c r="U1016" t="s">
        <v>3958</v>
      </c>
      <c r="V1016" t="s">
        <v>3959</v>
      </c>
      <c r="Z1016">
        <v>112.221324</v>
      </c>
      <c r="AA1016">
        <v>-7.4441324</v>
      </c>
      <c r="AB1016" t="s">
        <v>3960</v>
      </c>
      <c r="AC1016" t="s">
        <v>229</v>
      </c>
      <c r="AL1016" t="s">
        <v>217</v>
      </c>
      <c r="AM1016" t="s">
        <v>3961</v>
      </c>
      <c r="AN1016" t="s">
        <v>6</v>
      </c>
      <c r="AO1016" s="57">
        <v>46212.559571759259</v>
      </c>
      <c r="AP1016" s="57">
        <v>46273.458333333336</v>
      </c>
      <c r="AR1016" t="s">
        <v>218</v>
      </c>
      <c r="AS1016" t="s">
        <v>103</v>
      </c>
      <c r="AT1016" t="s">
        <v>230</v>
      </c>
      <c r="AU1016">
        <v>20260907</v>
      </c>
      <c r="AV1016" t="s">
        <v>221</v>
      </c>
      <c r="AW1016" t="s">
        <v>546</v>
      </c>
      <c r="AX1016" t="s">
        <v>222</v>
      </c>
      <c r="BA1016" s="57">
        <v>46273.458333333336</v>
      </c>
      <c r="BB1016" t="s">
        <v>3961</v>
      </c>
      <c r="BC1016">
        <v>2026</v>
      </c>
      <c r="BD1016">
        <v>9</v>
      </c>
      <c r="BE1016">
        <v>7</v>
      </c>
      <c r="BF1016" s="6">
        <f t="shared" si="45"/>
        <v>46272</v>
      </c>
      <c r="BG1016">
        <f t="shared" si="46"/>
        <v>-1.4583333333357587</v>
      </c>
      <c r="BH1016" t="str">
        <f t="shared" si="47"/>
        <v>COMPLY</v>
      </c>
      <c r="BI1016" t="str">
        <f>VLOOKUP(H1016,Sheet2!$A$1:$B$270,2,FALSE)</f>
        <v>MOJOKERTO</v>
      </c>
    </row>
    <row r="1017" spans="1:61">
      <c r="A1017">
        <v>1016</v>
      </c>
      <c r="B1017">
        <v>1002584525</v>
      </c>
      <c r="C1017">
        <v>3</v>
      </c>
      <c r="D1017" t="s">
        <v>42</v>
      </c>
      <c r="E1017">
        <v>5</v>
      </c>
      <c r="F1017" t="s">
        <v>232</v>
      </c>
      <c r="G1017" t="s">
        <v>103</v>
      </c>
      <c r="H1017" t="s">
        <v>363</v>
      </c>
      <c r="I1017" t="s">
        <v>212</v>
      </c>
      <c r="J1017" t="s">
        <v>213</v>
      </c>
      <c r="K1017" t="s">
        <v>149</v>
      </c>
      <c r="L1017" t="s">
        <v>214</v>
      </c>
      <c r="M1017" t="s">
        <v>76</v>
      </c>
      <c r="N1017" t="s">
        <v>215</v>
      </c>
      <c r="O1017" s="57">
        <v>46277.802025462966</v>
      </c>
      <c r="P1017" s="57">
        <v>46278.728391203702</v>
      </c>
      <c r="Q1017">
        <v>69389157</v>
      </c>
      <c r="S1017">
        <v>152333218981</v>
      </c>
      <c r="T1017" t="s">
        <v>8608</v>
      </c>
      <c r="U1017" t="s">
        <v>8609</v>
      </c>
      <c r="V1017" t="s">
        <v>8610</v>
      </c>
      <c r="Z1017">
        <v>112.290910072624</v>
      </c>
      <c r="AA1017">
        <v>-7.4326409201931201</v>
      </c>
      <c r="AB1017" t="s">
        <v>8611</v>
      </c>
      <c r="AC1017" t="s">
        <v>216</v>
      </c>
      <c r="AL1017" t="s">
        <v>217</v>
      </c>
      <c r="AM1017" t="s">
        <v>3271</v>
      </c>
      <c r="AN1017" t="s">
        <v>6</v>
      </c>
      <c r="AO1017" s="57">
        <v>46365.809386574074</v>
      </c>
      <c r="AP1017" s="57">
        <v>46279.333333333336</v>
      </c>
      <c r="AR1017" t="s">
        <v>218</v>
      </c>
      <c r="AS1017" t="s">
        <v>103</v>
      </c>
      <c r="AT1017" t="s">
        <v>230</v>
      </c>
      <c r="AU1017">
        <v>20260913</v>
      </c>
      <c r="AV1017" t="s">
        <v>221</v>
      </c>
      <c r="AW1017" t="s">
        <v>7118</v>
      </c>
      <c r="AX1017" t="s">
        <v>222</v>
      </c>
      <c r="BA1017" s="57">
        <v>46279.333333333336</v>
      </c>
      <c r="BB1017" t="s">
        <v>3271</v>
      </c>
      <c r="BC1017">
        <v>2026</v>
      </c>
      <c r="BD1017">
        <v>9</v>
      </c>
      <c r="BE1017">
        <v>13</v>
      </c>
      <c r="BF1017" s="6">
        <f t="shared" si="45"/>
        <v>46278</v>
      </c>
      <c r="BG1017">
        <f t="shared" si="46"/>
        <v>-1.3333333333357587</v>
      </c>
      <c r="BH1017" t="str">
        <f t="shared" si="47"/>
        <v>COMPLY</v>
      </c>
      <c r="BI1017" t="str">
        <f>VLOOKUP(H1017,Sheet2!$A$1:$B$270,2,FALSE)</f>
        <v>MOJOKERTO</v>
      </c>
    </row>
    <row r="1018" spans="1:61">
      <c r="A1018">
        <v>1017</v>
      </c>
      <c r="B1018">
        <v>1002584702</v>
      </c>
      <c r="C1018">
        <v>3</v>
      </c>
      <c r="D1018" t="s">
        <v>42</v>
      </c>
      <c r="E1018">
        <v>5</v>
      </c>
      <c r="F1018" t="s">
        <v>232</v>
      </c>
      <c r="G1018" t="s">
        <v>103</v>
      </c>
      <c r="H1018" t="s">
        <v>363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46278.433321759258</v>
      </c>
      <c r="P1018" s="57">
        <v>46278.720879629633</v>
      </c>
      <c r="Q1018">
        <v>69389261</v>
      </c>
      <c r="S1018">
        <v>152333218982</v>
      </c>
      <c r="T1018" t="s">
        <v>8612</v>
      </c>
      <c r="U1018" t="s">
        <v>8613</v>
      </c>
      <c r="V1018" t="s">
        <v>8614</v>
      </c>
      <c r="Z1018">
        <v>112.228628844022</v>
      </c>
      <c r="AA1018">
        <v>-7.4541428448493701</v>
      </c>
      <c r="AB1018" t="s">
        <v>8615</v>
      </c>
      <c r="AC1018" t="s">
        <v>216</v>
      </c>
      <c r="AL1018" t="s">
        <v>217</v>
      </c>
      <c r="AM1018" t="s">
        <v>8616</v>
      </c>
      <c r="AN1018" t="s">
        <v>6</v>
      </c>
      <c r="AO1018" t="s">
        <v>8020</v>
      </c>
      <c r="AP1018" s="57">
        <v>46279.333333333336</v>
      </c>
      <c r="AR1018" t="s">
        <v>218</v>
      </c>
      <c r="AS1018" t="s">
        <v>103</v>
      </c>
      <c r="AT1018" t="s">
        <v>230</v>
      </c>
      <c r="AU1018">
        <v>20260913</v>
      </c>
      <c r="AV1018" t="s">
        <v>221</v>
      </c>
      <c r="AW1018" t="s">
        <v>7118</v>
      </c>
      <c r="AX1018" t="s">
        <v>222</v>
      </c>
      <c r="BA1018" s="57">
        <v>46279.333333333336</v>
      </c>
      <c r="BB1018" t="s">
        <v>8616</v>
      </c>
      <c r="BC1018">
        <v>2026</v>
      </c>
      <c r="BD1018">
        <v>9</v>
      </c>
      <c r="BE1018">
        <v>13</v>
      </c>
      <c r="BF1018" s="6">
        <f t="shared" si="45"/>
        <v>46278</v>
      </c>
      <c r="BG1018">
        <f t="shared" si="46"/>
        <v>-1.3333333333357587</v>
      </c>
      <c r="BH1018" t="str">
        <f t="shared" si="47"/>
        <v>COMPLY</v>
      </c>
      <c r="BI1018" t="str">
        <f>VLOOKUP(H1018,Sheet2!$A$1:$B$270,2,FALSE)</f>
        <v>MOJOKERTO</v>
      </c>
    </row>
    <row r="1019" spans="1:61">
      <c r="A1019">
        <v>1018</v>
      </c>
      <c r="B1019">
        <v>1002573180</v>
      </c>
      <c r="C1019">
        <v>3</v>
      </c>
      <c r="D1019" t="s">
        <v>42</v>
      </c>
      <c r="E1019">
        <v>5</v>
      </c>
      <c r="F1019" t="s">
        <v>232</v>
      </c>
      <c r="G1019" t="s">
        <v>103</v>
      </c>
      <c r="H1019" t="s">
        <v>363</v>
      </c>
      <c r="I1019" t="s">
        <v>212</v>
      </c>
      <c r="J1019" t="s">
        <v>213</v>
      </c>
      <c r="K1019" t="s">
        <v>149</v>
      </c>
      <c r="L1019" t="s">
        <v>214</v>
      </c>
      <c r="M1019" t="s">
        <v>2186</v>
      </c>
      <c r="N1019" t="s">
        <v>215</v>
      </c>
      <c r="O1019" s="57">
        <v>46270.602037037039</v>
      </c>
      <c r="P1019" s="57">
        <v>46272.438692129632</v>
      </c>
      <c r="Q1019">
        <v>69384540</v>
      </c>
      <c r="S1019">
        <v>152333218435</v>
      </c>
      <c r="T1019" t="s">
        <v>3020</v>
      </c>
      <c r="U1019" t="s">
        <v>3021</v>
      </c>
      <c r="V1019" t="s">
        <v>3022</v>
      </c>
      <c r="Z1019">
        <v>112.207080982625</v>
      </c>
      <c r="AA1019">
        <v>-7.4004420837038403</v>
      </c>
      <c r="AB1019" t="s">
        <v>3023</v>
      </c>
      <c r="AC1019" t="s">
        <v>216</v>
      </c>
      <c r="AL1019" t="s">
        <v>217</v>
      </c>
      <c r="AM1019" t="s">
        <v>3024</v>
      </c>
      <c r="AN1019" t="s">
        <v>6</v>
      </c>
      <c r="AO1019" s="57">
        <v>46151.61109953704</v>
      </c>
      <c r="AP1019" s="57">
        <v>46271.458333333336</v>
      </c>
      <c r="AQ1019" t="s">
        <v>2152</v>
      </c>
      <c r="AR1019" t="s">
        <v>12</v>
      </c>
      <c r="AS1019" t="s">
        <v>103</v>
      </c>
      <c r="AT1019" t="s">
        <v>230</v>
      </c>
      <c r="AV1019" t="s">
        <v>2187</v>
      </c>
      <c r="AW1019" t="s">
        <v>887</v>
      </c>
      <c r="AX1019" t="s">
        <v>222</v>
      </c>
      <c r="BA1019" s="57">
        <v>46271.458333333336</v>
      </c>
      <c r="BB1019" t="s">
        <v>3024</v>
      </c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str">
        <f>VLOOKUP(H1019,Sheet2!$A$1:$B$270,2,FALSE)</f>
        <v>MOJOKERTO</v>
      </c>
    </row>
    <row r="1020" spans="1:61">
      <c r="A1020">
        <v>1019</v>
      </c>
      <c r="B1020">
        <v>1002582244</v>
      </c>
      <c r="C1020">
        <v>3</v>
      </c>
      <c r="D1020" t="s">
        <v>42</v>
      </c>
      <c r="E1020">
        <v>5</v>
      </c>
      <c r="F1020" t="s">
        <v>232</v>
      </c>
      <c r="G1020" t="s">
        <v>103</v>
      </c>
      <c r="H1020" t="s">
        <v>363</v>
      </c>
      <c r="I1020" t="s">
        <v>212</v>
      </c>
      <c r="J1020" t="s">
        <v>213</v>
      </c>
      <c r="K1020" t="s">
        <v>149</v>
      </c>
      <c r="M1020" t="s">
        <v>2186</v>
      </c>
      <c r="N1020" t="s">
        <v>215</v>
      </c>
      <c r="O1020" s="57">
        <v>46276.450613425928</v>
      </c>
      <c r="P1020" s="57">
        <v>46281.412199074075</v>
      </c>
      <c r="Q1020">
        <v>69388222</v>
      </c>
      <c r="S1020">
        <v>152333218979</v>
      </c>
      <c r="T1020" t="s">
        <v>8617</v>
      </c>
      <c r="U1020" t="s">
        <v>8618</v>
      </c>
      <c r="V1020" t="s">
        <v>8619</v>
      </c>
      <c r="Z1020">
        <v>112.2800775</v>
      </c>
      <c r="AA1020">
        <v>-7.4468205999999997</v>
      </c>
      <c r="AB1020" t="s">
        <v>8620</v>
      </c>
      <c r="AC1020" t="s">
        <v>229</v>
      </c>
      <c r="AL1020" t="s">
        <v>217</v>
      </c>
      <c r="AM1020" t="s">
        <v>8164</v>
      </c>
      <c r="AN1020" t="s">
        <v>6</v>
      </c>
      <c r="AO1020" s="57">
        <v>46335.454861111109</v>
      </c>
      <c r="AP1020" s="57">
        <v>46277.333333333336</v>
      </c>
      <c r="AQ1020" t="s">
        <v>2152</v>
      </c>
      <c r="AR1020" t="s">
        <v>12</v>
      </c>
      <c r="AS1020" t="s">
        <v>103</v>
      </c>
      <c r="AT1020" t="s">
        <v>230</v>
      </c>
      <c r="AV1020" t="s">
        <v>2187</v>
      </c>
      <c r="AW1020" t="s">
        <v>571</v>
      </c>
      <c r="AX1020" t="s">
        <v>222</v>
      </c>
      <c r="BA1020" s="57">
        <v>46277.333333333336</v>
      </c>
      <c r="BB1020" t="s">
        <v>8164</v>
      </c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str">
        <f>VLOOKUP(H1020,Sheet2!$A$1:$B$270,2,FALSE)</f>
        <v>MOJOKERTO</v>
      </c>
    </row>
    <row r="1021" spans="1:61">
      <c r="A1021">
        <v>1020</v>
      </c>
      <c r="B1021">
        <v>1002567613</v>
      </c>
      <c r="C1021">
        <v>3</v>
      </c>
      <c r="D1021" t="s">
        <v>42</v>
      </c>
      <c r="E1021">
        <v>5</v>
      </c>
      <c r="F1021" t="s">
        <v>232</v>
      </c>
      <c r="G1021" t="s">
        <v>105</v>
      </c>
      <c r="H1021" t="s">
        <v>370</v>
      </c>
      <c r="I1021" t="s">
        <v>212</v>
      </c>
      <c r="J1021" t="s">
        <v>213</v>
      </c>
      <c r="K1021" t="s">
        <v>149</v>
      </c>
      <c r="M1021" t="s">
        <v>76</v>
      </c>
      <c r="N1021" t="s">
        <v>215</v>
      </c>
      <c r="O1021" s="57">
        <v>46267.562974537039</v>
      </c>
      <c r="P1021" s="57">
        <v>46268.758263888885</v>
      </c>
      <c r="Q1021">
        <v>69382338</v>
      </c>
      <c r="S1021">
        <v>152329214727</v>
      </c>
      <c r="T1021" t="s">
        <v>1663</v>
      </c>
      <c r="U1021" t="s">
        <v>1664</v>
      </c>
      <c r="V1021" t="s">
        <v>1665</v>
      </c>
      <c r="Z1021">
        <v>112.45543619999999</v>
      </c>
      <c r="AA1021">
        <v>-7.5968659000000001</v>
      </c>
      <c r="AB1021" t="s">
        <v>1666</v>
      </c>
      <c r="AC1021" t="s">
        <v>229</v>
      </c>
      <c r="AL1021" t="s">
        <v>217</v>
      </c>
      <c r="AM1021" t="s">
        <v>1667</v>
      </c>
      <c r="AN1021" t="s">
        <v>6</v>
      </c>
      <c r="AO1021" s="57">
        <v>46062.569467592592</v>
      </c>
      <c r="AP1021" s="57">
        <v>46268.458333333336</v>
      </c>
      <c r="AR1021" t="s">
        <v>218</v>
      </c>
      <c r="AS1021" t="s">
        <v>105</v>
      </c>
      <c r="AT1021" t="s">
        <v>220</v>
      </c>
      <c r="AU1021">
        <v>20260903</v>
      </c>
      <c r="AV1021" t="s">
        <v>221</v>
      </c>
      <c r="AW1021" t="s">
        <v>1668</v>
      </c>
      <c r="AX1021" t="s">
        <v>222</v>
      </c>
      <c r="BA1021" s="57">
        <v>46268.458333333336</v>
      </c>
      <c r="BB1021" t="s">
        <v>1667</v>
      </c>
      <c r="BC1021">
        <v>2026</v>
      </c>
      <c r="BD1021">
        <v>9</v>
      </c>
      <c r="BE1021">
        <v>3</v>
      </c>
      <c r="BF1021" s="6">
        <f t="shared" si="45"/>
        <v>46268</v>
      </c>
      <c r="BG1021">
        <f t="shared" si="46"/>
        <v>-0.45833333333575865</v>
      </c>
      <c r="BH1021" t="str">
        <f t="shared" si="47"/>
        <v>COMPLY</v>
      </c>
      <c r="BI1021" t="str">
        <f>VLOOKUP(H1021,Sheet2!$A$1:$B$270,2,FALSE)</f>
        <v>MOJOKERTO</v>
      </c>
    </row>
    <row r="1022" spans="1:61">
      <c r="A1022">
        <v>1021</v>
      </c>
      <c r="B1022">
        <v>1002573459</v>
      </c>
      <c r="C1022">
        <v>3</v>
      </c>
      <c r="D1022" t="s">
        <v>42</v>
      </c>
      <c r="E1022">
        <v>5</v>
      </c>
      <c r="F1022" t="s">
        <v>232</v>
      </c>
      <c r="G1022" t="s">
        <v>105</v>
      </c>
      <c r="H1022" t="s">
        <v>293</v>
      </c>
      <c r="I1022" t="s">
        <v>212</v>
      </c>
      <c r="J1022" t="s">
        <v>213</v>
      </c>
      <c r="K1022" t="s">
        <v>149</v>
      </c>
      <c r="M1022" t="s">
        <v>76</v>
      </c>
      <c r="N1022" t="s">
        <v>215</v>
      </c>
      <c r="O1022" s="57">
        <v>46271.378842592596</v>
      </c>
      <c r="P1022" s="57">
        <v>46271.877615740741</v>
      </c>
      <c r="Q1022">
        <v>69359412</v>
      </c>
      <c r="S1022">
        <v>152313204573</v>
      </c>
      <c r="T1022" t="s">
        <v>4453</v>
      </c>
      <c r="U1022" t="s">
        <v>4454</v>
      </c>
      <c r="V1022" t="s">
        <v>4455</v>
      </c>
      <c r="Z1022">
        <v>112.40224432540801</v>
      </c>
      <c r="AA1022">
        <v>-7.4252288884003903</v>
      </c>
      <c r="AB1022" t="s">
        <v>4456</v>
      </c>
      <c r="AC1022" t="s">
        <v>229</v>
      </c>
      <c r="AL1022" t="s">
        <v>217</v>
      </c>
      <c r="AM1022" t="s">
        <v>4457</v>
      </c>
      <c r="AN1022" t="s">
        <v>6</v>
      </c>
      <c r="AO1022" s="57">
        <v>46182.382175925923</v>
      </c>
      <c r="AR1022" t="s">
        <v>218</v>
      </c>
      <c r="AS1022" t="s">
        <v>105</v>
      </c>
      <c r="AT1022" t="s">
        <v>344</v>
      </c>
      <c r="AU1022">
        <v>20260906</v>
      </c>
      <c r="AV1022" t="s">
        <v>221</v>
      </c>
      <c r="AW1022" t="s">
        <v>1668</v>
      </c>
      <c r="AX1022" t="s">
        <v>222</v>
      </c>
      <c r="BA1022" s="57">
        <v>46271.291666666664</v>
      </c>
      <c r="BB1022" t="s">
        <v>4457</v>
      </c>
      <c r="BC1022">
        <v>2026</v>
      </c>
      <c r="BD1022">
        <v>9</v>
      </c>
      <c r="BE1022">
        <v>6</v>
      </c>
      <c r="BF1022" s="6">
        <f t="shared" si="45"/>
        <v>46271</v>
      </c>
      <c r="BG1022">
        <f t="shared" si="46"/>
        <v>-0.29166666666424135</v>
      </c>
      <c r="BH1022" t="str">
        <f t="shared" si="47"/>
        <v>COMPLY</v>
      </c>
      <c r="BI1022" t="str">
        <f>VLOOKUP(H1022,Sheet2!$A$1:$B$270,2,FALSE)</f>
        <v>MOJOKERTO</v>
      </c>
    </row>
    <row r="1023" spans="1:61">
      <c r="A1023">
        <v>1022</v>
      </c>
      <c r="B1023">
        <v>1002569793</v>
      </c>
      <c r="C1023">
        <v>3</v>
      </c>
      <c r="D1023" t="s">
        <v>42</v>
      </c>
      <c r="E1023">
        <v>5</v>
      </c>
      <c r="F1023" t="s">
        <v>232</v>
      </c>
      <c r="G1023" t="s">
        <v>105</v>
      </c>
      <c r="H1023" t="s">
        <v>434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46268.57104166667</v>
      </c>
      <c r="P1023" s="57">
        <v>46268.760520833333</v>
      </c>
      <c r="Q1023">
        <v>69383191</v>
      </c>
      <c r="S1023">
        <v>152330220812</v>
      </c>
      <c r="T1023" t="s">
        <v>2848</v>
      </c>
      <c r="U1023" t="s">
        <v>2849</v>
      </c>
      <c r="V1023" t="s">
        <v>2850</v>
      </c>
      <c r="Z1023">
        <v>112.5263765</v>
      </c>
      <c r="AA1023">
        <v>-7.5227998999999999</v>
      </c>
      <c r="AB1023" t="s">
        <v>2522</v>
      </c>
      <c r="AC1023" t="s">
        <v>229</v>
      </c>
      <c r="AL1023" t="s">
        <v>217</v>
      </c>
      <c r="AM1023" t="s">
        <v>2851</v>
      </c>
      <c r="AN1023" t="s">
        <v>6</v>
      </c>
      <c r="AO1023" s="57">
        <v>46090.579861111109</v>
      </c>
      <c r="AP1023" s="57">
        <v>46269.625</v>
      </c>
      <c r="AR1023" t="s">
        <v>218</v>
      </c>
      <c r="AS1023" t="s">
        <v>105</v>
      </c>
      <c r="AT1023" t="s">
        <v>230</v>
      </c>
      <c r="AU1023">
        <v>20260903</v>
      </c>
      <c r="AV1023" t="s">
        <v>221</v>
      </c>
      <c r="AW1023" t="s">
        <v>545</v>
      </c>
      <c r="AX1023" t="s">
        <v>222</v>
      </c>
      <c r="BA1023" s="57">
        <v>46269.625</v>
      </c>
      <c r="BB1023" t="s">
        <v>2851</v>
      </c>
      <c r="BC1023">
        <v>2026</v>
      </c>
      <c r="BD1023">
        <v>9</v>
      </c>
      <c r="BE1023">
        <v>3</v>
      </c>
      <c r="BF1023" s="6">
        <f t="shared" si="45"/>
        <v>46268</v>
      </c>
      <c r="BG1023">
        <f t="shared" si="46"/>
        <v>-1.625</v>
      </c>
      <c r="BH1023" t="str">
        <f t="shared" si="47"/>
        <v>COMPLY</v>
      </c>
      <c r="BI1023" t="str">
        <f>VLOOKUP(H1023,Sheet2!$A$1:$B$270,2,FALSE)</f>
        <v>MOJOKERTO</v>
      </c>
    </row>
    <row r="1024" spans="1:61">
      <c r="A1024">
        <v>1023</v>
      </c>
      <c r="B1024">
        <v>1002576568</v>
      </c>
      <c r="C1024">
        <v>3</v>
      </c>
      <c r="D1024" t="s">
        <v>42</v>
      </c>
      <c r="E1024">
        <v>5</v>
      </c>
      <c r="F1024" t="s">
        <v>232</v>
      </c>
      <c r="G1024" t="s">
        <v>105</v>
      </c>
      <c r="H1024" t="s">
        <v>434</v>
      </c>
      <c r="I1024" t="s">
        <v>212</v>
      </c>
      <c r="J1024" t="s">
        <v>213</v>
      </c>
      <c r="K1024" t="s">
        <v>149</v>
      </c>
      <c r="M1024" t="s">
        <v>76</v>
      </c>
      <c r="N1024" t="s">
        <v>581</v>
      </c>
      <c r="O1024" s="57">
        <v>46273.453090277777</v>
      </c>
      <c r="P1024" s="57">
        <v>46273.666620370372</v>
      </c>
      <c r="Q1024">
        <v>66525052</v>
      </c>
      <c r="S1024">
        <v>152330220837</v>
      </c>
      <c r="T1024" t="s">
        <v>3819</v>
      </c>
      <c r="U1024" t="s">
        <v>3820</v>
      </c>
      <c r="V1024" t="s">
        <v>3821</v>
      </c>
      <c r="Z1024">
        <v>112.55914810635799</v>
      </c>
      <c r="AA1024">
        <v>-7.5131939864823103</v>
      </c>
      <c r="AB1024" t="s">
        <v>3822</v>
      </c>
      <c r="AC1024" t="s">
        <v>225</v>
      </c>
      <c r="AL1024" t="s">
        <v>217</v>
      </c>
      <c r="AM1024" t="s">
        <v>3823</v>
      </c>
      <c r="AN1024" t="s">
        <v>6</v>
      </c>
      <c r="AO1024" s="57">
        <v>46243.454791666663</v>
      </c>
      <c r="AR1024" t="s">
        <v>218</v>
      </c>
      <c r="AS1024" t="s">
        <v>105</v>
      </c>
      <c r="AT1024" t="s">
        <v>230</v>
      </c>
      <c r="AU1024">
        <v>20260908</v>
      </c>
      <c r="AV1024" t="s">
        <v>221</v>
      </c>
      <c r="AW1024" t="s">
        <v>3824</v>
      </c>
      <c r="AX1024" t="s">
        <v>222</v>
      </c>
      <c r="BA1024" s="57">
        <v>46273.291666666664</v>
      </c>
      <c r="BB1024" t="s">
        <v>3823</v>
      </c>
      <c r="BC1024">
        <v>2026</v>
      </c>
      <c r="BD1024">
        <v>9</v>
      </c>
      <c r="BE1024">
        <v>8</v>
      </c>
      <c r="BF1024" s="6">
        <f t="shared" si="45"/>
        <v>46273</v>
      </c>
      <c r="BG1024">
        <f t="shared" si="46"/>
        <v>-0.29166666666424135</v>
      </c>
      <c r="BH1024" t="str">
        <f t="shared" si="47"/>
        <v>COMPLY</v>
      </c>
      <c r="BI1024" t="str">
        <f>VLOOKUP(H1024,Sheet2!$A$1:$B$270,2,FALSE)</f>
        <v>MOJOKERTO</v>
      </c>
    </row>
    <row r="1025" spans="1:61">
      <c r="A1025">
        <v>1024</v>
      </c>
      <c r="B1025">
        <v>1002578854</v>
      </c>
      <c r="C1025">
        <v>3</v>
      </c>
      <c r="D1025" t="s">
        <v>42</v>
      </c>
      <c r="E1025">
        <v>5</v>
      </c>
      <c r="F1025" t="s">
        <v>232</v>
      </c>
      <c r="G1025" t="s">
        <v>105</v>
      </c>
      <c r="H1025" t="s">
        <v>434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46274.57912037037</v>
      </c>
      <c r="P1025" s="57">
        <v>46274.778391203705</v>
      </c>
      <c r="Q1025">
        <v>69386965</v>
      </c>
      <c r="S1025">
        <v>152330220844</v>
      </c>
      <c r="T1025" t="s">
        <v>6325</v>
      </c>
      <c r="U1025" t="s">
        <v>6326</v>
      </c>
      <c r="V1025" t="s">
        <v>6327</v>
      </c>
      <c r="Z1025">
        <v>112.562602087855</v>
      </c>
      <c r="AA1025">
        <v>-7.5300821101778297</v>
      </c>
      <c r="AB1025" t="s">
        <v>6328</v>
      </c>
      <c r="AC1025" t="s">
        <v>216</v>
      </c>
      <c r="AL1025" t="s">
        <v>217</v>
      </c>
      <c r="AM1025" t="s">
        <v>5948</v>
      </c>
      <c r="AN1025" t="s">
        <v>6</v>
      </c>
      <c r="AO1025" s="57">
        <v>46274.579722222225</v>
      </c>
      <c r="AP1025" s="57">
        <v>46275.458333333336</v>
      </c>
      <c r="AR1025" t="s">
        <v>218</v>
      </c>
      <c r="AS1025" t="s">
        <v>105</v>
      </c>
      <c r="AT1025" t="s">
        <v>230</v>
      </c>
      <c r="AU1025">
        <v>20260909</v>
      </c>
      <c r="AV1025" t="s">
        <v>221</v>
      </c>
      <c r="AW1025" t="s">
        <v>885</v>
      </c>
      <c r="AX1025" t="s">
        <v>222</v>
      </c>
      <c r="BA1025" s="57">
        <v>46275.458333333336</v>
      </c>
      <c r="BB1025" t="s">
        <v>5948</v>
      </c>
      <c r="BC1025">
        <v>2026</v>
      </c>
      <c r="BD1025">
        <v>9</v>
      </c>
      <c r="BE1025">
        <v>9</v>
      </c>
      <c r="BF1025" s="6">
        <f t="shared" si="45"/>
        <v>46274</v>
      </c>
      <c r="BG1025">
        <f t="shared" si="46"/>
        <v>-1.4583333333357587</v>
      </c>
      <c r="BH1025" t="str">
        <f t="shared" si="47"/>
        <v>COMPLY</v>
      </c>
      <c r="BI1025" t="str">
        <f>VLOOKUP(H1025,Sheet2!$A$1:$B$270,2,FALSE)</f>
        <v>MOJOKERTO</v>
      </c>
    </row>
    <row r="1026" spans="1:61">
      <c r="A1026">
        <v>1025</v>
      </c>
      <c r="B1026">
        <v>1002586250</v>
      </c>
      <c r="C1026">
        <v>3</v>
      </c>
      <c r="D1026" t="s">
        <v>42</v>
      </c>
      <c r="E1026">
        <v>5</v>
      </c>
      <c r="F1026" t="s">
        <v>232</v>
      </c>
      <c r="G1026" t="s">
        <v>105</v>
      </c>
      <c r="H1026" t="s">
        <v>434</v>
      </c>
      <c r="I1026" t="s">
        <v>212</v>
      </c>
      <c r="J1026" t="s">
        <v>213</v>
      </c>
      <c r="K1026" t="s">
        <v>149</v>
      </c>
      <c r="L1026" t="s">
        <v>214</v>
      </c>
      <c r="M1026" t="s">
        <v>76</v>
      </c>
      <c r="N1026" t="s">
        <v>215</v>
      </c>
      <c r="O1026" s="57">
        <v>46279.516597222224</v>
      </c>
      <c r="P1026" s="57">
        <v>46279.737013888887</v>
      </c>
      <c r="Q1026">
        <v>69389798</v>
      </c>
      <c r="S1026">
        <v>152330220855</v>
      </c>
      <c r="T1026" t="s">
        <v>8621</v>
      </c>
      <c r="U1026" t="s">
        <v>8622</v>
      </c>
      <c r="V1026" t="s">
        <v>8623</v>
      </c>
      <c r="Z1026">
        <v>112.557536065527</v>
      </c>
      <c r="AA1026">
        <v>-7.5196368835254699</v>
      </c>
      <c r="AB1026" t="s">
        <v>8624</v>
      </c>
      <c r="AC1026" t="s">
        <v>236</v>
      </c>
      <c r="AL1026" t="s">
        <v>217</v>
      </c>
      <c r="AM1026" t="s">
        <v>8625</v>
      </c>
      <c r="AN1026" t="s">
        <v>6</v>
      </c>
      <c r="AO1026" t="s">
        <v>8173</v>
      </c>
      <c r="AP1026" s="57">
        <v>46280.458333333336</v>
      </c>
      <c r="AR1026" t="s">
        <v>218</v>
      </c>
      <c r="AS1026" t="s">
        <v>105</v>
      </c>
      <c r="AT1026" t="s">
        <v>344</v>
      </c>
      <c r="AU1026">
        <v>20260914</v>
      </c>
      <c r="AV1026" t="s">
        <v>221</v>
      </c>
      <c r="AW1026" t="s">
        <v>1898</v>
      </c>
      <c r="AX1026" t="s">
        <v>222</v>
      </c>
      <c r="BA1026" s="57">
        <v>46280.458333333336</v>
      </c>
      <c r="BB1026" t="s">
        <v>8625</v>
      </c>
      <c r="BC1026">
        <v>2026</v>
      </c>
      <c r="BD1026">
        <v>9</v>
      </c>
      <c r="BE1026">
        <v>14</v>
      </c>
      <c r="BF1026" s="6">
        <f t="shared" ref="BF1026:BF1089" si="48">DATE(BC1026,BD1026,BE1026)</f>
        <v>46279</v>
      </c>
      <c r="BG1026">
        <f t="shared" ref="BG1026:BG1089" si="49">BF1026-BA1026</f>
        <v>-1.4583333333357587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MOJOKERTO</v>
      </c>
    </row>
    <row r="1027" spans="1:61">
      <c r="A1027">
        <v>1026</v>
      </c>
      <c r="B1027">
        <v>1002580774</v>
      </c>
      <c r="C1027">
        <v>3</v>
      </c>
      <c r="D1027" t="s">
        <v>42</v>
      </c>
      <c r="E1027">
        <v>5</v>
      </c>
      <c r="F1027" t="s">
        <v>232</v>
      </c>
      <c r="G1027" t="s">
        <v>105</v>
      </c>
      <c r="H1027" t="s">
        <v>434</v>
      </c>
      <c r="I1027" t="s">
        <v>212</v>
      </c>
      <c r="J1027" t="s">
        <v>213</v>
      </c>
      <c r="K1027" t="s">
        <v>149</v>
      </c>
      <c r="M1027" t="s">
        <v>280</v>
      </c>
      <c r="N1027" t="s">
        <v>215</v>
      </c>
      <c r="O1027" s="57">
        <v>46275.563634259262</v>
      </c>
      <c r="P1027" s="57">
        <v>46276.510324074072</v>
      </c>
      <c r="Q1027">
        <v>69387708</v>
      </c>
      <c r="S1027">
        <v>152330220847</v>
      </c>
      <c r="T1027" t="s">
        <v>6416</v>
      </c>
      <c r="U1027" t="s">
        <v>6417</v>
      </c>
      <c r="V1027" t="s">
        <v>8626</v>
      </c>
      <c r="Z1027">
        <v>112.5052352</v>
      </c>
      <c r="AA1027">
        <v>-7.5026583000000002</v>
      </c>
      <c r="AB1027" t="s">
        <v>6418</v>
      </c>
      <c r="AC1027" t="s">
        <v>229</v>
      </c>
      <c r="AL1027" t="s">
        <v>217</v>
      </c>
      <c r="AM1027" t="s">
        <v>8627</v>
      </c>
      <c r="AN1027" t="s">
        <v>6</v>
      </c>
      <c r="AO1027" s="57">
        <v>46304.569467592592</v>
      </c>
      <c r="AP1027" s="57">
        <v>46277.333333333336</v>
      </c>
      <c r="AR1027" t="s">
        <v>240</v>
      </c>
      <c r="AS1027" t="s">
        <v>105</v>
      </c>
      <c r="AT1027" t="s">
        <v>230</v>
      </c>
      <c r="AV1027" t="s">
        <v>8628</v>
      </c>
      <c r="AW1027" t="s">
        <v>546</v>
      </c>
      <c r="AX1027" t="s">
        <v>222</v>
      </c>
      <c r="BA1027" s="57">
        <v>46277.333333333336</v>
      </c>
      <c r="BB1027" t="s">
        <v>8627</v>
      </c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str">
        <f>VLOOKUP(H1027,Sheet2!$A$1:$B$270,2,FALSE)</f>
        <v>MOJOKERTO</v>
      </c>
    </row>
    <row r="1028" spans="1:61">
      <c r="A1028">
        <v>1027</v>
      </c>
      <c r="B1028">
        <v>1002573908</v>
      </c>
      <c r="C1028">
        <v>3</v>
      </c>
      <c r="D1028" t="s">
        <v>42</v>
      </c>
      <c r="E1028">
        <v>5</v>
      </c>
      <c r="F1028" t="s">
        <v>232</v>
      </c>
      <c r="G1028" t="s">
        <v>105</v>
      </c>
      <c r="H1028" t="s">
        <v>434</v>
      </c>
      <c r="I1028" t="s">
        <v>212</v>
      </c>
      <c r="J1028" t="s">
        <v>213</v>
      </c>
      <c r="K1028" t="s">
        <v>149</v>
      </c>
      <c r="M1028" t="s">
        <v>235</v>
      </c>
      <c r="N1028" t="s">
        <v>215</v>
      </c>
      <c r="O1028" s="57">
        <v>46272.368692129632</v>
      </c>
      <c r="P1028" s="57">
        <v>46274.479710648149</v>
      </c>
      <c r="Q1028">
        <v>69384987</v>
      </c>
      <c r="S1028">
        <v>152330220830</v>
      </c>
      <c r="T1028" t="s">
        <v>3495</v>
      </c>
      <c r="U1028" t="s">
        <v>3496</v>
      </c>
      <c r="Z1028">
        <v>112.5071179</v>
      </c>
      <c r="AA1028">
        <v>-7.5153603999999996</v>
      </c>
      <c r="AB1028" t="s">
        <v>3497</v>
      </c>
      <c r="AC1028" t="s">
        <v>229</v>
      </c>
      <c r="AO1028" s="57">
        <v>46212.371504629627</v>
      </c>
      <c r="AR1028" t="s">
        <v>306</v>
      </c>
      <c r="AS1028" t="s">
        <v>105</v>
      </c>
      <c r="AT1028" t="s">
        <v>230</v>
      </c>
      <c r="AV1028" t="s">
        <v>3055</v>
      </c>
      <c r="AW1028" t="s">
        <v>545</v>
      </c>
      <c r="AX1028" t="s">
        <v>222</v>
      </c>
      <c r="AZ1028" t="s">
        <v>3055</v>
      </c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str">
        <f>VLOOKUP(H1028,Sheet2!$A$1:$B$270,2,FALSE)</f>
        <v>MOJOKERTO</v>
      </c>
    </row>
    <row r="1029" spans="1:61">
      <c r="A1029">
        <v>1028</v>
      </c>
      <c r="B1029">
        <v>1002568917</v>
      </c>
      <c r="C1029">
        <v>3</v>
      </c>
      <c r="D1029" t="s">
        <v>42</v>
      </c>
      <c r="E1029">
        <v>5</v>
      </c>
      <c r="F1029" t="s">
        <v>232</v>
      </c>
      <c r="G1029" t="s">
        <v>105</v>
      </c>
      <c r="H1029" t="s">
        <v>297</v>
      </c>
      <c r="I1029" t="s">
        <v>212</v>
      </c>
      <c r="J1029" t="s">
        <v>213</v>
      </c>
      <c r="K1029" t="s">
        <v>149</v>
      </c>
      <c r="M1029" t="s">
        <v>76</v>
      </c>
      <c r="N1029" t="s">
        <v>215</v>
      </c>
      <c r="O1029" s="57">
        <v>46268.398622685185</v>
      </c>
      <c r="P1029" s="57">
        <v>46269.673055555555</v>
      </c>
      <c r="Q1029">
        <v>69382825</v>
      </c>
      <c r="S1029">
        <v>152324211672</v>
      </c>
      <c r="T1029" t="s">
        <v>2904</v>
      </c>
      <c r="U1029" t="s">
        <v>2905</v>
      </c>
      <c r="V1029" t="s">
        <v>2906</v>
      </c>
      <c r="Z1029">
        <v>112.4319852</v>
      </c>
      <c r="AA1029">
        <v>-7.4631537000000003</v>
      </c>
      <c r="AB1029" t="s">
        <v>2907</v>
      </c>
      <c r="AC1029" t="s">
        <v>229</v>
      </c>
      <c r="AL1029" t="s">
        <v>217</v>
      </c>
      <c r="AM1029" t="s">
        <v>2908</v>
      </c>
      <c r="AN1029" t="s">
        <v>6</v>
      </c>
      <c r="AO1029" s="57">
        <v>46090.402800925927</v>
      </c>
      <c r="AP1029" s="57">
        <v>46269.458333333336</v>
      </c>
      <c r="AR1029" t="s">
        <v>218</v>
      </c>
      <c r="AS1029" t="s">
        <v>105</v>
      </c>
      <c r="AT1029" t="s">
        <v>843</v>
      </c>
      <c r="AU1029">
        <v>20260904</v>
      </c>
      <c r="AV1029" t="s">
        <v>221</v>
      </c>
      <c r="AW1029" t="s">
        <v>2909</v>
      </c>
      <c r="AX1029" t="s">
        <v>222</v>
      </c>
      <c r="BA1029" s="57">
        <v>46269.458333333336</v>
      </c>
      <c r="BB1029" t="s">
        <v>2908</v>
      </c>
      <c r="BC1029">
        <v>2026</v>
      </c>
      <c r="BD1029">
        <v>9</v>
      </c>
      <c r="BE1029">
        <v>4</v>
      </c>
      <c r="BF1029" s="6">
        <f t="shared" si="48"/>
        <v>46269</v>
      </c>
      <c r="BG1029">
        <f t="shared" si="49"/>
        <v>-0.45833333333575865</v>
      </c>
      <c r="BH1029" t="str">
        <f t="shared" si="50"/>
        <v>COMPLY</v>
      </c>
      <c r="BI1029" t="str">
        <f>VLOOKUP(H1029,Sheet2!$A$1:$B$270,2,FALSE)</f>
        <v>MOJOKERTO</v>
      </c>
    </row>
    <row r="1030" spans="1:61">
      <c r="A1030">
        <v>1029</v>
      </c>
      <c r="B1030">
        <v>1002565516</v>
      </c>
      <c r="C1030">
        <v>3</v>
      </c>
      <c r="D1030" t="s">
        <v>42</v>
      </c>
      <c r="E1030">
        <v>5</v>
      </c>
      <c r="F1030" t="s">
        <v>232</v>
      </c>
      <c r="G1030" t="s">
        <v>105</v>
      </c>
      <c r="H1030" t="s">
        <v>371</v>
      </c>
      <c r="I1030" t="s">
        <v>212</v>
      </c>
      <c r="J1030" t="s">
        <v>213</v>
      </c>
      <c r="K1030" t="s">
        <v>149</v>
      </c>
      <c r="M1030" t="s">
        <v>76</v>
      </c>
      <c r="N1030" t="s">
        <v>215</v>
      </c>
      <c r="O1030" s="57">
        <v>46266.582187499997</v>
      </c>
      <c r="P1030" s="57">
        <v>46266.866608796299</v>
      </c>
      <c r="Q1030">
        <v>69381534</v>
      </c>
      <c r="S1030">
        <v>152312243354</v>
      </c>
      <c r="T1030" t="s">
        <v>1472</v>
      </c>
      <c r="U1030" t="s">
        <v>1473</v>
      </c>
      <c r="V1030" t="s">
        <v>1474</v>
      </c>
      <c r="Z1030">
        <v>112.41749660000001</v>
      </c>
      <c r="AA1030">
        <v>-7.4878688000000002</v>
      </c>
      <c r="AB1030" t="s">
        <v>1475</v>
      </c>
      <c r="AC1030" t="s">
        <v>229</v>
      </c>
      <c r="AL1030" t="s">
        <v>217</v>
      </c>
      <c r="AM1030" t="s">
        <v>1476</v>
      </c>
      <c r="AN1030" t="s">
        <v>6</v>
      </c>
      <c r="AO1030" s="57">
        <v>46031.590208333335</v>
      </c>
      <c r="AP1030" s="57">
        <v>46267.458333333336</v>
      </c>
      <c r="AR1030" t="s">
        <v>218</v>
      </c>
      <c r="AS1030" t="s">
        <v>105</v>
      </c>
      <c r="AT1030" t="s">
        <v>843</v>
      </c>
      <c r="AU1030">
        <v>20260901</v>
      </c>
      <c r="AV1030" t="s">
        <v>221</v>
      </c>
      <c r="AW1030" t="s">
        <v>566</v>
      </c>
      <c r="AX1030" t="s">
        <v>222</v>
      </c>
      <c r="BA1030" s="57">
        <v>46267.458333333336</v>
      </c>
      <c r="BB1030" t="s">
        <v>1476</v>
      </c>
      <c r="BC1030">
        <v>2026</v>
      </c>
      <c r="BD1030">
        <v>9</v>
      </c>
      <c r="BE1030">
        <v>1</v>
      </c>
      <c r="BF1030" s="6">
        <f t="shared" si="48"/>
        <v>46266</v>
      </c>
      <c r="BG1030">
        <f t="shared" si="49"/>
        <v>-1.4583333333357587</v>
      </c>
      <c r="BH1030" t="str">
        <f t="shared" si="50"/>
        <v>COMPLY</v>
      </c>
      <c r="BI1030" t="str">
        <f>VLOOKUP(H1030,Sheet2!$A$1:$B$270,2,FALSE)</f>
        <v>MOJOKERTO</v>
      </c>
    </row>
    <row r="1031" spans="1:61">
      <c r="A1031">
        <v>1030</v>
      </c>
      <c r="B1031">
        <v>1002569842</v>
      </c>
      <c r="C1031">
        <v>3</v>
      </c>
      <c r="D1031" t="s">
        <v>42</v>
      </c>
      <c r="E1031">
        <v>5</v>
      </c>
      <c r="F1031" t="s">
        <v>232</v>
      </c>
      <c r="G1031" t="s">
        <v>105</v>
      </c>
      <c r="H1031" t="s">
        <v>371</v>
      </c>
      <c r="I1031" t="s">
        <v>212</v>
      </c>
      <c r="J1031" t="s">
        <v>213</v>
      </c>
      <c r="K1031" t="s">
        <v>149</v>
      </c>
      <c r="M1031" t="s">
        <v>76</v>
      </c>
      <c r="N1031" t="s">
        <v>215</v>
      </c>
      <c r="O1031" s="57">
        <v>46268.57744212963</v>
      </c>
      <c r="P1031" s="57">
        <v>46269.851574074077</v>
      </c>
      <c r="Q1031">
        <v>69383177</v>
      </c>
      <c r="S1031">
        <v>152312243363</v>
      </c>
      <c r="T1031" t="s">
        <v>2519</v>
      </c>
      <c r="U1031" t="s">
        <v>2520</v>
      </c>
      <c r="V1031" t="s">
        <v>2521</v>
      </c>
      <c r="Z1031">
        <v>112.4590355</v>
      </c>
      <c r="AA1031">
        <v>-7.4992048999999996</v>
      </c>
      <c r="AB1031" t="s">
        <v>2522</v>
      </c>
      <c r="AC1031" t="s">
        <v>229</v>
      </c>
      <c r="AL1031" t="s">
        <v>217</v>
      </c>
      <c r="AM1031" t="s">
        <v>2523</v>
      </c>
      <c r="AN1031" t="s">
        <v>6</v>
      </c>
      <c r="AO1031" s="57">
        <v>46090.579861111109</v>
      </c>
      <c r="AP1031" s="57">
        <v>46269.625</v>
      </c>
      <c r="AR1031" t="s">
        <v>218</v>
      </c>
      <c r="AS1031" t="s">
        <v>105</v>
      </c>
      <c r="AT1031" t="s">
        <v>230</v>
      </c>
      <c r="AU1031">
        <v>20260904</v>
      </c>
      <c r="AV1031" t="s">
        <v>221</v>
      </c>
      <c r="AW1031" t="s">
        <v>544</v>
      </c>
      <c r="AX1031" t="s">
        <v>222</v>
      </c>
      <c r="BA1031" s="57">
        <v>46269.625</v>
      </c>
      <c r="BB1031" t="s">
        <v>2523</v>
      </c>
      <c r="BC1031">
        <v>2026</v>
      </c>
      <c r="BD1031">
        <v>9</v>
      </c>
      <c r="BE1031">
        <v>4</v>
      </c>
      <c r="BF1031" s="6">
        <f t="shared" si="48"/>
        <v>46269</v>
      </c>
      <c r="BG1031">
        <f t="shared" si="49"/>
        <v>-0.625</v>
      </c>
      <c r="BH1031" t="str">
        <f t="shared" si="50"/>
        <v>COMPLY</v>
      </c>
      <c r="BI1031" t="str">
        <f>VLOOKUP(H1031,Sheet2!$A$1:$B$270,2,FALSE)</f>
        <v>MOJOKERTO</v>
      </c>
    </row>
    <row r="1032" spans="1:61">
      <c r="A1032">
        <v>1031</v>
      </c>
      <c r="B1032">
        <v>1002570453</v>
      </c>
      <c r="C1032">
        <v>3</v>
      </c>
      <c r="D1032" t="s">
        <v>42</v>
      </c>
      <c r="E1032">
        <v>5</v>
      </c>
      <c r="F1032" t="s">
        <v>232</v>
      </c>
      <c r="G1032" t="s">
        <v>105</v>
      </c>
      <c r="H1032" t="s">
        <v>371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46268.683981481481</v>
      </c>
      <c r="P1032" s="57">
        <v>46269.689062500001</v>
      </c>
      <c r="Q1032">
        <v>69383405</v>
      </c>
      <c r="S1032">
        <v>152312243369</v>
      </c>
      <c r="T1032" t="s">
        <v>2240</v>
      </c>
      <c r="U1032" t="s">
        <v>2241</v>
      </c>
      <c r="V1032" t="s">
        <v>2242</v>
      </c>
      <c r="Z1032">
        <v>112.41100900000001</v>
      </c>
      <c r="AA1032">
        <v>-7.5194939999999999</v>
      </c>
      <c r="AB1032" t="s">
        <v>2243</v>
      </c>
      <c r="AC1032" t="s">
        <v>236</v>
      </c>
      <c r="AL1032" t="s">
        <v>217</v>
      </c>
      <c r="AM1032" t="s">
        <v>2244</v>
      </c>
      <c r="AN1032" t="s">
        <v>6</v>
      </c>
      <c r="AO1032" s="57">
        <v>46090.694386574076</v>
      </c>
      <c r="AP1032" s="57">
        <v>46269.625</v>
      </c>
      <c r="AR1032" t="s">
        <v>218</v>
      </c>
      <c r="AS1032" t="s">
        <v>105</v>
      </c>
      <c r="AT1032" t="s">
        <v>230</v>
      </c>
      <c r="AU1032">
        <v>20260904</v>
      </c>
      <c r="AV1032" t="s">
        <v>221</v>
      </c>
      <c r="AW1032" t="s">
        <v>886</v>
      </c>
      <c r="AX1032" t="s">
        <v>222</v>
      </c>
      <c r="BA1032" s="57">
        <v>46269.625</v>
      </c>
      <c r="BB1032" t="s">
        <v>2244</v>
      </c>
      <c r="BC1032">
        <v>2026</v>
      </c>
      <c r="BD1032">
        <v>9</v>
      </c>
      <c r="BE1032">
        <v>4</v>
      </c>
      <c r="BF1032" s="6">
        <f t="shared" si="48"/>
        <v>46269</v>
      </c>
      <c r="BG1032">
        <f t="shared" si="49"/>
        <v>-0.625</v>
      </c>
      <c r="BH1032" t="str">
        <f t="shared" si="50"/>
        <v>COMPLY</v>
      </c>
      <c r="BI1032" t="str">
        <f>VLOOKUP(H1032,Sheet2!$A$1:$B$270,2,FALSE)</f>
        <v>MOJOKERTO</v>
      </c>
    </row>
    <row r="1033" spans="1:61">
      <c r="A1033">
        <v>1032</v>
      </c>
      <c r="B1033">
        <v>1002570864</v>
      </c>
      <c r="C1033">
        <v>3</v>
      </c>
      <c r="D1033" t="s">
        <v>42</v>
      </c>
      <c r="E1033">
        <v>5</v>
      </c>
      <c r="F1033" t="s">
        <v>232</v>
      </c>
      <c r="G1033" t="s">
        <v>105</v>
      </c>
      <c r="H1033" t="s">
        <v>371</v>
      </c>
      <c r="I1033" t="s">
        <v>212</v>
      </c>
      <c r="J1033" t="s">
        <v>213</v>
      </c>
      <c r="K1033" t="s">
        <v>149</v>
      </c>
      <c r="M1033" t="s">
        <v>76</v>
      </c>
      <c r="N1033" t="s">
        <v>215</v>
      </c>
      <c r="O1033" s="57">
        <v>46269.373414351852</v>
      </c>
      <c r="P1033" s="57">
        <v>46270.65384259259</v>
      </c>
      <c r="Q1033">
        <v>69383583</v>
      </c>
      <c r="R1033">
        <v>3215218074</v>
      </c>
      <c r="S1033">
        <v>152312243372</v>
      </c>
      <c r="T1033" t="s">
        <v>5066</v>
      </c>
      <c r="U1033" t="s">
        <v>5067</v>
      </c>
      <c r="V1033" t="s">
        <v>5068</v>
      </c>
      <c r="Z1033">
        <v>112.44063490000001</v>
      </c>
      <c r="AA1033">
        <v>-7.4718558000000002</v>
      </c>
      <c r="AB1033" t="s">
        <v>5069</v>
      </c>
      <c r="AC1033" t="s">
        <v>229</v>
      </c>
      <c r="AL1033" t="s">
        <v>217</v>
      </c>
      <c r="AM1033" t="s">
        <v>5070</v>
      </c>
      <c r="AN1033" t="s">
        <v>6</v>
      </c>
      <c r="AO1033" s="57">
        <v>46121.382037037038</v>
      </c>
      <c r="AP1033" s="57">
        <v>46270.333333333336</v>
      </c>
      <c r="AR1033" t="s">
        <v>218</v>
      </c>
      <c r="AS1033" t="s">
        <v>105</v>
      </c>
      <c r="AT1033" t="s">
        <v>230</v>
      </c>
      <c r="AU1033">
        <v>20260905</v>
      </c>
      <c r="AV1033" t="s">
        <v>221</v>
      </c>
      <c r="AW1033" t="s">
        <v>545</v>
      </c>
      <c r="AX1033" t="s">
        <v>222</v>
      </c>
      <c r="BA1033" s="57">
        <v>46270.333333333336</v>
      </c>
      <c r="BB1033" t="s">
        <v>5070</v>
      </c>
      <c r="BC1033">
        <v>2026</v>
      </c>
      <c r="BD1033">
        <v>9</v>
      </c>
      <c r="BE1033">
        <v>5</v>
      </c>
      <c r="BF1033" s="6">
        <f t="shared" si="48"/>
        <v>46270</v>
      </c>
      <c r="BG1033">
        <f t="shared" si="49"/>
        <v>-0.33333333333575865</v>
      </c>
      <c r="BH1033" t="str">
        <f t="shared" si="50"/>
        <v>COMPLY</v>
      </c>
      <c r="BI1033" t="str">
        <f>VLOOKUP(H1033,Sheet2!$A$1:$B$270,2,FALSE)</f>
        <v>MOJOKERTO</v>
      </c>
    </row>
    <row r="1034" spans="1:61">
      <c r="A1034">
        <v>1033</v>
      </c>
      <c r="B1034">
        <v>1002573303</v>
      </c>
      <c r="C1034">
        <v>3</v>
      </c>
      <c r="D1034" t="s">
        <v>42</v>
      </c>
      <c r="E1034">
        <v>5</v>
      </c>
      <c r="F1034" t="s">
        <v>232</v>
      </c>
      <c r="G1034" t="s">
        <v>105</v>
      </c>
      <c r="H1034" t="s">
        <v>371</v>
      </c>
      <c r="I1034" t="s">
        <v>212</v>
      </c>
      <c r="J1034" t="s">
        <v>213</v>
      </c>
      <c r="K1034" t="s">
        <v>149</v>
      </c>
      <c r="M1034" t="s">
        <v>76</v>
      </c>
      <c r="N1034" t="s">
        <v>215</v>
      </c>
      <c r="O1034" s="57">
        <v>46270.666342592594</v>
      </c>
      <c r="P1034" s="57">
        <v>46270.755208333336</v>
      </c>
      <c r="Q1034">
        <v>69367387</v>
      </c>
      <c r="S1034">
        <v>152312243238</v>
      </c>
      <c r="T1034" t="s">
        <v>4696</v>
      </c>
      <c r="U1034" t="s">
        <v>4697</v>
      </c>
      <c r="V1034" t="s">
        <v>4698</v>
      </c>
      <c r="Z1034">
        <v>112.42238835582</v>
      </c>
      <c r="AA1034">
        <v>-7.51440931834835</v>
      </c>
      <c r="AB1034" t="s">
        <v>4699</v>
      </c>
      <c r="AC1034" t="s">
        <v>225</v>
      </c>
      <c r="AL1034" t="s">
        <v>217</v>
      </c>
      <c r="AM1034" t="s">
        <v>4700</v>
      </c>
      <c r="AN1034" t="s">
        <v>6</v>
      </c>
      <c r="AO1034" s="57">
        <v>46151.673495370371</v>
      </c>
      <c r="AR1034" t="s">
        <v>218</v>
      </c>
      <c r="AS1034" t="s">
        <v>105</v>
      </c>
      <c r="AT1034" t="s">
        <v>230</v>
      </c>
      <c r="AU1034">
        <v>20260905</v>
      </c>
      <c r="AV1034" t="s">
        <v>221</v>
      </c>
      <c r="AW1034" t="s">
        <v>545</v>
      </c>
      <c r="AX1034" t="s">
        <v>222</v>
      </c>
      <c r="BA1034" s="57">
        <v>46270.291666666664</v>
      </c>
      <c r="BB1034" t="s">
        <v>4700</v>
      </c>
      <c r="BC1034">
        <v>2026</v>
      </c>
      <c r="BD1034">
        <v>9</v>
      </c>
      <c r="BE1034">
        <v>5</v>
      </c>
      <c r="BF1034" s="6">
        <f t="shared" si="48"/>
        <v>46270</v>
      </c>
      <c r="BG1034">
        <f t="shared" si="49"/>
        <v>-0.29166666666424135</v>
      </c>
      <c r="BH1034" t="str">
        <f t="shared" si="50"/>
        <v>COMPLY</v>
      </c>
      <c r="BI1034" t="str">
        <f>VLOOKUP(H1034,Sheet2!$A$1:$B$270,2,FALSE)</f>
        <v>MOJOKERTO</v>
      </c>
    </row>
    <row r="1035" spans="1:61">
      <c r="A1035">
        <v>1034</v>
      </c>
      <c r="B1035">
        <v>1002573087</v>
      </c>
      <c r="C1035">
        <v>3</v>
      </c>
      <c r="D1035" t="s">
        <v>42</v>
      </c>
      <c r="E1035">
        <v>5</v>
      </c>
      <c r="F1035" t="s">
        <v>232</v>
      </c>
      <c r="G1035" t="s">
        <v>105</v>
      </c>
      <c r="H1035" t="s">
        <v>371</v>
      </c>
      <c r="I1035" t="s">
        <v>212</v>
      </c>
      <c r="J1035" t="s">
        <v>213</v>
      </c>
      <c r="K1035" t="s">
        <v>149</v>
      </c>
      <c r="M1035" t="s">
        <v>76</v>
      </c>
      <c r="N1035" t="s">
        <v>215</v>
      </c>
      <c r="O1035" s="57">
        <v>46270.562511574077</v>
      </c>
      <c r="P1035" s="57">
        <v>46272.547210648147</v>
      </c>
      <c r="Q1035">
        <v>69384488</v>
      </c>
      <c r="S1035">
        <v>152312243235</v>
      </c>
      <c r="T1035" t="s">
        <v>4471</v>
      </c>
      <c r="U1035" t="s">
        <v>4472</v>
      </c>
      <c r="V1035" t="s">
        <v>4473</v>
      </c>
      <c r="Z1035">
        <v>112.4657266</v>
      </c>
      <c r="AA1035">
        <v>-7.445703</v>
      </c>
      <c r="AB1035" t="s">
        <v>4474</v>
      </c>
      <c r="AC1035" t="s">
        <v>229</v>
      </c>
      <c r="AL1035" t="s">
        <v>217</v>
      </c>
      <c r="AM1035" t="s">
        <v>4475</v>
      </c>
      <c r="AN1035" t="s">
        <v>6</v>
      </c>
      <c r="AO1035" s="57">
        <v>46151.569421296299</v>
      </c>
      <c r="AP1035" s="57">
        <v>46272.333333333336</v>
      </c>
      <c r="AR1035" t="s">
        <v>218</v>
      </c>
      <c r="AS1035" t="s">
        <v>105</v>
      </c>
      <c r="AT1035" t="s">
        <v>220</v>
      </c>
      <c r="AU1035">
        <v>20260907</v>
      </c>
      <c r="AV1035" t="s">
        <v>221</v>
      </c>
      <c r="AW1035" t="s">
        <v>545</v>
      </c>
      <c r="AX1035" t="s">
        <v>222</v>
      </c>
      <c r="BA1035" s="57">
        <v>46272.333333333336</v>
      </c>
      <c r="BB1035" t="s">
        <v>4475</v>
      </c>
      <c r="BC1035">
        <v>2026</v>
      </c>
      <c r="BD1035">
        <v>9</v>
      </c>
      <c r="BE1035">
        <v>7</v>
      </c>
      <c r="BF1035" s="6">
        <f t="shared" si="48"/>
        <v>46272</v>
      </c>
      <c r="BG1035">
        <f t="shared" si="49"/>
        <v>-0.33333333333575865</v>
      </c>
      <c r="BH1035" t="str">
        <f t="shared" si="50"/>
        <v>COMPLY</v>
      </c>
      <c r="BI1035" t="str">
        <f>VLOOKUP(H1035,Sheet2!$A$1:$B$270,2,FALSE)</f>
        <v>MOJOKERTO</v>
      </c>
    </row>
    <row r="1036" spans="1:61">
      <c r="A1036">
        <v>1035</v>
      </c>
      <c r="B1036">
        <v>1002576255</v>
      </c>
      <c r="C1036">
        <v>3</v>
      </c>
      <c r="D1036" t="s">
        <v>42</v>
      </c>
      <c r="E1036">
        <v>5</v>
      </c>
      <c r="F1036" t="s">
        <v>232</v>
      </c>
      <c r="G1036" t="s">
        <v>105</v>
      </c>
      <c r="H1036" t="s">
        <v>371</v>
      </c>
      <c r="I1036" t="s">
        <v>212</v>
      </c>
      <c r="J1036" t="s">
        <v>213</v>
      </c>
      <c r="K1036" t="s">
        <v>149</v>
      </c>
      <c r="M1036" t="s">
        <v>76</v>
      </c>
      <c r="N1036" t="s">
        <v>215</v>
      </c>
      <c r="O1036" s="57">
        <v>46273.389780092592</v>
      </c>
      <c r="P1036" s="57">
        <v>46273.852789351855</v>
      </c>
      <c r="Q1036">
        <v>69385777</v>
      </c>
      <c r="S1036">
        <v>152312243399</v>
      </c>
      <c r="T1036" t="s">
        <v>3772</v>
      </c>
      <c r="U1036" t="s">
        <v>3773</v>
      </c>
      <c r="V1036" t="s">
        <v>3774</v>
      </c>
      <c r="Z1036">
        <v>112.4162556</v>
      </c>
      <c r="AA1036">
        <v>-7.4936935</v>
      </c>
      <c r="AB1036" t="s">
        <v>3775</v>
      </c>
      <c r="AC1036" t="s">
        <v>229</v>
      </c>
      <c r="AL1036" t="s">
        <v>217</v>
      </c>
      <c r="AM1036" t="s">
        <v>3776</v>
      </c>
      <c r="AN1036" t="s">
        <v>6</v>
      </c>
      <c r="AO1036" s="57">
        <v>46243.392592592594</v>
      </c>
      <c r="AP1036" s="57">
        <v>46274.458333333336</v>
      </c>
      <c r="AR1036" t="s">
        <v>218</v>
      </c>
      <c r="AS1036" t="s">
        <v>105</v>
      </c>
      <c r="AT1036" t="s">
        <v>220</v>
      </c>
      <c r="AU1036">
        <v>20260908</v>
      </c>
      <c r="AV1036" t="s">
        <v>221</v>
      </c>
      <c r="AW1036" t="s">
        <v>598</v>
      </c>
      <c r="AX1036" t="s">
        <v>222</v>
      </c>
      <c r="BA1036" s="57">
        <v>46274.458333333336</v>
      </c>
      <c r="BB1036" t="s">
        <v>3776</v>
      </c>
      <c r="BC1036">
        <v>2026</v>
      </c>
      <c r="BD1036">
        <v>9</v>
      </c>
      <c r="BE1036">
        <v>8</v>
      </c>
      <c r="BF1036" s="6">
        <f t="shared" si="48"/>
        <v>46273</v>
      </c>
      <c r="BG1036">
        <f t="shared" si="49"/>
        <v>-1.4583333333357587</v>
      </c>
      <c r="BH1036" t="str">
        <f t="shared" si="50"/>
        <v>COMPLY</v>
      </c>
      <c r="BI1036" t="str">
        <f>VLOOKUP(H1036,Sheet2!$A$1:$B$270,2,FALSE)</f>
        <v>MOJOKERTO</v>
      </c>
    </row>
    <row r="1037" spans="1:61">
      <c r="A1037">
        <v>1036</v>
      </c>
      <c r="B1037">
        <v>1002578011</v>
      </c>
      <c r="C1037">
        <v>3</v>
      </c>
      <c r="D1037" t="s">
        <v>42</v>
      </c>
      <c r="E1037">
        <v>5</v>
      </c>
      <c r="F1037" t="s">
        <v>232</v>
      </c>
      <c r="G1037" t="s">
        <v>105</v>
      </c>
      <c r="H1037" t="s">
        <v>371</v>
      </c>
      <c r="I1037" t="s">
        <v>212</v>
      </c>
      <c r="J1037" t="s">
        <v>213</v>
      </c>
      <c r="K1037" t="s">
        <v>149</v>
      </c>
      <c r="M1037" t="s">
        <v>76</v>
      </c>
      <c r="N1037" t="s">
        <v>215</v>
      </c>
      <c r="O1037" s="57">
        <v>46274.379618055558</v>
      </c>
      <c r="P1037" s="57">
        <v>46274.739664351851</v>
      </c>
      <c r="Q1037">
        <v>69386549</v>
      </c>
      <c r="S1037">
        <v>152312243412</v>
      </c>
      <c r="T1037" t="s">
        <v>6263</v>
      </c>
      <c r="U1037" t="s">
        <v>6264</v>
      </c>
      <c r="V1037" t="s">
        <v>6265</v>
      </c>
      <c r="Z1037">
        <v>112.435368</v>
      </c>
      <c r="AA1037">
        <v>-7.4919589000000002</v>
      </c>
      <c r="AB1037" t="s">
        <v>6266</v>
      </c>
      <c r="AC1037" t="s">
        <v>229</v>
      </c>
      <c r="AL1037" t="s">
        <v>217</v>
      </c>
      <c r="AM1037" t="s">
        <v>6267</v>
      </c>
      <c r="AN1037" t="s">
        <v>6</v>
      </c>
      <c r="AO1037" s="57">
        <v>46274.382025462961</v>
      </c>
      <c r="AP1037" s="57">
        <v>46275.333333333336</v>
      </c>
      <c r="AR1037" t="s">
        <v>218</v>
      </c>
      <c r="AS1037" t="s">
        <v>105</v>
      </c>
      <c r="AT1037" t="s">
        <v>230</v>
      </c>
      <c r="AU1037">
        <v>20260909</v>
      </c>
      <c r="AV1037" t="s">
        <v>221</v>
      </c>
      <c r="AW1037" t="s">
        <v>545</v>
      </c>
      <c r="AX1037" t="s">
        <v>222</v>
      </c>
      <c r="BA1037" s="57">
        <v>46275.333333333336</v>
      </c>
      <c r="BB1037" t="s">
        <v>6267</v>
      </c>
      <c r="BC1037">
        <v>2026</v>
      </c>
      <c r="BD1037">
        <v>9</v>
      </c>
      <c r="BE1037">
        <v>9</v>
      </c>
      <c r="BF1037" s="6">
        <f t="shared" si="48"/>
        <v>46274</v>
      </c>
      <c r="BG1037">
        <f t="shared" si="49"/>
        <v>-1.3333333333357587</v>
      </c>
      <c r="BH1037" t="str">
        <f t="shared" si="50"/>
        <v>COMPLY</v>
      </c>
      <c r="BI1037" t="str">
        <f>VLOOKUP(H1037,Sheet2!$A$1:$B$270,2,FALSE)</f>
        <v>MOJOKERTO</v>
      </c>
    </row>
    <row r="1038" spans="1:61">
      <c r="A1038">
        <v>1037</v>
      </c>
      <c r="B1038">
        <v>1002584302</v>
      </c>
      <c r="C1038">
        <v>3</v>
      </c>
      <c r="D1038" t="s">
        <v>42</v>
      </c>
      <c r="E1038">
        <v>5</v>
      </c>
      <c r="F1038" t="s">
        <v>232</v>
      </c>
      <c r="G1038" t="s">
        <v>105</v>
      </c>
      <c r="H1038" t="s">
        <v>371</v>
      </c>
      <c r="I1038" t="s">
        <v>212</v>
      </c>
      <c r="J1038" t="s">
        <v>213</v>
      </c>
      <c r="K1038" t="s">
        <v>149</v>
      </c>
      <c r="L1038" t="s">
        <v>214</v>
      </c>
      <c r="M1038" t="s">
        <v>76</v>
      </c>
      <c r="N1038" t="s">
        <v>215</v>
      </c>
      <c r="O1038" s="57">
        <v>46277.647858796299</v>
      </c>
      <c r="P1038" s="57">
        <v>46278.561574074076</v>
      </c>
      <c r="Q1038">
        <v>69389061</v>
      </c>
      <c r="S1038">
        <v>152312243430</v>
      </c>
      <c r="T1038" t="s">
        <v>8629</v>
      </c>
      <c r="U1038" t="s">
        <v>8630</v>
      </c>
      <c r="V1038" t="s">
        <v>8631</v>
      </c>
      <c r="Z1038">
        <v>112.4132724</v>
      </c>
      <c r="AA1038">
        <v>-7.5249458999999996</v>
      </c>
      <c r="AB1038" t="s">
        <v>8632</v>
      </c>
      <c r="AC1038" t="s">
        <v>216</v>
      </c>
      <c r="AL1038" t="s">
        <v>217</v>
      </c>
      <c r="AM1038" t="s">
        <v>8633</v>
      </c>
      <c r="AN1038" t="s">
        <v>6</v>
      </c>
      <c r="AO1038" s="57">
        <v>46365.652777777781</v>
      </c>
      <c r="AP1038" s="57">
        <v>46278.625</v>
      </c>
      <c r="AR1038" t="s">
        <v>218</v>
      </c>
      <c r="AS1038" t="s">
        <v>105</v>
      </c>
      <c r="AT1038" t="s">
        <v>230</v>
      </c>
      <c r="AU1038">
        <v>20260913</v>
      </c>
      <c r="AV1038" t="s">
        <v>221</v>
      </c>
      <c r="AW1038" t="s">
        <v>8432</v>
      </c>
      <c r="AX1038" t="s">
        <v>222</v>
      </c>
      <c r="BA1038" s="57">
        <v>46278.625</v>
      </c>
      <c r="BB1038" t="s">
        <v>8633</v>
      </c>
      <c r="BC1038">
        <v>2026</v>
      </c>
      <c r="BD1038">
        <v>9</v>
      </c>
      <c r="BE1038">
        <v>13</v>
      </c>
      <c r="BF1038" s="6">
        <f t="shared" si="48"/>
        <v>46278</v>
      </c>
      <c r="BG1038">
        <f t="shared" si="49"/>
        <v>-0.625</v>
      </c>
      <c r="BH1038" t="str">
        <f t="shared" si="50"/>
        <v>COMPLY</v>
      </c>
      <c r="BI1038" t="str">
        <f>VLOOKUP(H1038,Sheet2!$A$1:$B$270,2,FALSE)</f>
        <v>MOJOKERTO</v>
      </c>
    </row>
    <row r="1039" spans="1:61">
      <c r="A1039">
        <v>1038</v>
      </c>
      <c r="B1039">
        <v>1002578520</v>
      </c>
      <c r="C1039">
        <v>3</v>
      </c>
      <c r="D1039" t="s">
        <v>42</v>
      </c>
      <c r="E1039">
        <v>5</v>
      </c>
      <c r="F1039" t="s">
        <v>232</v>
      </c>
      <c r="G1039" t="s">
        <v>105</v>
      </c>
      <c r="H1039" t="s">
        <v>371</v>
      </c>
      <c r="I1039" t="s">
        <v>212</v>
      </c>
      <c r="J1039" t="s">
        <v>213</v>
      </c>
      <c r="K1039" t="s">
        <v>149</v>
      </c>
      <c r="M1039" t="s">
        <v>235</v>
      </c>
      <c r="N1039" t="s">
        <v>215</v>
      </c>
      <c r="O1039" s="57">
        <v>46274.483263888891</v>
      </c>
      <c r="P1039" s="57">
        <v>46275.449884259258</v>
      </c>
      <c r="Q1039">
        <v>69386778</v>
      </c>
      <c r="S1039">
        <v>152312243418</v>
      </c>
      <c r="T1039" t="s">
        <v>5613</v>
      </c>
      <c r="U1039" t="s">
        <v>5614</v>
      </c>
      <c r="Z1039">
        <v>112.4319339</v>
      </c>
      <c r="AA1039">
        <v>-7.4672004999999997</v>
      </c>
      <c r="AB1039" t="s">
        <v>5615</v>
      </c>
      <c r="AC1039" t="s">
        <v>229</v>
      </c>
      <c r="AO1039" s="57">
        <v>46274.48605324074</v>
      </c>
      <c r="AR1039" t="s">
        <v>306</v>
      </c>
      <c r="AS1039" t="s">
        <v>105</v>
      </c>
      <c r="AT1039" t="s">
        <v>230</v>
      </c>
      <c r="AV1039" t="s">
        <v>3043</v>
      </c>
      <c r="AW1039" t="s">
        <v>545</v>
      </c>
      <c r="AX1039" t="s">
        <v>222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str">
        <f>VLOOKUP(H1039,Sheet2!$A$1:$B$270,2,FALSE)</f>
        <v>MOJOKERTO</v>
      </c>
    </row>
    <row r="1040" spans="1:61">
      <c r="A1040">
        <v>1039</v>
      </c>
      <c r="B1040">
        <v>1002583170</v>
      </c>
      <c r="C1040">
        <v>3</v>
      </c>
      <c r="D1040" t="s">
        <v>42</v>
      </c>
      <c r="E1040">
        <v>5</v>
      </c>
      <c r="F1040" t="s">
        <v>232</v>
      </c>
      <c r="G1040" t="s">
        <v>105</v>
      </c>
      <c r="H1040" t="s">
        <v>371</v>
      </c>
      <c r="I1040" t="s">
        <v>212</v>
      </c>
      <c r="J1040" t="s">
        <v>213</v>
      </c>
      <c r="K1040" t="s">
        <v>149</v>
      </c>
      <c r="L1040" t="s">
        <v>214</v>
      </c>
      <c r="M1040" t="s">
        <v>2186</v>
      </c>
      <c r="N1040" t="s">
        <v>215</v>
      </c>
      <c r="O1040" s="57">
        <v>46276.649965277778</v>
      </c>
      <c r="P1040" s="57">
        <v>46279.393796296295</v>
      </c>
      <c r="Q1040">
        <v>69388580</v>
      </c>
      <c r="S1040">
        <v>152312243269</v>
      </c>
      <c r="T1040" t="s">
        <v>8634</v>
      </c>
      <c r="U1040" t="s">
        <v>8635</v>
      </c>
      <c r="V1040" t="s">
        <v>8636</v>
      </c>
      <c r="Z1040">
        <v>112.439593</v>
      </c>
      <c r="AA1040">
        <v>-7.5220089999999997</v>
      </c>
      <c r="AB1040" t="s">
        <v>8637</v>
      </c>
      <c r="AC1040" t="s">
        <v>236</v>
      </c>
      <c r="AL1040" t="s">
        <v>217</v>
      </c>
      <c r="AM1040" t="s">
        <v>8638</v>
      </c>
      <c r="AN1040" t="s">
        <v>6</v>
      </c>
      <c r="AO1040" s="57">
        <v>46335.652731481481</v>
      </c>
      <c r="AP1040" s="57">
        <v>46277.625</v>
      </c>
      <c r="AQ1040" t="s">
        <v>2172</v>
      </c>
      <c r="AR1040" t="s">
        <v>12</v>
      </c>
      <c r="AS1040" t="s">
        <v>105</v>
      </c>
      <c r="AT1040" t="s">
        <v>230</v>
      </c>
      <c r="AV1040" t="s">
        <v>2187</v>
      </c>
      <c r="AW1040" t="s">
        <v>7610</v>
      </c>
      <c r="AX1040" t="s">
        <v>222</v>
      </c>
      <c r="BA1040" s="57">
        <v>46277.625</v>
      </c>
      <c r="BB1040" t="s">
        <v>8638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str">
        <f>VLOOKUP(H1040,Sheet2!$A$1:$B$270,2,FALSE)</f>
        <v>MOJOKERTO</v>
      </c>
    </row>
    <row r="1041" spans="1:61">
      <c r="A1041">
        <v>1040</v>
      </c>
      <c r="B1041">
        <v>1002564252</v>
      </c>
      <c r="C1041">
        <v>3</v>
      </c>
      <c r="D1041" t="s">
        <v>42</v>
      </c>
      <c r="E1041">
        <v>5</v>
      </c>
      <c r="F1041" t="s">
        <v>232</v>
      </c>
      <c r="G1041" t="s">
        <v>101</v>
      </c>
      <c r="H1041" t="s">
        <v>427</v>
      </c>
      <c r="I1041" t="s">
        <v>212</v>
      </c>
      <c r="J1041" t="s">
        <v>213</v>
      </c>
      <c r="K1041" t="s">
        <v>149</v>
      </c>
      <c r="M1041" t="s">
        <v>76</v>
      </c>
      <c r="N1041" t="s">
        <v>215</v>
      </c>
      <c r="O1041" s="57">
        <v>46266.377754629626</v>
      </c>
      <c r="P1041" s="57">
        <v>46266.773368055554</v>
      </c>
      <c r="Q1041">
        <v>69381184</v>
      </c>
      <c r="S1041">
        <v>152331251329</v>
      </c>
      <c r="T1041" t="s">
        <v>1495</v>
      </c>
      <c r="U1041" t="s">
        <v>1496</v>
      </c>
      <c r="V1041" t="s">
        <v>1497</v>
      </c>
      <c r="Z1041">
        <v>112.4996391</v>
      </c>
      <c r="AA1041">
        <v>-7.4140965000000003</v>
      </c>
      <c r="AB1041" t="s">
        <v>1498</v>
      </c>
      <c r="AC1041" t="s">
        <v>229</v>
      </c>
      <c r="AL1041" t="s">
        <v>217</v>
      </c>
      <c r="AM1041" t="s">
        <v>1499</v>
      </c>
      <c r="AN1041" t="s">
        <v>6</v>
      </c>
      <c r="AO1041" s="57">
        <v>46031.382175925923</v>
      </c>
      <c r="AP1041" s="57">
        <v>46267.333333333336</v>
      </c>
      <c r="AR1041" t="s">
        <v>218</v>
      </c>
      <c r="AS1041" t="s">
        <v>573</v>
      </c>
      <c r="AT1041" t="s">
        <v>230</v>
      </c>
      <c r="AU1041">
        <v>20260901</v>
      </c>
      <c r="AV1041" t="s">
        <v>221</v>
      </c>
      <c r="AW1041" t="s">
        <v>544</v>
      </c>
      <c r="AX1041" t="s">
        <v>222</v>
      </c>
      <c r="BA1041" s="57">
        <v>46267.333333333336</v>
      </c>
      <c r="BB1041" t="s">
        <v>1499</v>
      </c>
      <c r="BC1041">
        <v>2026</v>
      </c>
      <c r="BD1041">
        <v>9</v>
      </c>
      <c r="BE1041">
        <v>1</v>
      </c>
      <c r="BF1041" s="6">
        <f t="shared" si="48"/>
        <v>46266</v>
      </c>
      <c r="BG1041">
        <f t="shared" si="49"/>
        <v>-1.3333333333357587</v>
      </c>
      <c r="BH1041" t="str">
        <f t="shared" si="50"/>
        <v>COMPLY</v>
      </c>
      <c r="BI1041" t="str">
        <f>VLOOKUP(H1041,Sheet2!$A$1:$B$270,2,FALSE)</f>
        <v>SIDOARJO</v>
      </c>
    </row>
    <row r="1042" spans="1:61">
      <c r="A1042">
        <v>1041</v>
      </c>
      <c r="B1042">
        <v>1002569320</v>
      </c>
      <c r="C1042">
        <v>3</v>
      </c>
      <c r="D1042" t="s">
        <v>42</v>
      </c>
      <c r="E1042">
        <v>5</v>
      </c>
      <c r="F1042" t="s">
        <v>232</v>
      </c>
      <c r="G1042" t="s">
        <v>101</v>
      </c>
      <c r="H1042" t="s">
        <v>427</v>
      </c>
      <c r="I1042" t="s">
        <v>212</v>
      </c>
      <c r="J1042" t="s">
        <v>213</v>
      </c>
      <c r="K1042" t="s">
        <v>149</v>
      </c>
      <c r="M1042" t="s">
        <v>76</v>
      </c>
      <c r="N1042" t="s">
        <v>215</v>
      </c>
      <c r="O1042" s="57">
        <v>46268.465763888889</v>
      </c>
      <c r="P1042" s="57">
        <v>46269.666967592595</v>
      </c>
      <c r="Q1042">
        <v>69382961</v>
      </c>
      <c r="S1042">
        <v>152331251368</v>
      </c>
      <c r="T1042" t="s">
        <v>2939</v>
      </c>
      <c r="U1042" t="s">
        <v>2940</v>
      </c>
      <c r="V1042" t="s">
        <v>2941</v>
      </c>
      <c r="Z1042">
        <v>112.5005962</v>
      </c>
      <c r="AA1042">
        <v>-7.4238676999999997</v>
      </c>
      <c r="AB1042" t="s">
        <v>2942</v>
      </c>
      <c r="AC1042" t="s">
        <v>229</v>
      </c>
      <c r="AL1042" t="s">
        <v>217</v>
      </c>
      <c r="AM1042" t="s">
        <v>2943</v>
      </c>
      <c r="AN1042" t="s">
        <v>6</v>
      </c>
      <c r="AO1042" s="57">
        <v>46090.475925925923</v>
      </c>
      <c r="AP1042" s="57">
        <v>46269.333333333336</v>
      </c>
      <c r="AR1042" t="s">
        <v>218</v>
      </c>
      <c r="AS1042" t="s">
        <v>573</v>
      </c>
      <c r="AT1042" t="s">
        <v>220</v>
      </c>
      <c r="AU1042">
        <v>20260904</v>
      </c>
      <c r="AV1042" t="s">
        <v>221</v>
      </c>
      <c r="AW1042" t="s">
        <v>545</v>
      </c>
      <c r="AX1042" t="s">
        <v>222</v>
      </c>
      <c r="BA1042" s="57">
        <v>46269.333333333336</v>
      </c>
      <c r="BB1042" t="s">
        <v>2943</v>
      </c>
      <c r="BC1042">
        <v>2026</v>
      </c>
      <c r="BD1042">
        <v>9</v>
      </c>
      <c r="BE1042">
        <v>4</v>
      </c>
      <c r="BF1042" s="6">
        <f t="shared" si="48"/>
        <v>46269</v>
      </c>
      <c r="BG1042">
        <f t="shared" si="49"/>
        <v>-0.33333333333575865</v>
      </c>
      <c r="BH1042" t="str">
        <f t="shared" si="50"/>
        <v>COMPLY</v>
      </c>
      <c r="BI1042" t="str">
        <f>VLOOKUP(H1042,Sheet2!$A$1:$B$270,2,FALSE)</f>
        <v>SIDOARJO</v>
      </c>
    </row>
    <row r="1043" spans="1:61">
      <c r="A1043">
        <v>1042</v>
      </c>
      <c r="B1043">
        <v>1002573464</v>
      </c>
      <c r="C1043">
        <v>3</v>
      </c>
      <c r="D1043" t="s">
        <v>42</v>
      </c>
      <c r="E1043">
        <v>5</v>
      </c>
      <c r="F1043" t="s">
        <v>232</v>
      </c>
      <c r="G1043" t="s">
        <v>101</v>
      </c>
      <c r="H1043" t="s">
        <v>427</v>
      </c>
      <c r="I1043" t="s">
        <v>212</v>
      </c>
      <c r="J1043" t="s">
        <v>213</v>
      </c>
      <c r="K1043" t="s">
        <v>149</v>
      </c>
      <c r="M1043" t="s">
        <v>76</v>
      </c>
      <c r="N1043" t="s">
        <v>215</v>
      </c>
      <c r="O1043" s="57">
        <v>46271.388032407405</v>
      </c>
      <c r="P1043" s="57">
        <v>46272.661435185182</v>
      </c>
      <c r="Q1043">
        <v>69384704</v>
      </c>
      <c r="S1043">
        <v>152331251417</v>
      </c>
      <c r="T1043" t="s">
        <v>4376</v>
      </c>
      <c r="U1043" t="s">
        <v>4377</v>
      </c>
      <c r="V1043" t="s">
        <v>4378</v>
      </c>
      <c r="Z1043">
        <v>112.5852186</v>
      </c>
      <c r="AA1043">
        <v>-7.4060300999999997</v>
      </c>
      <c r="AB1043" t="s">
        <v>4379</v>
      </c>
      <c r="AC1043" t="s">
        <v>229</v>
      </c>
      <c r="AL1043" t="s">
        <v>217</v>
      </c>
      <c r="AM1043" t="s">
        <v>4380</v>
      </c>
      <c r="AN1043" t="s">
        <v>6</v>
      </c>
      <c r="AO1043" s="57">
        <v>46182.392997685187</v>
      </c>
      <c r="AP1043" s="57">
        <v>46272.333333333336</v>
      </c>
      <c r="AR1043" t="s">
        <v>218</v>
      </c>
      <c r="AS1043" t="s">
        <v>573</v>
      </c>
      <c r="AT1043" t="s">
        <v>230</v>
      </c>
      <c r="AU1043">
        <v>20260907</v>
      </c>
      <c r="AV1043" t="s">
        <v>221</v>
      </c>
      <c r="AW1043" t="s">
        <v>545</v>
      </c>
      <c r="AX1043" t="s">
        <v>222</v>
      </c>
      <c r="BA1043" s="57">
        <v>46272.333333333336</v>
      </c>
      <c r="BB1043" t="s">
        <v>4380</v>
      </c>
      <c r="BC1043">
        <v>2026</v>
      </c>
      <c r="BD1043">
        <v>9</v>
      </c>
      <c r="BE1043">
        <v>7</v>
      </c>
      <c r="BF1043" s="6">
        <f t="shared" si="48"/>
        <v>46272</v>
      </c>
      <c r="BG1043">
        <f t="shared" si="49"/>
        <v>-0.33333333333575865</v>
      </c>
      <c r="BH1043" t="str">
        <f t="shared" si="50"/>
        <v>COMPLY</v>
      </c>
      <c r="BI1043" t="str">
        <f>VLOOKUP(H1043,Sheet2!$A$1:$B$270,2,FALSE)</f>
        <v>SIDOARJO</v>
      </c>
    </row>
    <row r="1044" spans="1:61">
      <c r="A1044">
        <v>1043</v>
      </c>
      <c r="B1044">
        <v>1002577305</v>
      </c>
      <c r="C1044">
        <v>3</v>
      </c>
      <c r="D1044" t="s">
        <v>42</v>
      </c>
      <c r="E1044">
        <v>5</v>
      </c>
      <c r="F1044" t="s">
        <v>232</v>
      </c>
      <c r="G1044" t="s">
        <v>101</v>
      </c>
      <c r="H1044" t="s">
        <v>427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46273.62703703704</v>
      </c>
      <c r="P1044" s="57">
        <v>46275.619166666664</v>
      </c>
      <c r="Q1044">
        <v>69386257</v>
      </c>
      <c r="S1044">
        <v>152331251462</v>
      </c>
      <c r="T1044" t="s">
        <v>3281</v>
      </c>
      <c r="U1044" t="s">
        <v>3282</v>
      </c>
      <c r="V1044" t="s">
        <v>3283</v>
      </c>
      <c r="Z1044">
        <v>112.61675889999999</v>
      </c>
      <c r="AA1044">
        <v>-7.3992670999999897</v>
      </c>
      <c r="AB1044" t="s">
        <v>3284</v>
      </c>
      <c r="AC1044" t="s">
        <v>236</v>
      </c>
      <c r="AL1044" t="s">
        <v>217</v>
      </c>
      <c r="AM1044" t="s">
        <v>3285</v>
      </c>
      <c r="AN1044" t="s">
        <v>6</v>
      </c>
      <c r="AO1044" s="57">
        <v>46243.632222222222</v>
      </c>
      <c r="AP1044" s="57">
        <v>46274.625</v>
      </c>
      <c r="AQ1044" t="s">
        <v>2172</v>
      </c>
      <c r="AR1044" t="s">
        <v>218</v>
      </c>
      <c r="AS1044" t="s">
        <v>573</v>
      </c>
      <c r="AT1044" t="s">
        <v>230</v>
      </c>
      <c r="AU1044">
        <v>20260910</v>
      </c>
      <c r="AV1044" t="s">
        <v>221</v>
      </c>
      <c r="AW1044" t="s">
        <v>886</v>
      </c>
      <c r="AX1044" t="s">
        <v>222</v>
      </c>
      <c r="BA1044" s="57">
        <v>46274.625</v>
      </c>
      <c r="BB1044" t="s">
        <v>3285</v>
      </c>
      <c r="BC1044">
        <v>2026</v>
      </c>
      <c r="BD1044">
        <v>9</v>
      </c>
      <c r="BE1044">
        <v>10</v>
      </c>
      <c r="BF1044" s="6">
        <f t="shared" si="48"/>
        <v>46275</v>
      </c>
      <c r="BG1044">
        <f t="shared" si="49"/>
        <v>0.375</v>
      </c>
      <c r="BH1044" t="str">
        <f t="shared" si="50"/>
        <v>COMPLY</v>
      </c>
      <c r="BI1044" t="str">
        <f>VLOOKUP(H1044,Sheet2!$A$1:$B$270,2,FALSE)</f>
        <v>SIDOARJO</v>
      </c>
    </row>
    <row r="1045" spans="1:61">
      <c r="A1045">
        <v>1044</v>
      </c>
      <c r="B1045">
        <v>1002577090</v>
      </c>
      <c r="C1045">
        <v>3</v>
      </c>
      <c r="D1045" t="s">
        <v>42</v>
      </c>
      <c r="E1045">
        <v>5</v>
      </c>
      <c r="F1045" t="s">
        <v>232</v>
      </c>
      <c r="G1045" t="s">
        <v>101</v>
      </c>
      <c r="H1045" t="s">
        <v>427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46273.591620370367</v>
      </c>
      <c r="P1045" s="57">
        <v>46274.425092592595</v>
      </c>
      <c r="Q1045">
        <v>69386118</v>
      </c>
      <c r="S1045">
        <v>152331251461</v>
      </c>
      <c r="T1045" t="s">
        <v>5248</v>
      </c>
      <c r="U1045" t="s">
        <v>5249</v>
      </c>
      <c r="V1045" t="s">
        <v>5250</v>
      </c>
      <c r="Z1045">
        <v>112.639982336206</v>
      </c>
      <c r="AA1045">
        <v>-7.4517185449498404</v>
      </c>
      <c r="AB1045" t="s">
        <v>5251</v>
      </c>
      <c r="AC1045" t="s">
        <v>216</v>
      </c>
      <c r="AL1045" t="s">
        <v>217</v>
      </c>
      <c r="AM1045" t="s">
        <v>3510</v>
      </c>
      <c r="AN1045" t="s">
        <v>6</v>
      </c>
      <c r="AO1045" s="57">
        <v>46243.601111111115</v>
      </c>
      <c r="AP1045" s="57">
        <v>46274.458333333336</v>
      </c>
      <c r="AR1045" t="s">
        <v>218</v>
      </c>
      <c r="AS1045" t="s">
        <v>573</v>
      </c>
      <c r="AT1045" t="s">
        <v>230</v>
      </c>
      <c r="AU1045">
        <v>20260909</v>
      </c>
      <c r="AV1045" t="s">
        <v>221</v>
      </c>
      <c r="AW1045" t="s">
        <v>881</v>
      </c>
      <c r="AX1045" t="s">
        <v>222</v>
      </c>
      <c r="BA1045" s="57">
        <v>46274.458333333336</v>
      </c>
      <c r="BB1045" t="s">
        <v>3510</v>
      </c>
      <c r="BC1045">
        <v>2026</v>
      </c>
      <c r="BD1045">
        <v>9</v>
      </c>
      <c r="BE1045">
        <v>9</v>
      </c>
      <c r="BF1045" s="6">
        <f t="shared" si="48"/>
        <v>46274</v>
      </c>
      <c r="BG1045">
        <f t="shared" si="49"/>
        <v>-0.45833333333575865</v>
      </c>
      <c r="BH1045" t="str">
        <f t="shared" si="50"/>
        <v>COMPLY</v>
      </c>
      <c r="BI1045" t="str">
        <f>VLOOKUP(H1045,Sheet2!$A$1:$B$270,2,FALSE)</f>
        <v>SIDOARJO</v>
      </c>
    </row>
    <row r="1046" spans="1:61">
      <c r="A1046">
        <v>1045</v>
      </c>
      <c r="B1046">
        <v>1002578036</v>
      </c>
      <c r="C1046">
        <v>3</v>
      </c>
      <c r="D1046" t="s">
        <v>42</v>
      </c>
      <c r="E1046">
        <v>5</v>
      </c>
      <c r="F1046" t="s">
        <v>232</v>
      </c>
      <c r="G1046" t="s">
        <v>101</v>
      </c>
      <c r="H1046" t="s">
        <v>427</v>
      </c>
      <c r="I1046" t="s">
        <v>212</v>
      </c>
      <c r="J1046" t="s">
        <v>213</v>
      </c>
      <c r="K1046" t="s">
        <v>149</v>
      </c>
      <c r="M1046" t="s">
        <v>76</v>
      </c>
      <c r="N1046" t="s">
        <v>581</v>
      </c>
      <c r="O1046" s="57">
        <v>46274.389745370368</v>
      </c>
      <c r="P1046" s="57">
        <v>46276.645405092589</v>
      </c>
      <c r="Q1046">
        <v>69276678</v>
      </c>
      <c r="S1046">
        <v>152331251475</v>
      </c>
      <c r="T1046" t="s">
        <v>5833</v>
      </c>
      <c r="U1046" t="s">
        <v>5834</v>
      </c>
      <c r="V1046" t="s">
        <v>5835</v>
      </c>
      <c r="Z1046">
        <v>112.579991762463</v>
      </c>
      <c r="AA1046">
        <v>-7.4201197847834504</v>
      </c>
      <c r="AB1046" t="s">
        <v>5836</v>
      </c>
      <c r="AC1046" t="s">
        <v>225</v>
      </c>
      <c r="AL1046" t="s">
        <v>217</v>
      </c>
      <c r="AM1046" t="s">
        <v>5837</v>
      </c>
      <c r="AN1046" t="s">
        <v>6</v>
      </c>
      <c r="AO1046" s="57">
        <v>46274.402858796297</v>
      </c>
      <c r="AP1046" s="57">
        <v>46276.333333333336</v>
      </c>
      <c r="AR1046" t="s">
        <v>218</v>
      </c>
      <c r="AS1046" t="s">
        <v>573</v>
      </c>
      <c r="AT1046" t="s">
        <v>230</v>
      </c>
      <c r="AU1046">
        <v>20260911</v>
      </c>
      <c r="AV1046" t="s">
        <v>221</v>
      </c>
      <c r="AW1046" t="s">
        <v>545</v>
      </c>
      <c r="AX1046" t="s">
        <v>222</v>
      </c>
      <c r="BA1046" s="57">
        <v>46276.333333333336</v>
      </c>
      <c r="BB1046" t="s">
        <v>5837</v>
      </c>
      <c r="BC1046">
        <v>2026</v>
      </c>
      <c r="BD1046">
        <v>9</v>
      </c>
      <c r="BE1046">
        <v>11</v>
      </c>
      <c r="BF1046" s="6">
        <f t="shared" si="48"/>
        <v>46276</v>
      </c>
      <c r="BG1046">
        <f t="shared" si="49"/>
        <v>-0.33333333333575865</v>
      </c>
      <c r="BH1046" t="str">
        <f t="shared" si="50"/>
        <v>COMPLY</v>
      </c>
      <c r="BI1046" t="str">
        <f>VLOOKUP(H1046,Sheet2!$A$1:$B$270,2,FALSE)</f>
        <v>SIDOARJO</v>
      </c>
    </row>
    <row r="1047" spans="1:61">
      <c r="A1047">
        <v>1046</v>
      </c>
      <c r="B1047">
        <v>1002582697</v>
      </c>
      <c r="C1047">
        <v>3</v>
      </c>
      <c r="D1047" t="s">
        <v>42</v>
      </c>
      <c r="E1047">
        <v>5</v>
      </c>
      <c r="F1047" t="s">
        <v>232</v>
      </c>
      <c r="G1047" t="s">
        <v>101</v>
      </c>
      <c r="H1047" t="s">
        <v>427</v>
      </c>
      <c r="I1047" t="s">
        <v>212</v>
      </c>
      <c r="J1047" t="s">
        <v>213</v>
      </c>
      <c r="K1047" t="s">
        <v>149</v>
      </c>
      <c r="M1047" t="s">
        <v>76</v>
      </c>
      <c r="N1047" t="s">
        <v>215</v>
      </c>
      <c r="O1047" s="57">
        <v>46276.578240740739</v>
      </c>
      <c r="P1047" s="57">
        <v>46279.371446759258</v>
      </c>
      <c r="Q1047">
        <v>69388433</v>
      </c>
      <c r="S1047">
        <v>152331251522</v>
      </c>
      <c r="T1047" t="s">
        <v>8639</v>
      </c>
      <c r="U1047" t="s">
        <v>8640</v>
      </c>
      <c r="V1047" t="s">
        <v>8641</v>
      </c>
      <c r="Z1047">
        <v>112.5754033</v>
      </c>
      <c r="AA1047">
        <v>-7.3807564000000001</v>
      </c>
      <c r="AB1047" t="s">
        <v>8642</v>
      </c>
      <c r="AC1047" t="s">
        <v>229</v>
      </c>
      <c r="AL1047" t="s">
        <v>217</v>
      </c>
      <c r="AM1047" t="s">
        <v>8643</v>
      </c>
      <c r="AN1047" t="s">
        <v>6</v>
      </c>
      <c r="AO1047" s="57">
        <v>46335.580138888887</v>
      </c>
      <c r="AP1047" s="57">
        <v>46278.625</v>
      </c>
      <c r="AR1047" t="s">
        <v>218</v>
      </c>
      <c r="AS1047" t="s">
        <v>573</v>
      </c>
      <c r="AT1047" t="s">
        <v>230</v>
      </c>
      <c r="AU1047">
        <v>20260914</v>
      </c>
      <c r="AV1047" t="s">
        <v>221</v>
      </c>
      <c r="AW1047" t="s">
        <v>545</v>
      </c>
      <c r="AX1047" t="s">
        <v>222</v>
      </c>
      <c r="BA1047" s="57">
        <v>46278.625</v>
      </c>
      <c r="BB1047" t="s">
        <v>8643</v>
      </c>
      <c r="BC1047">
        <v>2026</v>
      </c>
      <c r="BD1047">
        <v>9</v>
      </c>
      <c r="BE1047">
        <v>14</v>
      </c>
      <c r="BF1047" s="6">
        <f t="shared" si="48"/>
        <v>46279</v>
      </c>
      <c r="BG1047">
        <f t="shared" si="49"/>
        <v>0.375</v>
      </c>
      <c r="BH1047" t="str">
        <f t="shared" si="50"/>
        <v>COMPLY</v>
      </c>
      <c r="BI1047" t="str">
        <f>VLOOKUP(H1047,Sheet2!$A$1:$B$270,2,FALSE)</f>
        <v>SIDOARJO</v>
      </c>
    </row>
    <row r="1048" spans="1:61">
      <c r="A1048">
        <v>1047</v>
      </c>
      <c r="B1048">
        <v>1002588665</v>
      </c>
      <c r="C1048">
        <v>3</v>
      </c>
      <c r="D1048" t="s">
        <v>42</v>
      </c>
      <c r="E1048">
        <v>5</v>
      </c>
      <c r="F1048" t="s">
        <v>232</v>
      </c>
      <c r="G1048" t="s">
        <v>101</v>
      </c>
      <c r="H1048" t="s">
        <v>427</v>
      </c>
      <c r="I1048" t="s">
        <v>212</v>
      </c>
      <c r="J1048" t="s">
        <v>213</v>
      </c>
      <c r="K1048" t="s">
        <v>149</v>
      </c>
      <c r="L1048" t="s">
        <v>214</v>
      </c>
      <c r="M1048" t="s">
        <v>76</v>
      </c>
      <c r="N1048" t="s">
        <v>215</v>
      </c>
      <c r="O1048" s="57">
        <v>46280.487500000003</v>
      </c>
      <c r="P1048" s="57">
        <v>46281.337187500001</v>
      </c>
      <c r="Q1048">
        <v>69390579</v>
      </c>
      <c r="S1048">
        <v>152331251576</v>
      </c>
      <c r="T1048" t="s">
        <v>8644</v>
      </c>
      <c r="U1048" t="s">
        <v>8645</v>
      </c>
      <c r="V1048" t="s">
        <v>8646</v>
      </c>
      <c r="Z1048">
        <v>112.5885772</v>
      </c>
      <c r="AA1048">
        <v>-7.3947741999999996</v>
      </c>
      <c r="AB1048" t="s">
        <v>8647</v>
      </c>
      <c r="AC1048" t="s">
        <v>216</v>
      </c>
      <c r="AL1048" t="s">
        <v>217</v>
      </c>
      <c r="AM1048" t="s">
        <v>7571</v>
      </c>
      <c r="AN1048" t="s">
        <v>6</v>
      </c>
      <c r="AO1048" t="s">
        <v>7400</v>
      </c>
      <c r="AP1048" s="57">
        <v>46281.333333333336</v>
      </c>
      <c r="AR1048" t="s">
        <v>218</v>
      </c>
      <c r="AS1048" t="s">
        <v>573</v>
      </c>
      <c r="AT1048" t="s">
        <v>230</v>
      </c>
      <c r="AU1048">
        <v>20260916</v>
      </c>
      <c r="AV1048" t="s">
        <v>221</v>
      </c>
      <c r="AW1048" t="s">
        <v>7610</v>
      </c>
      <c r="AX1048" t="s">
        <v>222</v>
      </c>
      <c r="BA1048" s="57">
        <v>46281.333333333336</v>
      </c>
      <c r="BB1048" t="s">
        <v>7571</v>
      </c>
      <c r="BC1048">
        <v>2026</v>
      </c>
      <c r="BD1048">
        <v>9</v>
      </c>
      <c r="BE1048">
        <v>16</v>
      </c>
      <c r="BF1048" s="6">
        <f t="shared" si="48"/>
        <v>46281</v>
      </c>
      <c r="BG1048">
        <f t="shared" si="49"/>
        <v>-0.33333333333575865</v>
      </c>
      <c r="BH1048" t="str">
        <f t="shared" si="50"/>
        <v>COMPLY</v>
      </c>
      <c r="BI1048" t="str">
        <f>VLOOKUP(H1048,Sheet2!$A$1:$B$270,2,FALSE)</f>
        <v>SIDOARJO</v>
      </c>
    </row>
    <row r="1049" spans="1:61">
      <c r="A1049">
        <v>1048</v>
      </c>
      <c r="B1049">
        <v>1002578625</v>
      </c>
      <c r="C1049">
        <v>3</v>
      </c>
      <c r="D1049" t="s">
        <v>42</v>
      </c>
      <c r="E1049">
        <v>5</v>
      </c>
      <c r="F1049" t="s">
        <v>232</v>
      </c>
      <c r="G1049" t="s">
        <v>101</v>
      </c>
      <c r="H1049" t="s">
        <v>427</v>
      </c>
      <c r="I1049" t="s">
        <v>212</v>
      </c>
      <c r="J1049" t="s">
        <v>213</v>
      </c>
      <c r="K1049" t="s">
        <v>149</v>
      </c>
      <c r="L1049" t="s">
        <v>214</v>
      </c>
      <c r="M1049" t="s">
        <v>2162</v>
      </c>
      <c r="N1049" t="s">
        <v>215</v>
      </c>
      <c r="O1049" s="57">
        <v>46274.516631944447</v>
      </c>
      <c r="P1049" s="57">
        <v>46274.583854166667</v>
      </c>
      <c r="Q1049">
        <v>69386845</v>
      </c>
      <c r="S1049">
        <v>152331251481</v>
      </c>
      <c r="T1049" t="s">
        <v>6020</v>
      </c>
      <c r="U1049" t="s">
        <v>2275</v>
      </c>
      <c r="V1049" t="s">
        <v>6021</v>
      </c>
      <c r="Z1049">
        <v>112.6063992</v>
      </c>
      <c r="AA1049">
        <v>-7.3849516999999896</v>
      </c>
      <c r="AB1049" t="s">
        <v>6022</v>
      </c>
      <c r="AC1049" t="s">
        <v>236</v>
      </c>
      <c r="AL1049" t="s">
        <v>217</v>
      </c>
      <c r="AM1049" t="s">
        <v>6023</v>
      </c>
      <c r="AN1049" t="s">
        <v>6</v>
      </c>
      <c r="AO1049" s="57">
        <v>46274.517708333333</v>
      </c>
      <c r="AP1049" s="57">
        <v>46275.458333333336</v>
      </c>
      <c r="AQ1049" t="s">
        <v>2155</v>
      </c>
      <c r="AR1049" t="s">
        <v>2171</v>
      </c>
      <c r="AS1049" t="s">
        <v>573</v>
      </c>
      <c r="AT1049" t="s">
        <v>230</v>
      </c>
      <c r="AV1049" t="s">
        <v>6024</v>
      </c>
      <c r="AW1049" t="s">
        <v>537</v>
      </c>
      <c r="AX1049" t="s">
        <v>222</v>
      </c>
      <c r="BA1049" s="57">
        <v>46275.458333333336</v>
      </c>
      <c r="BB1049" t="s">
        <v>6023</v>
      </c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str">
        <f>VLOOKUP(H1049,Sheet2!$A$1:$B$270,2,FALSE)</f>
        <v>SIDOARJO</v>
      </c>
    </row>
    <row r="1050" spans="1:61">
      <c r="A1050">
        <v>1049</v>
      </c>
      <c r="B1050">
        <v>1002566519</v>
      </c>
      <c r="C1050">
        <v>3</v>
      </c>
      <c r="D1050" t="s">
        <v>42</v>
      </c>
      <c r="E1050">
        <v>5</v>
      </c>
      <c r="F1050" t="s">
        <v>232</v>
      </c>
      <c r="G1050" t="s">
        <v>101</v>
      </c>
      <c r="H1050" t="s">
        <v>427</v>
      </c>
      <c r="I1050" t="s">
        <v>212</v>
      </c>
      <c r="J1050" t="s">
        <v>213</v>
      </c>
      <c r="K1050" t="s">
        <v>149</v>
      </c>
      <c r="L1050" t="s">
        <v>214</v>
      </c>
      <c r="M1050" t="s">
        <v>2151</v>
      </c>
      <c r="N1050" t="s">
        <v>215</v>
      </c>
      <c r="O1050" s="57">
        <v>46266.824953703705</v>
      </c>
      <c r="P1050" s="57">
        <v>46269.366689814815</v>
      </c>
      <c r="Q1050">
        <v>69381889</v>
      </c>
      <c r="S1050">
        <v>152331251345</v>
      </c>
      <c r="T1050" t="s">
        <v>1229</v>
      </c>
      <c r="U1050" t="s">
        <v>1230</v>
      </c>
      <c r="V1050" t="s">
        <v>1231</v>
      </c>
      <c r="Z1050">
        <v>112.63038083910899</v>
      </c>
      <c r="AA1050">
        <v>-7.4526970491075497</v>
      </c>
      <c r="AB1050" t="s">
        <v>1232</v>
      </c>
      <c r="AC1050" t="s">
        <v>216</v>
      </c>
      <c r="AL1050" t="s">
        <v>217</v>
      </c>
      <c r="AM1050" t="s">
        <v>1233</v>
      </c>
      <c r="AN1050" t="s">
        <v>6</v>
      </c>
      <c r="AO1050" s="57">
        <v>46031.829826388886</v>
      </c>
      <c r="AP1050" s="57">
        <v>46268.333333333336</v>
      </c>
      <c r="AQ1050" t="s">
        <v>2172</v>
      </c>
      <c r="AR1050" t="s">
        <v>14</v>
      </c>
      <c r="AS1050" t="s">
        <v>573</v>
      </c>
      <c r="AT1050" t="s">
        <v>230</v>
      </c>
      <c r="AV1050" t="s">
        <v>2153</v>
      </c>
      <c r="AW1050" t="s">
        <v>886</v>
      </c>
      <c r="AX1050" t="s">
        <v>222</v>
      </c>
      <c r="BA1050" s="57">
        <v>46268.333333333336</v>
      </c>
      <c r="BB1050" t="s">
        <v>1233</v>
      </c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str">
        <f>VLOOKUP(H1050,Sheet2!$A$1:$B$270,2,FALSE)</f>
        <v>SIDOARJO</v>
      </c>
    </row>
    <row r="1051" spans="1:61">
      <c r="A1051">
        <v>1050</v>
      </c>
      <c r="B1051">
        <v>1002571271</v>
      </c>
      <c r="C1051">
        <v>3</v>
      </c>
      <c r="D1051" t="s">
        <v>42</v>
      </c>
      <c r="E1051">
        <v>5</v>
      </c>
      <c r="F1051" t="s">
        <v>232</v>
      </c>
      <c r="G1051" t="s">
        <v>101</v>
      </c>
      <c r="H1051" t="s">
        <v>427</v>
      </c>
      <c r="I1051" t="s">
        <v>212</v>
      </c>
      <c r="J1051" t="s">
        <v>213</v>
      </c>
      <c r="K1051" t="s">
        <v>149</v>
      </c>
      <c r="M1051" t="s">
        <v>2151</v>
      </c>
      <c r="N1051" t="s">
        <v>215</v>
      </c>
      <c r="O1051" s="57">
        <v>46269.458923611113</v>
      </c>
      <c r="P1051" s="57">
        <v>46273.614027777781</v>
      </c>
      <c r="Q1051">
        <v>69383741</v>
      </c>
      <c r="S1051">
        <v>152331251383</v>
      </c>
      <c r="T1051" t="s">
        <v>5163</v>
      </c>
      <c r="U1051" t="s">
        <v>5164</v>
      </c>
      <c r="V1051" t="s">
        <v>5165</v>
      </c>
      <c r="Z1051">
        <v>112.5614471</v>
      </c>
      <c r="AA1051">
        <v>-7.4718654999999998</v>
      </c>
      <c r="AB1051" t="s">
        <v>5166</v>
      </c>
      <c r="AC1051" t="s">
        <v>229</v>
      </c>
      <c r="AL1051" t="s">
        <v>217</v>
      </c>
      <c r="AM1051" t="s">
        <v>5167</v>
      </c>
      <c r="AN1051" t="s">
        <v>6</v>
      </c>
      <c r="AO1051" s="57">
        <v>46121.465381944443</v>
      </c>
      <c r="AP1051" s="57">
        <v>46273.333333333336</v>
      </c>
      <c r="AQ1051" t="s">
        <v>2155</v>
      </c>
      <c r="AR1051" t="s">
        <v>14</v>
      </c>
      <c r="AS1051" t="s">
        <v>573</v>
      </c>
      <c r="AT1051" t="s">
        <v>230</v>
      </c>
      <c r="AV1051" t="s">
        <v>2153</v>
      </c>
      <c r="AW1051" t="s">
        <v>545</v>
      </c>
      <c r="AX1051" t="s">
        <v>222</v>
      </c>
      <c r="BA1051" s="57">
        <v>46273.333333333336</v>
      </c>
      <c r="BB1051" t="s">
        <v>5167</v>
      </c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str">
        <f>VLOOKUP(H1051,Sheet2!$A$1:$B$270,2,FALSE)</f>
        <v>SIDOARJO</v>
      </c>
    </row>
    <row r="1052" spans="1:61">
      <c r="A1052">
        <v>1051</v>
      </c>
      <c r="B1052">
        <v>1002588125</v>
      </c>
      <c r="C1052">
        <v>3</v>
      </c>
      <c r="D1052" t="s">
        <v>42</v>
      </c>
      <c r="E1052">
        <v>5</v>
      </c>
      <c r="F1052" t="s">
        <v>232</v>
      </c>
      <c r="G1052" t="s">
        <v>101</v>
      </c>
      <c r="H1052" t="s">
        <v>427</v>
      </c>
      <c r="I1052" t="s">
        <v>212</v>
      </c>
      <c r="J1052" t="s">
        <v>213</v>
      </c>
      <c r="K1052" t="s">
        <v>149</v>
      </c>
      <c r="M1052" t="s">
        <v>576</v>
      </c>
      <c r="N1052" t="s">
        <v>215</v>
      </c>
      <c r="O1052" s="57">
        <v>46280.403449074074</v>
      </c>
      <c r="P1052" s="57">
        <v>46280.726921296293</v>
      </c>
      <c r="Q1052">
        <v>69390396</v>
      </c>
      <c r="S1052">
        <v>152331251573</v>
      </c>
      <c r="T1052" t="s">
        <v>8648</v>
      </c>
      <c r="U1052" t="s">
        <v>8649</v>
      </c>
      <c r="Z1052">
        <v>112.583251</v>
      </c>
      <c r="AA1052">
        <v>-7.39452</v>
      </c>
      <c r="AB1052" t="s">
        <v>8650</v>
      </c>
      <c r="AC1052" t="s">
        <v>229</v>
      </c>
      <c r="AO1052" t="s">
        <v>7698</v>
      </c>
      <c r="AR1052" t="s">
        <v>5</v>
      </c>
      <c r="AS1052" t="s">
        <v>573</v>
      </c>
      <c r="AT1052" t="s">
        <v>230</v>
      </c>
      <c r="AV1052" t="s">
        <v>8651</v>
      </c>
      <c r="AW1052" t="s">
        <v>546</v>
      </c>
      <c r="AX1052" t="s">
        <v>222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str">
        <f>VLOOKUP(H1052,Sheet2!$A$1:$B$270,2,FALSE)</f>
        <v>SIDOARJO</v>
      </c>
    </row>
    <row r="1053" spans="1:61">
      <c r="A1053">
        <v>1052</v>
      </c>
      <c r="B1053">
        <v>1002579031</v>
      </c>
      <c r="C1053">
        <v>3</v>
      </c>
      <c r="D1053" t="s">
        <v>42</v>
      </c>
      <c r="E1053">
        <v>5</v>
      </c>
      <c r="F1053" t="s">
        <v>232</v>
      </c>
      <c r="G1053" t="s">
        <v>101</v>
      </c>
      <c r="H1053" t="s">
        <v>427</v>
      </c>
      <c r="I1053" t="s">
        <v>212</v>
      </c>
      <c r="J1053" t="s">
        <v>213</v>
      </c>
      <c r="K1053" t="s">
        <v>149</v>
      </c>
      <c r="M1053" t="s">
        <v>235</v>
      </c>
      <c r="N1053" t="s">
        <v>215</v>
      </c>
      <c r="O1053" s="57">
        <v>46274.608819444446</v>
      </c>
      <c r="P1053" s="57">
        <v>46275.675057870372</v>
      </c>
      <c r="Q1053">
        <v>69387035</v>
      </c>
      <c r="S1053">
        <v>152331251485</v>
      </c>
      <c r="T1053" t="s">
        <v>5697</v>
      </c>
      <c r="U1053" t="s">
        <v>5698</v>
      </c>
      <c r="Z1053">
        <v>110.3592467</v>
      </c>
      <c r="AA1053">
        <v>-7.0126046999999998</v>
      </c>
      <c r="AB1053" t="s">
        <v>5699</v>
      </c>
      <c r="AC1053" t="s">
        <v>225</v>
      </c>
      <c r="AO1053" s="57">
        <v>46274.610983796294</v>
      </c>
      <c r="AR1053" t="s">
        <v>306</v>
      </c>
      <c r="AS1053" t="s">
        <v>573</v>
      </c>
      <c r="AT1053" t="s">
        <v>230</v>
      </c>
      <c r="AV1053" t="s">
        <v>6386</v>
      </c>
      <c r="AW1053" t="s">
        <v>545</v>
      </c>
      <c r="AX1053" t="s">
        <v>222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str">
        <f>VLOOKUP(H1053,Sheet2!$A$1:$B$270,2,FALSE)</f>
        <v>SIDOARJO</v>
      </c>
    </row>
    <row r="1054" spans="1:61">
      <c r="A1054">
        <v>1053</v>
      </c>
      <c r="B1054">
        <v>1002566822</v>
      </c>
      <c r="C1054">
        <v>3</v>
      </c>
      <c r="D1054" t="s">
        <v>42</v>
      </c>
      <c r="E1054">
        <v>5</v>
      </c>
      <c r="F1054" t="s">
        <v>232</v>
      </c>
      <c r="G1054" t="s">
        <v>101</v>
      </c>
      <c r="H1054" t="s">
        <v>427</v>
      </c>
      <c r="I1054" t="s">
        <v>212</v>
      </c>
      <c r="J1054" t="s">
        <v>213</v>
      </c>
      <c r="K1054" t="s">
        <v>149</v>
      </c>
      <c r="L1054" t="s">
        <v>214</v>
      </c>
      <c r="M1054" t="s">
        <v>2186</v>
      </c>
      <c r="N1054" t="s">
        <v>215</v>
      </c>
      <c r="O1054" s="57">
        <v>46267.39162037037</v>
      </c>
      <c r="P1054" s="57">
        <v>46269.368194444447</v>
      </c>
      <c r="Q1054">
        <v>69382028</v>
      </c>
      <c r="S1054">
        <v>152331251351</v>
      </c>
      <c r="T1054" t="s">
        <v>1743</v>
      </c>
      <c r="U1054" t="s">
        <v>1744</v>
      </c>
      <c r="V1054" t="s">
        <v>1745</v>
      </c>
      <c r="Z1054">
        <v>112.63323459999999</v>
      </c>
      <c r="AA1054">
        <v>-7.4509832999999999</v>
      </c>
      <c r="AB1054" t="s">
        <v>1746</v>
      </c>
      <c r="AC1054" t="s">
        <v>216</v>
      </c>
      <c r="AL1054" t="s">
        <v>217</v>
      </c>
      <c r="AM1054" t="s">
        <v>1747</v>
      </c>
      <c r="AN1054" t="s">
        <v>6</v>
      </c>
      <c r="AO1054" s="57">
        <v>46062.402870370373</v>
      </c>
      <c r="AP1054" s="57">
        <v>46270.333333333336</v>
      </c>
      <c r="AQ1054" t="s">
        <v>2172</v>
      </c>
      <c r="AR1054" t="s">
        <v>12</v>
      </c>
      <c r="AS1054" t="s">
        <v>573</v>
      </c>
      <c r="AT1054" t="s">
        <v>230</v>
      </c>
      <c r="AV1054" t="s">
        <v>2187</v>
      </c>
      <c r="AW1054" t="s">
        <v>881</v>
      </c>
      <c r="AX1054" t="s">
        <v>222</v>
      </c>
      <c r="BA1054" s="57">
        <v>46270.333333333336</v>
      </c>
      <c r="BB1054" t="s">
        <v>1747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SIDOARJO</v>
      </c>
    </row>
    <row r="1055" spans="1:61">
      <c r="A1055">
        <v>1054</v>
      </c>
      <c r="B1055">
        <v>1002570289</v>
      </c>
      <c r="C1055">
        <v>3</v>
      </c>
      <c r="D1055" t="s">
        <v>42</v>
      </c>
      <c r="E1055">
        <v>5</v>
      </c>
      <c r="F1055" t="s">
        <v>232</v>
      </c>
      <c r="G1055" t="s">
        <v>101</v>
      </c>
      <c r="H1055" t="s">
        <v>427</v>
      </c>
      <c r="I1055" t="s">
        <v>212</v>
      </c>
      <c r="J1055" t="s">
        <v>213</v>
      </c>
      <c r="K1055" t="s">
        <v>149</v>
      </c>
      <c r="L1055" t="s">
        <v>214</v>
      </c>
      <c r="M1055" t="s">
        <v>2186</v>
      </c>
      <c r="N1055" t="s">
        <v>215</v>
      </c>
      <c r="O1055" s="57">
        <v>46268.65828703704</v>
      </c>
      <c r="P1055" s="57">
        <v>46279.377789351849</v>
      </c>
      <c r="Q1055">
        <v>69383348</v>
      </c>
      <c r="S1055">
        <v>152331251366</v>
      </c>
      <c r="T1055" t="s">
        <v>2274</v>
      </c>
      <c r="U1055" t="s">
        <v>2275</v>
      </c>
      <c r="V1055" t="s">
        <v>2276</v>
      </c>
      <c r="Z1055">
        <v>112.6063992</v>
      </c>
      <c r="AA1055">
        <v>-7.3849516999999896</v>
      </c>
      <c r="AB1055" t="s">
        <v>2277</v>
      </c>
      <c r="AC1055" t="s">
        <v>236</v>
      </c>
      <c r="AL1055" t="s">
        <v>217</v>
      </c>
      <c r="AM1055" t="s">
        <v>2278</v>
      </c>
      <c r="AN1055" t="s">
        <v>6</v>
      </c>
      <c r="AO1055" s="57">
        <v>46090.663425925923</v>
      </c>
      <c r="AP1055" s="57">
        <v>46269.625</v>
      </c>
      <c r="AQ1055" t="s">
        <v>2155</v>
      </c>
      <c r="AR1055" t="s">
        <v>12</v>
      </c>
      <c r="AS1055" t="s">
        <v>573</v>
      </c>
      <c r="AT1055" t="s">
        <v>230</v>
      </c>
      <c r="AV1055" t="s">
        <v>2187</v>
      </c>
      <c r="AW1055" t="s">
        <v>537</v>
      </c>
      <c r="AX1055" t="s">
        <v>222</v>
      </c>
      <c r="BA1055" s="57">
        <v>46269.625</v>
      </c>
      <c r="BB1055" t="s">
        <v>2278</v>
      </c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str">
        <f>VLOOKUP(H1055,Sheet2!$A$1:$B$270,2,FALSE)</f>
        <v>SIDOARJO</v>
      </c>
    </row>
    <row r="1056" spans="1:61">
      <c r="A1056">
        <v>1055</v>
      </c>
      <c r="B1056">
        <v>1002573093</v>
      </c>
      <c r="C1056">
        <v>3</v>
      </c>
      <c r="D1056" t="s">
        <v>42</v>
      </c>
      <c r="E1056">
        <v>5</v>
      </c>
      <c r="F1056" t="s">
        <v>232</v>
      </c>
      <c r="G1056" t="s">
        <v>101</v>
      </c>
      <c r="H1056" t="s">
        <v>427</v>
      </c>
      <c r="I1056" t="s">
        <v>212</v>
      </c>
      <c r="J1056" t="s">
        <v>213</v>
      </c>
      <c r="K1056" t="s">
        <v>149</v>
      </c>
      <c r="L1056" t="s">
        <v>214</v>
      </c>
      <c r="M1056" t="s">
        <v>2186</v>
      </c>
      <c r="N1056" t="s">
        <v>215</v>
      </c>
      <c r="O1056" s="57">
        <v>46270.56453703704</v>
      </c>
      <c r="P1056" s="57">
        <v>46272.460057870368</v>
      </c>
      <c r="Q1056">
        <v>69384509</v>
      </c>
      <c r="S1056">
        <v>152331250935</v>
      </c>
      <c r="T1056" t="s">
        <v>3008</v>
      </c>
      <c r="U1056" t="s">
        <v>3009</v>
      </c>
      <c r="V1056" t="s">
        <v>3010</v>
      </c>
      <c r="Z1056">
        <v>112.632091</v>
      </c>
      <c r="AA1056">
        <v>-7.4530459999999996</v>
      </c>
      <c r="AB1056" t="s">
        <v>3011</v>
      </c>
      <c r="AC1056" t="s">
        <v>236</v>
      </c>
      <c r="AL1056" t="s">
        <v>217</v>
      </c>
      <c r="AM1056" t="s">
        <v>3012</v>
      </c>
      <c r="AN1056" t="s">
        <v>6</v>
      </c>
      <c r="AO1056" s="57">
        <v>46151.569421296299</v>
      </c>
      <c r="AP1056" s="57">
        <v>46271.458333333336</v>
      </c>
      <c r="AQ1056" t="s">
        <v>2172</v>
      </c>
      <c r="AR1056" t="s">
        <v>12</v>
      </c>
      <c r="AS1056" t="s">
        <v>573</v>
      </c>
      <c r="AT1056" t="s">
        <v>220</v>
      </c>
      <c r="AV1056" t="s">
        <v>2187</v>
      </c>
      <c r="AW1056" t="s">
        <v>3013</v>
      </c>
      <c r="AX1056" t="s">
        <v>222</v>
      </c>
      <c r="BA1056" s="57">
        <v>46271.458333333336</v>
      </c>
      <c r="BB1056" t="s">
        <v>3012</v>
      </c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str">
        <f>VLOOKUP(H1056,Sheet2!$A$1:$B$270,2,FALSE)</f>
        <v>SIDOARJO</v>
      </c>
    </row>
    <row r="1057" spans="1:61">
      <c r="A1057">
        <v>1056</v>
      </c>
      <c r="B1057">
        <v>1002573594</v>
      </c>
      <c r="C1057">
        <v>3</v>
      </c>
      <c r="D1057" t="s">
        <v>42</v>
      </c>
      <c r="E1057">
        <v>5</v>
      </c>
      <c r="F1057" t="s">
        <v>232</v>
      </c>
      <c r="G1057" t="s">
        <v>101</v>
      </c>
      <c r="H1057" t="s">
        <v>427</v>
      </c>
      <c r="I1057" t="s">
        <v>212</v>
      </c>
      <c r="J1057" t="s">
        <v>213</v>
      </c>
      <c r="K1057" t="s">
        <v>149</v>
      </c>
      <c r="L1057" t="s">
        <v>214</v>
      </c>
      <c r="M1057" t="s">
        <v>2186</v>
      </c>
      <c r="N1057" t="s">
        <v>215</v>
      </c>
      <c r="O1057" s="57">
        <v>46271.558298611111</v>
      </c>
      <c r="P1057" s="57">
        <v>46272.564247685186</v>
      </c>
      <c r="Q1057">
        <v>69384793</v>
      </c>
      <c r="S1057">
        <v>152331251426</v>
      </c>
      <c r="T1057" t="s">
        <v>3002</v>
      </c>
      <c r="U1057" t="s">
        <v>3003</v>
      </c>
      <c r="V1057" t="s">
        <v>3004</v>
      </c>
      <c r="Z1057">
        <v>112.627538</v>
      </c>
      <c r="AA1057">
        <v>-7.4497710000000001</v>
      </c>
      <c r="AB1057" t="s">
        <v>3005</v>
      </c>
      <c r="AC1057" t="s">
        <v>236</v>
      </c>
      <c r="AL1057" t="s">
        <v>217</v>
      </c>
      <c r="AM1057" t="s">
        <v>3006</v>
      </c>
      <c r="AN1057" t="s">
        <v>6</v>
      </c>
      <c r="AO1057" s="57">
        <v>46182.559178240743</v>
      </c>
      <c r="AP1057" s="57">
        <v>46272.458333333336</v>
      </c>
      <c r="AQ1057" t="s">
        <v>2172</v>
      </c>
      <c r="AR1057" t="s">
        <v>12</v>
      </c>
      <c r="AS1057" t="s">
        <v>573</v>
      </c>
      <c r="AT1057" t="s">
        <v>220</v>
      </c>
      <c r="AV1057" t="s">
        <v>2187</v>
      </c>
      <c r="AW1057" t="s">
        <v>3007</v>
      </c>
      <c r="AX1057" t="s">
        <v>222</v>
      </c>
      <c r="BA1057" s="57">
        <v>46272.458333333336</v>
      </c>
      <c r="BB1057" t="s">
        <v>3006</v>
      </c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str">
        <f>VLOOKUP(H1057,Sheet2!$A$1:$B$270,2,FALSE)</f>
        <v>SIDOARJO</v>
      </c>
    </row>
    <row r="1058" spans="1:61">
      <c r="A1058">
        <v>1057</v>
      </c>
      <c r="B1058">
        <v>1002576340</v>
      </c>
      <c r="C1058">
        <v>3</v>
      </c>
      <c r="D1058" t="s">
        <v>42</v>
      </c>
      <c r="E1058">
        <v>5</v>
      </c>
      <c r="F1058" t="s">
        <v>232</v>
      </c>
      <c r="G1058" t="s">
        <v>101</v>
      </c>
      <c r="H1058" t="s">
        <v>427</v>
      </c>
      <c r="I1058" t="s">
        <v>212</v>
      </c>
      <c r="J1058" t="s">
        <v>213</v>
      </c>
      <c r="K1058" t="s">
        <v>149</v>
      </c>
      <c r="L1058" t="s">
        <v>214</v>
      </c>
      <c r="M1058" t="s">
        <v>2186</v>
      </c>
      <c r="N1058" t="s">
        <v>215</v>
      </c>
      <c r="O1058" s="57">
        <v>46273.410370370373</v>
      </c>
      <c r="P1058" s="57">
        <v>46275.670092592591</v>
      </c>
      <c r="Q1058">
        <v>69385817</v>
      </c>
      <c r="S1058">
        <v>152331251453</v>
      </c>
      <c r="T1058" t="s">
        <v>5266</v>
      </c>
      <c r="U1058" t="s">
        <v>3009</v>
      </c>
      <c r="V1058" t="s">
        <v>5267</v>
      </c>
      <c r="Z1058">
        <v>112.632091082632</v>
      </c>
      <c r="AA1058">
        <v>-7.4530118732821498</v>
      </c>
      <c r="AB1058" t="s">
        <v>5268</v>
      </c>
      <c r="AC1058" t="s">
        <v>216</v>
      </c>
      <c r="AL1058" t="s">
        <v>217</v>
      </c>
      <c r="AM1058" t="s">
        <v>3520</v>
      </c>
      <c r="AN1058" t="s">
        <v>6</v>
      </c>
      <c r="AO1058" s="57">
        <v>46243.413136574076</v>
      </c>
      <c r="AP1058" s="57">
        <v>46274.333333333336</v>
      </c>
      <c r="AQ1058" t="s">
        <v>2172</v>
      </c>
      <c r="AR1058" t="s">
        <v>12</v>
      </c>
      <c r="AS1058" t="s">
        <v>573</v>
      </c>
      <c r="AT1058" t="s">
        <v>230</v>
      </c>
      <c r="AV1058" t="s">
        <v>2187</v>
      </c>
      <c r="AW1058" t="s">
        <v>886</v>
      </c>
      <c r="AX1058" t="s">
        <v>222</v>
      </c>
      <c r="BA1058" s="57">
        <v>46274.333333333336</v>
      </c>
      <c r="BB1058" t="s">
        <v>3520</v>
      </c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str">
        <f>VLOOKUP(H1058,Sheet2!$A$1:$B$270,2,FALSE)</f>
        <v>SIDOARJO</v>
      </c>
    </row>
    <row r="1059" spans="1:61">
      <c r="A1059">
        <v>1058</v>
      </c>
      <c r="B1059">
        <v>1002577665</v>
      </c>
      <c r="C1059">
        <v>3</v>
      </c>
      <c r="D1059" t="s">
        <v>42</v>
      </c>
      <c r="E1059">
        <v>5</v>
      </c>
      <c r="F1059" t="s">
        <v>232</v>
      </c>
      <c r="G1059" t="s">
        <v>101</v>
      </c>
      <c r="H1059" t="s">
        <v>427</v>
      </c>
      <c r="I1059" t="s">
        <v>212</v>
      </c>
      <c r="J1059" t="s">
        <v>213</v>
      </c>
      <c r="K1059" t="s">
        <v>149</v>
      </c>
      <c r="L1059" t="s">
        <v>214</v>
      </c>
      <c r="M1059" t="s">
        <v>2186</v>
      </c>
      <c r="N1059" t="s">
        <v>215</v>
      </c>
      <c r="O1059" s="57">
        <v>46273.708287037036</v>
      </c>
      <c r="P1059" s="57">
        <v>46279.37871527778</v>
      </c>
      <c r="Q1059">
        <v>69386407</v>
      </c>
      <c r="S1059">
        <v>152331251467</v>
      </c>
      <c r="T1059" t="s">
        <v>3163</v>
      </c>
      <c r="U1059" t="s">
        <v>3164</v>
      </c>
      <c r="V1059" t="s">
        <v>3165</v>
      </c>
      <c r="Z1059">
        <v>112.63132799416699</v>
      </c>
      <c r="AA1059">
        <v>-7.4530088812900104</v>
      </c>
      <c r="AB1059" t="s">
        <v>3166</v>
      </c>
      <c r="AC1059" t="s">
        <v>216</v>
      </c>
      <c r="AL1059" t="s">
        <v>217</v>
      </c>
      <c r="AM1059" t="s">
        <v>3167</v>
      </c>
      <c r="AN1059" t="s">
        <v>6</v>
      </c>
      <c r="AO1059" s="57">
        <v>46243.715520833335</v>
      </c>
      <c r="AP1059" s="57">
        <v>46274.625</v>
      </c>
      <c r="AQ1059" t="s">
        <v>2172</v>
      </c>
      <c r="AR1059" t="s">
        <v>12</v>
      </c>
      <c r="AS1059" t="s">
        <v>573</v>
      </c>
      <c r="AT1059" t="s">
        <v>230</v>
      </c>
      <c r="AV1059" t="s">
        <v>2187</v>
      </c>
      <c r="AW1059" t="s">
        <v>887</v>
      </c>
      <c r="AX1059" t="s">
        <v>222</v>
      </c>
      <c r="BA1059" s="57">
        <v>46274.625</v>
      </c>
      <c r="BB1059" t="s">
        <v>3167</v>
      </c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str">
        <f>VLOOKUP(H1059,Sheet2!$A$1:$B$270,2,FALSE)</f>
        <v>SIDOARJO</v>
      </c>
    </row>
    <row r="1060" spans="1:61">
      <c r="A1060">
        <v>1059</v>
      </c>
      <c r="B1060">
        <v>1002579568</v>
      </c>
      <c r="C1060">
        <v>3</v>
      </c>
      <c r="D1060" t="s">
        <v>42</v>
      </c>
      <c r="E1060">
        <v>5</v>
      </c>
      <c r="F1060" t="s">
        <v>232</v>
      </c>
      <c r="G1060" t="s">
        <v>101</v>
      </c>
      <c r="H1060" t="s">
        <v>427</v>
      </c>
      <c r="I1060" t="s">
        <v>212</v>
      </c>
      <c r="J1060" t="s">
        <v>213</v>
      </c>
      <c r="K1060" t="s">
        <v>149</v>
      </c>
      <c r="L1060" t="s">
        <v>214</v>
      </c>
      <c r="M1060" t="s">
        <v>2186</v>
      </c>
      <c r="N1060" t="s">
        <v>215</v>
      </c>
      <c r="O1060" s="57">
        <v>46274.739548611113</v>
      </c>
      <c r="P1060" s="57">
        <v>46276.433587962965</v>
      </c>
      <c r="Q1060">
        <v>69387183</v>
      </c>
      <c r="S1060">
        <v>152331251491</v>
      </c>
      <c r="T1060" t="s">
        <v>5806</v>
      </c>
      <c r="U1060" t="s">
        <v>5807</v>
      </c>
      <c r="V1060" t="s">
        <v>5808</v>
      </c>
      <c r="Z1060">
        <v>112.5554343</v>
      </c>
      <c r="AA1060">
        <v>-7.4071842999999999</v>
      </c>
      <c r="AB1060" t="s">
        <v>5809</v>
      </c>
      <c r="AC1060" t="s">
        <v>236</v>
      </c>
      <c r="AL1060" t="s">
        <v>217</v>
      </c>
      <c r="AM1060" t="s">
        <v>5810</v>
      </c>
      <c r="AN1060" t="s">
        <v>6</v>
      </c>
      <c r="AO1060" s="57">
        <v>46274.746423611112</v>
      </c>
      <c r="AP1060" s="57">
        <v>46275.625</v>
      </c>
      <c r="AQ1060" t="s">
        <v>2155</v>
      </c>
      <c r="AR1060" t="s">
        <v>12</v>
      </c>
      <c r="AS1060" t="s">
        <v>573</v>
      </c>
      <c r="AT1060" t="s">
        <v>230</v>
      </c>
      <c r="AV1060" t="s">
        <v>2187</v>
      </c>
      <c r="AW1060" t="s">
        <v>889</v>
      </c>
      <c r="AX1060" t="s">
        <v>222</v>
      </c>
      <c r="BA1060" s="57">
        <v>46275.625</v>
      </c>
      <c r="BB1060" t="s">
        <v>5810</v>
      </c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str">
        <f>VLOOKUP(H1060,Sheet2!$A$1:$B$270,2,FALSE)</f>
        <v>SIDOARJO</v>
      </c>
    </row>
    <row r="1061" spans="1:61">
      <c r="A1061">
        <v>1060</v>
      </c>
      <c r="B1061">
        <v>1002582425</v>
      </c>
      <c r="C1061">
        <v>3</v>
      </c>
      <c r="D1061" t="s">
        <v>42</v>
      </c>
      <c r="E1061">
        <v>5</v>
      </c>
      <c r="F1061" t="s">
        <v>232</v>
      </c>
      <c r="G1061" t="s">
        <v>101</v>
      </c>
      <c r="H1061" t="s">
        <v>427</v>
      </c>
      <c r="I1061" t="s">
        <v>212</v>
      </c>
      <c r="J1061" t="s">
        <v>213</v>
      </c>
      <c r="K1061" t="s">
        <v>149</v>
      </c>
      <c r="L1061" t="s">
        <v>214</v>
      </c>
      <c r="M1061" t="s">
        <v>2186</v>
      </c>
      <c r="N1061" t="s">
        <v>215</v>
      </c>
      <c r="O1061" s="57">
        <v>46276.493715277778</v>
      </c>
      <c r="P1061" s="57">
        <v>46279.381226851852</v>
      </c>
      <c r="Q1061">
        <v>69388310</v>
      </c>
      <c r="S1061">
        <v>152331251520</v>
      </c>
      <c r="T1061" t="s">
        <v>8652</v>
      </c>
      <c r="U1061" t="s">
        <v>8653</v>
      </c>
      <c r="V1061" t="s">
        <v>8654</v>
      </c>
      <c r="Z1061">
        <v>112.62761</v>
      </c>
      <c r="AA1061">
        <v>-7.4502870000000003</v>
      </c>
      <c r="AB1061" t="s">
        <v>8655</v>
      </c>
      <c r="AC1061" t="s">
        <v>236</v>
      </c>
      <c r="AL1061" t="s">
        <v>217</v>
      </c>
      <c r="AM1061" t="s">
        <v>8656</v>
      </c>
      <c r="AN1061" t="s">
        <v>6</v>
      </c>
      <c r="AO1061" s="57">
        <v>46335.496620370373</v>
      </c>
      <c r="AP1061" s="57">
        <v>46277.333333333336</v>
      </c>
      <c r="AQ1061" t="s">
        <v>2172</v>
      </c>
      <c r="AR1061" t="s">
        <v>12</v>
      </c>
      <c r="AS1061" t="s">
        <v>573</v>
      </c>
      <c r="AT1061" t="s">
        <v>230</v>
      </c>
      <c r="AV1061" t="s">
        <v>2187</v>
      </c>
      <c r="AW1061" t="s">
        <v>881</v>
      </c>
      <c r="AX1061" t="s">
        <v>222</v>
      </c>
      <c r="BA1061" s="57">
        <v>46277.333333333336</v>
      </c>
      <c r="BB1061" t="s">
        <v>8656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str">
        <f>VLOOKUP(H1061,Sheet2!$A$1:$B$270,2,FALSE)</f>
        <v>SIDOARJO</v>
      </c>
    </row>
    <row r="1062" spans="1:61">
      <c r="A1062">
        <v>1061</v>
      </c>
      <c r="B1062">
        <v>1002581926</v>
      </c>
      <c r="C1062">
        <v>3</v>
      </c>
      <c r="D1062" t="s">
        <v>42</v>
      </c>
      <c r="E1062">
        <v>5</v>
      </c>
      <c r="F1062" t="s">
        <v>232</v>
      </c>
      <c r="G1062" t="s">
        <v>101</v>
      </c>
      <c r="H1062" t="s">
        <v>501</v>
      </c>
      <c r="I1062" t="s">
        <v>212</v>
      </c>
      <c r="J1062" t="s">
        <v>213</v>
      </c>
      <c r="K1062" t="s">
        <v>149</v>
      </c>
      <c r="M1062" t="s">
        <v>76</v>
      </c>
      <c r="N1062" t="s">
        <v>215</v>
      </c>
      <c r="O1062" s="57">
        <v>46276.38957175926</v>
      </c>
      <c r="P1062" s="57">
        <v>46276.645370370374</v>
      </c>
      <c r="Q1062">
        <v>69387874</v>
      </c>
      <c r="S1062">
        <v>152328218409</v>
      </c>
      <c r="T1062" t="s">
        <v>6794</v>
      </c>
      <c r="U1062" t="s">
        <v>8657</v>
      </c>
      <c r="V1062" t="s">
        <v>8658</v>
      </c>
      <c r="Z1062">
        <v>112.67436996000001</v>
      </c>
      <c r="AA1062">
        <v>-7.3942014309999999</v>
      </c>
      <c r="AB1062" t="s">
        <v>6797</v>
      </c>
      <c r="AC1062" t="s">
        <v>216</v>
      </c>
      <c r="AL1062" t="s">
        <v>217</v>
      </c>
      <c r="AM1062" t="s">
        <v>8659</v>
      </c>
      <c r="AN1062" t="s">
        <v>6</v>
      </c>
      <c r="AO1062" s="57">
        <v>46335.392916666664</v>
      </c>
      <c r="AR1062" t="s">
        <v>218</v>
      </c>
      <c r="AS1062" t="s">
        <v>232</v>
      </c>
      <c r="AT1062" t="s">
        <v>230</v>
      </c>
      <c r="AU1062">
        <v>20260911</v>
      </c>
      <c r="AV1062" t="s">
        <v>221</v>
      </c>
      <c r="AW1062" t="s">
        <v>546</v>
      </c>
      <c r="AX1062" t="s">
        <v>222</v>
      </c>
      <c r="BA1062" s="57">
        <v>46276.291666666664</v>
      </c>
      <c r="BB1062" t="s">
        <v>8659</v>
      </c>
      <c r="BC1062">
        <v>2026</v>
      </c>
      <c r="BD1062">
        <v>9</v>
      </c>
      <c r="BE1062">
        <v>11</v>
      </c>
      <c r="BF1062" s="6">
        <f t="shared" si="48"/>
        <v>46276</v>
      </c>
      <c r="BG1062">
        <f t="shared" si="49"/>
        <v>-0.29166666666424135</v>
      </c>
      <c r="BH1062" t="str">
        <f t="shared" si="50"/>
        <v>COMPLY</v>
      </c>
      <c r="BI1062" t="str">
        <f>VLOOKUP(H1062,Sheet2!$A$1:$B$270,2,FALSE)</f>
        <v>SIDOARJO</v>
      </c>
    </row>
    <row r="1063" spans="1:61">
      <c r="A1063">
        <v>1062</v>
      </c>
      <c r="B1063">
        <v>1002569067</v>
      </c>
      <c r="C1063">
        <v>3</v>
      </c>
      <c r="D1063" t="s">
        <v>42</v>
      </c>
      <c r="E1063">
        <v>5</v>
      </c>
      <c r="F1063" t="s">
        <v>232</v>
      </c>
      <c r="G1063" t="s">
        <v>101</v>
      </c>
      <c r="H1063" t="s">
        <v>259</v>
      </c>
      <c r="I1063" t="s">
        <v>212</v>
      </c>
      <c r="J1063" t="s">
        <v>213</v>
      </c>
      <c r="K1063" t="s">
        <v>149</v>
      </c>
      <c r="M1063" t="s">
        <v>76</v>
      </c>
      <c r="N1063" t="s">
        <v>215</v>
      </c>
      <c r="O1063" s="57">
        <v>46268.420034722221</v>
      </c>
      <c r="P1063" s="57">
        <v>46269.29792824074</v>
      </c>
      <c r="Q1063">
        <v>69382887</v>
      </c>
      <c r="S1063">
        <v>152316232565</v>
      </c>
      <c r="T1063" t="s">
        <v>2822</v>
      </c>
      <c r="U1063" t="s">
        <v>2823</v>
      </c>
      <c r="V1063" t="s">
        <v>2824</v>
      </c>
      <c r="Z1063">
        <v>112.70549389999999</v>
      </c>
      <c r="AA1063">
        <v>-7.4433011999999996</v>
      </c>
      <c r="AB1063" t="s">
        <v>2825</v>
      </c>
      <c r="AC1063" t="s">
        <v>229</v>
      </c>
      <c r="AL1063" t="s">
        <v>217</v>
      </c>
      <c r="AM1063" t="s">
        <v>2826</v>
      </c>
      <c r="AN1063" t="s">
        <v>6</v>
      </c>
      <c r="AO1063" s="57">
        <v>46090.423622685186</v>
      </c>
      <c r="AP1063" s="57">
        <v>46269.625</v>
      </c>
      <c r="AR1063" t="s">
        <v>218</v>
      </c>
      <c r="AS1063" t="s">
        <v>232</v>
      </c>
      <c r="AT1063" t="s">
        <v>230</v>
      </c>
      <c r="AU1063">
        <v>20260904</v>
      </c>
      <c r="AV1063" t="s">
        <v>221</v>
      </c>
      <c r="AW1063" t="s">
        <v>572</v>
      </c>
      <c r="AX1063" t="s">
        <v>222</v>
      </c>
      <c r="BA1063" s="57">
        <v>46269.625</v>
      </c>
      <c r="BB1063" t="s">
        <v>2826</v>
      </c>
      <c r="BC1063">
        <v>2026</v>
      </c>
      <c r="BD1063">
        <v>9</v>
      </c>
      <c r="BE1063">
        <v>4</v>
      </c>
      <c r="BF1063" s="6">
        <f t="shared" si="48"/>
        <v>46269</v>
      </c>
      <c r="BG1063">
        <f t="shared" si="49"/>
        <v>-0.625</v>
      </c>
      <c r="BH1063" t="str">
        <f t="shared" si="50"/>
        <v>COMPLY</v>
      </c>
      <c r="BI1063" t="str">
        <f>VLOOKUP(H1063,Sheet2!$A$1:$B$270,2,FALSE)</f>
        <v>SIDOARJO</v>
      </c>
    </row>
    <row r="1064" spans="1:61">
      <c r="A1064">
        <v>1063</v>
      </c>
      <c r="B1064">
        <v>1002570302</v>
      </c>
      <c r="C1064">
        <v>3</v>
      </c>
      <c r="D1064" t="s">
        <v>42</v>
      </c>
      <c r="E1064">
        <v>5</v>
      </c>
      <c r="F1064" t="s">
        <v>232</v>
      </c>
      <c r="G1064" t="s">
        <v>101</v>
      </c>
      <c r="H1064" t="s">
        <v>259</v>
      </c>
      <c r="I1064" t="s">
        <v>212</v>
      </c>
      <c r="J1064" t="s">
        <v>213</v>
      </c>
      <c r="K1064" t="s">
        <v>149</v>
      </c>
      <c r="M1064" t="s">
        <v>76</v>
      </c>
      <c r="N1064" t="s">
        <v>215</v>
      </c>
      <c r="O1064" s="57">
        <v>46268.660856481481</v>
      </c>
      <c r="P1064" s="57">
        <v>46269.652002314811</v>
      </c>
      <c r="Q1064">
        <v>69383349</v>
      </c>
      <c r="S1064">
        <v>152316232581</v>
      </c>
      <c r="T1064" t="s">
        <v>2279</v>
      </c>
      <c r="U1064" t="s">
        <v>2280</v>
      </c>
      <c r="V1064" t="s">
        <v>2281</v>
      </c>
      <c r="Z1064">
        <v>112.74379980000001</v>
      </c>
      <c r="AA1064">
        <v>-7.4632471000000002</v>
      </c>
      <c r="AB1064" t="s">
        <v>2282</v>
      </c>
      <c r="AC1064" t="s">
        <v>225</v>
      </c>
      <c r="AL1064" t="s">
        <v>217</v>
      </c>
      <c r="AM1064" t="s">
        <v>2283</v>
      </c>
      <c r="AN1064" t="s">
        <v>6</v>
      </c>
      <c r="AO1064" s="57">
        <v>46090.663425925923</v>
      </c>
      <c r="AP1064" s="57">
        <v>46269.625</v>
      </c>
      <c r="AR1064" t="s">
        <v>218</v>
      </c>
      <c r="AS1064" t="s">
        <v>232</v>
      </c>
      <c r="AT1064" t="s">
        <v>230</v>
      </c>
      <c r="AU1064">
        <v>20260904</v>
      </c>
      <c r="AV1064" t="s">
        <v>221</v>
      </c>
      <c r="AW1064" t="s">
        <v>545</v>
      </c>
      <c r="AX1064" t="s">
        <v>222</v>
      </c>
      <c r="BA1064" s="57">
        <v>46269.625</v>
      </c>
      <c r="BB1064" t="s">
        <v>2283</v>
      </c>
      <c r="BC1064">
        <v>2026</v>
      </c>
      <c r="BD1064">
        <v>9</v>
      </c>
      <c r="BE1064">
        <v>4</v>
      </c>
      <c r="BF1064" s="6">
        <f t="shared" si="48"/>
        <v>46269</v>
      </c>
      <c r="BG1064">
        <f t="shared" si="49"/>
        <v>-0.625</v>
      </c>
      <c r="BH1064" t="str">
        <f t="shared" si="50"/>
        <v>COMPLY</v>
      </c>
      <c r="BI1064" t="str">
        <f>VLOOKUP(H1064,Sheet2!$A$1:$B$270,2,FALSE)</f>
        <v>SIDOARJO</v>
      </c>
    </row>
    <row r="1065" spans="1:61">
      <c r="A1065">
        <v>1064</v>
      </c>
      <c r="B1065">
        <v>1002571105</v>
      </c>
      <c r="C1065">
        <v>3</v>
      </c>
      <c r="D1065" t="s">
        <v>42</v>
      </c>
      <c r="E1065">
        <v>5</v>
      </c>
      <c r="F1065" t="s">
        <v>232</v>
      </c>
      <c r="G1065" t="s">
        <v>101</v>
      </c>
      <c r="H1065" t="s">
        <v>259</v>
      </c>
      <c r="I1065" t="s">
        <v>212</v>
      </c>
      <c r="J1065" t="s">
        <v>213</v>
      </c>
      <c r="K1065" t="s">
        <v>149</v>
      </c>
      <c r="L1065" t="s">
        <v>214</v>
      </c>
      <c r="M1065" t="s">
        <v>76</v>
      </c>
      <c r="N1065" t="s">
        <v>215</v>
      </c>
      <c r="O1065" s="57">
        <v>46269.42564814815</v>
      </c>
      <c r="P1065" s="57">
        <v>46270.524293981478</v>
      </c>
      <c r="Q1065">
        <v>69383673</v>
      </c>
      <c r="S1065">
        <v>152316232593</v>
      </c>
      <c r="T1065" t="s">
        <v>5135</v>
      </c>
      <c r="U1065" t="s">
        <v>5136</v>
      </c>
      <c r="V1065" t="s">
        <v>5137</v>
      </c>
      <c r="Z1065">
        <v>112.704981453716</v>
      </c>
      <c r="AA1065">
        <v>-7.4215260099298801</v>
      </c>
      <c r="AB1065" t="s">
        <v>5138</v>
      </c>
      <c r="AC1065" t="s">
        <v>216</v>
      </c>
      <c r="AL1065" t="s">
        <v>217</v>
      </c>
      <c r="AM1065" t="s">
        <v>3718</v>
      </c>
      <c r="AN1065" t="s">
        <v>6</v>
      </c>
      <c r="AO1065" s="57">
        <v>46121.434212962966</v>
      </c>
      <c r="AP1065" s="57">
        <v>46270.333333333336</v>
      </c>
      <c r="AR1065" t="s">
        <v>218</v>
      </c>
      <c r="AS1065" t="s">
        <v>232</v>
      </c>
      <c r="AT1065" t="s">
        <v>230</v>
      </c>
      <c r="AU1065">
        <v>20260905</v>
      </c>
      <c r="AV1065" t="s">
        <v>221</v>
      </c>
      <c r="AW1065" t="s">
        <v>885</v>
      </c>
      <c r="AX1065" t="s">
        <v>222</v>
      </c>
      <c r="BA1065" s="57">
        <v>46270.333333333336</v>
      </c>
      <c r="BB1065" t="s">
        <v>3718</v>
      </c>
      <c r="BC1065">
        <v>2026</v>
      </c>
      <c r="BD1065">
        <v>9</v>
      </c>
      <c r="BE1065">
        <v>5</v>
      </c>
      <c r="BF1065" s="6">
        <f t="shared" si="48"/>
        <v>46270</v>
      </c>
      <c r="BG1065">
        <f t="shared" si="49"/>
        <v>-0.33333333333575865</v>
      </c>
      <c r="BH1065" t="str">
        <f t="shared" si="50"/>
        <v>COMPLY</v>
      </c>
      <c r="BI1065" t="str">
        <f>VLOOKUP(H1065,Sheet2!$A$1:$B$270,2,FALSE)</f>
        <v>SIDOARJO</v>
      </c>
    </row>
    <row r="1066" spans="1:61">
      <c r="A1066">
        <v>1065</v>
      </c>
      <c r="B1066">
        <v>1002571017</v>
      </c>
      <c r="C1066">
        <v>3</v>
      </c>
      <c r="D1066" t="s">
        <v>42</v>
      </c>
      <c r="E1066">
        <v>5</v>
      </c>
      <c r="F1066" t="s">
        <v>232</v>
      </c>
      <c r="G1066" t="s">
        <v>101</v>
      </c>
      <c r="H1066" t="s">
        <v>259</v>
      </c>
      <c r="I1066" t="s">
        <v>212</v>
      </c>
      <c r="J1066" t="s">
        <v>213</v>
      </c>
      <c r="K1066" t="s">
        <v>149</v>
      </c>
      <c r="M1066" t="s">
        <v>76</v>
      </c>
      <c r="N1066" t="s">
        <v>215</v>
      </c>
      <c r="O1066" s="57">
        <v>46269.409131944441</v>
      </c>
      <c r="P1066" s="57">
        <v>46269.758969907409</v>
      </c>
      <c r="Q1066">
        <v>69383634</v>
      </c>
      <c r="R1066">
        <v>3135917282</v>
      </c>
      <c r="S1066">
        <v>152316232596</v>
      </c>
      <c r="T1066" t="s">
        <v>5036</v>
      </c>
      <c r="U1066" t="s">
        <v>5037</v>
      </c>
      <c r="V1066" t="s">
        <v>5038</v>
      </c>
      <c r="Z1066">
        <v>112.72709759999999</v>
      </c>
      <c r="AA1066">
        <v>-7.4242343000000002</v>
      </c>
      <c r="AB1066" t="s">
        <v>5039</v>
      </c>
      <c r="AC1066" t="s">
        <v>229</v>
      </c>
      <c r="AL1066" t="s">
        <v>217</v>
      </c>
      <c r="AM1066" t="s">
        <v>5040</v>
      </c>
      <c r="AN1066" t="s">
        <v>6</v>
      </c>
      <c r="AO1066" s="57">
        <v>46121.413206018522</v>
      </c>
      <c r="AP1066" s="57">
        <v>46270.458333333336</v>
      </c>
      <c r="AR1066" t="s">
        <v>218</v>
      </c>
      <c r="AS1066" t="s">
        <v>232</v>
      </c>
      <c r="AT1066" t="s">
        <v>230</v>
      </c>
      <c r="AU1066">
        <v>20260904</v>
      </c>
      <c r="AV1066" t="s">
        <v>221</v>
      </c>
      <c r="AW1066" t="s">
        <v>585</v>
      </c>
      <c r="AX1066" t="s">
        <v>222</v>
      </c>
      <c r="BA1066" s="57">
        <v>46270.458333333336</v>
      </c>
      <c r="BB1066" t="s">
        <v>5040</v>
      </c>
      <c r="BC1066">
        <v>2026</v>
      </c>
      <c r="BD1066">
        <v>9</v>
      </c>
      <c r="BE1066">
        <v>4</v>
      </c>
      <c r="BF1066" s="6">
        <f t="shared" si="48"/>
        <v>46269</v>
      </c>
      <c r="BG1066">
        <f t="shared" si="49"/>
        <v>-1.4583333333357587</v>
      </c>
      <c r="BH1066" t="str">
        <f t="shared" si="50"/>
        <v>COMPLY</v>
      </c>
      <c r="BI1066" t="str">
        <f>VLOOKUP(H1066,Sheet2!$A$1:$B$270,2,FALSE)</f>
        <v>SIDOARJO</v>
      </c>
    </row>
    <row r="1067" spans="1:61">
      <c r="A1067">
        <v>1066</v>
      </c>
      <c r="B1067">
        <v>1002571770</v>
      </c>
      <c r="C1067">
        <v>3</v>
      </c>
      <c r="D1067" t="s">
        <v>42</v>
      </c>
      <c r="E1067">
        <v>5</v>
      </c>
      <c r="F1067" t="s">
        <v>232</v>
      </c>
      <c r="G1067" t="s">
        <v>101</v>
      </c>
      <c r="H1067" t="s">
        <v>259</v>
      </c>
      <c r="I1067" t="s">
        <v>212</v>
      </c>
      <c r="J1067" t="s">
        <v>213</v>
      </c>
      <c r="K1067" t="s">
        <v>149</v>
      </c>
      <c r="L1067" t="s">
        <v>214</v>
      </c>
      <c r="M1067" t="s">
        <v>76</v>
      </c>
      <c r="N1067" t="s">
        <v>215</v>
      </c>
      <c r="O1067" s="57">
        <v>46269.588159722225</v>
      </c>
      <c r="P1067" s="57">
        <v>46269.912812499999</v>
      </c>
      <c r="Q1067">
        <v>69383933</v>
      </c>
      <c r="S1067">
        <v>152316231922</v>
      </c>
      <c r="T1067" t="s">
        <v>4894</v>
      </c>
      <c r="U1067" t="s">
        <v>4895</v>
      </c>
      <c r="V1067" t="s">
        <v>4896</v>
      </c>
      <c r="Z1067">
        <v>112.732035890221</v>
      </c>
      <c r="AA1067">
        <v>-7.4259720742557196</v>
      </c>
      <c r="AB1067" t="s">
        <v>4897</v>
      </c>
      <c r="AC1067" t="s">
        <v>216</v>
      </c>
      <c r="AL1067" t="s">
        <v>217</v>
      </c>
      <c r="AM1067" t="s">
        <v>4898</v>
      </c>
      <c r="AN1067" t="s">
        <v>6</v>
      </c>
      <c r="AO1067" s="57">
        <v>46121.590300925927</v>
      </c>
      <c r="AP1067" s="57">
        <v>46270.458333333336</v>
      </c>
      <c r="AR1067" t="s">
        <v>218</v>
      </c>
      <c r="AS1067" t="s">
        <v>232</v>
      </c>
      <c r="AT1067" t="s">
        <v>230</v>
      </c>
      <c r="AU1067">
        <v>20260904</v>
      </c>
      <c r="AV1067" t="s">
        <v>221</v>
      </c>
      <c r="AW1067" t="s">
        <v>885</v>
      </c>
      <c r="AX1067" t="s">
        <v>222</v>
      </c>
      <c r="BA1067" s="57">
        <v>46270.458333333336</v>
      </c>
      <c r="BB1067" t="s">
        <v>4898</v>
      </c>
      <c r="BC1067">
        <v>2026</v>
      </c>
      <c r="BD1067">
        <v>9</v>
      </c>
      <c r="BE1067">
        <v>4</v>
      </c>
      <c r="BF1067" s="6">
        <f t="shared" si="48"/>
        <v>46269</v>
      </c>
      <c r="BG1067">
        <f t="shared" si="49"/>
        <v>-1.4583333333357587</v>
      </c>
      <c r="BH1067" t="str">
        <f t="shared" si="50"/>
        <v>COMPLY</v>
      </c>
      <c r="BI1067" t="str">
        <f>VLOOKUP(H1067,Sheet2!$A$1:$B$270,2,FALSE)</f>
        <v>SIDOARJO</v>
      </c>
    </row>
    <row r="1068" spans="1:61">
      <c r="A1068">
        <v>1067</v>
      </c>
      <c r="B1068">
        <v>1002572970</v>
      </c>
      <c r="C1068">
        <v>3</v>
      </c>
      <c r="D1068" t="s">
        <v>42</v>
      </c>
      <c r="E1068">
        <v>5</v>
      </c>
      <c r="F1068" t="s">
        <v>232</v>
      </c>
      <c r="G1068" t="s">
        <v>101</v>
      </c>
      <c r="H1068" t="s">
        <v>259</v>
      </c>
      <c r="I1068" t="s">
        <v>212</v>
      </c>
      <c r="J1068" t="s">
        <v>213</v>
      </c>
      <c r="K1068" t="s">
        <v>149</v>
      </c>
      <c r="L1068" t="s">
        <v>214</v>
      </c>
      <c r="M1068" t="s">
        <v>76</v>
      </c>
      <c r="N1068" t="s">
        <v>215</v>
      </c>
      <c r="O1068" s="57">
        <v>46270.493715277778</v>
      </c>
      <c r="P1068" s="57">
        <v>46270.91920138889</v>
      </c>
      <c r="Q1068">
        <v>69384404</v>
      </c>
      <c r="S1068">
        <v>152316231937</v>
      </c>
      <c r="T1068" t="s">
        <v>3092</v>
      </c>
      <c r="U1068" t="s">
        <v>4596</v>
      </c>
      <c r="V1068" t="s">
        <v>4597</v>
      </c>
      <c r="Z1068">
        <v>112.70555922514799</v>
      </c>
      <c r="AA1068">
        <v>-7.4475394274434104</v>
      </c>
      <c r="AB1068" t="s">
        <v>4598</v>
      </c>
      <c r="AC1068" t="s">
        <v>216</v>
      </c>
      <c r="AL1068" t="s">
        <v>217</v>
      </c>
      <c r="AM1068" t="s">
        <v>1781</v>
      </c>
      <c r="AN1068" t="s">
        <v>6</v>
      </c>
      <c r="AO1068" s="57">
        <v>46151.496469907404</v>
      </c>
      <c r="AP1068" s="57">
        <v>46272.333333333336</v>
      </c>
      <c r="AR1068" t="s">
        <v>218</v>
      </c>
      <c r="AS1068" t="s">
        <v>232</v>
      </c>
      <c r="AT1068" t="s">
        <v>230</v>
      </c>
      <c r="AU1068">
        <v>20260905</v>
      </c>
      <c r="AV1068" t="s">
        <v>221</v>
      </c>
      <c r="AW1068" t="s">
        <v>886</v>
      </c>
      <c r="AX1068" t="s">
        <v>222</v>
      </c>
      <c r="BA1068" s="57">
        <v>46272.333333333336</v>
      </c>
      <c r="BB1068" t="s">
        <v>1781</v>
      </c>
      <c r="BC1068">
        <v>2026</v>
      </c>
      <c r="BD1068">
        <v>9</v>
      </c>
      <c r="BE1068">
        <v>5</v>
      </c>
      <c r="BF1068" s="6">
        <f t="shared" si="48"/>
        <v>46270</v>
      </c>
      <c r="BG1068">
        <f t="shared" si="49"/>
        <v>-2.3333333333357587</v>
      </c>
      <c r="BH1068" t="str">
        <f t="shared" si="50"/>
        <v>COMPLY</v>
      </c>
      <c r="BI1068" t="str">
        <f>VLOOKUP(H1068,Sheet2!$A$1:$B$270,2,FALSE)</f>
        <v>SIDOARJO</v>
      </c>
    </row>
    <row r="1069" spans="1:61">
      <c r="A1069">
        <v>1068</v>
      </c>
      <c r="B1069">
        <v>1002572940</v>
      </c>
      <c r="C1069">
        <v>3</v>
      </c>
      <c r="D1069" t="s">
        <v>42</v>
      </c>
      <c r="E1069">
        <v>5</v>
      </c>
      <c r="F1069" t="s">
        <v>232</v>
      </c>
      <c r="G1069" t="s">
        <v>101</v>
      </c>
      <c r="H1069" t="s">
        <v>259</v>
      </c>
      <c r="I1069" t="s">
        <v>212</v>
      </c>
      <c r="J1069" t="s">
        <v>213</v>
      </c>
      <c r="K1069" t="s">
        <v>149</v>
      </c>
      <c r="L1069" t="s">
        <v>214</v>
      </c>
      <c r="M1069" t="s">
        <v>76</v>
      </c>
      <c r="N1069" t="s">
        <v>215</v>
      </c>
      <c r="O1069" s="57">
        <v>46270.477048611108</v>
      </c>
      <c r="P1069" s="57">
        <v>46272.516701388886</v>
      </c>
      <c r="Q1069">
        <v>69384408</v>
      </c>
      <c r="S1069">
        <v>152316231936</v>
      </c>
      <c r="T1069" t="s">
        <v>4583</v>
      </c>
      <c r="U1069" t="s">
        <v>4584</v>
      </c>
      <c r="V1069" t="s">
        <v>4585</v>
      </c>
      <c r="Z1069">
        <v>112.715603</v>
      </c>
      <c r="AA1069">
        <v>-7.4504859999999997</v>
      </c>
      <c r="AB1069" t="s">
        <v>4586</v>
      </c>
      <c r="AC1069" t="s">
        <v>236</v>
      </c>
      <c r="AL1069" t="s">
        <v>217</v>
      </c>
      <c r="AM1069" t="s">
        <v>4587</v>
      </c>
      <c r="AN1069" t="s">
        <v>6</v>
      </c>
      <c r="AO1069" s="57">
        <v>46151.486087962963</v>
      </c>
      <c r="AP1069" s="57">
        <v>46271.458333333336</v>
      </c>
      <c r="AR1069" t="s">
        <v>218</v>
      </c>
      <c r="AS1069" t="s">
        <v>232</v>
      </c>
      <c r="AT1069" t="s">
        <v>230</v>
      </c>
      <c r="AU1069">
        <v>20260907</v>
      </c>
      <c r="AV1069" t="s">
        <v>221</v>
      </c>
      <c r="AW1069" t="s">
        <v>882</v>
      </c>
      <c r="AX1069" t="s">
        <v>222</v>
      </c>
      <c r="BA1069" s="57">
        <v>46271.458333333336</v>
      </c>
      <c r="BB1069" t="s">
        <v>4587</v>
      </c>
      <c r="BC1069">
        <v>2026</v>
      </c>
      <c r="BD1069">
        <v>9</v>
      </c>
      <c r="BE1069">
        <v>7</v>
      </c>
      <c r="BF1069" s="6">
        <f t="shared" si="48"/>
        <v>46272</v>
      </c>
      <c r="BG1069">
        <f t="shared" si="49"/>
        <v>0.54166666666424135</v>
      </c>
      <c r="BH1069" t="str">
        <f t="shared" si="50"/>
        <v>COMPLY</v>
      </c>
      <c r="BI1069" t="str">
        <f>VLOOKUP(H1069,Sheet2!$A$1:$B$270,2,FALSE)</f>
        <v>SIDOARJO</v>
      </c>
    </row>
    <row r="1070" spans="1:61">
      <c r="A1070">
        <v>1069</v>
      </c>
      <c r="B1070">
        <v>1002573443</v>
      </c>
      <c r="C1070">
        <v>3</v>
      </c>
      <c r="D1070" t="s">
        <v>42</v>
      </c>
      <c r="E1070">
        <v>5</v>
      </c>
      <c r="F1070" t="s">
        <v>232</v>
      </c>
      <c r="G1070" t="s">
        <v>101</v>
      </c>
      <c r="H1070" t="s">
        <v>259</v>
      </c>
      <c r="I1070" t="s">
        <v>212</v>
      </c>
      <c r="J1070" t="s">
        <v>213</v>
      </c>
      <c r="K1070" t="s">
        <v>149</v>
      </c>
      <c r="M1070" t="s">
        <v>76</v>
      </c>
      <c r="N1070" t="s">
        <v>215</v>
      </c>
      <c r="O1070" s="57">
        <v>46271.348877314813</v>
      </c>
      <c r="P1070" s="57">
        <v>46272.700833333336</v>
      </c>
      <c r="Q1070">
        <v>69384670</v>
      </c>
      <c r="S1070">
        <v>152316231117</v>
      </c>
      <c r="T1070" t="s">
        <v>4313</v>
      </c>
      <c r="U1070" t="s">
        <v>4314</v>
      </c>
      <c r="V1070" t="s">
        <v>4315</v>
      </c>
      <c r="Z1070">
        <v>112.7178614</v>
      </c>
      <c r="AA1070">
        <v>-7.4460407999999996</v>
      </c>
      <c r="AB1070" t="s">
        <v>4316</v>
      </c>
      <c r="AC1070" t="s">
        <v>229</v>
      </c>
      <c r="AL1070" t="s">
        <v>217</v>
      </c>
      <c r="AM1070" t="s">
        <v>4317</v>
      </c>
      <c r="AN1070" t="s">
        <v>6</v>
      </c>
      <c r="AO1070" s="57">
        <v>46182.351319444446</v>
      </c>
      <c r="AP1070" s="57">
        <v>46272.333333333336</v>
      </c>
      <c r="AR1070" t="s">
        <v>218</v>
      </c>
      <c r="AS1070" t="s">
        <v>232</v>
      </c>
      <c r="AT1070" t="s">
        <v>230</v>
      </c>
      <c r="AU1070">
        <v>20260907</v>
      </c>
      <c r="AV1070" t="s">
        <v>221</v>
      </c>
      <c r="AW1070" t="s">
        <v>828</v>
      </c>
      <c r="AX1070" t="s">
        <v>222</v>
      </c>
      <c r="BA1070" s="57">
        <v>46272.333333333336</v>
      </c>
      <c r="BB1070" t="s">
        <v>4317</v>
      </c>
      <c r="BC1070">
        <v>2026</v>
      </c>
      <c r="BD1070">
        <v>9</v>
      </c>
      <c r="BE1070">
        <v>7</v>
      </c>
      <c r="BF1070" s="6">
        <f t="shared" si="48"/>
        <v>46272</v>
      </c>
      <c r="BG1070">
        <f t="shared" si="49"/>
        <v>-0.33333333333575865</v>
      </c>
      <c r="BH1070" t="str">
        <f t="shared" si="50"/>
        <v>COMPLY</v>
      </c>
      <c r="BI1070" t="str">
        <f>VLOOKUP(H1070,Sheet2!$A$1:$B$270,2,FALSE)</f>
        <v>SIDOARJO</v>
      </c>
    </row>
    <row r="1071" spans="1:61">
      <c r="A1071">
        <v>1070</v>
      </c>
      <c r="B1071">
        <v>1002575995</v>
      </c>
      <c r="C1071">
        <v>3</v>
      </c>
      <c r="D1071" t="s">
        <v>42</v>
      </c>
      <c r="E1071">
        <v>5</v>
      </c>
      <c r="F1071" t="s">
        <v>232</v>
      </c>
      <c r="G1071" t="s">
        <v>101</v>
      </c>
      <c r="H1071" t="s">
        <v>259</v>
      </c>
      <c r="I1071" t="s">
        <v>212</v>
      </c>
      <c r="J1071" t="s">
        <v>213</v>
      </c>
      <c r="K1071" t="s">
        <v>149</v>
      </c>
      <c r="L1071" t="s">
        <v>214</v>
      </c>
      <c r="M1071" t="s">
        <v>76</v>
      </c>
      <c r="N1071" t="s">
        <v>215</v>
      </c>
      <c r="O1071" s="57">
        <v>46273.310370370367</v>
      </c>
      <c r="P1071" s="57">
        <v>46273.789456018516</v>
      </c>
      <c r="Q1071">
        <v>69385653</v>
      </c>
      <c r="S1071">
        <v>152316232671</v>
      </c>
      <c r="T1071" t="s">
        <v>3830</v>
      </c>
      <c r="U1071" t="s">
        <v>3831</v>
      </c>
      <c r="V1071" t="s">
        <v>3832</v>
      </c>
      <c r="Z1071">
        <v>112.726204</v>
      </c>
      <c r="AA1071">
        <v>-7.4845920000000001</v>
      </c>
      <c r="AB1071" t="s">
        <v>3833</v>
      </c>
      <c r="AC1071" t="s">
        <v>236</v>
      </c>
      <c r="AL1071" t="s">
        <v>217</v>
      </c>
      <c r="AM1071" t="s">
        <v>3829</v>
      </c>
      <c r="AN1071" t="s">
        <v>6</v>
      </c>
      <c r="AO1071" s="57">
        <v>46243.31931712963</v>
      </c>
      <c r="AP1071" s="57">
        <v>46274.333333333336</v>
      </c>
      <c r="AR1071" t="s">
        <v>218</v>
      </c>
      <c r="AS1071" t="s">
        <v>232</v>
      </c>
      <c r="AT1071" t="s">
        <v>230</v>
      </c>
      <c r="AU1071">
        <v>20260908</v>
      </c>
      <c r="AV1071" t="s">
        <v>221</v>
      </c>
      <c r="AW1071" t="s">
        <v>889</v>
      </c>
      <c r="AX1071" t="s">
        <v>222</v>
      </c>
      <c r="BA1071" s="57">
        <v>46274.333333333336</v>
      </c>
      <c r="BB1071" t="s">
        <v>3829</v>
      </c>
      <c r="BC1071">
        <v>2026</v>
      </c>
      <c r="BD1071">
        <v>9</v>
      </c>
      <c r="BE1071">
        <v>8</v>
      </c>
      <c r="BF1071" s="6">
        <f t="shared" si="48"/>
        <v>46273</v>
      </c>
      <c r="BG1071">
        <f t="shared" si="49"/>
        <v>-1.3333333333357587</v>
      </c>
      <c r="BH1071" t="str">
        <f t="shared" si="50"/>
        <v>COMPLY</v>
      </c>
      <c r="BI1071" t="str">
        <f>VLOOKUP(H1071,Sheet2!$A$1:$B$270,2,FALSE)</f>
        <v>SIDOARJO</v>
      </c>
    </row>
    <row r="1072" spans="1:61">
      <c r="A1072">
        <v>1071</v>
      </c>
      <c r="B1072">
        <v>1002577453</v>
      </c>
      <c r="C1072">
        <v>3</v>
      </c>
      <c r="D1072" t="s">
        <v>42</v>
      </c>
      <c r="E1072">
        <v>5</v>
      </c>
      <c r="F1072" t="s">
        <v>232</v>
      </c>
      <c r="G1072" t="s">
        <v>101</v>
      </c>
      <c r="H1072" t="s">
        <v>259</v>
      </c>
      <c r="I1072" t="s">
        <v>212</v>
      </c>
      <c r="J1072" t="s">
        <v>213</v>
      </c>
      <c r="K1072" t="s">
        <v>149</v>
      </c>
      <c r="M1072" t="s">
        <v>76</v>
      </c>
      <c r="N1072" t="s">
        <v>215</v>
      </c>
      <c r="O1072" s="57">
        <v>46273.660312499997</v>
      </c>
      <c r="P1072" s="57">
        <v>46276.784050925926</v>
      </c>
      <c r="Q1072">
        <v>69386328</v>
      </c>
      <c r="R1072">
        <v>3135917285</v>
      </c>
      <c r="S1072">
        <v>152316232690</v>
      </c>
      <c r="T1072" t="s">
        <v>3525</v>
      </c>
      <c r="U1072" t="s">
        <v>3526</v>
      </c>
      <c r="V1072" t="s">
        <v>3527</v>
      </c>
      <c r="Z1072">
        <v>112.69574729999999</v>
      </c>
      <c r="AA1072">
        <v>-7.4388022999999999</v>
      </c>
      <c r="AB1072" t="s">
        <v>3528</v>
      </c>
      <c r="AC1072" t="s">
        <v>229</v>
      </c>
      <c r="AL1072" t="s">
        <v>217</v>
      </c>
      <c r="AM1072" t="s">
        <v>3529</v>
      </c>
      <c r="AN1072" t="s">
        <v>6</v>
      </c>
      <c r="AO1072" s="57">
        <v>46243.663159722222</v>
      </c>
      <c r="AP1072" s="57">
        <v>46274.625</v>
      </c>
      <c r="AR1072" t="s">
        <v>218</v>
      </c>
      <c r="AS1072" t="s">
        <v>232</v>
      </c>
      <c r="AT1072" t="s">
        <v>230</v>
      </c>
      <c r="AU1072">
        <v>20260911</v>
      </c>
      <c r="AV1072" t="s">
        <v>221</v>
      </c>
      <c r="AW1072" t="s">
        <v>545</v>
      </c>
      <c r="AX1072" t="s">
        <v>222</v>
      </c>
      <c r="BA1072" s="57">
        <v>46274.625</v>
      </c>
      <c r="BB1072" t="s">
        <v>3529</v>
      </c>
      <c r="BC1072">
        <v>2026</v>
      </c>
      <c r="BD1072">
        <v>9</v>
      </c>
      <c r="BE1072">
        <v>11</v>
      </c>
      <c r="BF1072" s="6">
        <f t="shared" si="48"/>
        <v>46276</v>
      </c>
      <c r="BG1072">
        <f t="shared" si="49"/>
        <v>1.375</v>
      </c>
      <c r="BH1072" t="str">
        <f t="shared" si="50"/>
        <v>NOT COMPLY</v>
      </c>
      <c r="BI1072" t="str">
        <f>VLOOKUP(H1072,Sheet2!$A$1:$B$270,2,FALSE)</f>
        <v>SIDOARJO</v>
      </c>
    </row>
    <row r="1073" spans="1:61">
      <c r="A1073">
        <v>1072</v>
      </c>
      <c r="B1073">
        <v>1002579630</v>
      </c>
      <c r="C1073">
        <v>3</v>
      </c>
      <c r="D1073" t="s">
        <v>42</v>
      </c>
      <c r="E1073">
        <v>5</v>
      </c>
      <c r="F1073" t="s">
        <v>232</v>
      </c>
      <c r="G1073" t="s">
        <v>101</v>
      </c>
      <c r="H1073" t="s">
        <v>259</v>
      </c>
      <c r="I1073" t="s">
        <v>212</v>
      </c>
      <c r="J1073" t="s">
        <v>213</v>
      </c>
      <c r="K1073" t="s">
        <v>149</v>
      </c>
      <c r="L1073" t="s">
        <v>214</v>
      </c>
      <c r="M1073" t="s">
        <v>76</v>
      </c>
      <c r="N1073" t="s">
        <v>215</v>
      </c>
      <c r="O1073" s="57">
        <v>46274.793703703705</v>
      </c>
      <c r="P1073" s="57">
        <v>46275.625196759262</v>
      </c>
      <c r="Q1073">
        <v>69387215</v>
      </c>
      <c r="S1073">
        <v>152316232720</v>
      </c>
      <c r="T1073" t="s">
        <v>5900</v>
      </c>
      <c r="U1073" t="s">
        <v>5901</v>
      </c>
      <c r="V1073" t="s">
        <v>5902</v>
      </c>
      <c r="Z1073">
        <v>112.728564991005</v>
      </c>
      <c r="AA1073">
        <v>-7.4243576818810597</v>
      </c>
      <c r="AB1073" t="s">
        <v>5903</v>
      </c>
      <c r="AC1073" t="s">
        <v>1753</v>
      </c>
      <c r="AL1073" t="s">
        <v>217</v>
      </c>
      <c r="AM1073" t="s">
        <v>5904</v>
      </c>
      <c r="AN1073" t="s">
        <v>6</v>
      </c>
      <c r="AO1073" s="57">
        <v>46274.798703703702</v>
      </c>
      <c r="AP1073" s="57">
        <v>46276.333333333336</v>
      </c>
      <c r="AR1073" t="s">
        <v>218</v>
      </c>
      <c r="AS1073" t="s">
        <v>232</v>
      </c>
      <c r="AT1073" t="s">
        <v>344</v>
      </c>
      <c r="AU1073">
        <v>20260910</v>
      </c>
      <c r="AV1073" t="s">
        <v>221</v>
      </c>
      <c r="AW1073" t="s">
        <v>5905</v>
      </c>
      <c r="AX1073" t="s">
        <v>222</v>
      </c>
      <c r="BA1073" s="57">
        <v>46276.333333333336</v>
      </c>
      <c r="BB1073" t="s">
        <v>5904</v>
      </c>
      <c r="BC1073">
        <v>2026</v>
      </c>
      <c r="BD1073">
        <v>9</v>
      </c>
      <c r="BE1073">
        <v>10</v>
      </c>
      <c r="BF1073" s="6">
        <f t="shared" si="48"/>
        <v>46275</v>
      </c>
      <c r="BG1073">
        <f t="shared" si="49"/>
        <v>-1.3333333333357587</v>
      </c>
      <c r="BH1073" t="str">
        <f t="shared" si="50"/>
        <v>COMPLY</v>
      </c>
      <c r="BI1073" t="str">
        <f>VLOOKUP(H1073,Sheet2!$A$1:$B$270,2,FALSE)</f>
        <v>SIDOARJO</v>
      </c>
    </row>
    <row r="1074" spans="1:61">
      <c r="A1074">
        <v>1073</v>
      </c>
      <c r="B1074">
        <v>1002578108</v>
      </c>
      <c r="C1074">
        <v>3</v>
      </c>
      <c r="D1074" t="s">
        <v>42</v>
      </c>
      <c r="E1074">
        <v>5</v>
      </c>
      <c r="F1074" t="s">
        <v>232</v>
      </c>
      <c r="G1074" t="s">
        <v>101</v>
      </c>
      <c r="H1074" t="s">
        <v>259</v>
      </c>
      <c r="I1074" t="s">
        <v>212</v>
      </c>
      <c r="J1074" t="s">
        <v>213</v>
      </c>
      <c r="K1074" t="s">
        <v>149</v>
      </c>
      <c r="M1074" t="s">
        <v>76</v>
      </c>
      <c r="N1074" t="s">
        <v>215</v>
      </c>
      <c r="O1074" s="57">
        <v>46274.401990740742</v>
      </c>
      <c r="P1074" s="57">
        <v>46274.764166666668</v>
      </c>
      <c r="Q1074">
        <v>69386578</v>
      </c>
      <c r="S1074">
        <v>152316232010</v>
      </c>
      <c r="T1074" t="s">
        <v>6315</v>
      </c>
      <c r="U1074" t="s">
        <v>6316</v>
      </c>
      <c r="V1074" t="s">
        <v>6317</v>
      </c>
      <c r="Z1074">
        <v>112.70285920000001</v>
      </c>
      <c r="AA1074">
        <v>-7.4598956000000003</v>
      </c>
      <c r="AB1074" t="s">
        <v>6318</v>
      </c>
      <c r="AC1074" t="s">
        <v>229</v>
      </c>
      <c r="AL1074" t="s">
        <v>217</v>
      </c>
      <c r="AM1074" t="s">
        <v>5965</v>
      </c>
      <c r="AN1074" t="s">
        <v>6</v>
      </c>
      <c r="AO1074" s="57">
        <v>46274.402858796297</v>
      </c>
      <c r="AP1074" s="57">
        <v>46275.333333333336</v>
      </c>
      <c r="AR1074" t="s">
        <v>218</v>
      </c>
      <c r="AS1074" t="s">
        <v>232</v>
      </c>
      <c r="AT1074" t="s">
        <v>230</v>
      </c>
      <c r="AU1074">
        <v>20260909</v>
      </c>
      <c r="AV1074" t="s">
        <v>221</v>
      </c>
      <c r="AW1074" t="s">
        <v>545</v>
      </c>
      <c r="AX1074" t="s">
        <v>222</v>
      </c>
      <c r="BA1074" s="57">
        <v>46275.333333333336</v>
      </c>
      <c r="BB1074" t="s">
        <v>5965</v>
      </c>
      <c r="BC1074">
        <v>2026</v>
      </c>
      <c r="BD1074">
        <v>9</v>
      </c>
      <c r="BE1074">
        <v>9</v>
      </c>
      <c r="BF1074" s="6">
        <f t="shared" si="48"/>
        <v>46274</v>
      </c>
      <c r="BG1074">
        <f t="shared" si="49"/>
        <v>-1.3333333333357587</v>
      </c>
      <c r="BH1074" t="str">
        <f t="shared" si="50"/>
        <v>COMPLY</v>
      </c>
      <c r="BI1074" t="str">
        <f>VLOOKUP(H1074,Sheet2!$A$1:$B$270,2,FALSE)</f>
        <v>SIDOARJO</v>
      </c>
    </row>
    <row r="1075" spans="1:61">
      <c r="A1075">
        <v>1074</v>
      </c>
      <c r="B1075">
        <v>1002578419</v>
      </c>
      <c r="C1075">
        <v>3</v>
      </c>
      <c r="D1075" t="s">
        <v>42</v>
      </c>
      <c r="E1075">
        <v>5</v>
      </c>
      <c r="F1075" t="s">
        <v>232</v>
      </c>
      <c r="G1075" t="s">
        <v>101</v>
      </c>
      <c r="H1075" t="s">
        <v>259</v>
      </c>
      <c r="I1075" t="s">
        <v>212</v>
      </c>
      <c r="J1075" t="s">
        <v>213</v>
      </c>
      <c r="K1075" t="s">
        <v>149</v>
      </c>
      <c r="L1075" t="s">
        <v>214</v>
      </c>
      <c r="M1075" t="s">
        <v>76</v>
      </c>
      <c r="N1075" t="s">
        <v>215</v>
      </c>
      <c r="O1075" s="57">
        <v>46274.462453703702</v>
      </c>
      <c r="P1075" s="57">
        <v>46275.417430555557</v>
      </c>
      <c r="Q1075">
        <v>69386735</v>
      </c>
      <c r="S1075">
        <v>152316232703</v>
      </c>
      <c r="T1075" t="s">
        <v>6202</v>
      </c>
      <c r="U1075" t="s">
        <v>6203</v>
      </c>
      <c r="V1075" t="s">
        <v>6204</v>
      </c>
      <c r="Z1075">
        <v>112.701965</v>
      </c>
      <c r="AA1075">
        <v>-7.4446196000000002</v>
      </c>
      <c r="AB1075" t="s">
        <v>6205</v>
      </c>
      <c r="AC1075" t="s">
        <v>236</v>
      </c>
      <c r="AL1075" t="s">
        <v>217</v>
      </c>
      <c r="AM1075" t="s">
        <v>5638</v>
      </c>
      <c r="AN1075" t="s">
        <v>6</v>
      </c>
      <c r="AO1075" s="57">
        <v>46274.465451388889</v>
      </c>
      <c r="AP1075" s="57">
        <v>46275.333333333336</v>
      </c>
      <c r="AR1075" t="s">
        <v>218</v>
      </c>
      <c r="AS1075" t="s">
        <v>232</v>
      </c>
      <c r="AT1075" t="s">
        <v>230</v>
      </c>
      <c r="AU1075">
        <v>20260910</v>
      </c>
      <c r="AV1075" t="s">
        <v>221</v>
      </c>
      <c r="AW1075" t="s">
        <v>886</v>
      </c>
      <c r="AX1075" t="s">
        <v>222</v>
      </c>
      <c r="BA1075" s="57">
        <v>46275.333333333336</v>
      </c>
      <c r="BB1075" t="s">
        <v>5638</v>
      </c>
      <c r="BC1075">
        <v>2026</v>
      </c>
      <c r="BD1075">
        <v>9</v>
      </c>
      <c r="BE1075">
        <v>10</v>
      </c>
      <c r="BF1075" s="6">
        <f t="shared" si="48"/>
        <v>46275</v>
      </c>
      <c r="BG1075">
        <f t="shared" si="49"/>
        <v>-0.33333333333575865</v>
      </c>
      <c r="BH1075" t="str">
        <f t="shared" si="50"/>
        <v>COMPLY</v>
      </c>
      <c r="BI1075" t="str">
        <f>VLOOKUP(H1075,Sheet2!$A$1:$B$270,2,FALSE)</f>
        <v>SIDOARJO</v>
      </c>
    </row>
    <row r="1076" spans="1:61">
      <c r="A1076">
        <v>1075</v>
      </c>
      <c r="B1076">
        <v>1002582088</v>
      </c>
      <c r="C1076">
        <v>3</v>
      </c>
      <c r="D1076" t="s">
        <v>42</v>
      </c>
      <c r="E1076">
        <v>5</v>
      </c>
      <c r="F1076" t="s">
        <v>232</v>
      </c>
      <c r="G1076" t="s">
        <v>101</v>
      </c>
      <c r="H1076" t="s">
        <v>259</v>
      </c>
      <c r="I1076" t="s">
        <v>212</v>
      </c>
      <c r="J1076" t="s">
        <v>213</v>
      </c>
      <c r="K1076" t="s">
        <v>149</v>
      </c>
      <c r="M1076" t="s">
        <v>76</v>
      </c>
      <c r="N1076" t="s">
        <v>215</v>
      </c>
      <c r="O1076" s="57">
        <v>46276.419178240743</v>
      </c>
      <c r="P1076" s="57">
        <v>46276.731180555558</v>
      </c>
      <c r="Q1076">
        <v>69388169</v>
      </c>
      <c r="S1076">
        <v>152316232750</v>
      </c>
      <c r="T1076" t="s">
        <v>8660</v>
      </c>
      <c r="U1076" t="s">
        <v>8661</v>
      </c>
      <c r="V1076" t="s">
        <v>8662</v>
      </c>
      <c r="Z1076">
        <v>112.741312980651</v>
      </c>
      <c r="AA1076">
        <v>-7.4189849541038404</v>
      </c>
      <c r="AB1076" t="s">
        <v>8663</v>
      </c>
      <c r="AC1076" t="s">
        <v>229</v>
      </c>
      <c r="AL1076" t="s">
        <v>217</v>
      </c>
      <c r="AM1076" t="s">
        <v>8664</v>
      </c>
      <c r="AN1076" t="s">
        <v>6</v>
      </c>
      <c r="AO1076" s="57">
        <v>46335.42359953704</v>
      </c>
      <c r="AP1076" s="57">
        <v>46277.333333333336</v>
      </c>
      <c r="AR1076" t="s">
        <v>218</v>
      </c>
      <c r="AS1076" t="s">
        <v>232</v>
      </c>
      <c r="AT1076" t="s">
        <v>230</v>
      </c>
      <c r="AU1076">
        <v>20260911</v>
      </c>
      <c r="AV1076" t="s">
        <v>221</v>
      </c>
      <c r="AW1076" t="s">
        <v>546</v>
      </c>
      <c r="AX1076" t="s">
        <v>222</v>
      </c>
      <c r="BA1076" s="57">
        <v>46277.333333333336</v>
      </c>
      <c r="BB1076" t="s">
        <v>8664</v>
      </c>
      <c r="BC1076">
        <v>2026</v>
      </c>
      <c r="BD1076">
        <v>9</v>
      </c>
      <c r="BE1076">
        <v>11</v>
      </c>
      <c r="BF1076" s="6">
        <f t="shared" si="48"/>
        <v>46276</v>
      </c>
      <c r="BG1076">
        <f t="shared" si="49"/>
        <v>-1.3333333333357587</v>
      </c>
      <c r="BH1076" t="str">
        <f t="shared" si="50"/>
        <v>COMPLY</v>
      </c>
      <c r="BI1076" t="str">
        <f>VLOOKUP(H1076,Sheet2!$A$1:$B$270,2,FALSE)</f>
        <v>SIDOARJO</v>
      </c>
    </row>
    <row r="1077" spans="1:61">
      <c r="A1077">
        <v>1076</v>
      </c>
      <c r="B1077">
        <v>1002584161</v>
      </c>
      <c r="C1077">
        <v>3</v>
      </c>
      <c r="D1077" t="s">
        <v>42</v>
      </c>
      <c r="E1077">
        <v>5</v>
      </c>
      <c r="F1077" t="s">
        <v>232</v>
      </c>
      <c r="G1077" t="s">
        <v>101</v>
      </c>
      <c r="H1077" t="s">
        <v>259</v>
      </c>
      <c r="I1077" t="s">
        <v>212</v>
      </c>
      <c r="J1077" t="s">
        <v>213</v>
      </c>
      <c r="K1077" t="s">
        <v>149</v>
      </c>
      <c r="L1077" t="s">
        <v>214</v>
      </c>
      <c r="M1077" t="s">
        <v>76</v>
      </c>
      <c r="N1077" t="s">
        <v>215</v>
      </c>
      <c r="O1077" s="57">
        <v>46277.583287037036</v>
      </c>
      <c r="P1077" s="57">
        <v>46279.338148148148</v>
      </c>
      <c r="Q1077">
        <v>69389015</v>
      </c>
      <c r="S1077">
        <v>152316232772</v>
      </c>
      <c r="T1077" t="s">
        <v>6407</v>
      </c>
      <c r="U1077" t="s">
        <v>8665</v>
      </c>
      <c r="V1077" t="s">
        <v>8666</v>
      </c>
      <c r="Z1077">
        <v>112.7093665</v>
      </c>
      <c r="AA1077">
        <v>-7.4152465999999899</v>
      </c>
      <c r="AB1077" t="s">
        <v>8667</v>
      </c>
      <c r="AC1077" t="s">
        <v>216</v>
      </c>
      <c r="AL1077" t="s">
        <v>217</v>
      </c>
      <c r="AM1077" t="s">
        <v>8668</v>
      </c>
      <c r="AN1077" t="s">
        <v>6</v>
      </c>
      <c r="AO1077" s="57">
        <v>46365.590115740742</v>
      </c>
      <c r="AP1077" s="57">
        <v>46278.458333333336</v>
      </c>
      <c r="AR1077" t="s">
        <v>218</v>
      </c>
      <c r="AS1077" t="s">
        <v>232</v>
      </c>
      <c r="AT1077" t="s">
        <v>230</v>
      </c>
      <c r="AU1077">
        <v>20260914</v>
      </c>
      <c r="AV1077" t="s">
        <v>221</v>
      </c>
      <c r="AW1077" t="s">
        <v>7459</v>
      </c>
      <c r="AX1077" t="s">
        <v>222</v>
      </c>
      <c r="BA1077" s="57">
        <v>46278.458333333336</v>
      </c>
      <c r="BB1077" t="s">
        <v>8668</v>
      </c>
      <c r="BC1077">
        <v>2026</v>
      </c>
      <c r="BD1077">
        <v>9</v>
      </c>
      <c r="BE1077">
        <v>14</v>
      </c>
      <c r="BF1077" s="6">
        <f t="shared" si="48"/>
        <v>46279</v>
      </c>
      <c r="BG1077">
        <f t="shared" si="49"/>
        <v>0.54166666666424135</v>
      </c>
      <c r="BH1077" t="str">
        <f t="shared" si="50"/>
        <v>COMPLY</v>
      </c>
      <c r="BI1077" t="str">
        <f>VLOOKUP(H1077,Sheet2!$A$1:$B$270,2,FALSE)</f>
        <v>SIDOARJO</v>
      </c>
    </row>
    <row r="1078" spans="1:61">
      <c r="A1078">
        <v>1077</v>
      </c>
      <c r="B1078">
        <v>1002584960</v>
      </c>
      <c r="C1078">
        <v>3</v>
      </c>
      <c r="D1078" t="s">
        <v>42</v>
      </c>
      <c r="E1078">
        <v>5</v>
      </c>
      <c r="F1078" t="s">
        <v>232</v>
      </c>
      <c r="G1078" t="s">
        <v>101</v>
      </c>
      <c r="H1078" t="s">
        <v>259</v>
      </c>
      <c r="I1078" t="s">
        <v>212</v>
      </c>
      <c r="J1078" t="s">
        <v>213</v>
      </c>
      <c r="K1078" t="s">
        <v>149</v>
      </c>
      <c r="M1078" t="s">
        <v>76</v>
      </c>
      <c r="N1078" t="s">
        <v>215</v>
      </c>
      <c r="O1078" s="57">
        <v>46278.6405787037</v>
      </c>
      <c r="P1078" s="57">
        <v>46279.670208333337</v>
      </c>
      <c r="Q1078">
        <v>69389390</v>
      </c>
      <c r="S1078">
        <v>152316231289</v>
      </c>
      <c r="T1078" t="s">
        <v>8669</v>
      </c>
      <c r="U1078" t="s">
        <v>8670</v>
      </c>
      <c r="V1078" t="s">
        <v>8671</v>
      </c>
      <c r="Z1078">
        <v>112.7236626</v>
      </c>
      <c r="AA1078">
        <v>-7.4519839000000001</v>
      </c>
      <c r="AB1078" t="s">
        <v>8672</v>
      </c>
      <c r="AC1078" t="s">
        <v>285</v>
      </c>
      <c r="AL1078" t="s">
        <v>217</v>
      </c>
      <c r="AM1078" t="s">
        <v>8673</v>
      </c>
      <c r="AN1078" t="s">
        <v>6</v>
      </c>
      <c r="AO1078" t="s">
        <v>8674</v>
      </c>
      <c r="AP1078" s="57">
        <v>46279.625</v>
      </c>
      <c r="AR1078" t="s">
        <v>218</v>
      </c>
      <c r="AS1078" t="s">
        <v>232</v>
      </c>
      <c r="AT1078" t="s">
        <v>220</v>
      </c>
      <c r="AU1078">
        <v>20260914</v>
      </c>
      <c r="AV1078" t="s">
        <v>221</v>
      </c>
      <c r="AW1078" t="s">
        <v>598</v>
      </c>
      <c r="AX1078" t="s">
        <v>222</v>
      </c>
      <c r="BA1078" s="57">
        <v>46279.625</v>
      </c>
      <c r="BB1078" t="s">
        <v>8673</v>
      </c>
      <c r="BC1078">
        <v>2026</v>
      </c>
      <c r="BD1078">
        <v>9</v>
      </c>
      <c r="BE1078">
        <v>14</v>
      </c>
      <c r="BF1078" s="6">
        <f t="shared" si="48"/>
        <v>46279</v>
      </c>
      <c r="BG1078">
        <f t="shared" si="49"/>
        <v>-0.625</v>
      </c>
      <c r="BH1078" t="str">
        <f t="shared" si="50"/>
        <v>COMPLY</v>
      </c>
      <c r="BI1078" t="str">
        <f>VLOOKUP(H1078,Sheet2!$A$1:$B$270,2,FALSE)</f>
        <v>SIDOARJO</v>
      </c>
    </row>
    <row r="1079" spans="1:61">
      <c r="A1079">
        <v>1078</v>
      </c>
      <c r="B1079">
        <v>1002586348</v>
      </c>
      <c r="C1079">
        <v>3</v>
      </c>
      <c r="D1079" t="s">
        <v>42</v>
      </c>
      <c r="E1079">
        <v>5</v>
      </c>
      <c r="F1079" t="s">
        <v>232</v>
      </c>
      <c r="G1079" t="s">
        <v>101</v>
      </c>
      <c r="H1079" t="s">
        <v>259</v>
      </c>
      <c r="I1079" t="s">
        <v>212</v>
      </c>
      <c r="J1079" t="s">
        <v>213</v>
      </c>
      <c r="K1079" t="s">
        <v>149</v>
      </c>
      <c r="M1079" t="s">
        <v>76</v>
      </c>
      <c r="N1079" t="s">
        <v>215</v>
      </c>
      <c r="O1079" s="57">
        <v>46279.547418981485</v>
      </c>
      <c r="P1079" s="57">
        <v>46279.74318287037</v>
      </c>
      <c r="Q1079">
        <v>69388504</v>
      </c>
      <c r="S1079">
        <v>152316232808</v>
      </c>
      <c r="T1079" t="s">
        <v>8675</v>
      </c>
      <c r="U1079" t="s">
        <v>8676</v>
      </c>
      <c r="V1079" t="s">
        <v>8677</v>
      </c>
      <c r="Z1079">
        <v>112.6869071</v>
      </c>
      <c r="AA1079">
        <v>-7.4425327000000001</v>
      </c>
      <c r="AB1079" t="s">
        <v>8678</v>
      </c>
      <c r="AC1079" t="s">
        <v>229</v>
      </c>
      <c r="AL1079" t="s">
        <v>217</v>
      </c>
      <c r="AM1079" t="s">
        <v>8679</v>
      </c>
      <c r="AN1079" t="s">
        <v>6</v>
      </c>
      <c r="AO1079" t="s">
        <v>7140</v>
      </c>
      <c r="AR1079" t="s">
        <v>218</v>
      </c>
      <c r="AS1079" t="s">
        <v>232</v>
      </c>
      <c r="AT1079" t="s">
        <v>344</v>
      </c>
      <c r="AU1079">
        <v>20260914</v>
      </c>
      <c r="AV1079" t="s">
        <v>221</v>
      </c>
      <c r="AW1079" t="s">
        <v>6281</v>
      </c>
      <c r="AX1079" t="s">
        <v>222</v>
      </c>
      <c r="BA1079" s="57">
        <v>46279.291666666664</v>
      </c>
      <c r="BB1079" t="s">
        <v>8679</v>
      </c>
      <c r="BC1079">
        <v>2026</v>
      </c>
      <c r="BD1079">
        <v>9</v>
      </c>
      <c r="BE1079">
        <v>14</v>
      </c>
      <c r="BF1079" s="6">
        <f t="shared" si="48"/>
        <v>46279</v>
      </c>
      <c r="BG1079">
        <f t="shared" si="49"/>
        <v>-0.29166666666424135</v>
      </c>
      <c r="BH1079" t="str">
        <f t="shared" si="50"/>
        <v>COMPLY</v>
      </c>
      <c r="BI1079" t="str">
        <f>VLOOKUP(H1079,Sheet2!$A$1:$B$270,2,FALSE)</f>
        <v>SIDOARJO</v>
      </c>
    </row>
    <row r="1080" spans="1:61">
      <c r="A1080">
        <v>1079</v>
      </c>
      <c r="B1080">
        <v>1002589889</v>
      </c>
      <c r="C1080">
        <v>3</v>
      </c>
      <c r="D1080" t="s">
        <v>42</v>
      </c>
      <c r="E1080">
        <v>5</v>
      </c>
      <c r="F1080" t="s">
        <v>232</v>
      </c>
      <c r="G1080" t="s">
        <v>101</v>
      </c>
      <c r="H1080" t="s">
        <v>259</v>
      </c>
      <c r="I1080" t="s">
        <v>212</v>
      </c>
      <c r="J1080" t="s">
        <v>213</v>
      </c>
      <c r="K1080" t="s">
        <v>149</v>
      </c>
      <c r="M1080" t="s">
        <v>76</v>
      </c>
      <c r="N1080" t="s">
        <v>215</v>
      </c>
      <c r="O1080" s="57">
        <v>46280.682280092595</v>
      </c>
      <c r="P1080" s="57">
        <v>46280.943009259259</v>
      </c>
      <c r="Q1080">
        <v>69387313</v>
      </c>
      <c r="S1080">
        <v>152316232830</v>
      </c>
      <c r="T1080" t="s">
        <v>6540</v>
      </c>
      <c r="U1080" t="s">
        <v>6541</v>
      </c>
      <c r="V1080" t="s">
        <v>8680</v>
      </c>
      <c r="Z1080">
        <v>112.717072</v>
      </c>
      <c r="AA1080">
        <v>-7.4385830000000004</v>
      </c>
      <c r="AB1080" t="s">
        <v>6543</v>
      </c>
      <c r="AC1080" t="s">
        <v>229</v>
      </c>
      <c r="AL1080" t="s">
        <v>217</v>
      </c>
      <c r="AM1080" t="s">
        <v>8681</v>
      </c>
      <c r="AN1080" t="s">
        <v>6</v>
      </c>
      <c r="AO1080" t="s">
        <v>7451</v>
      </c>
      <c r="AR1080" t="s">
        <v>218</v>
      </c>
      <c r="AS1080" t="s">
        <v>232</v>
      </c>
      <c r="AT1080" t="s">
        <v>230</v>
      </c>
      <c r="AU1080">
        <v>20260915</v>
      </c>
      <c r="AV1080" t="s">
        <v>221</v>
      </c>
      <c r="AW1080" t="s">
        <v>4115</v>
      </c>
      <c r="AX1080" t="s">
        <v>222</v>
      </c>
      <c r="BA1080" s="57">
        <v>46280.291666666664</v>
      </c>
      <c r="BB1080" t="s">
        <v>8681</v>
      </c>
      <c r="BC1080">
        <v>2026</v>
      </c>
      <c r="BD1080">
        <v>9</v>
      </c>
      <c r="BE1080">
        <v>15</v>
      </c>
      <c r="BF1080" s="6">
        <f t="shared" si="48"/>
        <v>46280</v>
      </c>
      <c r="BG1080">
        <f t="shared" si="49"/>
        <v>-0.29166666666424135</v>
      </c>
      <c r="BH1080" t="str">
        <f t="shared" si="50"/>
        <v>COMPLY</v>
      </c>
      <c r="BI1080" t="str">
        <f>VLOOKUP(H1080,Sheet2!$A$1:$B$270,2,FALSE)</f>
        <v>SIDOARJO</v>
      </c>
    </row>
    <row r="1081" spans="1:61">
      <c r="A1081">
        <v>1080</v>
      </c>
      <c r="B1081">
        <v>1002588361</v>
      </c>
      <c r="C1081">
        <v>3</v>
      </c>
      <c r="D1081" t="s">
        <v>42</v>
      </c>
      <c r="E1081">
        <v>5</v>
      </c>
      <c r="F1081" t="s">
        <v>232</v>
      </c>
      <c r="G1081" t="s">
        <v>101</v>
      </c>
      <c r="H1081" t="s">
        <v>259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46280.435358796298</v>
      </c>
      <c r="P1081" s="57">
        <v>46280.746979166666</v>
      </c>
      <c r="Q1081">
        <v>69390488</v>
      </c>
      <c r="S1081">
        <v>152316231316</v>
      </c>
      <c r="T1081" t="s">
        <v>8682</v>
      </c>
      <c r="U1081" t="s">
        <v>8683</v>
      </c>
      <c r="V1081" t="s">
        <v>8684</v>
      </c>
      <c r="Z1081">
        <v>112.7032829</v>
      </c>
      <c r="AA1081">
        <v>-7.4561191000000004</v>
      </c>
      <c r="AB1081" t="s">
        <v>8685</v>
      </c>
      <c r="AC1081" t="s">
        <v>216</v>
      </c>
      <c r="AL1081" t="s">
        <v>217</v>
      </c>
      <c r="AM1081" t="s">
        <v>8686</v>
      </c>
      <c r="AN1081" t="s">
        <v>6</v>
      </c>
      <c r="AO1081" t="s">
        <v>7431</v>
      </c>
      <c r="AP1081" s="57">
        <v>46281.333333333336</v>
      </c>
      <c r="AR1081" t="s">
        <v>218</v>
      </c>
      <c r="AS1081" t="s">
        <v>232</v>
      </c>
      <c r="AT1081" t="s">
        <v>230</v>
      </c>
      <c r="AU1081">
        <v>20260915</v>
      </c>
      <c r="AV1081" t="s">
        <v>221</v>
      </c>
      <c r="AW1081" t="s">
        <v>7459</v>
      </c>
      <c r="AX1081" t="s">
        <v>222</v>
      </c>
      <c r="BA1081" s="57">
        <v>46281.333333333336</v>
      </c>
      <c r="BB1081" t="s">
        <v>8686</v>
      </c>
      <c r="BC1081">
        <v>2026</v>
      </c>
      <c r="BD1081">
        <v>9</v>
      </c>
      <c r="BE1081">
        <v>15</v>
      </c>
      <c r="BF1081" s="6">
        <f t="shared" si="48"/>
        <v>46280</v>
      </c>
      <c r="BG1081">
        <f t="shared" si="49"/>
        <v>-1.3333333333357587</v>
      </c>
      <c r="BH1081" t="str">
        <f t="shared" si="50"/>
        <v>COMPLY</v>
      </c>
      <c r="BI1081" t="str">
        <f>VLOOKUP(H1081,Sheet2!$A$1:$B$270,2,FALSE)</f>
        <v>SIDOARJO</v>
      </c>
    </row>
    <row r="1082" spans="1:61">
      <c r="A1082">
        <v>1081</v>
      </c>
      <c r="B1082">
        <v>1002579834</v>
      </c>
      <c r="C1082">
        <v>3</v>
      </c>
      <c r="D1082" t="s">
        <v>42</v>
      </c>
      <c r="E1082">
        <v>5</v>
      </c>
      <c r="F1082" t="s">
        <v>232</v>
      </c>
      <c r="G1082" t="s">
        <v>101</v>
      </c>
      <c r="H1082" t="s">
        <v>259</v>
      </c>
      <c r="I1082" t="s">
        <v>212</v>
      </c>
      <c r="J1082" t="s">
        <v>213</v>
      </c>
      <c r="K1082" t="s">
        <v>149</v>
      </c>
      <c r="M1082" t="s">
        <v>2154</v>
      </c>
      <c r="N1082" t="s">
        <v>215</v>
      </c>
      <c r="O1082" s="57">
        <v>46275.365335648145</v>
      </c>
      <c r="P1082" s="57">
        <v>46280.682268518518</v>
      </c>
      <c r="Q1082">
        <v>69387313</v>
      </c>
      <c r="S1082">
        <v>152316232041</v>
      </c>
      <c r="T1082" t="s">
        <v>6540</v>
      </c>
      <c r="U1082" t="s">
        <v>6541</v>
      </c>
      <c r="V1082" t="s">
        <v>6542</v>
      </c>
      <c r="Z1082">
        <v>112.71710779999999</v>
      </c>
      <c r="AA1082">
        <v>-7.4385041000000003</v>
      </c>
      <c r="AB1082" t="s">
        <v>6543</v>
      </c>
      <c r="AC1082" t="s">
        <v>229</v>
      </c>
      <c r="AL1082" t="s">
        <v>217</v>
      </c>
      <c r="AM1082" t="s">
        <v>6544</v>
      </c>
      <c r="AN1082" t="s">
        <v>6</v>
      </c>
      <c r="AO1082" s="57">
        <v>46304.37195601852</v>
      </c>
      <c r="AP1082" s="57">
        <v>46279.333333333336</v>
      </c>
      <c r="AQ1082" t="s">
        <v>2152</v>
      </c>
      <c r="AR1082" t="s">
        <v>14</v>
      </c>
      <c r="AS1082" t="s">
        <v>232</v>
      </c>
      <c r="AT1082" t="s">
        <v>230</v>
      </c>
      <c r="AV1082" t="s">
        <v>8687</v>
      </c>
      <c r="AW1082" t="s">
        <v>545</v>
      </c>
      <c r="AX1082" t="s">
        <v>222</v>
      </c>
      <c r="BA1082" s="57">
        <v>46279.333333333336</v>
      </c>
      <c r="BB1082" t="s">
        <v>6544</v>
      </c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str">
        <f>VLOOKUP(H1082,Sheet2!$A$1:$B$270,2,FALSE)</f>
        <v>SIDOARJO</v>
      </c>
    </row>
    <row r="1083" spans="1:61">
      <c r="A1083">
        <v>1082</v>
      </c>
      <c r="B1083">
        <v>1002582988</v>
      </c>
      <c r="C1083">
        <v>3</v>
      </c>
      <c r="D1083" t="s">
        <v>42</v>
      </c>
      <c r="E1083">
        <v>5</v>
      </c>
      <c r="F1083" t="s">
        <v>232</v>
      </c>
      <c r="G1083" t="s">
        <v>101</v>
      </c>
      <c r="H1083" t="s">
        <v>259</v>
      </c>
      <c r="I1083" t="s">
        <v>212</v>
      </c>
      <c r="J1083" t="s">
        <v>213</v>
      </c>
      <c r="K1083" t="s">
        <v>149</v>
      </c>
      <c r="M1083" t="s">
        <v>2154</v>
      </c>
      <c r="N1083" t="s">
        <v>215</v>
      </c>
      <c r="O1083" s="57">
        <v>46276.619421296295</v>
      </c>
      <c r="P1083" s="57">
        <v>46279.547407407408</v>
      </c>
      <c r="Q1083">
        <v>69388504</v>
      </c>
      <c r="S1083">
        <v>152316232756</v>
      </c>
      <c r="T1083" t="s">
        <v>8675</v>
      </c>
      <c r="U1083" t="s">
        <v>8676</v>
      </c>
      <c r="V1083" t="s">
        <v>8688</v>
      </c>
      <c r="Z1083">
        <v>112.7680539</v>
      </c>
      <c r="AA1083">
        <v>-7.2565825000000004</v>
      </c>
      <c r="AB1083" t="s">
        <v>8678</v>
      </c>
      <c r="AC1083" t="s">
        <v>229</v>
      </c>
      <c r="AL1083" t="s">
        <v>217</v>
      </c>
      <c r="AM1083" t="s">
        <v>8689</v>
      </c>
      <c r="AN1083" t="s">
        <v>6</v>
      </c>
      <c r="AO1083" s="57">
        <v>46335.621689814812</v>
      </c>
      <c r="AP1083" s="57">
        <v>46278.333333333336</v>
      </c>
      <c r="AQ1083" t="s">
        <v>2152</v>
      </c>
      <c r="AR1083" t="s">
        <v>14</v>
      </c>
      <c r="AS1083" t="s">
        <v>232</v>
      </c>
      <c r="AT1083" t="s">
        <v>344</v>
      </c>
      <c r="AV1083" t="s">
        <v>8690</v>
      </c>
      <c r="AW1083" t="s">
        <v>1536</v>
      </c>
      <c r="AX1083" t="s">
        <v>222</v>
      </c>
      <c r="BA1083" s="57">
        <v>46278.333333333336</v>
      </c>
      <c r="BB1083" t="s">
        <v>8689</v>
      </c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str">
        <f>VLOOKUP(H1083,Sheet2!$A$1:$B$270,2,FALSE)</f>
        <v>SIDOARJO</v>
      </c>
    </row>
    <row r="1084" spans="1:61">
      <c r="A1084">
        <v>1083</v>
      </c>
      <c r="B1084">
        <v>1002570658</v>
      </c>
      <c r="C1084">
        <v>3</v>
      </c>
      <c r="D1084" t="s">
        <v>42</v>
      </c>
      <c r="E1084">
        <v>5</v>
      </c>
      <c r="F1084" t="s">
        <v>232</v>
      </c>
      <c r="G1084" t="s">
        <v>101</v>
      </c>
      <c r="H1084" t="s">
        <v>259</v>
      </c>
      <c r="I1084" t="s">
        <v>212</v>
      </c>
      <c r="J1084" t="s">
        <v>213</v>
      </c>
      <c r="K1084" t="s">
        <v>149</v>
      </c>
      <c r="L1084" t="s">
        <v>214</v>
      </c>
      <c r="M1084" t="s">
        <v>2151</v>
      </c>
      <c r="N1084" t="s">
        <v>215</v>
      </c>
      <c r="O1084" s="57">
        <v>46268.763159722221</v>
      </c>
      <c r="P1084" s="57">
        <v>46270.368101851855</v>
      </c>
      <c r="Q1084">
        <v>69383509</v>
      </c>
      <c r="S1084">
        <v>152316232584</v>
      </c>
      <c r="T1084" t="s">
        <v>2493</v>
      </c>
      <c r="U1084" t="s">
        <v>2494</v>
      </c>
      <c r="V1084" t="s">
        <v>2495</v>
      </c>
      <c r="Z1084">
        <v>112.7394489</v>
      </c>
      <c r="AA1084">
        <v>-7.4633034</v>
      </c>
      <c r="AB1084" t="s">
        <v>2496</v>
      </c>
      <c r="AC1084" t="s">
        <v>236</v>
      </c>
      <c r="AL1084" t="s">
        <v>217</v>
      </c>
      <c r="AM1084" t="s">
        <v>2252</v>
      </c>
      <c r="AN1084" t="s">
        <v>6</v>
      </c>
      <c r="AO1084" s="57">
        <v>46090.767534722225</v>
      </c>
      <c r="AP1084" s="57">
        <v>46269.625</v>
      </c>
      <c r="AQ1084" t="s">
        <v>2172</v>
      </c>
      <c r="AR1084" t="s">
        <v>14</v>
      </c>
      <c r="AS1084" t="s">
        <v>232</v>
      </c>
      <c r="AT1084" t="s">
        <v>230</v>
      </c>
      <c r="AV1084" t="s">
        <v>2153</v>
      </c>
      <c r="AW1084" t="s">
        <v>884</v>
      </c>
      <c r="AX1084" t="s">
        <v>222</v>
      </c>
      <c r="BA1084" s="57">
        <v>46269.625</v>
      </c>
      <c r="BB1084" t="s">
        <v>2252</v>
      </c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str">
        <f>VLOOKUP(H1084,Sheet2!$A$1:$B$270,2,FALSE)</f>
        <v>SIDOARJO</v>
      </c>
    </row>
    <row r="1085" spans="1:61">
      <c r="A1085">
        <v>1084</v>
      </c>
      <c r="B1085">
        <v>1002580407</v>
      </c>
      <c r="C1085">
        <v>3</v>
      </c>
      <c r="D1085" t="s">
        <v>42</v>
      </c>
      <c r="E1085">
        <v>5</v>
      </c>
      <c r="F1085" t="s">
        <v>232</v>
      </c>
      <c r="G1085" t="s">
        <v>101</v>
      </c>
      <c r="H1085" t="s">
        <v>259</v>
      </c>
      <c r="I1085" t="s">
        <v>212</v>
      </c>
      <c r="J1085" t="s">
        <v>213</v>
      </c>
      <c r="K1085" t="s">
        <v>149</v>
      </c>
      <c r="M1085" t="s">
        <v>6422</v>
      </c>
      <c r="N1085" t="s">
        <v>215</v>
      </c>
      <c r="O1085" s="57">
        <v>46275.475949074076</v>
      </c>
      <c r="P1085" s="57">
        <v>46276.430324074077</v>
      </c>
      <c r="Q1085">
        <v>69387524</v>
      </c>
      <c r="S1085">
        <v>152316232049</v>
      </c>
      <c r="T1085" t="s">
        <v>6748</v>
      </c>
      <c r="U1085" t="s">
        <v>6749</v>
      </c>
      <c r="Z1085">
        <v>112.7680278</v>
      </c>
      <c r="AA1085">
        <v>-7.2566021999999997</v>
      </c>
      <c r="AB1085" t="s">
        <v>6750</v>
      </c>
      <c r="AC1085" t="s">
        <v>229</v>
      </c>
      <c r="AO1085" s="57">
        <v>46304.486076388886</v>
      </c>
      <c r="AR1085" t="s">
        <v>6</v>
      </c>
      <c r="AS1085" t="s">
        <v>232</v>
      </c>
      <c r="AT1085" t="s">
        <v>344</v>
      </c>
      <c r="AV1085" t="s">
        <v>8691</v>
      </c>
      <c r="AW1085" t="s">
        <v>545</v>
      </c>
      <c r="AX1085" t="s">
        <v>222</v>
      </c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str">
        <f>VLOOKUP(H1085,Sheet2!$A$1:$B$270,2,FALSE)</f>
        <v>SIDOARJO</v>
      </c>
    </row>
    <row r="1086" spans="1:61">
      <c r="A1086">
        <v>1085</v>
      </c>
      <c r="B1086">
        <v>1002572287</v>
      </c>
      <c r="C1086">
        <v>3</v>
      </c>
      <c r="D1086" t="s">
        <v>42</v>
      </c>
      <c r="E1086">
        <v>5</v>
      </c>
      <c r="F1086" t="s">
        <v>232</v>
      </c>
      <c r="G1086" t="s">
        <v>101</v>
      </c>
      <c r="H1086" t="s">
        <v>259</v>
      </c>
      <c r="I1086" t="s">
        <v>212</v>
      </c>
      <c r="J1086" t="s">
        <v>213</v>
      </c>
      <c r="K1086" t="s">
        <v>149</v>
      </c>
      <c r="M1086" t="s">
        <v>235</v>
      </c>
      <c r="N1086" t="s">
        <v>215</v>
      </c>
      <c r="O1086" s="57">
        <v>46269.667743055557</v>
      </c>
      <c r="P1086" s="57">
        <v>46269.691111111111</v>
      </c>
      <c r="Q1086">
        <v>69384094</v>
      </c>
      <c r="S1086">
        <v>152316232601</v>
      </c>
      <c r="T1086" t="s">
        <v>3092</v>
      </c>
      <c r="U1086" t="s">
        <v>3093</v>
      </c>
      <c r="Z1086">
        <v>112.7058031</v>
      </c>
      <c r="AA1086">
        <v>-7.4476820999999997</v>
      </c>
      <c r="AB1086" t="s">
        <v>3097</v>
      </c>
      <c r="AC1086" t="s">
        <v>229</v>
      </c>
      <c r="AO1086" s="57">
        <v>46121.673634259256</v>
      </c>
      <c r="AR1086" t="s">
        <v>306</v>
      </c>
      <c r="AS1086" t="s">
        <v>232</v>
      </c>
      <c r="AT1086" t="s">
        <v>230</v>
      </c>
      <c r="AV1086" t="s">
        <v>3098</v>
      </c>
      <c r="AW1086" t="s">
        <v>546</v>
      </c>
      <c r="AX1086" t="s">
        <v>222</v>
      </c>
      <c r="AZ1086" t="s">
        <v>3098</v>
      </c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str">
        <f>VLOOKUP(H1086,Sheet2!$A$1:$B$270,2,FALSE)</f>
        <v>SIDOARJO</v>
      </c>
    </row>
    <row r="1087" spans="1:61">
      <c r="A1087">
        <v>1086</v>
      </c>
      <c r="B1087">
        <v>1002571324</v>
      </c>
      <c r="C1087">
        <v>3</v>
      </c>
      <c r="D1087" t="s">
        <v>42</v>
      </c>
      <c r="E1087">
        <v>5</v>
      </c>
      <c r="F1087" t="s">
        <v>232</v>
      </c>
      <c r="G1087" t="s">
        <v>101</v>
      </c>
      <c r="H1087" t="s">
        <v>259</v>
      </c>
      <c r="I1087" t="s">
        <v>212</v>
      </c>
      <c r="J1087" t="s">
        <v>213</v>
      </c>
      <c r="K1087" t="s">
        <v>149</v>
      </c>
      <c r="M1087" t="s">
        <v>235</v>
      </c>
      <c r="N1087" t="s">
        <v>215</v>
      </c>
      <c r="O1087" s="57">
        <v>46269.471076388887</v>
      </c>
      <c r="P1087" s="57">
        <v>46269.611875000002</v>
      </c>
      <c r="Q1087">
        <v>69383756</v>
      </c>
      <c r="S1087">
        <v>152316232597</v>
      </c>
      <c r="T1087" t="s">
        <v>3092</v>
      </c>
      <c r="U1087" t="s">
        <v>3093</v>
      </c>
      <c r="Z1087">
        <v>112.7058031</v>
      </c>
      <c r="AA1087">
        <v>-7.4476820999999997</v>
      </c>
      <c r="AB1087" t="s">
        <v>3094</v>
      </c>
      <c r="AC1087" t="s">
        <v>229</v>
      </c>
      <c r="AO1087" s="57">
        <v>46121.475856481484</v>
      </c>
      <c r="AR1087" t="s">
        <v>306</v>
      </c>
      <c r="AS1087" t="s">
        <v>232</v>
      </c>
      <c r="AT1087" t="s">
        <v>230</v>
      </c>
      <c r="AV1087" t="s">
        <v>3081</v>
      </c>
      <c r="AW1087" t="s">
        <v>545</v>
      </c>
      <c r="AX1087" t="s">
        <v>222</v>
      </c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str">
        <f>VLOOKUP(H1087,Sheet2!$A$1:$B$270,2,FALSE)</f>
        <v>SIDOARJO</v>
      </c>
    </row>
    <row r="1088" spans="1:61">
      <c r="A1088">
        <v>1087</v>
      </c>
      <c r="B1088">
        <v>1002581373</v>
      </c>
      <c r="C1088">
        <v>3</v>
      </c>
      <c r="D1088" t="s">
        <v>42</v>
      </c>
      <c r="E1088">
        <v>5</v>
      </c>
      <c r="F1088" t="s">
        <v>232</v>
      </c>
      <c r="G1088" t="s">
        <v>101</v>
      </c>
      <c r="H1088" t="s">
        <v>259</v>
      </c>
      <c r="I1088" t="s">
        <v>212</v>
      </c>
      <c r="J1088" t="s">
        <v>213</v>
      </c>
      <c r="K1088" t="s">
        <v>149</v>
      </c>
      <c r="M1088" t="s">
        <v>235</v>
      </c>
      <c r="N1088" t="s">
        <v>215</v>
      </c>
      <c r="O1088" s="57">
        <v>46275.676226851851</v>
      </c>
      <c r="P1088" s="57">
        <v>46279.916678240741</v>
      </c>
      <c r="Q1088">
        <v>69387901</v>
      </c>
      <c r="S1088">
        <v>152316232065</v>
      </c>
      <c r="T1088" t="s">
        <v>6407</v>
      </c>
      <c r="U1088" t="s">
        <v>6408</v>
      </c>
      <c r="Z1088">
        <v>112.70943</v>
      </c>
      <c r="AA1088">
        <v>-7.4152430000000003</v>
      </c>
      <c r="AB1088" t="s">
        <v>6409</v>
      </c>
      <c r="AC1088" t="s">
        <v>229</v>
      </c>
      <c r="AO1088" s="57">
        <v>46304.684016203704</v>
      </c>
      <c r="AR1088" t="s">
        <v>306</v>
      </c>
      <c r="AS1088" t="s">
        <v>232</v>
      </c>
      <c r="AT1088" t="s">
        <v>230</v>
      </c>
      <c r="AV1088" t="s">
        <v>3099</v>
      </c>
      <c r="AW1088" t="s">
        <v>545</v>
      </c>
      <c r="AX1088" t="s">
        <v>222</v>
      </c>
      <c r="AZ1088" t="s">
        <v>3099</v>
      </c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str">
        <f>VLOOKUP(H1088,Sheet2!$A$1:$B$270,2,FALSE)</f>
        <v>SIDOARJO</v>
      </c>
    </row>
    <row r="1089" spans="1:61">
      <c r="A1089">
        <v>1088</v>
      </c>
      <c r="B1089">
        <v>1002570742</v>
      </c>
      <c r="C1089">
        <v>3</v>
      </c>
      <c r="D1089" t="s">
        <v>42</v>
      </c>
      <c r="E1089">
        <v>5</v>
      </c>
      <c r="F1089" t="s">
        <v>106</v>
      </c>
      <c r="G1089" t="s">
        <v>106</v>
      </c>
      <c r="H1089" t="s">
        <v>331</v>
      </c>
      <c r="I1089" t="s">
        <v>212</v>
      </c>
      <c r="J1089" t="s">
        <v>213</v>
      </c>
      <c r="K1089" t="s">
        <v>149</v>
      </c>
      <c r="M1089" t="s">
        <v>76</v>
      </c>
      <c r="N1089" t="s">
        <v>215</v>
      </c>
      <c r="O1089" s="57">
        <v>46269.013113425928</v>
      </c>
      <c r="P1089" s="57">
        <v>46270.643055555556</v>
      </c>
      <c r="Q1089">
        <v>69383531</v>
      </c>
      <c r="S1089">
        <v>152744222165</v>
      </c>
      <c r="T1089" t="s">
        <v>4884</v>
      </c>
      <c r="U1089" t="s">
        <v>4885</v>
      </c>
      <c r="V1089" t="s">
        <v>4886</v>
      </c>
      <c r="Z1089">
        <v>112.78972419999999</v>
      </c>
      <c r="AA1089">
        <v>-7.5932810999999996</v>
      </c>
      <c r="AB1089" t="s">
        <v>4887</v>
      </c>
      <c r="AC1089" t="s">
        <v>229</v>
      </c>
      <c r="AL1089" t="s">
        <v>217</v>
      </c>
      <c r="AM1089" t="s">
        <v>4888</v>
      </c>
      <c r="AN1089" t="s">
        <v>6</v>
      </c>
      <c r="AO1089" s="57">
        <v>46121.038773148146</v>
      </c>
      <c r="AP1089" s="57">
        <v>46270.333333333336</v>
      </c>
      <c r="AR1089" t="s">
        <v>218</v>
      </c>
      <c r="AS1089" t="s">
        <v>604</v>
      </c>
      <c r="AT1089" t="s">
        <v>230</v>
      </c>
      <c r="AU1089">
        <v>20260905</v>
      </c>
      <c r="AV1089" t="s">
        <v>221</v>
      </c>
      <c r="AW1089" t="s">
        <v>545</v>
      </c>
      <c r="AX1089" t="s">
        <v>222</v>
      </c>
      <c r="BA1089" s="57">
        <v>46270.333333333336</v>
      </c>
      <c r="BB1089" t="s">
        <v>4888</v>
      </c>
      <c r="BC1089">
        <v>2026</v>
      </c>
      <c r="BD1089">
        <v>9</v>
      </c>
      <c r="BE1089">
        <v>5</v>
      </c>
      <c r="BF1089" s="6">
        <f t="shared" si="48"/>
        <v>46270</v>
      </c>
      <c r="BG1089">
        <f t="shared" si="49"/>
        <v>-0.33333333333575865</v>
      </c>
      <c r="BH1089" t="str">
        <f t="shared" si="50"/>
        <v>COMPLY</v>
      </c>
      <c r="BI1089" t="str">
        <f>VLOOKUP(H1089,Sheet2!$A$1:$B$270,2,FALSE)</f>
        <v>PASURUAN</v>
      </c>
    </row>
    <row r="1090" spans="1:61">
      <c r="A1090">
        <v>1089</v>
      </c>
      <c r="B1090">
        <v>1002580728</v>
      </c>
      <c r="C1090">
        <v>3</v>
      </c>
      <c r="D1090" t="s">
        <v>42</v>
      </c>
      <c r="E1090">
        <v>5</v>
      </c>
      <c r="F1090" t="s">
        <v>106</v>
      </c>
      <c r="G1090" t="s">
        <v>106</v>
      </c>
      <c r="H1090" t="s">
        <v>331</v>
      </c>
      <c r="I1090" t="s">
        <v>212</v>
      </c>
      <c r="J1090" t="s">
        <v>213</v>
      </c>
      <c r="K1090" t="s">
        <v>149</v>
      </c>
      <c r="M1090" t="s">
        <v>76</v>
      </c>
      <c r="N1090" t="s">
        <v>215</v>
      </c>
      <c r="O1090" s="57">
        <v>46275.553124999999</v>
      </c>
      <c r="P1090" s="57">
        <v>46276.651678240742</v>
      </c>
      <c r="Q1090">
        <v>69387675</v>
      </c>
      <c r="S1090">
        <v>152744222025</v>
      </c>
      <c r="T1090" t="s">
        <v>6573</v>
      </c>
      <c r="U1090" t="s">
        <v>6574</v>
      </c>
      <c r="V1090" t="s">
        <v>6575</v>
      </c>
      <c r="Z1090">
        <v>112.7945276</v>
      </c>
      <c r="AA1090">
        <v>-7.6041143</v>
      </c>
      <c r="AB1090" t="s">
        <v>6576</v>
      </c>
      <c r="AC1090" t="s">
        <v>229</v>
      </c>
      <c r="AL1090" t="s">
        <v>217</v>
      </c>
      <c r="AM1090" t="s">
        <v>6577</v>
      </c>
      <c r="AN1090" t="s">
        <v>6</v>
      </c>
      <c r="AO1090" s="57">
        <v>46304.559386574074</v>
      </c>
      <c r="AP1090" s="57">
        <v>46276.625</v>
      </c>
      <c r="AR1090" t="s">
        <v>218</v>
      </c>
      <c r="AS1090" t="s">
        <v>604</v>
      </c>
      <c r="AT1090" t="s">
        <v>230</v>
      </c>
      <c r="AU1090">
        <v>20260911</v>
      </c>
      <c r="AV1090" t="s">
        <v>221</v>
      </c>
      <c r="AW1090" t="s">
        <v>545</v>
      </c>
      <c r="AX1090" t="s">
        <v>222</v>
      </c>
      <c r="BA1090" s="57">
        <v>46276.625</v>
      </c>
      <c r="BB1090" t="s">
        <v>6577</v>
      </c>
      <c r="BC1090">
        <v>2026</v>
      </c>
      <c r="BD1090">
        <v>9</v>
      </c>
      <c r="BE1090">
        <v>11</v>
      </c>
      <c r="BF1090" s="6">
        <f t="shared" ref="BF1090:BF1153" si="51">DATE(BC1090,BD1090,BE1090)</f>
        <v>46276</v>
      </c>
      <c r="BG1090">
        <f t="shared" ref="BG1090:BG1153" si="52">BF1090-BA1090</f>
        <v>-0.625</v>
      </c>
      <c r="BH1090" t="str">
        <f t="shared" ref="BH1090:BH1153" si="53">IF(BG1090=1,"COMPLY",IF(BG1090&lt;1,"COMPLY","NOT COMPLY"))</f>
        <v>COMPLY</v>
      </c>
      <c r="BI1090" t="str">
        <f>VLOOKUP(H1090,Sheet2!$A$1:$B$270,2,FALSE)</f>
        <v>PASURUAN</v>
      </c>
    </row>
    <row r="1091" spans="1:61">
      <c r="A1091">
        <v>1090</v>
      </c>
      <c r="B1091">
        <v>1002580078</v>
      </c>
      <c r="C1091">
        <v>3</v>
      </c>
      <c r="D1091" t="s">
        <v>42</v>
      </c>
      <c r="E1091">
        <v>5</v>
      </c>
      <c r="F1091" t="s">
        <v>106</v>
      </c>
      <c r="G1091" t="s">
        <v>106</v>
      </c>
      <c r="H1091" t="s">
        <v>331</v>
      </c>
      <c r="I1091" t="s">
        <v>212</v>
      </c>
      <c r="J1091" t="s">
        <v>213</v>
      </c>
      <c r="K1091" t="s">
        <v>149</v>
      </c>
      <c r="M1091" t="s">
        <v>76</v>
      </c>
      <c r="N1091" t="s">
        <v>215</v>
      </c>
      <c r="O1091" s="57">
        <v>46275.415034722224</v>
      </c>
      <c r="P1091" s="57">
        <v>46275.749664351853</v>
      </c>
      <c r="Q1091">
        <v>69387408</v>
      </c>
      <c r="S1091">
        <v>152744222128</v>
      </c>
      <c r="T1091" t="s">
        <v>6949</v>
      </c>
      <c r="U1091" t="s">
        <v>6950</v>
      </c>
      <c r="V1091" t="s">
        <v>6951</v>
      </c>
      <c r="Z1091">
        <v>112.7887461</v>
      </c>
      <c r="AA1091">
        <v>-7.6027411000000003</v>
      </c>
      <c r="AB1091" t="s">
        <v>6952</v>
      </c>
      <c r="AC1091" t="s">
        <v>229</v>
      </c>
      <c r="AL1091" t="s">
        <v>217</v>
      </c>
      <c r="AM1091" t="s">
        <v>6953</v>
      </c>
      <c r="AN1091" t="s">
        <v>6</v>
      </c>
      <c r="AO1091" s="57">
        <v>46304.42355324074</v>
      </c>
      <c r="AP1091" s="57">
        <v>46276.333333333336</v>
      </c>
      <c r="AR1091" t="s">
        <v>218</v>
      </c>
      <c r="AS1091" t="s">
        <v>604</v>
      </c>
      <c r="AT1091" t="s">
        <v>220</v>
      </c>
      <c r="AU1091">
        <v>20260910</v>
      </c>
      <c r="AV1091" t="s">
        <v>221</v>
      </c>
      <c r="AW1091" t="s">
        <v>545</v>
      </c>
      <c r="AX1091" t="s">
        <v>222</v>
      </c>
      <c r="BA1091" s="57">
        <v>46276.333333333336</v>
      </c>
      <c r="BB1091" t="s">
        <v>6953</v>
      </c>
      <c r="BC1091">
        <v>2026</v>
      </c>
      <c r="BD1091">
        <v>9</v>
      </c>
      <c r="BE1091">
        <v>10</v>
      </c>
      <c r="BF1091" s="6">
        <f t="shared" si="51"/>
        <v>46275</v>
      </c>
      <c r="BG1091">
        <f t="shared" si="52"/>
        <v>-1.3333333333357587</v>
      </c>
      <c r="BH1091" t="str">
        <f t="shared" si="53"/>
        <v>COMPLY</v>
      </c>
      <c r="BI1091" t="str">
        <f>VLOOKUP(H1091,Sheet2!$A$1:$B$270,2,FALSE)</f>
        <v>PASURUAN</v>
      </c>
    </row>
    <row r="1092" spans="1:61">
      <c r="A1092">
        <v>1091</v>
      </c>
      <c r="B1092">
        <v>1002568668</v>
      </c>
      <c r="C1092">
        <v>3</v>
      </c>
      <c r="D1092" t="s">
        <v>42</v>
      </c>
      <c r="E1092">
        <v>5</v>
      </c>
      <c r="F1092" t="s">
        <v>232</v>
      </c>
      <c r="G1092" t="s">
        <v>106</v>
      </c>
      <c r="H1092" t="s">
        <v>319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46268.339548611111</v>
      </c>
      <c r="P1092" s="57">
        <v>46269.702164351853</v>
      </c>
      <c r="Q1092">
        <v>69382711</v>
      </c>
      <c r="S1092">
        <v>152742207456</v>
      </c>
      <c r="T1092" t="s">
        <v>2603</v>
      </c>
      <c r="U1092" t="s">
        <v>2604</v>
      </c>
      <c r="V1092" t="s">
        <v>2605</v>
      </c>
      <c r="Z1092">
        <v>112.7169061678</v>
      </c>
      <c r="AA1092">
        <v>-7.5973796358475996</v>
      </c>
      <c r="AB1092" t="s">
        <v>2606</v>
      </c>
      <c r="AC1092" t="s">
        <v>236</v>
      </c>
      <c r="AL1092" t="s">
        <v>217</v>
      </c>
      <c r="AM1092" t="s">
        <v>2607</v>
      </c>
      <c r="AN1092" t="s">
        <v>6</v>
      </c>
      <c r="AO1092" s="57">
        <v>46090.340266203704</v>
      </c>
      <c r="AP1092" s="57">
        <v>46271.333333333336</v>
      </c>
      <c r="AR1092" t="s">
        <v>218</v>
      </c>
      <c r="AS1092" t="s">
        <v>1508</v>
      </c>
      <c r="AT1092" t="s">
        <v>230</v>
      </c>
      <c r="AU1092">
        <v>20260904</v>
      </c>
      <c r="AV1092" t="s">
        <v>221</v>
      </c>
      <c r="AW1092" t="s">
        <v>885</v>
      </c>
      <c r="AX1092" t="s">
        <v>222</v>
      </c>
      <c r="BA1092" s="57">
        <v>46271.333333333336</v>
      </c>
      <c r="BB1092" t="s">
        <v>2607</v>
      </c>
      <c r="BC1092">
        <v>2026</v>
      </c>
      <c r="BD1092">
        <v>9</v>
      </c>
      <c r="BE1092">
        <v>4</v>
      </c>
      <c r="BF1092" s="6">
        <f t="shared" si="51"/>
        <v>46269</v>
      </c>
      <c r="BG1092">
        <f t="shared" si="52"/>
        <v>-2.3333333333357587</v>
      </c>
      <c r="BH1092" t="str">
        <f t="shared" si="53"/>
        <v>COMPLY</v>
      </c>
      <c r="BI1092" t="str">
        <f>VLOOKUP(H1092,Sheet2!$A$1:$B$270,2,FALSE)</f>
        <v>PASURUAN</v>
      </c>
    </row>
    <row r="1093" spans="1:61">
      <c r="A1093">
        <v>1092</v>
      </c>
      <c r="B1093">
        <v>1002581812</v>
      </c>
      <c r="C1093">
        <v>3</v>
      </c>
      <c r="D1093" t="s">
        <v>42</v>
      </c>
      <c r="E1093">
        <v>5</v>
      </c>
      <c r="F1093" t="s">
        <v>232</v>
      </c>
      <c r="G1093" t="s">
        <v>106</v>
      </c>
      <c r="H1093" t="s">
        <v>319</v>
      </c>
      <c r="I1093" t="s">
        <v>212</v>
      </c>
      <c r="J1093" t="s">
        <v>213</v>
      </c>
      <c r="K1093" t="s">
        <v>149</v>
      </c>
      <c r="L1093" t="s">
        <v>214</v>
      </c>
      <c r="M1093" t="s">
        <v>7811</v>
      </c>
      <c r="N1093" t="s">
        <v>215</v>
      </c>
      <c r="O1093" s="57">
        <v>46276.364548611113</v>
      </c>
      <c r="P1093" s="57">
        <v>46281.396122685182</v>
      </c>
      <c r="Q1093">
        <v>69388063</v>
      </c>
      <c r="S1093">
        <v>152742207632</v>
      </c>
      <c r="T1093" t="s">
        <v>8692</v>
      </c>
      <c r="U1093" t="s">
        <v>8693</v>
      </c>
      <c r="V1093" t="s">
        <v>8694</v>
      </c>
      <c r="Z1093">
        <v>112.743433</v>
      </c>
      <c r="AA1093">
        <v>-7.5715349999999999</v>
      </c>
      <c r="AB1093" t="s">
        <v>8695</v>
      </c>
      <c r="AC1093" t="s">
        <v>236</v>
      </c>
      <c r="AL1093" t="s">
        <v>217</v>
      </c>
      <c r="AM1093" t="s">
        <v>8696</v>
      </c>
      <c r="AN1093" t="s">
        <v>6</v>
      </c>
      <c r="AO1093" s="57">
        <v>46335.371504629627</v>
      </c>
      <c r="AP1093" s="57">
        <v>46277.333333333336</v>
      </c>
      <c r="AQ1093" t="s">
        <v>2172</v>
      </c>
      <c r="AR1093" t="s">
        <v>12</v>
      </c>
      <c r="AS1093" t="s">
        <v>1508</v>
      </c>
      <c r="AT1093" t="s">
        <v>344</v>
      </c>
      <c r="AV1093" t="s">
        <v>8697</v>
      </c>
      <c r="AW1093" t="s">
        <v>1575</v>
      </c>
      <c r="AX1093" t="s">
        <v>222</v>
      </c>
      <c r="BA1093" s="57">
        <v>46277.333333333336</v>
      </c>
      <c r="BB1093" t="s">
        <v>8696</v>
      </c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str">
        <f>VLOOKUP(H1093,Sheet2!$A$1:$B$270,2,FALSE)</f>
        <v>PASURUAN</v>
      </c>
    </row>
    <row r="1094" spans="1:61">
      <c r="A1094">
        <v>1093</v>
      </c>
      <c r="B1094">
        <v>1002570967</v>
      </c>
      <c r="C1094">
        <v>3</v>
      </c>
      <c r="D1094" t="s">
        <v>42</v>
      </c>
      <c r="E1094">
        <v>5</v>
      </c>
      <c r="F1094" t="s">
        <v>232</v>
      </c>
      <c r="G1094" t="s">
        <v>106</v>
      </c>
      <c r="H1094" t="s">
        <v>290</v>
      </c>
      <c r="I1094" t="s">
        <v>212</v>
      </c>
      <c r="J1094" t="s">
        <v>213</v>
      </c>
      <c r="K1094" t="s">
        <v>149</v>
      </c>
      <c r="M1094" t="s">
        <v>76</v>
      </c>
      <c r="N1094" t="s">
        <v>215</v>
      </c>
      <c r="O1094" s="57">
        <v>46269.396932870368</v>
      </c>
      <c r="P1094" s="57">
        <v>46269.753148148149</v>
      </c>
      <c r="Q1094">
        <v>69383619</v>
      </c>
      <c r="S1094">
        <v>152743216145</v>
      </c>
      <c r="T1094" t="s">
        <v>4995</v>
      </c>
      <c r="U1094" t="s">
        <v>4996</v>
      </c>
      <c r="V1094" t="s">
        <v>5047</v>
      </c>
      <c r="Z1094">
        <v>112.69347984644899</v>
      </c>
      <c r="AA1094">
        <v>-7.5406457894254197</v>
      </c>
      <c r="AB1094" t="s">
        <v>4998</v>
      </c>
      <c r="AC1094" t="s">
        <v>229</v>
      </c>
      <c r="AL1094" t="s">
        <v>217</v>
      </c>
      <c r="AM1094" t="s">
        <v>4999</v>
      </c>
      <c r="AN1094" t="s">
        <v>6</v>
      </c>
      <c r="AO1094" s="57">
        <v>46121.402731481481</v>
      </c>
      <c r="AP1094" s="57">
        <v>46270.333333333336</v>
      </c>
      <c r="AR1094" t="s">
        <v>218</v>
      </c>
      <c r="AS1094" t="s">
        <v>1508</v>
      </c>
      <c r="AT1094" t="s">
        <v>230</v>
      </c>
      <c r="AU1094">
        <v>20260904</v>
      </c>
      <c r="AV1094" t="s">
        <v>221</v>
      </c>
      <c r="AW1094" t="s">
        <v>545</v>
      </c>
      <c r="AX1094" t="s">
        <v>222</v>
      </c>
      <c r="BA1094" s="57">
        <v>46270.333333333336</v>
      </c>
      <c r="BB1094" t="s">
        <v>4999</v>
      </c>
      <c r="BC1094">
        <v>2026</v>
      </c>
      <c r="BD1094">
        <v>9</v>
      </c>
      <c r="BE1094">
        <v>4</v>
      </c>
      <c r="BF1094" s="6">
        <f t="shared" si="51"/>
        <v>46269</v>
      </c>
      <c r="BG1094">
        <f t="shared" si="52"/>
        <v>-1.3333333333357587</v>
      </c>
      <c r="BH1094" t="str">
        <f t="shared" si="53"/>
        <v>COMPLY</v>
      </c>
      <c r="BI1094" t="str">
        <f>VLOOKUP(H1094,Sheet2!$A$1:$B$270,2,FALSE)</f>
        <v>PASURUAN</v>
      </c>
    </row>
    <row r="1095" spans="1:61">
      <c r="A1095">
        <v>1094</v>
      </c>
      <c r="B1095">
        <v>1002570976</v>
      </c>
      <c r="C1095">
        <v>3</v>
      </c>
      <c r="D1095" t="s">
        <v>42</v>
      </c>
      <c r="E1095">
        <v>5</v>
      </c>
      <c r="F1095" t="s">
        <v>232</v>
      </c>
      <c r="G1095" t="s">
        <v>106</v>
      </c>
      <c r="H1095" t="s">
        <v>290</v>
      </c>
      <c r="I1095" t="s">
        <v>212</v>
      </c>
      <c r="J1095" t="s">
        <v>213</v>
      </c>
      <c r="K1095" t="s">
        <v>149</v>
      </c>
      <c r="M1095" t="s">
        <v>76</v>
      </c>
      <c r="N1095" t="s">
        <v>215</v>
      </c>
      <c r="O1095" s="57">
        <v>46269.399340277778</v>
      </c>
      <c r="P1095" s="57">
        <v>46269.738576388889</v>
      </c>
      <c r="Q1095">
        <v>69383620</v>
      </c>
      <c r="S1095">
        <v>152743216146</v>
      </c>
      <c r="T1095" t="s">
        <v>4995</v>
      </c>
      <c r="U1095" t="s">
        <v>4996</v>
      </c>
      <c r="V1095" t="s">
        <v>5046</v>
      </c>
      <c r="Z1095">
        <v>112.69320890411601</v>
      </c>
      <c r="AA1095">
        <v>-7.5404557586026204</v>
      </c>
      <c r="AB1095" t="s">
        <v>4998</v>
      </c>
      <c r="AC1095" t="s">
        <v>229</v>
      </c>
      <c r="AL1095" t="s">
        <v>217</v>
      </c>
      <c r="AM1095" t="s">
        <v>4999</v>
      </c>
      <c r="AN1095" t="s">
        <v>6</v>
      </c>
      <c r="AO1095" s="57">
        <v>46121.402731481481</v>
      </c>
      <c r="AP1095" s="57">
        <v>46270.333333333336</v>
      </c>
      <c r="AR1095" t="s">
        <v>218</v>
      </c>
      <c r="AS1095" t="s">
        <v>1508</v>
      </c>
      <c r="AT1095" t="s">
        <v>230</v>
      </c>
      <c r="AU1095">
        <v>20260904</v>
      </c>
      <c r="AV1095" t="s">
        <v>221</v>
      </c>
      <c r="AW1095" t="s">
        <v>545</v>
      </c>
      <c r="AX1095" t="s">
        <v>222</v>
      </c>
      <c r="BA1095" s="57">
        <v>46270.333333333336</v>
      </c>
      <c r="BB1095" t="s">
        <v>4999</v>
      </c>
      <c r="BC1095">
        <v>2026</v>
      </c>
      <c r="BD1095">
        <v>9</v>
      </c>
      <c r="BE1095">
        <v>4</v>
      </c>
      <c r="BF1095" s="6">
        <f t="shared" si="51"/>
        <v>46269</v>
      </c>
      <c r="BG1095">
        <f t="shared" si="52"/>
        <v>-1.3333333333357587</v>
      </c>
      <c r="BH1095" t="str">
        <f t="shared" si="53"/>
        <v>COMPLY</v>
      </c>
      <c r="BI1095" t="str">
        <f>VLOOKUP(H1095,Sheet2!$A$1:$B$270,2,FALSE)</f>
        <v>PASURUAN</v>
      </c>
    </row>
    <row r="1096" spans="1:61">
      <c r="A1096">
        <v>1095</v>
      </c>
      <c r="B1096">
        <v>1002570952</v>
      </c>
      <c r="C1096">
        <v>3</v>
      </c>
      <c r="D1096" t="s">
        <v>42</v>
      </c>
      <c r="E1096">
        <v>5</v>
      </c>
      <c r="F1096" t="s">
        <v>232</v>
      </c>
      <c r="G1096" t="s">
        <v>106</v>
      </c>
      <c r="H1096" t="s">
        <v>290</v>
      </c>
      <c r="I1096" t="s">
        <v>212</v>
      </c>
      <c r="J1096" t="s">
        <v>213</v>
      </c>
      <c r="K1096" t="s">
        <v>149</v>
      </c>
      <c r="M1096" t="s">
        <v>76</v>
      </c>
      <c r="N1096" t="s">
        <v>215</v>
      </c>
      <c r="O1096" s="57">
        <v>46269.394201388888</v>
      </c>
      <c r="P1096" s="57">
        <v>46269.755810185183</v>
      </c>
      <c r="Q1096">
        <v>69383617</v>
      </c>
      <c r="S1096">
        <v>152743216147</v>
      </c>
      <c r="T1096" t="s">
        <v>4995</v>
      </c>
      <c r="U1096" t="s">
        <v>4996</v>
      </c>
      <c r="V1096" t="s">
        <v>4997</v>
      </c>
      <c r="Z1096">
        <v>112.693272932353</v>
      </c>
      <c r="AA1096">
        <v>-7.54056637366301</v>
      </c>
      <c r="AB1096" t="s">
        <v>4998</v>
      </c>
      <c r="AC1096" t="s">
        <v>229</v>
      </c>
      <c r="AL1096" t="s">
        <v>217</v>
      </c>
      <c r="AM1096" t="s">
        <v>4999</v>
      </c>
      <c r="AN1096" t="s">
        <v>6</v>
      </c>
      <c r="AO1096" s="57">
        <v>46121.402731481481</v>
      </c>
      <c r="AP1096" s="57">
        <v>46270.333333333336</v>
      </c>
      <c r="AR1096" t="s">
        <v>218</v>
      </c>
      <c r="AS1096" t="s">
        <v>1508</v>
      </c>
      <c r="AT1096" t="s">
        <v>230</v>
      </c>
      <c r="AU1096">
        <v>20260904</v>
      </c>
      <c r="AV1096" t="s">
        <v>221</v>
      </c>
      <c r="AW1096" t="s">
        <v>572</v>
      </c>
      <c r="AX1096" t="s">
        <v>222</v>
      </c>
      <c r="BA1096" s="57">
        <v>46270.333333333336</v>
      </c>
      <c r="BB1096" t="s">
        <v>4999</v>
      </c>
      <c r="BC1096">
        <v>2026</v>
      </c>
      <c r="BD1096">
        <v>9</v>
      </c>
      <c r="BE1096">
        <v>4</v>
      </c>
      <c r="BF1096" s="6">
        <f t="shared" si="51"/>
        <v>46269</v>
      </c>
      <c r="BG1096">
        <f t="shared" si="52"/>
        <v>-1.3333333333357587</v>
      </c>
      <c r="BH1096" t="str">
        <f t="shared" si="53"/>
        <v>COMPLY</v>
      </c>
      <c r="BI1096" t="str">
        <f>VLOOKUP(H1096,Sheet2!$A$1:$B$270,2,FALSE)</f>
        <v>PASURUAN</v>
      </c>
    </row>
    <row r="1097" spans="1:61">
      <c r="A1097">
        <v>1096</v>
      </c>
      <c r="B1097">
        <v>1002586901</v>
      </c>
      <c r="C1097">
        <v>3</v>
      </c>
      <c r="D1097" t="s">
        <v>42</v>
      </c>
      <c r="E1097">
        <v>5</v>
      </c>
      <c r="F1097" t="s">
        <v>232</v>
      </c>
      <c r="G1097" t="s">
        <v>106</v>
      </c>
      <c r="H1097" t="s">
        <v>290</v>
      </c>
      <c r="I1097" t="s">
        <v>212</v>
      </c>
      <c r="J1097" t="s">
        <v>213</v>
      </c>
      <c r="K1097" t="s">
        <v>149</v>
      </c>
      <c r="M1097" t="s">
        <v>256</v>
      </c>
      <c r="N1097" t="s">
        <v>215</v>
      </c>
      <c r="O1097" s="57">
        <v>46279.620578703703</v>
      </c>
      <c r="P1097" s="57">
        <v>46281.457777777781</v>
      </c>
      <c r="Q1097">
        <v>69389978</v>
      </c>
      <c r="S1097">
        <v>152743216119</v>
      </c>
      <c r="T1097" t="s">
        <v>8698</v>
      </c>
      <c r="U1097" t="s">
        <v>8699</v>
      </c>
      <c r="V1097" t="s">
        <v>8700</v>
      </c>
      <c r="Z1097">
        <v>112.7173105</v>
      </c>
      <c r="AA1097">
        <v>-7.5547560999999996</v>
      </c>
      <c r="AB1097" t="s">
        <v>8701</v>
      </c>
      <c r="AC1097" t="s">
        <v>229</v>
      </c>
      <c r="AL1097" t="s">
        <v>217</v>
      </c>
      <c r="AM1097" t="s">
        <v>8702</v>
      </c>
      <c r="AN1097" t="s">
        <v>6</v>
      </c>
      <c r="AO1097" t="s">
        <v>7152</v>
      </c>
      <c r="AP1097" s="57">
        <v>46280.625</v>
      </c>
      <c r="AQ1097" t="s">
        <v>2172</v>
      </c>
      <c r="AR1097" t="s">
        <v>257</v>
      </c>
      <c r="AS1097" t="s">
        <v>1508</v>
      </c>
      <c r="AT1097" t="s">
        <v>230</v>
      </c>
      <c r="AV1097" t="s">
        <v>258</v>
      </c>
      <c r="AW1097" t="s">
        <v>545</v>
      </c>
      <c r="AX1097" t="s">
        <v>222</v>
      </c>
      <c r="BA1097" s="57">
        <v>46280.625</v>
      </c>
      <c r="BB1097" t="s">
        <v>8702</v>
      </c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str">
        <f>VLOOKUP(H1097,Sheet2!$A$1:$B$270,2,FALSE)</f>
        <v>PASURUAN</v>
      </c>
    </row>
    <row r="1098" spans="1:61">
      <c r="A1098">
        <v>1097</v>
      </c>
      <c r="B1098">
        <v>1002568895</v>
      </c>
      <c r="C1098">
        <v>3</v>
      </c>
      <c r="D1098" t="s">
        <v>42</v>
      </c>
      <c r="E1098">
        <v>5</v>
      </c>
      <c r="F1098" t="s">
        <v>232</v>
      </c>
      <c r="G1098" t="s">
        <v>106</v>
      </c>
      <c r="H1098" t="s">
        <v>290</v>
      </c>
      <c r="I1098" t="s">
        <v>212</v>
      </c>
      <c r="J1098" t="s">
        <v>213</v>
      </c>
      <c r="K1098" t="s">
        <v>149</v>
      </c>
      <c r="M1098" t="s">
        <v>235</v>
      </c>
      <c r="N1098" t="s">
        <v>215</v>
      </c>
      <c r="O1098" s="57">
        <v>46268.389826388891</v>
      </c>
      <c r="P1098" s="57">
        <v>46268.801435185182</v>
      </c>
      <c r="Q1098">
        <v>69382783</v>
      </c>
      <c r="S1098">
        <v>152743216138</v>
      </c>
      <c r="T1098" t="s">
        <v>2192</v>
      </c>
      <c r="U1098" t="s">
        <v>2193</v>
      </c>
      <c r="Z1098">
        <v>112.69097189999999</v>
      </c>
      <c r="AA1098">
        <v>-7.5412992000000001</v>
      </c>
      <c r="AB1098" t="s">
        <v>2194</v>
      </c>
      <c r="AC1098" t="s">
        <v>229</v>
      </c>
      <c r="AO1098" s="57">
        <v>46090.392812500002</v>
      </c>
      <c r="AR1098" t="s">
        <v>306</v>
      </c>
      <c r="AS1098" t="s">
        <v>1508</v>
      </c>
      <c r="AT1098" t="s">
        <v>230</v>
      </c>
      <c r="AV1098" t="s">
        <v>2195</v>
      </c>
      <c r="AW1098" t="s">
        <v>545</v>
      </c>
      <c r="AX1098" t="s">
        <v>222</v>
      </c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str">
        <f>VLOOKUP(H1098,Sheet2!$A$1:$B$270,2,FALSE)</f>
        <v>PASURUAN</v>
      </c>
    </row>
    <row r="1099" spans="1:61">
      <c r="A1099">
        <v>1098</v>
      </c>
      <c r="B1099">
        <v>1002568907</v>
      </c>
      <c r="C1099">
        <v>3</v>
      </c>
      <c r="D1099" t="s">
        <v>42</v>
      </c>
      <c r="E1099">
        <v>5</v>
      </c>
      <c r="F1099" t="s">
        <v>232</v>
      </c>
      <c r="G1099" t="s">
        <v>106</v>
      </c>
      <c r="H1099" t="s">
        <v>290</v>
      </c>
      <c r="I1099" t="s">
        <v>212</v>
      </c>
      <c r="J1099" t="s">
        <v>213</v>
      </c>
      <c r="K1099" t="s">
        <v>149</v>
      </c>
      <c r="M1099" t="s">
        <v>235</v>
      </c>
      <c r="N1099" t="s">
        <v>215</v>
      </c>
      <c r="O1099" s="57">
        <v>46268.391979166663</v>
      </c>
      <c r="P1099" s="57">
        <v>46268.801412037035</v>
      </c>
      <c r="Q1099">
        <v>69382810</v>
      </c>
      <c r="S1099">
        <v>152743216139</v>
      </c>
      <c r="T1099" t="s">
        <v>2192</v>
      </c>
      <c r="U1099" t="s">
        <v>2196</v>
      </c>
      <c r="Z1099">
        <v>112.69097189999999</v>
      </c>
      <c r="AA1099">
        <v>-7.5412992000000001</v>
      </c>
      <c r="AB1099" t="s">
        <v>2197</v>
      </c>
      <c r="AC1099" t="s">
        <v>229</v>
      </c>
      <c r="AO1099" s="57">
        <v>46090.392812500002</v>
      </c>
      <c r="AR1099" t="s">
        <v>306</v>
      </c>
      <c r="AS1099" t="s">
        <v>1508</v>
      </c>
      <c r="AT1099" t="s">
        <v>230</v>
      </c>
      <c r="AV1099" t="s">
        <v>2195</v>
      </c>
      <c r="AW1099" t="s">
        <v>545</v>
      </c>
      <c r="AX1099" t="s">
        <v>222</v>
      </c>
      <c r="AZ1099" t="s">
        <v>2195</v>
      </c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str">
        <f>VLOOKUP(H1099,Sheet2!$A$1:$B$270,2,FALSE)</f>
        <v>PASURUAN</v>
      </c>
    </row>
    <row r="1100" spans="1:61">
      <c r="A1100">
        <v>1099</v>
      </c>
      <c r="B1100">
        <v>1002568878</v>
      </c>
      <c r="C1100">
        <v>3</v>
      </c>
      <c r="D1100" t="s">
        <v>42</v>
      </c>
      <c r="E1100">
        <v>5</v>
      </c>
      <c r="F1100" t="s">
        <v>232</v>
      </c>
      <c r="G1100" t="s">
        <v>106</v>
      </c>
      <c r="H1100" t="s">
        <v>290</v>
      </c>
      <c r="I1100" t="s">
        <v>212</v>
      </c>
      <c r="J1100" t="s">
        <v>213</v>
      </c>
      <c r="K1100" t="s">
        <v>149</v>
      </c>
      <c r="M1100" t="s">
        <v>235</v>
      </c>
      <c r="N1100" t="s">
        <v>215</v>
      </c>
      <c r="O1100" s="57">
        <v>46268.386874999997</v>
      </c>
      <c r="P1100" s="57">
        <v>46268.800555555557</v>
      </c>
      <c r="Q1100">
        <v>69382789</v>
      </c>
      <c r="S1100">
        <v>152743216268</v>
      </c>
      <c r="T1100" t="s">
        <v>2192</v>
      </c>
      <c r="U1100" t="s">
        <v>2193</v>
      </c>
      <c r="Z1100">
        <v>112.69097189999999</v>
      </c>
      <c r="AA1100">
        <v>-7.5412992000000001</v>
      </c>
      <c r="AB1100" t="s">
        <v>2194</v>
      </c>
      <c r="AC1100" t="s">
        <v>229</v>
      </c>
      <c r="AO1100" s="57">
        <v>46090.392812500002</v>
      </c>
      <c r="AR1100" t="s">
        <v>306</v>
      </c>
      <c r="AS1100" t="s">
        <v>1508</v>
      </c>
      <c r="AT1100" t="s">
        <v>230</v>
      </c>
      <c r="AV1100" t="s">
        <v>2195</v>
      </c>
      <c r="AW1100" t="s">
        <v>546</v>
      </c>
      <c r="AX1100" t="s">
        <v>222</v>
      </c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str">
        <f>VLOOKUP(H1100,Sheet2!$A$1:$B$270,2,FALSE)</f>
        <v>PASURUAN</v>
      </c>
    </row>
    <row r="1101" spans="1:61">
      <c r="A1101">
        <v>1100</v>
      </c>
      <c r="B1101">
        <v>1002567684</v>
      </c>
      <c r="C1101">
        <v>3</v>
      </c>
      <c r="D1101" t="s">
        <v>42</v>
      </c>
      <c r="E1101">
        <v>5</v>
      </c>
      <c r="F1101" t="s">
        <v>106</v>
      </c>
      <c r="G1101" t="s">
        <v>106</v>
      </c>
      <c r="H1101" t="s">
        <v>365</v>
      </c>
      <c r="I1101" t="s">
        <v>212</v>
      </c>
      <c r="J1101" t="s">
        <v>213</v>
      </c>
      <c r="K1101" t="s">
        <v>149</v>
      </c>
      <c r="M1101" t="s">
        <v>76</v>
      </c>
      <c r="N1101" t="s">
        <v>215</v>
      </c>
      <c r="O1101" s="57">
        <v>46267.573125000003</v>
      </c>
      <c r="P1101" s="57">
        <v>46268.630555555559</v>
      </c>
      <c r="Q1101">
        <v>69382355</v>
      </c>
      <c r="S1101">
        <v>152731204219</v>
      </c>
      <c r="T1101" t="s">
        <v>1618</v>
      </c>
      <c r="U1101" t="s">
        <v>1619</v>
      </c>
      <c r="V1101" t="s">
        <v>1620</v>
      </c>
      <c r="Z1101">
        <v>112.9810363</v>
      </c>
      <c r="AA1101">
        <v>-7.8022390000000001</v>
      </c>
      <c r="AB1101" t="s">
        <v>1621</v>
      </c>
      <c r="AC1101" t="s">
        <v>229</v>
      </c>
      <c r="AL1101" t="s">
        <v>217</v>
      </c>
      <c r="AM1101" t="s">
        <v>1622</v>
      </c>
      <c r="AN1101" t="s">
        <v>6</v>
      </c>
      <c r="AO1101" s="57">
        <v>46062.579953703702</v>
      </c>
      <c r="AP1101" s="57">
        <v>46270.333333333336</v>
      </c>
      <c r="AR1101" t="s">
        <v>218</v>
      </c>
      <c r="AS1101" t="s">
        <v>219</v>
      </c>
      <c r="AT1101" t="s">
        <v>230</v>
      </c>
      <c r="AU1101">
        <v>20260903</v>
      </c>
      <c r="AV1101" t="s">
        <v>221</v>
      </c>
      <c r="AW1101" t="s">
        <v>545</v>
      </c>
      <c r="AX1101" t="s">
        <v>222</v>
      </c>
      <c r="BA1101" s="57">
        <v>46270.333333333336</v>
      </c>
      <c r="BB1101" t="s">
        <v>1622</v>
      </c>
      <c r="BC1101">
        <v>2026</v>
      </c>
      <c r="BD1101">
        <v>9</v>
      </c>
      <c r="BE1101">
        <v>3</v>
      </c>
      <c r="BF1101" s="6">
        <f t="shared" si="51"/>
        <v>46268</v>
      </c>
      <c r="BG1101">
        <f t="shared" si="52"/>
        <v>-2.3333333333357587</v>
      </c>
      <c r="BH1101" t="str">
        <f t="shared" si="53"/>
        <v>COMPLY</v>
      </c>
      <c r="BI1101" t="str">
        <f>VLOOKUP(H1101,Sheet2!$A$1:$B$270,2,FALSE)</f>
        <v>PASURUAN</v>
      </c>
    </row>
    <row r="1102" spans="1:61">
      <c r="A1102">
        <v>1101</v>
      </c>
      <c r="B1102">
        <v>1002583976</v>
      </c>
      <c r="C1102">
        <v>3</v>
      </c>
      <c r="D1102" t="s">
        <v>42</v>
      </c>
      <c r="E1102">
        <v>5</v>
      </c>
      <c r="F1102" t="s">
        <v>106</v>
      </c>
      <c r="G1102" t="s">
        <v>106</v>
      </c>
      <c r="H1102" t="s">
        <v>365</v>
      </c>
      <c r="I1102" t="s">
        <v>212</v>
      </c>
      <c r="J1102" t="s">
        <v>213</v>
      </c>
      <c r="K1102" t="s">
        <v>149</v>
      </c>
      <c r="M1102" t="s">
        <v>76</v>
      </c>
      <c r="N1102" t="s">
        <v>215</v>
      </c>
      <c r="O1102" s="57">
        <v>46277.500636574077</v>
      </c>
      <c r="P1102" s="57">
        <v>46278.368506944447</v>
      </c>
      <c r="Q1102">
        <v>69388943</v>
      </c>
      <c r="S1102">
        <v>152731203304</v>
      </c>
      <c r="T1102" t="s">
        <v>8703</v>
      </c>
      <c r="U1102" t="s">
        <v>8704</v>
      </c>
      <c r="V1102" t="s">
        <v>8705</v>
      </c>
      <c r="Z1102">
        <v>112.88256</v>
      </c>
      <c r="AA1102">
        <v>-7.7687317</v>
      </c>
      <c r="AB1102" t="s">
        <v>8706</v>
      </c>
      <c r="AC1102" t="s">
        <v>229</v>
      </c>
      <c r="AL1102" t="s">
        <v>217</v>
      </c>
      <c r="AM1102" t="s">
        <v>8707</v>
      </c>
      <c r="AN1102" t="s">
        <v>6</v>
      </c>
      <c r="AO1102" s="57">
        <v>46365.506828703707</v>
      </c>
      <c r="AP1102" s="57">
        <v>46278.458333333336</v>
      </c>
      <c r="AR1102" t="s">
        <v>218</v>
      </c>
      <c r="AS1102" t="s">
        <v>219</v>
      </c>
      <c r="AT1102" t="s">
        <v>230</v>
      </c>
      <c r="AU1102">
        <v>20260913</v>
      </c>
      <c r="AV1102" t="s">
        <v>221</v>
      </c>
      <c r="AW1102" t="s">
        <v>545</v>
      </c>
      <c r="AX1102" t="s">
        <v>222</v>
      </c>
      <c r="BA1102" s="57">
        <v>46278.458333333336</v>
      </c>
      <c r="BB1102" t="s">
        <v>8707</v>
      </c>
      <c r="BC1102">
        <v>2026</v>
      </c>
      <c r="BD1102">
        <v>9</v>
      </c>
      <c r="BE1102">
        <v>13</v>
      </c>
      <c r="BF1102" s="6">
        <f t="shared" si="51"/>
        <v>46278</v>
      </c>
      <c r="BG1102">
        <f t="shared" si="52"/>
        <v>-0.45833333333575865</v>
      </c>
      <c r="BH1102" t="str">
        <f t="shared" si="53"/>
        <v>COMPLY</v>
      </c>
      <c r="BI1102" t="str">
        <f>VLOOKUP(H1102,Sheet2!$A$1:$B$270,2,FALSE)</f>
        <v>PASURUAN</v>
      </c>
    </row>
    <row r="1103" spans="1:61">
      <c r="A1103">
        <v>1102</v>
      </c>
      <c r="B1103">
        <v>1002570963</v>
      </c>
      <c r="C1103">
        <v>3</v>
      </c>
      <c r="D1103" t="s">
        <v>42</v>
      </c>
      <c r="E1103">
        <v>5</v>
      </c>
      <c r="F1103" t="s">
        <v>232</v>
      </c>
      <c r="G1103" t="s">
        <v>106</v>
      </c>
      <c r="H1103" t="s">
        <v>441</v>
      </c>
      <c r="I1103" t="s">
        <v>212</v>
      </c>
      <c r="J1103" t="s">
        <v>213</v>
      </c>
      <c r="K1103" t="s">
        <v>149</v>
      </c>
      <c r="L1103" t="s">
        <v>214</v>
      </c>
      <c r="M1103" t="s">
        <v>76</v>
      </c>
      <c r="N1103" t="s">
        <v>215</v>
      </c>
      <c r="O1103" s="57">
        <v>46269.395787037036</v>
      </c>
      <c r="P1103" s="57">
        <v>46269.7500462963</v>
      </c>
      <c r="Q1103">
        <v>69383595</v>
      </c>
      <c r="S1103">
        <v>152741225112</v>
      </c>
      <c r="T1103" t="s">
        <v>5041</v>
      </c>
      <c r="U1103" t="s">
        <v>5042</v>
      </c>
      <c r="V1103" t="s">
        <v>5043</v>
      </c>
      <c r="Z1103">
        <v>112.6992726</v>
      </c>
      <c r="AA1103">
        <v>-7.6643049999999997</v>
      </c>
      <c r="AB1103" t="s">
        <v>5044</v>
      </c>
      <c r="AC1103" t="s">
        <v>236</v>
      </c>
      <c r="AL1103" t="s">
        <v>217</v>
      </c>
      <c r="AM1103" t="s">
        <v>5045</v>
      </c>
      <c r="AN1103" t="s">
        <v>6</v>
      </c>
      <c r="AO1103" s="57">
        <v>46121.402731481481</v>
      </c>
      <c r="AP1103" s="57">
        <v>46273.458333333336</v>
      </c>
      <c r="AR1103" t="s">
        <v>218</v>
      </c>
      <c r="AS1103" t="s">
        <v>1508</v>
      </c>
      <c r="AT1103" t="s">
        <v>230</v>
      </c>
      <c r="AU1103">
        <v>20260904</v>
      </c>
      <c r="AV1103" t="s">
        <v>221</v>
      </c>
      <c r="AW1103" t="s">
        <v>885</v>
      </c>
      <c r="AX1103" t="s">
        <v>222</v>
      </c>
      <c r="BA1103" s="57">
        <v>46273.458333333336</v>
      </c>
      <c r="BB1103" t="s">
        <v>5045</v>
      </c>
      <c r="BC1103">
        <v>2026</v>
      </c>
      <c r="BD1103">
        <v>9</v>
      </c>
      <c r="BE1103">
        <v>4</v>
      </c>
      <c r="BF1103" s="6">
        <f t="shared" si="51"/>
        <v>46269</v>
      </c>
      <c r="BG1103">
        <f t="shared" si="52"/>
        <v>-4.4583333333357587</v>
      </c>
      <c r="BH1103" t="str">
        <f t="shared" si="53"/>
        <v>COMPLY</v>
      </c>
      <c r="BI1103" t="str">
        <f>VLOOKUP(H1103,Sheet2!$A$1:$B$270,2,FALSE)</f>
        <v>PASURUAN</v>
      </c>
    </row>
    <row r="1104" spans="1:61">
      <c r="A1104">
        <v>1103</v>
      </c>
      <c r="B1104">
        <v>1002578560</v>
      </c>
      <c r="C1104">
        <v>3</v>
      </c>
      <c r="D1104" t="s">
        <v>42</v>
      </c>
      <c r="E1104">
        <v>5</v>
      </c>
      <c r="F1104" t="s">
        <v>232</v>
      </c>
      <c r="G1104" t="s">
        <v>106</v>
      </c>
      <c r="H1104" t="s">
        <v>441</v>
      </c>
      <c r="I1104" t="s">
        <v>212</v>
      </c>
      <c r="J1104" t="s">
        <v>213</v>
      </c>
      <c r="K1104" t="s">
        <v>149</v>
      </c>
      <c r="M1104" t="s">
        <v>2151</v>
      </c>
      <c r="N1104" t="s">
        <v>215</v>
      </c>
      <c r="O1104" s="57">
        <v>46274.494606481479</v>
      </c>
      <c r="P1104" s="57">
        <v>46281.410567129627</v>
      </c>
      <c r="Q1104">
        <v>69386800</v>
      </c>
      <c r="S1104">
        <v>152741225120</v>
      </c>
      <c r="T1104" t="s">
        <v>5876</v>
      </c>
      <c r="U1104" t="s">
        <v>5877</v>
      </c>
      <c r="V1104" t="s">
        <v>5878</v>
      </c>
      <c r="Z1104">
        <v>112.67473080000001</v>
      </c>
      <c r="AA1104">
        <v>-7.6496750999999996</v>
      </c>
      <c r="AB1104" t="s">
        <v>5879</v>
      </c>
      <c r="AC1104" t="s">
        <v>229</v>
      </c>
      <c r="AL1104" t="s">
        <v>217</v>
      </c>
      <c r="AM1104" t="s">
        <v>5880</v>
      </c>
      <c r="AN1104" t="s">
        <v>6</v>
      </c>
      <c r="AO1104" s="57">
        <v>46274.496493055558</v>
      </c>
      <c r="AP1104" s="57">
        <v>46277.333333333336</v>
      </c>
      <c r="AQ1104" t="s">
        <v>2152</v>
      </c>
      <c r="AR1104" t="s">
        <v>14</v>
      </c>
      <c r="AS1104" t="s">
        <v>1508</v>
      </c>
      <c r="AT1104" t="s">
        <v>230</v>
      </c>
      <c r="AV1104" t="s">
        <v>2153</v>
      </c>
      <c r="AW1104" t="s">
        <v>545</v>
      </c>
      <c r="AX1104" t="s">
        <v>222</v>
      </c>
      <c r="BA1104" s="57">
        <v>46277.333333333336</v>
      </c>
      <c r="BB1104" t="s">
        <v>5880</v>
      </c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str">
        <f>VLOOKUP(H1104,Sheet2!$A$1:$B$270,2,FALSE)</f>
        <v>PASURUAN</v>
      </c>
    </row>
    <row r="1105" spans="1:61">
      <c r="A1105">
        <v>1104</v>
      </c>
      <c r="B1105">
        <v>1002569992</v>
      </c>
      <c r="C1105">
        <v>3</v>
      </c>
      <c r="D1105" t="s">
        <v>42</v>
      </c>
      <c r="E1105">
        <v>5</v>
      </c>
      <c r="F1105" t="s">
        <v>232</v>
      </c>
      <c r="G1105" t="s">
        <v>106</v>
      </c>
      <c r="H1105" t="s">
        <v>441</v>
      </c>
      <c r="I1105" t="s">
        <v>212</v>
      </c>
      <c r="J1105" t="s">
        <v>213</v>
      </c>
      <c r="K1105" t="s">
        <v>149</v>
      </c>
      <c r="M1105" t="s">
        <v>2186</v>
      </c>
      <c r="N1105" t="s">
        <v>215</v>
      </c>
      <c r="O1105" s="57">
        <v>46268.604826388888</v>
      </c>
      <c r="P1105" s="57">
        <v>46274.45107638889</v>
      </c>
      <c r="Q1105">
        <v>69383251</v>
      </c>
      <c r="S1105">
        <v>152741225072</v>
      </c>
      <c r="T1105" t="s">
        <v>2269</v>
      </c>
      <c r="U1105" t="s">
        <v>2270</v>
      </c>
      <c r="V1105" t="s">
        <v>2271</v>
      </c>
      <c r="Z1105">
        <v>112.6797586</v>
      </c>
      <c r="AA1105">
        <v>-7.6133509999999998</v>
      </c>
      <c r="AB1105" t="s">
        <v>2272</v>
      </c>
      <c r="AC1105" t="s">
        <v>229</v>
      </c>
      <c r="AL1105" t="s">
        <v>217</v>
      </c>
      <c r="AM1105" t="s">
        <v>2273</v>
      </c>
      <c r="AN1105" t="s">
        <v>6</v>
      </c>
      <c r="AO1105" s="57">
        <v>46090.61109953704</v>
      </c>
      <c r="AP1105" s="57">
        <v>46273.458333333336</v>
      </c>
      <c r="AQ1105" t="s">
        <v>2152</v>
      </c>
      <c r="AR1105" t="s">
        <v>12</v>
      </c>
      <c r="AS1105" t="s">
        <v>1508</v>
      </c>
      <c r="AT1105" t="s">
        <v>230</v>
      </c>
      <c r="AV1105" t="s">
        <v>2187</v>
      </c>
      <c r="AW1105" t="s">
        <v>545</v>
      </c>
      <c r="AX1105" t="s">
        <v>222</v>
      </c>
      <c r="BA1105" s="57">
        <v>46273.458333333336</v>
      </c>
      <c r="BB1105" t="s">
        <v>2273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str">
        <f>VLOOKUP(H1105,Sheet2!$A$1:$B$270,2,FALSE)</f>
        <v>PASURUAN</v>
      </c>
    </row>
    <row r="1106" spans="1:61">
      <c r="A1106">
        <v>1105</v>
      </c>
      <c r="B1106">
        <v>1002568161</v>
      </c>
      <c r="C1106">
        <v>3</v>
      </c>
      <c r="D1106" t="s">
        <v>42</v>
      </c>
      <c r="E1106">
        <v>5</v>
      </c>
      <c r="F1106" t="s">
        <v>232</v>
      </c>
      <c r="G1106" t="s">
        <v>106</v>
      </c>
      <c r="H1106" t="s">
        <v>446</v>
      </c>
      <c r="I1106" t="s">
        <v>212</v>
      </c>
      <c r="J1106" t="s">
        <v>213</v>
      </c>
      <c r="K1106" t="s">
        <v>149</v>
      </c>
      <c r="M1106" t="s">
        <v>76</v>
      </c>
      <c r="N1106" t="s">
        <v>215</v>
      </c>
      <c r="O1106" s="57">
        <v>46267.653912037036</v>
      </c>
      <c r="P1106" s="57">
        <v>46268.872210648151</v>
      </c>
      <c r="Q1106">
        <v>69382472</v>
      </c>
      <c r="S1106">
        <v>152746208711</v>
      </c>
      <c r="T1106" t="s">
        <v>1525</v>
      </c>
      <c r="U1106" t="s">
        <v>1526</v>
      </c>
      <c r="V1106" t="s">
        <v>2888</v>
      </c>
      <c r="Z1106">
        <v>112.592053413391</v>
      </c>
      <c r="AA1106">
        <v>-7.6651713500788397</v>
      </c>
      <c r="AB1106" t="s">
        <v>1527</v>
      </c>
      <c r="AC1106" t="s">
        <v>229</v>
      </c>
      <c r="AL1106" t="s">
        <v>217</v>
      </c>
      <c r="AM1106" t="s">
        <v>2889</v>
      </c>
      <c r="AN1106" t="s">
        <v>6</v>
      </c>
      <c r="AO1106" s="57">
        <v>46062.663159722222</v>
      </c>
      <c r="AP1106" s="57">
        <v>46269.333333333336</v>
      </c>
      <c r="AR1106" t="s">
        <v>218</v>
      </c>
      <c r="AS1106" t="s">
        <v>1508</v>
      </c>
      <c r="AT1106" t="s">
        <v>230</v>
      </c>
      <c r="AU1106">
        <v>20260903</v>
      </c>
      <c r="AV1106" t="s">
        <v>221</v>
      </c>
      <c r="AW1106" t="s">
        <v>545</v>
      </c>
      <c r="AX1106" t="s">
        <v>222</v>
      </c>
      <c r="BA1106" s="57">
        <v>46269.333333333336</v>
      </c>
      <c r="BB1106" t="s">
        <v>2889</v>
      </c>
      <c r="BC1106">
        <v>2026</v>
      </c>
      <c r="BD1106">
        <v>9</v>
      </c>
      <c r="BE1106">
        <v>3</v>
      </c>
      <c r="BF1106" s="6">
        <f t="shared" si="51"/>
        <v>46268</v>
      </c>
      <c r="BG1106">
        <f t="shared" si="52"/>
        <v>-1.3333333333357587</v>
      </c>
      <c r="BH1106" t="str">
        <f t="shared" si="53"/>
        <v>COMPLY</v>
      </c>
      <c r="BI1106" t="str">
        <f>VLOOKUP(H1106,Sheet2!$A$1:$B$270,2,FALSE)</f>
        <v>PASURUAN</v>
      </c>
    </row>
    <row r="1107" spans="1:61">
      <c r="A1107">
        <v>1106</v>
      </c>
      <c r="B1107">
        <v>1002573565</v>
      </c>
      <c r="C1107">
        <v>3</v>
      </c>
      <c r="D1107" t="s">
        <v>42</v>
      </c>
      <c r="E1107">
        <v>5</v>
      </c>
      <c r="F1107" t="s">
        <v>232</v>
      </c>
      <c r="G1107" t="s">
        <v>106</v>
      </c>
      <c r="H1107" t="s">
        <v>446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46271.512453703705</v>
      </c>
      <c r="P1107" s="57">
        <v>46271.811180555553</v>
      </c>
      <c r="Q1107">
        <v>69384755</v>
      </c>
      <c r="S1107">
        <v>152746208679</v>
      </c>
      <c r="T1107" t="s">
        <v>4293</v>
      </c>
      <c r="U1107" t="s">
        <v>4294</v>
      </c>
      <c r="V1107" t="s">
        <v>4295</v>
      </c>
      <c r="Z1107">
        <v>112.5803701</v>
      </c>
      <c r="AA1107">
        <v>-7.6577358000000002</v>
      </c>
      <c r="AB1107" t="s">
        <v>4296</v>
      </c>
      <c r="AC1107" t="s">
        <v>236</v>
      </c>
      <c r="AL1107" t="s">
        <v>217</v>
      </c>
      <c r="AM1107" t="s">
        <v>4297</v>
      </c>
      <c r="AN1107" t="s">
        <v>6</v>
      </c>
      <c r="AO1107" s="57">
        <v>46182.51798611111</v>
      </c>
      <c r="AP1107" s="57">
        <v>46272.458333333336</v>
      </c>
      <c r="AR1107" t="s">
        <v>218</v>
      </c>
      <c r="AS1107" t="s">
        <v>1508</v>
      </c>
      <c r="AT1107" t="s">
        <v>220</v>
      </c>
      <c r="AU1107">
        <v>20260906</v>
      </c>
      <c r="AV1107" t="s">
        <v>221</v>
      </c>
      <c r="AW1107" t="s">
        <v>840</v>
      </c>
      <c r="AX1107" t="s">
        <v>222</v>
      </c>
      <c r="BA1107" s="57">
        <v>46272.458333333336</v>
      </c>
      <c r="BB1107" t="s">
        <v>4297</v>
      </c>
      <c r="BC1107">
        <v>2026</v>
      </c>
      <c r="BD1107">
        <v>9</v>
      </c>
      <c r="BE1107">
        <v>6</v>
      </c>
      <c r="BF1107" s="6">
        <f t="shared" si="51"/>
        <v>46271</v>
      </c>
      <c r="BG1107">
        <f t="shared" si="52"/>
        <v>-1.4583333333357587</v>
      </c>
      <c r="BH1107" t="str">
        <f t="shared" si="53"/>
        <v>COMPLY</v>
      </c>
      <c r="BI1107" t="str">
        <f>VLOOKUP(H1107,Sheet2!$A$1:$B$270,2,FALSE)</f>
        <v>PASURUAN</v>
      </c>
    </row>
    <row r="1108" spans="1:61">
      <c r="A1108">
        <v>1107</v>
      </c>
      <c r="B1108">
        <v>1002579173</v>
      </c>
      <c r="C1108">
        <v>3</v>
      </c>
      <c r="D1108" t="s">
        <v>42</v>
      </c>
      <c r="E1108">
        <v>5</v>
      </c>
      <c r="F1108" t="s">
        <v>232</v>
      </c>
      <c r="G1108" t="s">
        <v>106</v>
      </c>
      <c r="H1108" t="s">
        <v>414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46274.635381944441</v>
      </c>
      <c r="P1108" s="57">
        <v>46276.641655092593</v>
      </c>
      <c r="Q1108">
        <v>69387075</v>
      </c>
      <c r="S1108">
        <v>152740208084</v>
      </c>
      <c r="T1108" t="s">
        <v>5862</v>
      </c>
      <c r="U1108" t="s">
        <v>5863</v>
      </c>
      <c r="V1108" t="s">
        <v>5864</v>
      </c>
      <c r="Z1108">
        <v>112.80266880000001</v>
      </c>
      <c r="AA1108">
        <v>-7.7180628000000002</v>
      </c>
      <c r="AB1108" t="s">
        <v>5865</v>
      </c>
      <c r="AC1108" t="s">
        <v>236</v>
      </c>
      <c r="AL1108" t="s">
        <v>217</v>
      </c>
      <c r="AM1108" t="s">
        <v>5805</v>
      </c>
      <c r="AN1108" t="s">
        <v>6</v>
      </c>
      <c r="AO1108" s="57">
        <v>46274.643009259256</v>
      </c>
      <c r="AP1108" s="57">
        <v>46275.625</v>
      </c>
      <c r="AR1108" t="s">
        <v>218</v>
      </c>
      <c r="AS1108" t="s">
        <v>1508</v>
      </c>
      <c r="AT1108" t="s">
        <v>230</v>
      </c>
      <c r="AU1108">
        <v>20260911</v>
      </c>
      <c r="AV1108" t="s">
        <v>221</v>
      </c>
      <c r="AW1108" t="s">
        <v>885</v>
      </c>
      <c r="AX1108" t="s">
        <v>222</v>
      </c>
      <c r="BA1108" s="57">
        <v>46275.625</v>
      </c>
      <c r="BB1108" t="s">
        <v>5805</v>
      </c>
      <c r="BC1108">
        <v>2026</v>
      </c>
      <c r="BD1108">
        <v>9</v>
      </c>
      <c r="BE1108">
        <v>11</v>
      </c>
      <c r="BF1108" s="6">
        <f t="shared" si="51"/>
        <v>46276</v>
      </c>
      <c r="BG1108">
        <f t="shared" si="52"/>
        <v>0.375</v>
      </c>
      <c r="BH1108" t="str">
        <f t="shared" si="53"/>
        <v>COMPLY</v>
      </c>
      <c r="BI1108" t="str">
        <f>VLOOKUP(H1108,Sheet2!$A$1:$B$270,2,FALSE)</f>
        <v>PASURUAN</v>
      </c>
    </row>
    <row r="1109" spans="1:61">
      <c r="A1109">
        <v>1108</v>
      </c>
      <c r="B1109">
        <v>1002586963</v>
      </c>
      <c r="C1109">
        <v>3</v>
      </c>
      <c r="D1109" t="s">
        <v>42</v>
      </c>
      <c r="E1109">
        <v>5</v>
      </c>
      <c r="F1109" t="s">
        <v>232</v>
      </c>
      <c r="G1109" t="s">
        <v>106</v>
      </c>
      <c r="H1109" t="s">
        <v>414</v>
      </c>
      <c r="I1109" t="s">
        <v>212</v>
      </c>
      <c r="J1109" t="s">
        <v>213</v>
      </c>
      <c r="K1109" t="s">
        <v>149</v>
      </c>
      <c r="M1109" t="s">
        <v>239</v>
      </c>
      <c r="N1109" t="s">
        <v>215</v>
      </c>
      <c r="O1109" s="57">
        <v>46279.629317129627</v>
      </c>
      <c r="P1109" s="57">
        <v>46281.409745370373</v>
      </c>
      <c r="Q1109">
        <v>69390042</v>
      </c>
      <c r="S1109">
        <v>152740208013</v>
      </c>
      <c r="T1109" t="s">
        <v>8708</v>
      </c>
      <c r="U1109" t="s">
        <v>8709</v>
      </c>
      <c r="V1109" t="s">
        <v>8710</v>
      </c>
      <c r="Z1109">
        <v>112.8039021</v>
      </c>
      <c r="AA1109">
        <v>-7.7128543000000001</v>
      </c>
      <c r="AB1109" t="s">
        <v>8711</v>
      </c>
      <c r="AC1109" t="s">
        <v>229</v>
      </c>
      <c r="AL1109" t="s">
        <v>217</v>
      </c>
      <c r="AM1109" t="s">
        <v>8712</v>
      </c>
      <c r="AN1109" t="s">
        <v>6</v>
      </c>
      <c r="AO1109" t="s">
        <v>7157</v>
      </c>
      <c r="AP1109" s="57">
        <v>46282.333333333336</v>
      </c>
      <c r="AR1109" t="s">
        <v>240</v>
      </c>
      <c r="AS1109" t="s">
        <v>1508</v>
      </c>
      <c r="AT1109" t="s">
        <v>230</v>
      </c>
      <c r="AV1109" t="s">
        <v>239</v>
      </c>
      <c r="AW1109" t="s">
        <v>545</v>
      </c>
      <c r="AX1109" t="s">
        <v>222</v>
      </c>
      <c r="BA1109" s="57">
        <v>46282.333333333336</v>
      </c>
      <c r="BB1109" t="s">
        <v>8712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str">
        <f>VLOOKUP(H1109,Sheet2!$A$1:$B$270,2,FALSE)</f>
        <v>PASURUAN</v>
      </c>
    </row>
    <row r="1110" spans="1:61">
      <c r="A1110">
        <v>1109</v>
      </c>
      <c r="B1110">
        <v>1002590147</v>
      </c>
      <c r="C1110">
        <v>3</v>
      </c>
      <c r="D1110" t="s">
        <v>42</v>
      </c>
      <c r="E1110">
        <v>5</v>
      </c>
      <c r="F1110" t="s">
        <v>232</v>
      </c>
      <c r="G1110" t="s">
        <v>106</v>
      </c>
      <c r="H1110" t="s">
        <v>414</v>
      </c>
      <c r="I1110" t="s">
        <v>212</v>
      </c>
      <c r="J1110" t="s">
        <v>213</v>
      </c>
      <c r="K1110" t="s">
        <v>149</v>
      </c>
      <c r="L1110" t="s">
        <v>214</v>
      </c>
      <c r="M1110" t="s">
        <v>239</v>
      </c>
      <c r="N1110" t="s">
        <v>215</v>
      </c>
      <c r="O1110" s="57">
        <v>46280.779097222221</v>
      </c>
      <c r="P1110" s="57">
        <v>46280.780624999999</v>
      </c>
      <c r="Q1110">
        <v>69391089</v>
      </c>
      <c r="S1110">
        <v>152740208016</v>
      </c>
      <c r="T1110" t="s">
        <v>8713</v>
      </c>
      <c r="U1110" t="s">
        <v>8714</v>
      </c>
      <c r="V1110" t="s">
        <v>8715</v>
      </c>
      <c r="Z1110">
        <v>112.74439316242901</v>
      </c>
      <c r="AA1110">
        <v>-7.6884200317514502</v>
      </c>
      <c r="AB1110" t="s">
        <v>8716</v>
      </c>
      <c r="AC1110" t="s">
        <v>216</v>
      </c>
      <c r="AL1110" t="s">
        <v>217</v>
      </c>
      <c r="AM1110" t="s">
        <v>8717</v>
      </c>
      <c r="AN1110" t="s">
        <v>6</v>
      </c>
      <c r="AO1110" t="s">
        <v>7167</v>
      </c>
      <c r="AP1110" s="57">
        <v>46281.625</v>
      </c>
      <c r="AR1110" t="s">
        <v>240</v>
      </c>
      <c r="AS1110" t="s">
        <v>1508</v>
      </c>
      <c r="AT1110" t="s">
        <v>230</v>
      </c>
      <c r="AV1110" t="s">
        <v>239</v>
      </c>
      <c r="AW1110" t="s">
        <v>7087</v>
      </c>
      <c r="AX1110" t="s">
        <v>222</v>
      </c>
      <c r="BA1110" s="57">
        <v>46281.625</v>
      </c>
      <c r="BB1110" t="s">
        <v>8717</v>
      </c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str">
        <f>VLOOKUP(H1110,Sheet2!$A$1:$B$270,2,FALSE)</f>
        <v>PASURUAN</v>
      </c>
    </row>
    <row r="1111" spans="1:61">
      <c r="A1111">
        <v>1110</v>
      </c>
      <c r="B1111">
        <v>1002566939</v>
      </c>
      <c r="C1111">
        <v>3</v>
      </c>
      <c r="D1111" t="s">
        <v>42</v>
      </c>
      <c r="E1111">
        <v>5</v>
      </c>
      <c r="F1111" t="s">
        <v>232</v>
      </c>
      <c r="G1111" t="s">
        <v>106</v>
      </c>
      <c r="H1111" t="s">
        <v>414</v>
      </c>
      <c r="I1111" t="s">
        <v>212</v>
      </c>
      <c r="J1111" t="s">
        <v>213</v>
      </c>
      <c r="K1111" t="s">
        <v>149</v>
      </c>
      <c r="M1111" t="s">
        <v>235</v>
      </c>
      <c r="N1111" t="s">
        <v>215</v>
      </c>
      <c r="O1111" s="57">
        <v>46267.410821759258</v>
      </c>
      <c r="P1111" s="57">
        <v>46267.738993055558</v>
      </c>
      <c r="Q1111">
        <v>69382069</v>
      </c>
      <c r="S1111">
        <v>152740208101</v>
      </c>
      <c r="T1111" t="s">
        <v>1505</v>
      </c>
      <c r="U1111" t="s">
        <v>1506</v>
      </c>
      <c r="Z1111">
        <v>112.8256774</v>
      </c>
      <c r="AA1111">
        <v>-7.7647108999999999</v>
      </c>
      <c r="AB1111" t="s">
        <v>1507</v>
      </c>
      <c r="AC1111" t="s">
        <v>229</v>
      </c>
      <c r="AO1111" s="57">
        <v>46062.413263888891</v>
      </c>
      <c r="AR1111" t="s">
        <v>306</v>
      </c>
      <c r="AS1111" t="s">
        <v>1508</v>
      </c>
      <c r="AT1111" t="s">
        <v>230</v>
      </c>
      <c r="AV1111" t="s">
        <v>1509</v>
      </c>
      <c r="AW1111" t="s">
        <v>545</v>
      </c>
      <c r="AX1111" t="s">
        <v>222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str">
        <f>VLOOKUP(H1111,Sheet2!$A$1:$B$270,2,FALSE)</f>
        <v>PASURUAN</v>
      </c>
    </row>
    <row r="1112" spans="1:61">
      <c r="A1112">
        <v>1111</v>
      </c>
      <c r="B1112">
        <v>1002568806</v>
      </c>
      <c r="C1112">
        <v>3</v>
      </c>
      <c r="D1112" t="s">
        <v>42</v>
      </c>
      <c r="E1112">
        <v>5</v>
      </c>
      <c r="F1112" t="s">
        <v>106</v>
      </c>
      <c r="G1112" t="s">
        <v>106</v>
      </c>
      <c r="H1112" t="s">
        <v>337</v>
      </c>
      <c r="I1112" t="s">
        <v>212</v>
      </c>
      <c r="J1112" t="s">
        <v>213</v>
      </c>
      <c r="K1112" t="s">
        <v>149</v>
      </c>
      <c r="M1112" t="s">
        <v>76</v>
      </c>
      <c r="N1112" t="s">
        <v>215</v>
      </c>
      <c r="O1112" s="57">
        <v>46268.375474537039</v>
      </c>
      <c r="P1112" s="57">
        <v>46268.724930555552</v>
      </c>
      <c r="Q1112">
        <v>69382737</v>
      </c>
      <c r="S1112">
        <v>152729256790</v>
      </c>
      <c r="T1112" t="s">
        <v>2784</v>
      </c>
      <c r="U1112" t="s">
        <v>2785</v>
      </c>
      <c r="V1112" t="s">
        <v>2786</v>
      </c>
      <c r="Z1112">
        <v>112.9027985</v>
      </c>
      <c r="AA1112">
        <v>-7.6410157999999999</v>
      </c>
      <c r="AB1112" t="s">
        <v>2787</v>
      </c>
      <c r="AC1112" t="s">
        <v>229</v>
      </c>
      <c r="AL1112" t="s">
        <v>217</v>
      </c>
      <c r="AM1112" t="s">
        <v>2788</v>
      </c>
      <c r="AN1112" t="s">
        <v>6</v>
      </c>
      <c r="AO1112" s="57">
        <v>46090.382060185184</v>
      </c>
      <c r="AP1112" s="57">
        <v>46269.458333333336</v>
      </c>
      <c r="AR1112" t="s">
        <v>218</v>
      </c>
      <c r="AS1112" t="s">
        <v>106</v>
      </c>
      <c r="AT1112" t="s">
        <v>230</v>
      </c>
      <c r="AU1112">
        <v>20260903</v>
      </c>
      <c r="AV1112" t="s">
        <v>221</v>
      </c>
      <c r="AW1112" t="s">
        <v>545</v>
      </c>
      <c r="AX1112" t="s">
        <v>222</v>
      </c>
      <c r="BA1112" s="57">
        <v>46269.458333333336</v>
      </c>
      <c r="BB1112" t="s">
        <v>2788</v>
      </c>
      <c r="BC1112">
        <v>2026</v>
      </c>
      <c r="BD1112">
        <v>9</v>
      </c>
      <c r="BE1112">
        <v>3</v>
      </c>
      <c r="BF1112" s="6">
        <f t="shared" si="51"/>
        <v>46268</v>
      </c>
      <c r="BG1112">
        <f t="shared" si="52"/>
        <v>-1.4583333333357587</v>
      </c>
      <c r="BH1112" t="str">
        <f t="shared" si="53"/>
        <v>COMPLY</v>
      </c>
      <c r="BI1112" t="str">
        <f>VLOOKUP(H1112,Sheet2!$A$1:$B$270,2,FALSE)</f>
        <v>PASURUAN</v>
      </c>
    </row>
    <row r="1113" spans="1:61">
      <c r="A1113">
        <v>1112</v>
      </c>
      <c r="B1113">
        <v>1002570740</v>
      </c>
      <c r="C1113">
        <v>3</v>
      </c>
      <c r="D1113" t="s">
        <v>42</v>
      </c>
      <c r="E1113">
        <v>5</v>
      </c>
      <c r="F1113" t="s">
        <v>106</v>
      </c>
      <c r="G1113" t="s">
        <v>106</v>
      </c>
      <c r="H1113" t="s">
        <v>337</v>
      </c>
      <c r="I1113" t="s">
        <v>212</v>
      </c>
      <c r="J1113" t="s">
        <v>213</v>
      </c>
      <c r="K1113" t="s">
        <v>149</v>
      </c>
      <c r="M1113" t="s">
        <v>76</v>
      </c>
      <c r="N1113" t="s">
        <v>215</v>
      </c>
      <c r="O1113" s="57">
        <v>46269.006458333337</v>
      </c>
      <c r="P1113" s="57">
        <v>46270.625775462962</v>
      </c>
      <c r="Q1113">
        <v>69383529</v>
      </c>
      <c r="S1113">
        <v>152729256800</v>
      </c>
      <c r="T1113" t="s">
        <v>5009</v>
      </c>
      <c r="U1113" t="s">
        <v>5010</v>
      </c>
      <c r="V1113" t="s">
        <v>5011</v>
      </c>
      <c r="Z1113">
        <v>112.9111927</v>
      </c>
      <c r="AA1113">
        <v>-7.6426949000000004</v>
      </c>
      <c r="AB1113" t="s">
        <v>5012</v>
      </c>
      <c r="AC1113" t="s">
        <v>229</v>
      </c>
      <c r="AL1113" t="s">
        <v>217</v>
      </c>
      <c r="AM1113" t="s">
        <v>5013</v>
      </c>
      <c r="AN1113" t="s">
        <v>6</v>
      </c>
      <c r="AO1113" s="57">
        <v>46121.007245370369</v>
      </c>
      <c r="AP1113" s="57">
        <v>46270.333333333336</v>
      </c>
      <c r="AR1113" t="s">
        <v>218</v>
      </c>
      <c r="AS1113" t="s">
        <v>106</v>
      </c>
      <c r="AT1113" t="s">
        <v>220</v>
      </c>
      <c r="AU1113">
        <v>20260905</v>
      </c>
      <c r="AV1113" t="s">
        <v>221</v>
      </c>
      <c r="AW1113" t="s">
        <v>1668</v>
      </c>
      <c r="AX1113" t="s">
        <v>222</v>
      </c>
      <c r="BA1113" s="57">
        <v>46270.333333333336</v>
      </c>
      <c r="BB1113" t="s">
        <v>5013</v>
      </c>
      <c r="BC1113">
        <v>2026</v>
      </c>
      <c r="BD1113">
        <v>9</v>
      </c>
      <c r="BE1113">
        <v>5</v>
      </c>
      <c r="BF1113" s="6">
        <f t="shared" si="51"/>
        <v>46270</v>
      </c>
      <c r="BG1113">
        <f t="shared" si="52"/>
        <v>-0.33333333333575865</v>
      </c>
      <c r="BH1113" t="str">
        <f t="shared" si="53"/>
        <v>COMPLY</v>
      </c>
      <c r="BI1113" t="str">
        <f>VLOOKUP(H1113,Sheet2!$A$1:$B$270,2,FALSE)</f>
        <v>PASURUAN</v>
      </c>
    </row>
    <row r="1114" spans="1:61">
      <c r="A1114">
        <v>1113</v>
      </c>
      <c r="B1114">
        <v>1002570741</v>
      </c>
      <c r="C1114">
        <v>3</v>
      </c>
      <c r="D1114" t="s">
        <v>42</v>
      </c>
      <c r="E1114">
        <v>5</v>
      </c>
      <c r="F1114" t="s">
        <v>106</v>
      </c>
      <c r="G1114" t="s">
        <v>106</v>
      </c>
      <c r="H1114" t="s">
        <v>337</v>
      </c>
      <c r="I1114" t="s">
        <v>212</v>
      </c>
      <c r="J1114" t="s">
        <v>213</v>
      </c>
      <c r="K1114" t="s">
        <v>149</v>
      </c>
      <c r="M1114" t="s">
        <v>76</v>
      </c>
      <c r="N1114" t="s">
        <v>215</v>
      </c>
      <c r="O1114" s="57">
        <v>46269.009965277779</v>
      </c>
      <c r="P1114" s="57">
        <v>46269.874675925923</v>
      </c>
      <c r="Q1114">
        <v>69383530</v>
      </c>
      <c r="S1114">
        <v>152729256801</v>
      </c>
      <c r="T1114" t="s">
        <v>4889</v>
      </c>
      <c r="U1114" t="s">
        <v>4890</v>
      </c>
      <c r="V1114" t="s">
        <v>4891</v>
      </c>
      <c r="Z1114">
        <v>112.91010420000001</v>
      </c>
      <c r="AA1114">
        <v>-7.6393060999999998</v>
      </c>
      <c r="AB1114" t="s">
        <v>4892</v>
      </c>
      <c r="AC1114" t="s">
        <v>229</v>
      </c>
      <c r="AL1114" t="s">
        <v>217</v>
      </c>
      <c r="AM1114" t="s">
        <v>4893</v>
      </c>
      <c r="AN1114" t="s">
        <v>6</v>
      </c>
      <c r="AO1114" s="57">
        <v>46121.038773148146</v>
      </c>
      <c r="AP1114" s="57">
        <v>46270.625</v>
      </c>
      <c r="AR1114" t="s">
        <v>218</v>
      </c>
      <c r="AS1114" t="s">
        <v>106</v>
      </c>
      <c r="AT1114" t="s">
        <v>230</v>
      </c>
      <c r="AU1114">
        <v>20260904</v>
      </c>
      <c r="AV1114" t="s">
        <v>221</v>
      </c>
      <c r="AW1114" t="s">
        <v>545</v>
      </c>
      <c r="AX1114" t="s">
        <v>222</v>
      </c>
      <c r="BA1114" s="57">
        <v>46270.625</v>
      </c>
      <c r="BB1114" t="s">
        <v>4893</v>
      </c>
      <c r="BC1114">
        <v>2026</v>
      </c>
      <c r="BD1114">
        <v>9</v>
      </c>
      <c r="BE1114">
        <v>4</v>
      </c>
      <c r="BF1114" s="6">
        <f t="shared" si="51"/>
        <v>46269</v>
      </c>
      <c r="BG1114">
        <f t="shared" si="52"/>
        <v>-1.625</v>
      </c>
      <c r="BH1114" t="str">
        <f t="shared" si="53"/>
        <v>COMPLY</v>
      </c>
      <c r="BI1114" t="str">
        <f>VLOOKUP(H1114,Sheet2!$A$1:$B$270,2,FALSE)</f>
        <v>PASURUAN</v>
      </c>
    </row>
    <row r="1115" spans="1:61">
      <c r="A1115">
        <v>1114</v>
      </c>
      <c r="B1115">
        <v>1002578791</v>
      </c>
      <c r="C1115">
        <v>3</v>
      </c>
      <c r="D1115" t="s">
        <v>42</v>
      </c>
      <c r="E1115">
        <v>5</v>
      </c>
      <c r="F1115" t="s">
        <v>106</v>
      </c>
      <c r="G1115" t="s">
        <v>106</v>
      </c>
      <c r="H1115" t="s">
        <v>337</v>
      </c>
      <c r="I1115" t="s">
        <v>212</v>
      </c>
      <c r="J1115" t="s">
        <v>213</v>
      </c>
      <c r="K1115" t="s">
        <v>149</v>
      </c>
      <c r="M1115" t="s">
        <v>76</v>
      </c>
      <c r="N1115" t="s">
        <v>215</v>
      </c>
      <c r="O1115" s="57">
        <v>46274.568032407406</v>
      </c>
      <c r="P1115" s="57">
        <v>46274.707789351851</v>
      </c>
      <c r="Q1115">
        <v>69386927</v>
      </c>
      <c r="S1115">
        <v>152729256724</v>
      </c>
      <c r="T1115" t="s">
        <v>6338</v>
      </c>
      <c r="U1115" t="s">
        <v>6339</v>
      </c>
      <c r="V1115" t="s">
        <v>6340</v>
      </c>
      <c r="Z1115">
        <v>112.9030052</v>
      </c>
      <c r="AA1115">
        <v>-7.6431737999999996</v>
      </c>
      <c r="AB1115" t="s">
        <v>6341</v>
      </c>
      <c r="AC1115" t="s">
        <v>229</v>
      </c>
      <c r="AL1115" t="s">
        <v>217</v>
      </c>
      <c r="AM1115" t="s">
        <v>6342</v>
      </c>
      <c r="AN1115" t="s">
        <v>6</v>
      </c>
      <c r="AO1115" s="57">
        <v>46274.569328703707</v>
      </c>
      <c r="AP1115" s="57">
        <v>46275.625</v>
      </c>
      <c r="AR1115" t="s">
        <v>218</v>
      </c>
      <c r="AS1115" t="s">
        <v>106</v>
      </c>
      <c r="AT1115" t="s">
        <v>230</v>
      </c>
      <c r="AU1115">
        <v>20260909</v>
      </c>
      <c r="AV1115" t="s">
        <v>221</v>
      </c>
      <c r="AW1115" t="s">
        <v>545</v>
      </c>
      <c r="AX1115" t="s">
        <v>222</v>
      </c>
      <c r="BA1115" s="57">
        <v>46275.625</v>
      </c>
      <c r="BB1115" t="s">
        <v>6342</v>
      </c>
      <c r="BC1115">
        <v>2026</v>
      </c>
      <c r="BD1115">
        <v>9</v>
      </c>
      <c r="BE1115">
        <v>9</v>
      </c>
      <c r="BF1115" s="6">
        <f t="shared" si="51"/>
        <v>46274</v>
      </c>
      <c r="BG1115">
        <f t="shared" si="52"/>
        <v>-1.625</v>
      </c>
      <c r="BH1115" t="str">
        <f t="shared" si="53"/>
        <v>COMPLY</v>
      </c>
      <c r="BI1115" t="str">
        <f>VLOOKUP(H1115,Sheet2!$A$1:$B$270,2,FALSE)</f>
        <v>PASURUAN</v>
      </c>
    </row>
    <row r="1116" spans="1:61">
      <c r="A1116">
        <v>1115</v>
      </c>
      <c r="B1116">
        <v>1002587431</v>
      </c>
      <c r="C1116">
        <v>3</v>
      </c>
      <c r="D1116" t="s">
        <v>42</v>
      </c>
      <c r="E1116">
        <v>5</v>
      </c>
      <c r="F1116" t="s">
        <v>106</v>
      </c>
      <c r="G1116" t="s">
        <v>106</v>
      </c>
      <c r="H1116" t="s">
        <v>337</v>
      </c>
      <c r="I1116" t="s">
        <v>212</v>
      </c>
      <c r="J1116" t="s">
        <v>213</v>
      </c>
      <c r="K1116" t="s">
        <v>149</v>
      </c>
      <c r="M1116" t="s">
        <v>224</v>
      </c>
      <c r="N1116" t="s">
        <v>215</v>
      </c>
      <c r="O1116" s="57">
        <v>46279.699363425927</v>
      </c>
      <c r="P1116" s="57">
        <v>46280.640648148146</v>
      </c>
      <c r="Q1116">
        <v>69390156</v>
      </c>
      <c r="S1116">
        <v>152729256849</v>
      </c>
      <c r="T1116" t="s">
        <v>8718</v>
      </c>
      <c r="U1116" t="s">
        <v>8719</v>
      </c>
      <c r="V1116" t="s">
        <v>8720</v>
      </c>
      <c r="Z1116">
        <v>112.906878220542</v>
      </c>
      <c r="AA1116">
        <v>-7.6403857713377903</v>
      </c>
      <c r="AB1116" t="s">
        <v>8721</v>
      </c>
      <c r="AC1116" t="s">
        <v>285</v>
      </c>
      <c r="AL1116" t="s">
        <v>217</v>
      </c>
      <c r="AM1116" t="s">
        <v>8722</v>
      </c>
      <c r="AN1116" t="s">
        <v>6</v>
      </c>
      <c r="AO1116" t="s">
        <v>8723</v>
      </c>
      <c r="AP1116" s="57">
        <v>46280.625</v>
      </c>
      <c r="AR1116" t="s">
        <v>18</v>
      </c>
      <c r="AS1116" t="s">
        <v>106</v>
      </c>
      <c r="AT1116" t="s">
        <v>230</v>
      </c>
      <c r="AV1116" t="s">
        <v>226</v>
      </c>
      <c r="AW1116" t="s">
        <v>567</v>
      </c>
      <c r="AX1116" t="s">
        <v>222</v>
      </c>
      <c r="BA1116" s="57">
        <v>46280.625</v>
      </c>
      <c r="BB1116" t="s">
        <v>8722</v>
      </c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str">
        <f>VLOOKUP(H1116,Sheet2!$A$1:$B$270,2,FALSE)</f>
        <v>PASURUAN</v>
      </c>
    </row>
    <row r="1117" spans="1:61">
      <c r="A1117">
        <v>1116</v>
      </c>
      <c r="B1117">
        <v>1002588195</v>
      </c>
      <c r="C1117">
        <v>3</v>
      </c>
      <c r="D1117" t="s">
        <v>42</v>
      </c>
      <c r="E1117">
        <v>5</v>
      </c>
      <c r="F1117" t="s">
        <v>106</v>
      </c>
      <c r="G1117" t="s">
        <v>106</v>
      </c>
      <c r="H1117" t="s">
        <v>337</v>
      </c>
      <c r="I1117" t="s">
        <v>212</v>
      </c>
      <c r="J1117" t="s">
        <v>213</v>
      </c>
      <c r="K1117" t="s">
        <v>149</v>
      </c>
      <c r="M1117" t="s">
        <v>256</v>
      </c>
      <c r="N1117" t="s">
        <v>215</v>
      </c>
      <c r="O1117" s="57">
        <v>46280.415868055556</v>
      </c>
      <c r="P1117" s="57">
        <v>46281.460613425923</v>
      </c>
      <c r="Q1117">
        <v>69390416</v>
      </c>
      <c r="S1117">
        <v>152729256853</v>
      </c>
      <c r="T1117" t="s">
        <v>8724</v>
      </c>
      <c r="U1117" t="s">
        <v>8725</v>
      </c>
      <c r="V1117" t="s">
        <v>8726</v>
      </c>
      <c r="Z1117">
        <v>112.8631742</v>
      </c>
      <c r="AA1117">
        <v>-7.6525265999999998</v>
      </c>
      <c r="AB1117" t="s">
        <v>8727</v>
      </c>
      <c r="AC1117" t="s">
        <v>229</v>
      </c>
      <c r="AL1117" t="s">
        <v>217</v>
      </c>
      <c r="AM1117" t="s">
        <v>8728</v>
      </c>
      <c r="AN1117" t="s">
        <v>6</v>
      </c>
      <c r="AO1117" t="s">
        <v>7866</v>
      </c>
      <c r="AP1117" s="57">
        <v>46281.333333333336</v>
      </c>
      <c r="AR1117" t="s">
        <v>257</v>
      </c>
      <c r="AS1117" t="s">
        <v>106</v>
      </c>
      <c r="AT1117" t="s">
        <v>230</v>
      </c>
      <c r="AV1117" t="s">
        <v>258</v>
      </c>
      <c r="AW1117" t="s">
        <v>545</v>
      </c>
      <c r="AX1117" t="s">
        <v>222</v>
      </c>
      <c r="BA1117" s="57">
        <v>46281.333333333336</v>
      </c>
      <c r="BB1117" t="s">
        <v>8728</v>
      </c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str">
        <f>VLOOKUP(H1117,Sheet2!$A$1:$B$270,2,FALSE)</f>
        <v>PASURUAN</v>
      </c>
    </row>
    <row r="1118" spans="1:61">
      <c r="A1118">
        <v>1117</v>
      </c>
      <c r="B1118">
        <v>1002565843</v>
      </c>
      <c r="C1118">
        <v>3</v>
      </c>
      <c r="D1118" t="s">
        <v>42</v>
      </c>
      <c r="E1118">
        <v>5</v>
      </c>
      <c r="F1118" t="s">
        <v>232</v>
      </c>
      <c r="G1118" t="s">
        <v>101</v>
      </c>
      <c r="H1118" t="s">
        <v>233</v>
      </c>
      <c r="I1118" t="s">
        <v>212</v>
      </c>
      <c r="J1118" t="s">
        <v>213</v>
      </c>
      <c r="K1118" t="s">
        <v>149</v>
      </c>
      <c r="M1118" t="s">
        <v>76</v>
      </c>
      <c r="N1118" t="s">
        <v>215</v>
      </c>
      <c r="O1118" s="57">
        <v>46266.630925925929</v>
      </c>
      <c r="P1118" s="57">
        <v>46268.67046296296</v>
      </c>
      <c r="Q1118">
        <v>69381650</v>
      </c>
      <c r="S1118">
        <v>152327226522</v>
      </c>
      <c r="T1118" t="s">
        <v>1144</v>
      </c>
      <c r="U1118" t="s">
        <v>1145</v>
      </c>
      <c r="V1118" t="s">
        <v>1146</v>
      </c>
      <c r="Z1118">
        <v>112.6471193</v>
      </c>
      <c r="AA1118">
        <v>-7.4807923000000001</v>
      </c>
      <c r="AB1118" t="s">
        <v>1147</v>
      </c>
      <c r="AC1118" t="s">
        <v>229</v>
      </c>
      <c r="AL1118" t="s">
        <v>217</v>
      </c>
      <c r="AM1118" t="s">
        <v>1148</v>
      </c>
      <c r="AN1118" t="s">
        <v>6</v>
      </c>
      <c r="AO1118" s="57">
        <v>46031.631921296299</v>
      </c>
      <c r="AP1118" s="57">
        <v>46267.625</v>
      </c>
      <c r="AR1118" t="s">
        <v>218</v>
      </c>
      <c r="AS1118" t="s">
        <v>770</v>
      </c>
      <c r="AT1118" t="s">
        <v>220</v>
      </c>
      <c r="AU1118">
        <v>20260903</v>
      </c>
      <c r="AV1118" t="s">
        <v>221</v>
      </c>
      <c r="AW1118" t="s">
        <v>598</v>
      </c>
      <c r="AX1118" t="s">
        <v>222</v>
      </c>
      <c r="BA1118" s="57">
        <v>46267.625</v>
      </c>
      <c r="BB1118" t="s">
        <v>1148</v>
      </c>
      <c r="BC1118">
        <v>2026</v>
      </c>
      <c r="BD1118">
        <v>9</v>
      </c>
      <c r="BE1118">
        <v>3</v>
      </c>
      <c r="BF1118" s="6">
        <f t="shared" si="51"/>
        <v>46268</v>
      </c>
      <c r="BG1118">
        <f t="shared" si="52"/>
        <v>0.375</v>
      </c>
      <c r="BH1118" t="str">
        <f t="shared" si="53"/>
        <v>COMPLY</v>
      </c>
      <c r="BI1118" t="str">
        <f>VLOOKUP(H1118,Sheet2!$A$1:$B$270,2,FALSE)</f>
        <v>SIDOARJO</v>
      </c>
    </row>
    <row r="1119" spans="1:61">
      <c r="A1119">
        <v>1118</v>
      </c>
      <c r="B1119">
        <v>1002569123</v>
      </c>
      <c r="C1119">
        <v>3</v>
      </c>
      <c r="D1119" t="s">
        <v>42</v>
      </c>
      <c r="E1119">
        <v>5</v>
      </c>
      <c r="F1119" t="s">
        <v>232</v>
      </c>
      <c r="G1119" t="s">
        <v>101</v>
      </c>
      <c r="H1119" t="s">
        <v>233</v>
      </c>
      <c r="I1119" t="s">
        <v>212</v>
      </c>
      <c r="J1119" t="s">
        <v>213</v>
      </c>
      <c r="K1119" t="s">
        <v>149</v>
      </c>
      <c r="M1119" t="s">
        <v>76</v>
      </c>
      <c r="N1119" t="s">
        <v>215</v>
      </c>
      <c r="O1119" s="57">
        <v>46268.429305555554</v>
      </c>
      <c r="P1119" s="57">
        <v>46268.822905092595</v>
      </c>
      <c r="Q1119">
        <v>69382884</v>
      </c>
      <c r="S1119">
        <v>152327226538</v>
      </c>
      <c r="T1119" t="s">
        <v>2861</v>
      </c>
      <c r="U1119" t="s">
        <v>2862</v>
      </c>
      <c r="V1119" t="s">
        <v>2863</v>
      </c>
      <c r="Z1119">
        <v>112.6960146</v>
      </c>
      <c r="AA1119">
        <v>-7.5163735999999997</v>
      </c>
      <c r="AB1119" t="s">
        <v>2864</v>
      </c>
      <c r="AC1119" t="s">
        <v>229</v>
      </c>
      <c r="AL1119" t="s">
        <v>217</v>
      </c>
      <c r="AM1119" t="s">
        <v>2865</v>
      </c>
      <c r="AN1119" t="s">
        <v>6</v>
      </c>
      <c r="AO1119" s="57">
        <v>46090.434074074074</v>
      </c>
      <c r="AP1119" s="57">
        <v>46269.333333333336</v>
      </c>
      <c r="AR1119" t="s">
        <v>218</v>
      </c>
      <c r="AS1119" t="s">
        <v>770</v>
      </c>
      <c r="AT1119" t="s">
        <v>230</v>
      </c>
      <c r="AU1119">
        <v>20260903</v>
      </c>
      <c r="AV1119" t="s">
        <v>221</v>
      </c>
      <c r="AW1119" t="s">
        <v>546</v>
      </c>
      <c r="AX1119" t="s">
        <v>222</v>
      </c>
      <c r="BA1119" s="57">
        <v>46269.333333333336</v>
      </c>
      <c r="BB1119" t="s">
        <v>2865</v>
      </c>
      <c r="BC1119">
        <v>2026</v>
      </c>
      <c r="BD1119">
        <v>9</v>
      </c>
      <c r="BE1119">
        <v>3</v>
      </c>
      <c r="BF1119" s="6">
        <f t="shared" si="51"/>
        <v>46268</v>
      </c>
      <c r="BG1119">
        <f t="shared" si="52"/>
        <v>-1.3333333333357587</v>
      </c>
      <c r="BH1119" t="str">
        <f t="shared" si="53"/>
        <v>COMPLY</v>
      </c>
      <c r="BI1119" t="str">
        <f>VLOOKUP(H1119,Sheet2!$A$1:$B$270,2,FALSE)</f>
        <v>SIDOARJO</v>
      </c>
    </row>
    <row r="1120" spans="1:61">
      <c r="A1120">
        <v>1119</v>
      </c>
      <c r="B1120">
        <v>1002574609</v>
      </c>
      <c r="C1120">
        <v>3</v>
      </c>
      <c r="D1120" t="s">
        <v>42</v>
      </c>
      <c r="E1120">
        <v>5</v>
      </c>
      <c r="F1120" t="s">
        <v>232</v>
      </c>
      <c r="G1120" t="s">
        <v>101</v>
      </c>
      <c r="H1120" t="s">
        <v>233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46272.479120370372</v>
      </c>
      <c r="P1120" s="57">
        <v>46274.374837962961</v>
      </c>
      <c r="Q1120">
        <v>69385141</v>
      </c>
      <c r="S1120">
        <v>152327226572</v>
      </c>
      <c r="T1120" t="s">
        <v>4207</v>
      </c>
      <c r="U1120" t="s">
        <v>4208</v>
      </c>
      <c r="V1120" t="s">
        <v>4209</v>
      </c>
      <c r="Z1120">
        <v>112.625758051872</v>
      </c>
      <c r="AA1120">
        <v>-7.4897200812315798</v>
      </c>
      <c r="AB1120" t="s">
        <v>4210</v>
      </c>
      <c r="AC1120" t="s">
        <v>216</v>
      </c>
      <c r="AL1120" t="s">
        <v>217</v>
      </c>
      <c r="AM1120" t="s">
        <v>4211</v>
      </c>
      <c r="AN1120" t="s">
        <v>6</v>
      </c>
      <c r="AO1120" s="57">
        <v>46212.486145833333</v>
      </c>
      <c r="AP1120" s="57">
        <v>46273.333333333336</v>
      </c>
      <c r="AQ1120" t="s">
        <v>2155</v>
      </c>
      <c r="AR1120" t="s">
        <v>218</v>
      </c>
      <c r="AS1120" t="s">
        <v>770</v>
      </c>
      <c r="AT1120" t="s">
        <v>230</v>
      </c>
      <c r="AU1120">
        <v>20260909</v>
      </c>
      <c r="AV1120" t="s">
        <v>221</v>
      </c>
      <c r="AW1120" t="s">
        <v>883</v>
      </c>
      <c r="AX1120" t="s">
        <v>222</v>
      </c>
      <c r="BA1120" s="57">
        <v>46273.333333333336</v>
      </c>
      <c r="BB1120" t="s">
        <v>4211</v>
      </c>
      <c r="BC1120">
        <v>2026</v>
      </c>
      <c r="BD1120">
        <v>9</v>
      </c>
      <c r="BE1120">
        <v>9</v>
      </c>
      <c r="BF1120" s="6">
        <f t="shared" si="51"/>
        <v>46274</v>
      </c>
      <c r="BG1120">
        <f t="shared" si="52"/>
        <v>0.66666666666424135</v>
      </c>
      <c r="BH1120" t="str">
        <f t="shared" si="53"/>
        <v>COMPLY</v>
      </c>
      <c r="BI1120" t="str">
        <f>VLOOKUP(H1120,Sheet2!$A$1:$B$270,2,FALSE)</f>
        <v>SIDOARJO</v>
      </c>
    </row>
    <row r="1121" spans="1:61">
      <c r="A1121">
        <v>1120</v>
      </c>
      <c r="B1121">
        <v>1002585298</v>
      </c>
      <c r="C1121">
        <v>3</v>
      </c>
      <c r="D1121" t="s">
        <v>42</v>
      </c>
      <c r="E1121">
        <v>5</v>
      </c>
      <c r="F1121" t="s">
        <v>232</v>
      </c>
      <c r="G1121" t="s">
        <v>101</v>
      </c>
      <c r="H1121" t="s">
        <v>233</v>
      </c>
      <c r="I1121" t="s">
        <v>212</v>
      </c>
      <c r="J1121" t="s">
        <v>213</v>
      </c>
      <c r="K1121" t="s">
        <v>149</v>
      </c>
      <c r="L1121" t="s">
        <v>214</v>
      </c>
      <c r="M1121" t="s">
        <v>76</v>
      </c>
      <c r="N1121" t="s">
        <v>215</v>
      </c>
      <c r="O1121" s="57">
        <v>46279.356238425928</v>
      </c>
      <c r="P1121" s="57">
        <v>46281.420138888891</v>
      </c>
      <c r="Q1121">
        <v>69389482</v>
      </c>
      <c r="S1121">
        <v>152327226611</v>
      </c>
      <c r="T1121" t="s">
        <v>8729</v>
      </c>
      <c r="U1121" t="s">
        <v>8730</v>
      </c>
      <c r="V1121" t="s">
        <v>8731</v>
      </c>
      <c r="Z1121">
        <v>112.64921289999999</v>
      </c>
      <c r="AA1121">
        <v>-7.4742706883047196</v>
      </c>
      <c r="AB1121" t="s">
        <v>8732</v>
      </c>
      <c r="AC1121" t="s">
        <v>236</v>
      </c>
      <c r="AL1121" t="s">
        <v>217</v>
      </c>
      <c r="AM1121" t="s">
        <v>7408</v>
      </c>
      <c r="AN1121" t="s">
        <v>6</v>
      </c>
      <c r="AO1121" t="s">
        <v>7751</v>
      </c>
      <c r="AP1121" s="57">
        <v>46280.333333333336</v>
      </c>
      <c r="AR1121" t="s">
        <v>218</v>
      </c>
      <c r="AS1121" t="s">
        <v>770</v>
      </c>
      <c r="AT1121" t="s">
        <v>230</v>
      </c>
      <c r="AU1121">
        <v>20260916</v>
      </c>
      <c r="AV1121" t="s">
        <v>221</v>
      </c>
      <c r="AW1121" t="s">
        <v>7118</v>
      </c>
      <c r="AX1121" t="s">
        <v>222</v>
      </c>
      <c r="BA1121" s="57">
        <v>46280.333333333336</v>
      </c>
      <c r="BB1121" t="s">
        <v>7408</v>
      </c>
      <c r="BC1121">
        <v>2026</v>
      </c>
      <c r="BD1121">
        <v>9</v>
      </c>
      <c r="BE1121">
        <v>16</v>
      </c>
      <c r="BF1121" s="6">
        <f t="shared" si="51"/>
        <v>46281</v>
      </c>
      <c r="BG1121">
        <f t="shared" si="52"/>
        <v>0.66666666666424135</v>
      </c>
      <c r="BH1121" t="str">
        <f t="shared" si="53"/>
        <v>COMPLY</v>
      </c>
      <c r="BI1121" t="str">
        <f>VLOOKUP(H1121,Sheet2!$A$1:$B$270,2,FALSE)</f>
        <v>SIDOARJO</v>
      </c>
    </row>
    <row r="1122" spans="1:61">
      <c r="A1122">
        <v>1121</v>
      </c>
      <c r="B1122">
        <v>1002576799</v>
      </c>
      <c r="C1122">
        <v>3</v>
      </c>
      <c r="D1122" t="s">
        <v>42</v>
      </c>
      <c r="E1122">
        <v>5</v>
      </c>
      <c r="F1122" t="s">
        <v>232</v>
      </c>
      <c r="G1122" t="s">
        <v>101</v>
      </c>
      <c r="H1122" t="s">
        <v>233</v>
      </c>
      <c r="I1122" t="s">
        <v>212</v>
      </c>
      <c r="J1122" t="s">
        <v>213</v>
      </c>
      <c r="K1122" t="s">
        <v>149</v>
      </c>
      <c r="L1122" t="s">
        <v>1748</v>
      </c>
      <c r="M1122" t="s">
        <v>2151</v>
      </c>
      <c r="N1122" t="s">
        <v>215</v>
      </c>
      <c r="O1122" s="57">
        <v>46273.504120370373</v>
      </c>
      <c r="P1122" s="57">
        <v>46276.460868055554</v>
      </c>
      <c r="Q1122">
        <v>69385980</v>
      </c>
      <c r="R1122">
        <v>3135916007</v>
      </c>
      <c r="S1122">
        <v>152327226566</v>
      </c>
      <c r="T1122" t="s">
        <v>3379</v>
      </c>
      <c r="U1122" t="s">
        <v>3380</v>
      </c>
      <c r="V1122" t="s">
        <v>3381</v>
      </c>
      <c r="Z1122">
        <v>112.6482542</v>
      </c>
      <c r="AA1122">
        <v>-7.4448524999999997</v>
      </c>
      <c r="AB1122" t="s">
        <v>3382</v>
      </c>
      <c r="AC1122" t="s">
        <v>216</v>
      </c>
      <c r="AL1122" t="s">
        <v>217</v>
      </c>
      <c r="AM1122" t="s">
        <v>3383</v>
      </c>
      <c r="AN1122" t="s">
        <v>6</v>
      </c>
      <c r="AO1122" s="57">
        <v>46243.506851851853</v>
      </c>
      <c r="AP1122" s="57">
        <v>46274.458333333336</v>
      </c>
      <c r="AR1122" t="s">
        <v>14</v>
      </c>
      <c r="AS1122" t="s">
        <v>770</v>
      </c>
      <c r="AT1122" t="s">
        <v>230</v>
      </c>
      <c r="AV1122" t="s">
        <v>2153</v>
      </c>
      <c r="AW1122" t="s">
        <v>3384</v>
      </c>
      <c r="AX1122" t="s">
        <v>222</v>
      </c>
      <c r="BA1122" s="57">
        <v>46274.458333333336</v>
      </c>
      <c r="BB1122" t="s">
        <v>3383</v>
      </c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str">
        <f>VLOOKUP(H1122,Sheet2!$A$1:$B$270,2,FALSE)</f>
        <v>SIDOARJO</v>
      </c>
    </row>
    <row r="1123" spans="1:61">
      <c r="A1123">
        <v>1122</v>
      </c>
      <c r="B1123">
        <v>1002569340</v>
      </c>
      <c r="C1123">
        <v>3</v>
      </c>
      <c r="D1123" t="s">
        <v>42</v>
      </c>
      <c r="E1123">
        <v>5</v>
      </c>
      <c r="F1123" t="s">
        <v>232</v>
      </c>
      <c r="G1123" t="s">
        <v>101</v>
      </c>
      <c r="H1123" t="s">
        <v>233</v>
      </c>
      <c r="I1123" t="s">
        <v>212</v>
      </c>
      <c r="J1123" t="s">
        <v>213</v>
      </c>
      <c r="K1123" t="s">
        <v>149</v>
      </c>
      <c r="L1123" t="s">
        <v>214</v>
      </c>
      <c r="M1123" t="s">
        <v>280</v>
      </c>
      <c r="N1123" t="s">
        <v>215</v>
      </c>
      <c r="O1123" s="57">
        <v>46268.468715277777</v>
      </c>
      <c r="P1123" s="57">
        <v>46268.724849537037</v>
      </c>
      <c r="Q1123">
        <v>69382972</v>
      </c>
      <c r="S1123">
        <v>152327226545</v>
      </c>
      <c r="T1123" t="s">
        <v>2635</v>
      </c>
      <c r="U1123" t="s">
        <v>2636</v>
      </c>
      <c r="V1123" t="s">
        <v>2637</v>
      </c>
      <c r="Z1123">
        <v>112.6208906</v>
      </c>
      <c r="AA1123">
        <v>-7.4702374999999996</v>
      </c>
      <c r="AB1123" t="s">
        <v>2638</v>
      </c>
      <c r="AC1123" t="s">
        <v>2639</v>
      </c>
      <c r="AL1123" t="s">
        <v>217</v>
      </c>
      <c r="AM1123" t="s">
        <v>2640</v>
      </c>
      <c r="AN1123" t="s">
        <v>6</v>
      </c>
      <c r="AO1123" s="57">
        <v>46090.475925925923</v>
      </c>
      <c r="AP1123" s="57">
        <v>46269.333333333336</v>
      </c>
      <c r="AR1123" t="s">
        <v>240</v>
      </c>
      <c r="AS1123" t="s">
        <v>770</v>
      </c>
      <c r="AT1123" t="s">
        <v>230</v>
      </c>
      <c r="AV1123" t="s">
        <v>2641</v>
      </c>
      <c r="AW1123" t="s">
        <v>890</v>
      </c>
      <c r="AX1123" t="s">
        <v>222</v>
      </c>
      <c r="BA1123" s="57">
        <v>46269.333333333336</v>
      </c>
      <c r="BB1123" t="s">
        <v>2640</v>
      </c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str">
        <f>VLOOKUP(H1123,Sheet2!$A$1:$B$270,2,FALSE)</f>
        <v>SIDOARJO</v>
      </c>
    </row>
    <row r="1124" spans="1:61">
      <c r="A1124">
        <v>1123</v>
      </c>
      <c r="B1124">
        <v>1002573111</v>
      </c>
      <c r="C1124">
        <v>3</v>
      </c>
      <c r="D1124" t="s">
        <v>42</v>
      </c>
      <c r="E1124">
        <v>5</v>
      </c>
      <c r="F1124" t="s">
        <v>232</v>
      </c>
      <c r="G1124" t="s">
        <v>101</v>
      </c>
      <c r="H1124" t="s">
        <v>380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46270.572870370372</v>
      </c>
      <c r="P1124" s="57">
        <v>46272.539085648146</v>
      </c>
      <c r="Q1124">
        <v>69384494</v>
      </c>
      <c r="S1124">
        <v>152317261811</v>
      </c>
      <c r="T1124" t="s">
        <v>4551</v>
      </c>
      <c r="U1124" t="s">
        <v>4552</v>
      </c>
      <c r="V1124" t="s">
        <v>4553</v>
      </c>
      <c r="Z1124">
        <v>112.7461734</v>
      </c>
      <c r="AA1124">
        <v>-7.3990150000000003</v>
      </c>
      <c r="AB1124" t="s">
        <v>4554</v>
      </c>
      <c r="AC1124" t="s">
        <v>216</v>
      </c>
      <c r="AL1124" t="s">
        <v>217</v>
      </c>
      <c r="AM1124" t="s">
        <v>4555</v>
      </c>
      <c r="AN1124" t="s">
        <v>6</v>
      </c>
      <c r="AO1124" s="57">
        <v>46151.579918981479</v>
      </c>
      <c r="AP1124" s="57">
        <v>46272.458333333336</v>
      </c>
      <c r="AR1124" t="s">
        <v>218</v>
      </c>
      <c r="AS1124" t="s">
        <v>606</v>
      </c>
      <c r="AT1124" t="s">
        <v>344</v>
      </c>
      <c r="AU1124">
        <v>20260907</v>
      </c>
      <c r="AV1124" t="s">
        <v>221</v>
      </c>
      <c r="AW1124" t="s">
        <v>1182</v>
      </c>
      <c r="AX1124" t="s">
        <v>222</v>
      </c>
      <c r="BA1124" s="57">
        <v>46272.458333333336</v>
      </c>
      <c r="BB1124" t="s">
        <v>4555</v>
      </c>
      <c r="BC1124">
        <v>2026</v>
      </c>
      <c r="BD1124">
        <v>9</v>
      </c>
      <c r="BE1124">
        <v>7</v>
      </c>
      <c r="BF1124" s="6">
        <f t="shared" si="51"/>
        <v>46272</v>
      </c>
      <c r="BG1124">
        <f t="shared" si="52"/>
        <v>-0.45833333333575865</v>
      </c>
      <c r="BH1124" t="str">
        <f t="shared" si="53"/>
        <v>COMPLY</v>
      </c>
      <c r="BI1124" t="str">
        <f>VLOOKUP(H1124,Sheet2!$A$1:$B$270,2,FALSE)</f>
        <v>SIDOARJO</v>
      </c>
    </row>
    <row r="1125" spans="1:61">
      <c r="A1125">
        <v>1124</v>
      </c>
      <c r="B1125">
        <v>1002582209</v>
      </c>
      <c r="C1125">
        <v>3</v>
      </c>
      <c r="D1125" t="s">
        <v>42</v>
      </c>
      <c r="E1125">
        <v>5</v>
      </c>
      <c r="F1125" t="s">
        <v>232</v>
      </c>
      <c r="G1125" t="s">
        <v>101</v>
      </c>
      <c r="H1125" t="s">
        <v>380</v>
      </c>
      <c r="I1125" t="s">
        <v>212</v>
      </c>
      <c r="J1125" t="s">
        <v>213</v>
      </c>
      <c r="K1125" t="s">
        <v>149</v>
      </c>
      <c r="L1125" t="s">
        <v>1748</v>
      </c>
      <c r="M1125" t="s">
        <v>76</v>
      </c>
      <c r="N1125" t="s">
        <v>215</v>
      </c>
      <c r="O1125" s="57">
        <v>46276.441643518519</v>
      </c>
      <c r="P1125" s="57">
        <v>46277.623217592591</v>
      </c>
      <c r="Q1125">
        <v>69388212</v>
      </c>
      <c r="R1125">
        <v>3135910035</v>
      </c>
      <c r="S1125">
        <v>152317261880</v>
      </c>
      <c r="T1125" t="s">
        <v>8733</v>
      </c>
      <c r="U1125" t="s">
        <v>8734</v>
      </c>
      <c r="V1125" t="s">
        <v>8735</v>
      </c>
      <c r="Z1125">
        <v>112.7324574</v>
      </c>
      <c r="AA1125">
        <v>-7.3941518999999998</v>
      </c>
      <c r="AB1125" t="s">
        <v>8736</v>
      </c>
      <c r="AC1125" t="s">
        <v>216</v>
      </c>
      <c r="AL1125" t="s">
        <v>217</v>
      </c>
      <c r="AM1125" t="s">
        <v>8737</v>
      </c>
      <c r="AN1125" t="s">
        <v>6</v>
      </c>
      <c r="AO1125" s="57">
        <v>46335.444421296299</v>
      </c>
      <c r="AP1125" s="57">
        <v>46277.333333333336</v>
      </c>
      <c r="AR1125" t="s">
        <v>218</v>
      </c>
      <c r="AS1125" t="s">
        <v>606</v>
      </c>
      <c r="AT1125" t="s">
        <v>230</v>
      </c>
      <c r="AU1125">
        <v>20260912</v>
      </c>
      <c r="AV1125" t="s">
        <v>221</v>
      </c>
      <c r="AW1125" t="s">
        <v>3384</v>
      </c>
      <c r="AX1125" t="s">
        <v>222</v>
      </c>
      <c r="BA1125" s="57">
        <v>46277.333333333336</v>
      </c>
      <c r="BB1125" t="s">
        <v>8737</v>
      </c>
      <c r="BC1125">
        <v>2026</v>
      </c>
      <c r="BD1125">
        <v>9</v>
      </c>
      <c r="BE1125">
        <v>12</v>
      </c>
      <c r="BF1125" s="6">
        <f t="shared" si="51"/>
        <v>46277</v>
      </c>
      <c r="BG1125">
        <f t="shared" si="52"/>
        <v>-0.33333333333575865</v>
      </c>
      <c r="BH1125" t="str">
        <f t="shared" si="53"/>
        <v>COMPLY</v>
      </c>
      <c r="BI1125" t="str">
        <f>VLOOKUP(H1125,Sheet2!$A$1:$B$270,2,FALSE)</f>
        <v>SIDOARJO</v>
      </c>
    </row>
    <row r="1126" spans="1:61">
      <c r="A1126">
        <v>1125</v>
      </c>
      <c r="B1126">
        <v>1002586168</v>
      </c>
      <c r="C1126">
        <v>3</v>
      </c>
      <c r="D1126" t="s">
        <v>42</v>
      </c>
      <c r="E1126">
        <v>5</v>
      </c>
      <c r="F1126" t="s">
        <v>232</v>
      </c>
      <c r="G1126" t="s">
        <v>101</v>
      </c>
      <c r="H1126" t="s">
        <v>380</v>
      </c>
      <c r="I1126" t="s">
        <v>212</v>
      </c>
      <c r="J1126" t="s">
        <v>213</v>
      </c>
      <c r="K1126" t="s">
        <v>149</v>
      </c>
      <c r="M1126" t="s">
        <v>76</v>
      </c>
      <c r="N1126" t="s">
        <v>215</v>
      </c>
      <c r="O1126" s="57">
        <v>46279.492245370369</v>
      </c>
      <c r="P1126" s="57">
        <v>46279.571805555555</v>
      </c>
      <c r="Q1126">
        <v>69388922</v>
      </c>
      <c r="S1126">
        <v>152317262107</v>
      </c>
      <c r="T1126" t="s">
        <v>8738</v>
      </c>
      <c r="U1126" t="s">
        <v>8739</v>
      </c>
      <c r="V1126" t="s">
        <v>8740</v>
      </c>
      <c r="Z1126">
        <v>112.753</v>
      </c>
      <c r="AA1126">
        <v>-7.3932000000000002</v>
      </c>
      <c r="AB1126" t="s">
        <v>8741</v>
      </c>
      <c r="AC1126" t="s">
        <v>229</v>
      </c>
      <c r="AL1126" t="s">
        <v>217</v>
      </c>
      <c r="AM1126" t="s">
        <v>8742</v>
      </c>
      <c r="AN1126" t="s">
        <v>6</v>
      </c>
      <c r="AO1126" t="s">
        <v>8121</v>
      </c>
      <c r="AR1126" t="s">
        <v>218</v>
      </c>
      <c r="AS1126" t="s">
        <v>606</v>
      </c>
      <c r="AT1126" t="s">
        <v>230</v>
      </c>
      <c r="AU1126">
        <v>20260914</v>
      </c>
      <c r="AV1126" t="s">
        <v>221</v>
      </c>
      <c r="AW1126" t="s">
        <v>544</v>
      </c>
      <c r="AX1126" t="s">
        <v>222</v>
      </c>
      <c r="BA1126" s="57">
        <v>46279.291666666664</v>
      </c>
      <c r="BB1126" t="s">
        <v>8742</v>
      </c>
      <c r="BC1126">
        <v>2026</v>
      </c>
      <c r="BD1126">
        <v>9</v>
      </c>
      <c r="BE1126">
        <v>14</v>
      </c>
      <c r="BF1126" s="6">
        <f t="shared" si="51"/>
        <v>46279</v>
      </c>
      <c r="BG1126">
        <f t="shared" si="52"/>
        <v>-0.29166666666424135</v>
      </c>
      <c r="BH1126" t="str">
        <f t="shared" si="53"/>
        <v>COMPLY</v>
      </c>
      <c r="BI1126" t="str">
        <f>VLOOKUP(H1126,Sheet2!$A$1:$B$270,2,FALSE)</f>
        <v>SIDOARJO</v>
      </c>
    </row>
    <row r="1127" spans="1:61">
      <c r="A1127">
        <v>1126</v>
      </c>
      <c r="B1127">
        <v>1002584001</v>
      </c>
      <c r="C1127">
        <v>3</v>
      </c>
      <c r="D1127" t="s">
        <v>42</v>
      </c>
      <c r="E1127">
        <v>5</v>
      </c>
      <c r="F1127" t="s">
        <v>232</v>
      </c>
      <c r="G1127" t="s">
        <v>101</v>
      </c>
      <c r="H1127" t="s">
        <v>380</v>
      </c>
      <c r="I1127" t="s">
        <v>212</v>
      </c>
      <c r="J1127" t="s">
        <v>213</v>
      </c>
      <c r="K1127" t="s">
        <v>149</v>
      </c>
      <c r="L1127" t="s">
        <v>214</v>
      </c>
      <c r="M1127" t="s">
        <v>2154</v>
      </c>
      <c r="N1127" t="s">
        <v>215</v>
      </c>
      <c r="O1127" s="57">
        <v>46277.510416666664</v>
      </c>
      <c r="P1127" s="57">
        <v>46279.4922337963</v>
      </c>
      <c r="Q1127">
        <v>69388922</v>
      </c>
      <c r="S1127">
        <v>152317262093</v>
      </c>
      <c r="T1127" t="s">
        <v>8738</v>
      </c>
      <c r="U1127" t="s">
        <v>8743</v>
      </c>
      <c r="V1127" t="s">
        <v>8744</v>
      </c>
      <c r="Z1127">
        <v>112.7527104</v>
      </c>
      <c r="AA1127">
        <v>-7.3934363000000003</v>
      </c>
      <c r="AB1127" t="s">
        <v>8741</v>
      </c>
      <c r="AC1127" t="s">
        <v>236</v>
      </c>
      <c r="AL1127" t="s">
        <v>217</v>
      </c>
      <c r="AM1127" t="s">
        <v>7865</v>
      </c>
      <c r="AN1127" t="s">
        <v>6</v>
      </c>
      <c r="AO1127" s="57">
        <v>46365.517465277779</v>
      </c>
      <c r="AP1127" s="57">
        <v>46278.458333333336</v>
      </c>
      <c r="AQ1127" t="s">
        <v>2152</v>
      </c>
      <c r="AR1127" t="s">
        <v>14</v>
      </c>
      <c r="AS1127" t="s">
        <v>606</v>
      </c>
      <c r="AT1127" t="s">
        <v>230</v>
      </c>
      <c r="AV1127" t="s">
        <v>8745</v>
      </c>
      <c r="AW1127" t="s">
        <v>7610</v>
      </c>
      <c r="AX1127" t="s">
        <v>222</v>
      </c>
      <c r="BA1127" s="57">
        <v>46278.458333333336</v>
      </c>
      <c r="BB1127" t="s">
        <v>7865</v>
      </c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str">
        <f>VLOOKUP(H1127,Sheet2!$A$1:$B$270,2,FALSE)</f>
        <v>SIDOARJO</v>
      </c>
    </row>
    <row r="1128" spans="1:61">
      <c r="A1128">
        <v>1127</v>
      </c>
      <c r="B1128">
        <v>1002587992</v>
      </c>
      <c r="C1128">
        <v>3</v>
      </c>
      <c r="D1128" t="s">
        <v>42</v>
      </c>
      <c r="E1128">
        <v>5</v>
      </c>
      <c r="F1128" t="s">
        <v>232</v>
      </c>
      <c r="G1128" t="s">
        <v>101</v>
      </c>
      <c r="H1128" t="s">
        <v>380</v>
      </c>
      <c r="I1128" t="s">
        <v>212</v>
      </c>
      <c r="J1128" t="s">
        <v>213</v>
      </c>
      <c r="K1128" t="s">
        <v>149</v>
      </c>
      <c r="M1128" t="s">
        <v>239</v>
      </c>
      <c r="N1128" t="s">
        <v>215</v>
      </c>
      <c r="O1128" s="57">
        <v>46280.382407407407</v>
      </c>
      <c r="P1128" s="57">
        <v>46281.459733796299</v>
      </c>
      <c r="Q1128">
        <v>69390352</v>
      </c>
      <c r="S1128">
        <v>152317262115</v>
      </c>
      <c r="T1128" t="s">
        <v>8746</v>
      </c>
      <c r="U1128" t="s">
        <v>8747</v>
      </c>
      <c r="V1128" t="s">
        <v>8748</v>
      </c>
      <c r="Z1128">
        <v>112.7277799</v>
      </c>
      <c r="AA1128">
        <v>-7.4085745999999997</v>
      </c>
      <c r="AB1128" t="s">
        <v>8749</v>
      </c>
      <c r="AC1128" t="s">
        <v>229</v>
      </c>
      <c r="AL1128" t="s">
        <v>217</v>
      </c>
      <c r="AM1128" t="s">
        <v>8750</v>
      </c>
      <c r="AN1128" t="s">
        <v>6</v>
      </c>
      <c r="AO1128" t="s">
        <v>7375</v>
      </c>
      <c r="AP1128" s="57">
        <v>46282.333333333336</v>
      </c>
      <c r="AR1128" t="s">
        <v>240</v>
      </c>
      <c r="AS1128" t="s">
        <v>606</v>
      </c>
      <c r="AT1128" t="s">
        <v>230</v>
      </c>
      <c r="AV1128" t="s">
        <v>239</v>
      </c>
      <c r="AW1128" t="s">
        <v>546</v>
      </c>
      <c r="AX1128" t="s">
        <v>222</v>
      </c>
      <c r="BA1128" s="57">
        <v>46282.333333333336</v>
      </c>
      <c r="BB1128" t="s">
        <v>8750</v>
      </c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str">
        <f>VLOOKUP(H1128,Sheet2!$A$1:$B$270,2,FALSE)</f>
        <v>SIDOARJO</v>
      </c>
    </row>
    <row r="1129" spans="1:61">
      <c r="A1129">
        <v>1128</v>
      </c>
      <c r="B1129">
        <v>1002577288</v>
      </c>
      <c r="C1129">
        <v>3</v>
      </c>
      <c r="D1129" t="s">
        <v>42</v>
      </c>
      <c r="E1129">
        <v>5</v>
      </c>
      <c r="F1129" t="s">
        <v>232</v>
      </c>
      <c r="G1129" t="s">
        <v>101</v>
      </c>
      <c r="H1129" t="s">
        <v>300</v>
      </c>
      <c r="I1129" t="s">
        <v>212</v>
      </c>
      <c r="J1129" t="s">
        <v>213</v>
      </c>
      <c r="K1129" t="s">
        <v>149</v>
      </c>
      <c r="L1129" t="s">
        <v>1748</v>
      </c>
      <c r="M1129" t="s">
        <v>76</v>
      </c>
      <c r="N1129" t="s">
        <v>215</v>
      </c>
      <c r="O1129" s="57">
        <v>46273.6249537037</v>
      </c>
      <c r="P1129" s="57">
        <v>46274.575949074075</v>
      </c>
      <c r="Q1129">
        <v>69386251</v>
      </c>
      <c r="R1129">
        <v>3135914987</v>
      </c>
      <c r="S1129">
        <v>152332253236</v>
      </c>
      <c r="T1129" t="s">
        <v>3286</v>
      </c>
      <c r="U1129" t="s">
        <v>3287</v>
      </c>
      <c r="V1129" t="s">
        <v>3288</v>
      </c>
      <c r="Z1129">
        <v>112.66976200000001</v>
      </c>
      <c r="AA1129">
        <v>-7.3637589999999999</v>
      </c>
      <c r="AB1129" t="s">
        <v>3289</v>
      </c>
      <c r="AC1129" t="s">
        <v>236</v>
      </c>
      <c r="AL1129" t="s">
        <v>217</v>
      </c>
      <c r="AM1129" t="s">
        <v>3290</v>
      </c>
      <c r="AN1129" t="s">
        <v>6</v>
      </c>
      <c r="AO1129" s="57">
        <v>46243.632222222222</v>
      </c>
      <c r="AP1129" s="57">
        <v>46274.458333333336</v>
      </c>
      <c r="AR1129" t="s">
        <v>218</v>
      </c>
      <c r="AS1129" t="s">
        <v>579</v>
      </c>
      <c r="AT1129" t="s">
        <v>230</v>
      </c>
      <c r="AU1129">
        <v>20260909</v>
      </c>
      <c r="AV1129" t="s">
        <v>221</v>
      </c>
      <c r="AW1129" t="s">
        <v>3291</v>
      </c>
      <c r="AX1129" t="s">
        <v>222</v>
      </c>
      <c r="BA1129" s="57">
        <v>46274.458333333336</v>
      </c>
      <c r="BB1129" t="s">
        <v>3290</v>
      </c>
      <c r="BC1129">
        <v>2026</v>
      </c>
      <c r="BD1129">
        <v>9</v>
      </c>
      <c r="BE1129">
        <v>9</v>
      </c>
      <c r="BF1129" s="6">
        <f t="shared" si="51"/>
        <v>46274</v>
      </c>
      <c r="BG1129">
        <f t="shared" si="52"/>
        <v>-0.45833333333575865</v>
      </c>
      <c r="BH1129" t="str">
        <f t="shared" si="53"/>
        <v>COMPLY</v>
      </c>
      <c r="BI1129" t="str">
        <f>VLOOKUP(H1129,Sheet2!$A$1:$B$270,2,FALSE)</f>
        <v>SIDOARJO</v>
      </c>
    </row>
    <row r="1130" spans="1:61">
      <c r="A1130">
        <v>1129</v>
      </c>
      <c r="B1130">
        <v>1002581303</v>
      </c>
      <c r="C1130">
        <v>3</v>
      </c>
      <c r="D1130" t="s">
        <v>42</v>
      </c>
      <c r="E1130">
        <v>5</v>
      </c>
      <c r="F1130" t="s">
        <v>232</v>
      </c>
      <c r="G1130" t="s">
        <v>101</v>
      </c>
      <c r="H1130" t="s">
        <v>300</v>
      </c>
      <c r="I1130" t="s">
        <v>212</v>
      </c>
      <c r="J1130" t="s">
        <v>213</v>
      </c>
      <c r="K1130" t="s">
        <v>149</v>
      </c>
      <c r="L1130" t="s">
        <v>214</v>
      </c>
      <c r="M1130" t="s">
        <v>2154</v>
      </c>
      <c r="N1130" t="s">
        <v>215</v>
      </c>
      <c r="O1130" s="57">
        <v>46275.656215277777</v>
      </c>
      <c r="P1130" s="57">
        <v>46276.38957175926</v>
      </c>
      <c r="Q1130">
        <v>69387874</v>
      </c>
      <c r="S1130">
        <v>152332253266</v>
      </c>
      <c r="T1130" t="s">
        <v>6794</v>
      </c>
      <c r="U1130" t="s">
        <v>6795</v>
      </c>
      <c r="V1130" t="s">
        <v>6796</v>
      </c>
      <c r="Z1130">
        <v>112.67573297023699</v>
      </c>
      <c r="AA1130">
        <v>-7.3952709401194801</v>
      </c>
      <c r="AB1130" t="s">
        <v>6797</v>
      </c>
      <c r="AC1130" t="s">
        <v>216</v>
      </c>
      <c r="AL1130" t="s">
        <v>217</v>
      </c>
      <c r="AM1130" t="s">
        <v>6798</v>
      </c>
      <c r="AN1130" t="s">
        <v>6</v>
      </c>
      <c r="AO1130" s="57">
        <v>46304.663229166668</v>
      </c>
      <c r="AP1130" s="57">
        <v>46276.625</v>
      </c>
      <c r="AQ1130" t="s">
        <v>5173</v>
      </c>
      <c r="AR1130" t="s">
        <v>14</v>
      </c>
      <c r="AS1130" t="s">
        <v>579</v>
      </c>
      <c r="AT1130" t="s">
        <v>230</v>
      </c>
      <c r="AV1130" t="s">
        <v>8751</v>
      </c>
      <c r="AW1130" t="s">
        <v>885</v>
      </c>
      <c r="AX1130" t="s">
        <v>222</v>
      </c>
      <c r="BA1130" s="57">
        <v>46276.625</v>
      </c>
      <c r="BB1130" t="s">
        <v>6798</v>
      </c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str">
        <f>VLOOKUP(H1130,Sheet2!$A$1:$B$270,2,FALSE)</f>
        <v>SIDOARJO</v>
      </c>
    </row>
    <row r="1131" spans="1:61">
      <c r="A1131">
        <v>1130</v>
      </c>
      <c r="B1131">
        <v>1002585986</v>
      </c>
      <c r="C1131">
        <v>3</v>
      </c>
      <c r="D1131" t="s">
        <v>55</v>
      </c>
      <c r="E1131">
        <v>5</v>
      </c>
      <c r="F1131" t="s">
        <v>307</v>
      </c>
      <c r="G1131" t="s">
        <v>124</v>
      </c>
      <c r="H1131" t="s">
        <v>387</v>
      </c>
      <c r="I1131" t="s">
        <v>212</v>
      </c>
      <c r="J1131" t="s">
        <v>213</v>
      </c>
      <c r="K1131" t="s">
        <v>149</v>
      </c>
      <c r="M1131" t="s">
        <v>239</v>
      </c>
      <c r="N1131" t="s">
        <v>215</v>
      </c>
      <c r="O1131" s="57">
        <v>46279.464513888888</v>
      </c>
      <c r="P1131" s="57">
        <v>46279.558344907404</v>
      </c>
      <c r="Q1131">
        <v>69389684</v>
      </c>
      <c r="S1131">
        <v>152302238083</v>
      </c>
      <c r="T1131" t="s">
        <v>8752</v>
      </c>
      <c r="U1131" t="s">
        <v>8753</v>
      </c>
      <c r="V1131" t="s">
        <v>8754</v>
      </c>
      <c r="Z1131">
        <v>112.7294182</v>
      </c>
      <c r="AA1131">
        <v>-7.3526552000000001</v>
      </c>
      <c r="AB1131" t="s">
        <v>8755</v>
      </c>
      <c r="AC1131" t="s">
        <v>285</v>
      </c>
      <c r="AL1131" t="s">
        <v>217</v>
      </c>
      <c r="AM1131" t="s">
        <v>8756</v>
      </c>
      <c r="AN1131" t="s">
        <v>6</v>
      </c>
      <c r="AO1131" t="s">
        <v>7224</v>
      </c>
      <c r="AP1131" s="57">
        <v>46283.458333333336</v>
      </c>
      <c r="AR1131" t="s">
        <v>240</v>
      </c>
      <c r="AS1131" t="s">
        <v>915</v>
      </c>
      <c r="AT1131" t="s">
        <v>230</v>
      </c>
      <c r="AV1131" t="s">
        <v>239</v>
      </c>
      <c r="AW1131" t="s">
        <v>6399</v>
      </c>
      <c r="AX1131" t="s">
        <v>222</v>
      </c>
      <c r="BA1131" s="57">
        <v>46283.458333333336</v>
      </c>
      <c r="BB1131" t="s">
        <v>8756</v>
      </c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str">
        <f>VLOOKUP(H1131,Sheet2!$A$1:$B$270,2,FALSE)</f>
        <v>SURABAYA SELATAN</v>
      </c>
    </row>
    <row r="1132" spans="1:61">
      <c r="A1132">
        <v>1131</v>
      </c>
      <c r="B1132">
        <v>1002569790</v>
      </c>
      <c r="C1132">
        <v>3</v>
      </c>
      <c r="D1132" t="s">
        <v>55</v>
      </c>
      <c r="E1132">
        <v>5</v>
      </c>
      <c r="F1132" t="s">
        <v>307</v>
      </c>
      <c r="G1132" t="s">
        <v>124</v>
      </c>
      <c r="H1132" t="s">
        <v>328</v>
      </c>
      <c r="I1132" t="s">
        <v>212</v>
      </c>
      <c r="J1132" t="s">
        <v>213</v>
      </c>
      <c r="K1132" t="s">
        <v>149</v>
      </c>
      <c r="M1132" t="s">
        <v>76</v>
      </c>
      <c r="N1132" t="s">
        <v>215</v>
      </c>
      <c r="O1132" s="57">
        <v>46268.570972222224</v>
      </c>
      <c r="P1132" s="57">
        <v>46272.633668981478</v>
      </c>
      <c r="Q1132">
        <v>69383167</v>
      </c>
      <c r="S1132">
        <v>152305231138</v>
      </c>
      <c r="T1132" t="s">
        <v>2535</v>
      </c>
      <c r="U1132" t="s">
        <v>5150</v>
      </c>
      <c r="V1132" t="s">
        <v>2536</v>
      </c>
      <c r="Z1132">
        <v>112.77570830000001</v>
      </c>
      <c r="AA1132">
        <v>-7.3422147000000004</v>
      </c>
      <c r="AB1132" t="s">
        <v>2537</v>
      </c>
      <c r="AC1132" t="s">
        <v>229</v>
      </c>
      <c r="AL1132" t="s">
        <v>217</v>
      </c>
      <c r="AM1132" t="s">
        <v>2538</v>
      </c>
      <c r="AN1132" t="s">
        <v>6</v>
      </c>
      <c r="AO1132" s="57">
        <v>46090.579861111109</v>
      </c>
      <c r="AP1132" s="57">
        <v>46272.625</v>
      </c>
      <c r="AR1132" t="s">
        <v>218</v>
      </c>
      <c r="AS1132" t="s">
        <v>2362</v>
      </c>
      <c r="AT1132" t="s">
        <v>230</v>
      </c>
      <c r="AU1132">
        <v>20260907</v>
      </c>
      <c r="AV1132" t="s">
        <v>221</v>
      </c>
      <c r="AW1132" t="s">
        <v>545</v>
      </c>
      <c r="AX1132" t="s">
        <v>222</v>
      </c>
      <c r="BA1132" s="57">
        <v>46272.625</v>
      </c>
      <c r="BB1132" t="s">
        <v>2538</v>
      </c>
      <c r="BC1132">
        <v>2026</v>
      </c>
      <c r="BD1132">
        <v>9</v>
      </c>
      <c r="BE1132">
        <v>7</v>
      </c>
      <c r="BF1132" s="6">
        <f t="shared" si="51"/>
        <v>46272</v>
      </c>
      <c r="BG1132">
        <f t="shared" si="52"/>
        <v>-0.625</v>
      </c>
      <c r="BH1132" t="str">
        <f t="shared" si="53"/>
        <v>COMPLY</v>
      </c>
      <c r="BI1132" t="str">
        <f>VLOOKUP(H1132,Sheet2!$A$1:$B$270,2,FALSE)</f>
        <v>SURABAYA SELATAN</v>
      </c>
    </row>
    <row r="1133" spans="1:61">
      <c r="A1133">
        <v>1132</v>
      </c>
      <c r="B1133">
        <v>1002568812</v>
      </c>
      <c r="C1133">
        <v>3</v>
      </c>
      <c r="D1133" t="s">
        <v>55</v>
      </c>
      <c r="E1133">
        <v>5</v>
      </c>
      <c r="F1133" t="s">
        <v>307</v>
      </c>
      <c r="G1133" t="s">
        <v>124</v>
      </c>
      <c r="H1133" t="s">
        <v>328</v>
      </c>
      <c r="I1133" t="s">
        <v>212</v>
      </c>
      <c r="J1133" t="s">
        <v>213</v>
      </c>
      <c r="K1133" t="s">
        <v>149</v>
      </c>
      <c r="L1133" t="s">
        <v>214</v>
      </c>
      <c r="M1133" t="s">
        <v>76</v>
      </c>
      <c r="N1133" t="s">
        <v>215</v>
      </c>
      <c r="O1133" s="57">
        <v>46268.375659722224</v>
      </c>
      <c r="P1133" s="57">
        <v>46270.375486111108</v>
      </c>
      <c r="Q1133">
        <v>69382766</v>
      </c>
      <c r="S1133">
        <v>152305229935</v>
      </c>
      <c r="T1133" t="s">
        <v>2358</v>
      </c>
      <c r="U1133" t="s">
        <v>5144</v>
      </c>
      <c r="V1133" t="s">
        <v>2359</v>
      </c>
      <c r="Z1133">
        <v>112.7784628</v>
      </c>
      <c r="AA1133">
        <v>-7.3530056999999998</v>
      </c>
      <c r="AB1133" t="s">
        <v>2360</v>
      </c>
      <c r="AC1133" t="s">
        <v>236</v>
      </c>
      <c r="AL1133" t="s">
        <v>217</v>
      </c>
      <c r="AM1133" t="s">
        <v>2361</v>
      </c>
      <c r="AN1133" t="s">
        <v>6</v>
      </c>
      <c r="AO1133" s="57">
        <v>46090.382060185184</v>
      </c>
      <c r="AP1133" s="57">
        <v>46271.625</v>
      </c>
      <c r="AR1133" t="s">
        <v>218</v>
      </c>
      <c r="AS1133" t="s">
        <v>2362</v>
      </c>
      <c r="AT1133" t="s">
        <v>344</v>
      </c>
      <c r="AU1133">
        <v>20260905</v>
      </c>
      <c r="AV1133" t="s">
        <v>221</v>
      </c>
      <c r="AW1133" t="s">
        <v>2161</v>
      </c>
      <c r="AX1133" t="s">
        <v>222</v>
      </c>
      <c r="BA1133" s="57">
        <v>46271.625</v>
      </c>
      <c r="BB1133" t="s">
        <v>2361</v>
      </c>
      <c r="BC1133">
        <v>2026</v>
      </c>
      <c r="BD1133">
        <v>9</v>
      </c>
      <c r="BE1133">
        <v>5</v>
      </c>
      <c r="BF1133" s="6">
        <f t="shared" si="51"/>
        <v>46270</v>
      </c>
      <c r="BG1133">
        <f t="shared" si="52"/>
        <v>-1.625</v>
      </c>
      <c r="BH1133" t="str">
        <f t="shared" si="53"/>
        <v>COMPLY</v>
      </c>
      <c r="BI1133" t="str">
        <f>VLOOKUP(H1133,Sheet2!$A$1:$B$270,2,FALSE)</f>
        <v>SURABAYA SELATAN</v>
      </c>
    </row>
    <row r="1134" spans="1:61">
      <c r="A1134">
        <v>1133</v>
      </c>
      <c r="B1134">
        <v>1002580520</v>
      </c>
      <c r="C1134">
        <v>3</v>
      </c>
      <c r="D1134" t="s">
        <v>55</v>
      </c>
      <c r="E1134">
        <v>5</v>
      </c>
      <c r="F1134" t="s">
        <v>307</v>
      </c>
      <c r="G1134" t="s">
        <v>124</v>
      </c>
      <c r="H1134" t="s">
        <v>328</v>
      </c>
      <c r="I1134" t="s">
        <v>212</v>
      </c>
      <c r="J1134" t="s">
        <v>213</v>
      </c>
      <c r="K1134" t="s">
        <v>149</v>
      </c>
      <c r="M1134" t="s">
        <v>76</v>
      </c>
      <c r="N1134" t="s">
        <v>215</v>
      </c>
      <c r="O1134" s="57">
        <v>46275.492766203701</v>
      </c>
      <c r="P1134" s="57">
        <v>46277.755949074075</v>
      </c>
      <c r="Q1134">
        <v>69387588</v>
      </c>
      <c r="S1134">
        <v>152305231171</v>
      </c>
      <c r="T1134" t="s">
        <v>6641</v>
      </c>
      <c r="U1134" t="s">
        <v>6642</v>
      </c>
      <c r="V1134" t="s">
        <v>6646</v>
      </c>
      <c r="Z1134">
        <v>112.75816880000001</v>
      </c>
      <c r="AA1134">
        <v>-7.3602173000000004</v>
      </c>
      <c r="AB1134" t="s">
        <v>6644</v>
      </c>
      <c r="AC1134" t="s">
        <v>285</v>
      </c>
      <c r="AL1134" t="s">
        <v>217</v>
      </c>
      <c r="AM1134" t="s">
        <v>6645</v>
      </c>
      <c r="AN1134" t="s">
        <v>6</v>
      </c>
      <c r="AO1134" s="57">
        <v>46304.49658564815</v>
      </c>
      <c r="AP1134" s="57">
        <v>46276.625</v>
      </c>
      <c r="AQ1134" t="s">
        <v>2172</v>
      </c>
      <c r="AR1134" t="s">
        <v>218</v>
      </c>
      <c r="AS1134" t="s">
        <v>2362</v>
      </c>
      <c r="AT1134" t="s">
        <v>230</v>
      </c>
      <c r="AU1134">
        <v>20260912</v>
      </c>
      <c r="AV1134" t="s">
        <v>221</v>
      </c>
      <c r="AW1134" t="s">
        <v>545</v>
      </c>
      <c r="AX1134" t="s">
        <v>222</v>
      </c>
      <c r="BA1134" s="57">
        <v>46276.625</v>
      </c>
      <c r="BB1134" t="s">
        <v>6645</v>
      </c>
      <c r="BC1134">
        <v>2026</v>
      </c>
      <c r="BD1134">
        <v>9</v>
      </c>
      <c r="BE1134">
        <v>12</v>
      </c>
      <c r="BF1134" s="6">
        <f t="shared" si="51"/>
        <v>46277</v>
      </c>
      <c r="BG1134">
        <f t="shared" si="52"/>
        <v>0.375</v>
      </c>
      <c r="BH1134" t="str">
        <f t="shared" si="53"/>
        <v>COMPLY</v>
      </c>
      <c r="BI1134" t="str">
        <f>VLOOKUP(H1134,Sheet2!$A$1:$B$270,2,FALSE)</f>
        <v>SURABAYA SELATAN</v>
      </c>
    </row>
    <row r="1135" spans="1:61">
      <c r="A1135">
        <v>1134</v>
      </c>
      <c r="B1135">
        <v>1002580468</v>
      </c>
      <c r="C1135">
        <v>3</v>
      </c>
      <c r="D1135" t="s">
        <v>55</v>
      </c>
      <c r="E1135">
        <v>5</v>
      </c>
      <c r="F1135" t="s">
        <v>307</v>
      </c>
      <c r="G1135" t="s">
        <v>124</v>
      </c>
      <c r="H1135" t="s">
        <v>328</v>
      </c>
      <c r="I1135" t="s">
        <v>212</v>
      </c>
      <c r="J1135" t="s">
        <v>213</v>
      </c>
      <c r="K1135" t="s">
        <v>149</v>
      </c>
      <c r="M1135" t="s">
        <v>76</v>
      </c>
      <c r="N1135" t="s">
        <v>215</v>
      </c>
      <c r="O1135" s="57">
        <v>46275.48847222222</v>
      </c>
      <c r="P1135" s="57">
        <v>46276.901365740741</v>
      </c>
      <c r="Q1135">
        <v>69387544</v>
      </c>
      <c r="S1135">
        <v>152305231170</v>
      </c>
      <c r="T1135" t="s">
        <v>6641</v>
      </c>
      <c r="U1135" t="s">
        <v>6642</v>
      </c>
      <c r="V1135" t="s">
        <v>6643</v>
      </c>
      <c r="Z1135">
        <v>112.75816880000001</v>
      </c>
      <c r="AA1135">
        <v>-7.3602173000000004</v>
      </c>
      <c r="AB1135" t="s">
        <v>6644</v>
      </c>
      <c r="AC1135" t="s">
        <v>285</v>
      </c>
      <c r="AL1135" t="s">
        <v>217</v>
      </c>
      <c r="AM1135" t="s">
        <v>6645</v>
      </c>
      <c r="AN1135" t="s">
        <v>6</v>
      </c>
      <c r="AO1135" s="57">
        <v>46304.49658564815</v>
      </c>
      <c r="AP1135" s="57">
        <v>46276.625</v>
      </c>
      <c r="AR1135" t="s">
        <v>218</v>
      </c>
      <c r="AS1135" t="s">
        <v>2362</v>
      </c>
      <c r="AT1135" t="s">
        <v>230</v>
      </c>
      <c r="AU1135">
        <v>20260911</v>
      </c>
      <c r="AV1135" t="s">
        <v>221</v>
      </c>
      <c r="AW1135" t="s">
        <v>571</v>
      </c>
      <c r="AX1135" t="s">
        <v>222</v>
      </c>
      <c r="BA1135" s="57">
        <v>46276.625</v>
      </c>
      <c r="BB1135" t="s">
        <v>6645</v>
      </c>
      <c r="BC1135">
        <v>2026</v>
      </c>
      <c r="BD1135">
        <v>9</v>
      </c>
      <c r="BE1135">
        <v>11</v>
      </c>
      <c r="BF1135" s="6">
        <f t="shared" si="51"/>
        <v>46276</v>
      </c>
      <c r="BG1135">
        <f t="shared" si="52"/>
        <v>-0.625</v>
      </c>
      <c r="BH1135" t="str">
        <f t="shared" si="53"/>
        <v>COMPLY</v>
      </c>
      <c r="BI1135" t="str">
        <f>VLOOKUP(H1135,Sheet2!$A$1:$B$270,2,FALSE)</f>
        <v>SURABAYA SELATAN</v>
      </c>
    </row>
    <row r="1136" spans="1:61">
      <c r="A1136">
        <v>1135</v>
      </c>
      <c r="B1136">
        <v>1002580825</v>
      </c>
      <c r="C1136">
        <v>3</v>
      </c>
      <c r="D1136" t="s">
        <v>55</v>
      </c>
      <c r="E1136">
        <v>5</v>
      </c>
      <c r="F1136" t="s">
        <v>307</v>
      </c>
      <c r="G1136" t="s">
        <v>124</v>
      </c>
      <c r="H1136" t="s">
        <v>328</v>
      </c>
      <c r="I1136" t="s">
        <v>212</v>
      </c>
      <c r="J1136" t="s">
        <v>213</v>
      </c>
      <c r="K1136" t="s">
        <v>149</v>
      </c>
      <c r="L1136" t="s">
        <v>214</v>
      </c>
      <c r="M1136" t="s">
        <v>76</v>
      </c>
      <c r="N1136" t="s">
        <v>215</v>
      </c>
      <c r="O1136" s="57">
        <v>46275.572870370372</v>
      </c>
      <c r="P1136" s="57">
        <v>46275.813321759262</v>
      </c>
      <c r="Q1136">
        <v>69387725</v>
      </c>
      <c r="S1136">
        <v>152305231172</v>
      </c>
      <c r="T1136" t="s">
        <v>6894</v>
      </c>
      <c r="U1136" t="s">
        <v>6895</v>
      </c>
      <c r="V1136" t="s">
        <v>6896</v>
      </c>
      <c r="Z1136">
        <v>112.754442</v>
      </c>
      <c r="AA1136">
        <v>-7.3679319999999997</v>
      </c>
      <c r="AB1136" t="s">
        <v>6897</v>
      </c>
      <c r="AC1136" t="s">
        <v>216</v>
      </c>
      <c r="AL1136" t="s">
        <v>217</v>
      </c>
      <c r="AM1136" t="s">
        <v>6626</v>
      </c>
      <c r="AN1136" t="s">
        <v>6</v>
      </c>
      <c r="AO1136" s="57">
        <v>46304.579861111109</v>
      </c>
      <c r="AP1136" s="57">
        <v>46276.625</v>
      </c>
      <c r="AR1136" t="s">
        <v>218</v>
      </c>
      <c r="AS1136" t="s">
        <v>2362</v>
      </c>
      <c r="AT1136" t="s">
        <v>344</v>
      </c>
      <c r="AU1136">
        <v>20260910</v>
      </c>
      <c r="AV1136" t="s">
        <v>221</v>
      </c>
      <c r="AW1136" t="s">
        <v>3719</v>
      </c>
      <c r="AX1136" t="s">
        <v>222</v>
      </c>
      <c r="BA1136" s="57">
        <v>46276.625</v>
      </c>
      <c r="BB1136" t="s">
        <v>6626</v>
      </c>
      <c r="BC1136">
        <v>2026</v>
      </c>
      <c r="BD1136">
        <v>9</v>
      </c>
      <c r="BE1136">
        <v>10</v>
      </c>
      <c r="BF1136" s="6">
        <f t="shared" si="51"/>
        <v>46275</v>
      </c>
      <c r="BG1136">
        <f t="shared" si="52"/>
        <v>-1.625</v>
      </c>
      <c r="BH1136" t="str">
        <f t="shared" si="53"/>
        <v>COMPLY</v>
      </c>
      <c r="BI1136" t="str">
        <f>VLOOKUP(H1136,Sheet2!$A$1:$B$270,2,FALSE)</f>
        <v>SURABAYA SELATAN</v>
      </c>
    </row>
    <row r="1137" spans="1:61">
      <c r="A1137">
        <v>1136</v>
      </c>
      <c r="B1137">
        <v>1002577908</v>
      </c>
      <c r="C1137">
        <v>3</v>
      </c>
      <c r="D1137" t="s">
        <v>51</v>
      </c>
      <c r="E1137">
        <v>4</v>
      </c>
      <c r="F1137" t="s">
        <v>269</v>
      </c>
      <c r="G1137" t="s">
        <v>269</v>
      </c>
      <c r="H1137" t="s">
        <v>5670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46274.349953703706</v>
      </c>
      <c r="P1137" s="57">
        <v>46275.739016203705</v>
      </c>
      <c r="Q1137">
        <v>69386511</v>
      </c>
      <c r="S1137">
        <v>141456115479</v>
      </c>
      <c r="T1137" t="s">
        <v>6040</v>
      </c>
      <c r="U1137" t="s">
        <v>6041</v>
      </c>
      <c r="V1137" t="s">
        <v>6042</v>
      </c>
      <c r="Z1137">
        <v>110.6318812</v>
      </c>
      <c r="AA1137">
        <v>-6.8993833000000002</v>
      </c>
      <c r="AB1137" t="s">
        <v>6043</v>
      </c>
      <c r="AC1137" t="s">
        <v>236</v>
      </c>
      <c r="AL1137" t="s">
        <v>217</v>
      </c>
      <c r="AM1137" t="s">
        <v>6044</v>
      </c>
      <c r="AN1137" t="s">
        <v>6</v>
      </c>
      <c r="AO1137" s="57">
        <v>46274.350868055553</v>
      </c>
      <c r="AP1137" s="57">
        <v>46275.333333333336</v>
      </c>
      <c r="AR1137" t="s">
        <v>218</v>
      </c>
      <c r="AS1137" t="s">
        <v>5675</v>
      </c>
      <c r="AT1137" t="s">
        <v>230</v>
      </c>
      <c r="AU1137">
        <v>20260910</v>
      </c>
      <c r="AV1137" t="s">
        <v>221</v>
      </c>
      <c r="AW1137" t="s">
        <v>885</v>
      </c>
      <c r="AX1137" t="s">
        <v>222</v>
      </c>
      <c r="BA1137" s="57">
        <v>46275.333333333336</v>
      </c>
      <c r="BB1137" t="s">
        <v>6044</v>
      </c>
      <c r="BC1137">
        <v>2026</v>
      </c>
      <c r="BD1137">
        <v>9</v>
      </c>
      <c r="BE1137">
        <v>10</v>
      </c>
      <c r="BF1137" s="6">
        <f t="shared" si="51"/>
        <v>46275</v>
      </c>
      <c r="BG1137">
        <f t="shared" si="52"/>
        <v>-0.33333333333575865</v>
      </c>
      <c r="BH1137" t="str">
        <f t="shared" si="53"/>
        <v>COMPLY</v>
      </c>
      <c r="BI1137" t="e">
        <f>VLOOKUP(H1137,Sheet2!$A$1:$B$270,2,FALSE)</f>
        <v>#N/A</v>
      </c>
    </row>
    <row r="1138" spans="1:61">
      <c r="A1138">
        <v>1137</v>
      </c>
      <c r="B1138">
        <v>1002587357</v>
      </c>
      <c r="C1138">
        <v>3</v>
      </c>
      <c r="D1138" t="s">
        <v>51</v>
      </c>
      <c r="E1138">
        <v>4</v>
      </c>
      <c r="F1138" t="s">
        <v>269</v>
      </c>
      <c r="G1138" t="s">
        <v>269</v>
      </c>
      <c r="H1138" t="s">
        <v>5670</v>
      </c>
      <c r="I1138" t="s">
        <v>212</v>
      </c>
      <c r="J1138" t="s">
        <v>213</v>
      </c>
      <c r="K1138" t="s">
        <v>149</v>
      </c>
      <c r="M1138" t="s">
        <v>76</v>
      </c>
      <c r="N1138" t="s">
        <v>215</v>
      </c>
      <c r="O1138" s="57">
        <v>46279.687928240739</v>
      </c>
      <c r="P1138" s="57">
        <v>46280.668206018519</v>
      </c>
      <c r="Q1138">
        <v>69386605</v>
      </c>
      <c r="S1138">
        <v>141456115493</v>
      </c>
      <c r="T1138" t="s">
        <v>5671</v>
      </c>
      <c r="U1138" t="s">
        <v>8757</v>
      </c>
      <c r="V1138" t="s">
        <v>8758</v>
      </c>
      <c r="Z1138">
        <v>110.603713889283</v>
      </c>
      <c r="AA1138">
        <v>-6.9157739251449302</v>
      </c>
      <c r="AB1138" t="s">
        <v>5674</v>
      </c>
      <c r="AC1138" t="s">
        <v>284</v>
      </c>
      <c r="AL1138" t="s">
        <v>217</v>
      </c>
      <c r="AM1138" t="s">
        <v>8759</v>
      </c>
      <c r="AN1138" t="s">
        <v>6</v>
      </c>
      <c r="AO1138" t="s">
        <v>8760</v>
      </c>
      <c r="AR1138" t="s">
        <v>218</v>
      </c>
      <c r="AS1138" t="s">
        <v>5675</v>
      </c>
      <c r="AT1138" t="s">
        <v>230</v>
      </c>
      <c r="AU1138">
        <v>20260915</v>
      </c>
      <c r="AV1138" t="s">
        <v>221</v>
      </c>
      <c r="AW1138" t="s">
        <v>560</v>
      </c>
      <c r="AX1138" t="s">
        <v>222</v>
      </c>
      <c r="BA1138" s="57">
        <v>46279.291666666664</v>
      </c>
      <c r="BB1138" t="s">
        <v>8759</v>
      </c>
      <c r="BC1138">
        <v>2026</v>
      </c>
      <c r="BD1138">
        <v>9</v>
      </c>
      <c r="BE1138">
        <v>15</v>
      </c>
      <c r="BF1138" s="6">
        <f t="shared" si="51"/>
        <v>46280</v>
      </c>
      <c r="BG1138">
        <f t="shared" si="52"/>
        <v>0.70833333333575865</v>
      </c>
      <c r="BH1138" t="str">
        <f t="shared" si="53"/>
        <v>COMPLY</v>
      </c>
      <c r="BI1138" t="e">
        <f>VLOOKUP(H1138,Sheet2!$A$1:$B$270,2,FALSE)</f>
        <v>#N/A</v>
      </c>
    </row>
    <row r="1139" spans="1:61">
      <c r="A1139">
        <v>1138</v>
      </c>
      <c r="B1139">
        <v>1002578112</v>
      </c>
      <c r="C1139">
        <v>3</v>
      </c>
      <c r="D1139" t="s">
        <v>51</v>
      </c>
      <c r="E1139">
        <v>4</v>
      </c>
      <c r="F1139" t="s">
        <v>269</v>
      </c>
      <c r="G1139" t="s">
        <v>269</v>
      </c>
      <c r="H1139" t="s">
        <v>5670</v>
      </c>
      <c r="I1139" t="s">
        <v>212</v>
      </c>
      <c r="J1139" t="s">
        <v>213</v>
      </c>
      <c r="K1139" t="s">
        <v>149</v>
      </c>
      <c r="L1139" t="s">
        <v>214</v>
      </c>
      <c r="M1139" t="s">
        <v>2154</v>
      </c>
      <c r="N1139" t="s">
        <v>215</v>
      </c>
      <c r="O1139" s="57">
        <v>46274.402037037034</v>
      </c>
      <c r="P1139" s="57">
        <v>46279.687916666669</v>
      </c>
      <c r="Q1139">
        <v>69386605</v>
      </c>
      <c r="S1139">
        <v>141456115481</v>
      </c>
      <c r="T1139" t="s">
        <v>5671</v>
      </c>
      <c r="U1139" t="s">
        <v>5672</v>
      </c>
      <c r="V1139" t="s">
        <v>5673</v>
      </c>
      <c r="Z1139">
        <v>110.6038001</v>
      </c>
      <c r="AA1139">
        <v>-6.9159379999999997</v>
      </c>
      <c r="AB1139" t="s">
        <v>5674</v>
      </c>
      <c r="AC1139" t="s">
        <v>236</v>
      </c>
      <c r="AL1139" t="s">
        <v>217</v>
      </c>
      <c r="AM1139" t="s">
        <v>5643</v>
      </c>
      <c r="AN1139" t="s">
        <v>6</v>
      </c>
      <c r="AO1139" s="57">
        <v>46274.402858796297</v>
      </c>
      <c r="AP1139" s="57">
        <v>46275.333333333336</v>
      </c>
      <c r="AR1139" t="s">
        <v>14</v>
      </c>
      <c r="AS1139" t="s">
        <v>5675</v>
      </c>
      <c r="AT1139" t="s">
        <v>230</v>
      </c>
      <c r="AV1139" t="s">
        <v>8761</v>
      </c>
      <c r="AW1139" t="s">
        <v>892</v>
      </c>
      <c r="AX1139" t="s">
        <v>222</v>
      </c>
      <c r="BA1139" s="57">
        <v>46275.333333333336</v>
      </c>
      <c r="BB1139" t="s">
        <v>5643</v>
      </c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:61">
      <c r="A1140">
        <v>1139</v>
      </c>
      <c r="B1140">
        <v>1002564257</v>
      </c>
      <c r="C1140">
        <v>3</v>
      </c>
      <c r="D1140" t="s">
        <v>49</v>
      </c>
      <c r="E1140">
        <v>4</v>
      </c>
      <c r="F1140" t="s">
        <v>245</v>
      </c>
      <c r="G1140" t="s">
        <v>564</v>
      </c>
      <c r="H1140" t="s">
        <v>565</v>
      </c>
      <c r="I1140" t="s">
        <v>212</v>
      </c>
      <c r="J1140" t="s">
        <v>213</v>
      </c>
      <c r="K1140" t="s">
        <v>149</v>
      </c>
      <c r="M1140" t="s">
        <v>76</v>
      </c>
      <c r="N1140" t="s">
        <v>215</v>
      </c>
      <c r="O1140" s="57">
        <v>46266.378287037034</v>
      </c>
      <c r="P1140" s="57">
        <v>46266.672581018516</v>
      </c>
      <c r="Q1140">
        <v>69379742</v>
      </c>
      <c r="S1140">
        <v>142434111557</v>
      </c>
      <c r="T1140" t="s">
        <v>1003</v>
      </c>
      <c r="U1140" t="s">
        <v>1500</v>
      </c>
      <c r="V1140" t="s">
        <v>1501</v>
      </c>
      <c r="Z1140">
        <v>110.47078811</v>
      </c>
      <c r="AA1140">
        <v>-7.3204740670000001</v>
      </c>
      <c r="AB1140" t="s">
        <v>1004</v>
      </c>
      <c r="AC1140" t="s">
        <v>216</v>
      </c>
      <c r="AL1140" t="s">
        <v>217</v>
      </c>
      <c r="AM1140" t="s">
        <v>1502</v>
      </c>
      <c r="AN1140" t="s">
        <v>6</v>
      </c>
      <c r="AO1140" s="57">
        <v>46031.382175925923</v>
      </c>
      <c r="AR1140" t="s">
        <v>218</v>
      </c>
      <c r="AS1140" t="s">
        <v>219</v>
      </c>
      <c r="AT1140" t="s">
        <v>230</v>
      </c>
      <c r="AU1140">
        <v>20260901</v>
      </c>
      <c r="AV1140" t="s">
        <v>221</v>
      </c>
      <c r="AW1140" t="s">
        <v>544</v>
      </c>
      <c r="AX1140" t="s">
        <v>222</v>
      </c>
      <c r="BA1140" s="57">
        <v>46266.291666666664</v>
      </c>
      <c r="BB1140" t="s">
        <v>1502</v>
      </c>
      <c r="BC1140">
        <v>2026</v>
      </c>
      <c r="BD1140">
        <v>9</v>
      </c>
      <c r="BE1140">
        <v>1</v>
      </c>
      <c r="BF1140" s="6">
        <f t="shared" si="51"/>
        <v>46266</v>
      </c>
      <c r="BG1140">
        <f t="shared" si="52"/>
        <v>-0.29166666666424135</v>
      </c>
      <c r="BH1140" t="str">
        <f t="shared" si="53"/>
        <v>COMPLY</v>
      </c>
      <c r="BI1140" t="e">
        <f>VLOOKUP(H1140,Sheet2!$A$1:$B$270,2,FALSE)</f>
        <v>#N/A</v>
      </c>
    </row>
    <row r="1141" spans="1:61">
      <c r="A1141">
        <v>1140</v>
      </c>
      <c r="B1141">
        <v>1002569521</v>
      </c>
      <c r="C1141">
        <v>3</v>
      </c>
      <c r="D1141" t="s">
        <v>49</v>
      </c>
      <c r="E1141">
        <v>4</v>
      </c>
      <c r="F1141" t="s">
        <v>245</v>
      </c>
      <c r="G1141" t="s">
        <v>564</v>
      </c>
      <c r="H1141" t="s">
        <v>565</v>
      </c>
      <c r="I1141" t="s">
        <v>212</v>
      </c>
      <c r="J1141" t="s">
        <v>213</v>
      </c>
      <c r="K1141" t="s">
        <v>149</v>
      </c>
      <c r="L1141" t="s">
        <v>214</v>
      </c>
      <c r="M1141" t="s">
        <v>76</v>
      </c>
      <c r="N1141" t="s">
        <v>215</v>
      </c>
      <c r="O1141" s="57">
        <v>46268.498576388891</v>
      </c>
      <c r="P1141" s="57">
        <v>46269.592604166668</v>
      </c>
      <c r="Q1141">
        <v>69383035</v>
      </c>
      <c r="S1141">
        <v>142434111579</v>
      </c>
      <c r="T1141" t="s">
        <v>2969</v>
      </c>
      <c r="U1141" t="s">
        <v>2970</v>
      </c>
      <c r="V1141" t="s">
        <v>2971</v>
      </c>
      <c r="Z1141">
        <v>110.49921657215999</v>
      </c>
      <c r="AA1141">
        <v>-7.3221551691241098</v>
      </c>
      <c r="AB1141" t="s">
        <v>2972</v>
      </c>
      <c r="AC1141" t="s">
        <v>236</v>
      </c>
      <c r="AL1141" t="s">
        <v>217</v>
      </c>
      <c r="AM1141" t="s">
        <v>2703</v>
      </c>
      <c r="AN1141" t="s">
        <v>6</v>
      </c>
      <c r="AO1141" s="57">
        <v>46090.506990740738</v>
      </c>
      <c r="AP1141" s="57">
        <v>46269.333333333336</v>
      </c>
      <c r="AR1141" t="s">
        <v>218</v>
      </c>
      <c r="AS1141" t="s">
        <v>219</v>
      </c>
      <c r="AT1141" t="s">
        <v>230</v>
      </c>
      <c r="AU1141">
        <v>20260904</v>
      </c>
      <c r="AV1141" t="s">
        <v>221</v>
      </c>
      <c r="AW1141" t="s">
        <v>889</v>
      </c>
      <c r="AX1141" t="s">
        <v>222</v>
      </c>
      <c r="BA1141" s="57">
        <v>46269.333333333336</v>
      </c>
      <c r="BB1141" t="s">
        <v>2703</v>
      </c>
      <c r="BC1141">
        <v>2026</v>
      </c>
      <c r="BD1141">
        <v>9</v>
      </c>
      <c r="BE1141">
        <v>4</v>
      </c>
      <c r="BF1141" s="6">
        <f t="shared" si="51"/>
        <v>46269</v>
      </c>
      <c r="BG1141">
        <f t="shared" si="52"/>
        <v>-0.33333333333575865</v>
      </c>
      <c r="BH1141" t="str">
        <f t="shared" si="53"/>
        <v>COMPLY</v>
      </c>
      <c r="BI1141" t="e">
        <f>VLOOKUP(H1141,Sheet2!$A$1:$B$270,2,FALSE)</f>
        <v>#N/A</v>
      </c>
    </row>
    <row r="1142" spans="1:61">
      <c r="A1142">
        <v>1141</v>
      </c>
      <c r="B1142">
        <v>1002573709</v>
      </c>
      <c r="C1142">
        <v>3</v>
      </c>
      <c r="D1142" t="s">
        <v>49</v>
      </c>
      <c r="E1142">
        <v>4</v>
      </c>
      <c r="F1142" t="s">
        <v>245</v>
      </c>
      <c r="G1142" t="s">
        <v>564</v>
      </c>
      <c r="H1142" t="s">
        <v>565</v>
      </c>
      <c r="I1142" t="s">
        <v>212</v>
      </c>
      <c r="J1142" t="s">
        <v>213</v>
      </c>
      <c r="K1142" t="s">
        <v>149</v>
      </c>
      <c r="L1142" t="s">
        <v>214</v>
      </c>
      <c r="M1142" t="s">
        <v>76</v>
      </c>
      <c r="N1142" t="s">
        <v>215</v>
      </c>
      <c r="O1142" s="57">
        <v>46271.697881944441</v>
      </c>
      <c r="P1142" s="57">
        <v>46272.509965277779</v>
      </c>
      <c r="Q1142">
        <v>69384872</v>
      </c>
      <c r="S1142">
        <v>142434111612</v>
      </c>
      <c r="T1142" t="s">
        <v>4273</v>
      </c>
      <c r="U1142" t="s">
        <v>4274</v>
      </c>
      <c r="V1142" t="s">
        <v>4275</v>
      </c>
      <c r="Z1142">
        <v>110.499603822827</v>
      </c>
      <c r="AA1142">
        <v>-7.4219901342026002</v>
      </c>
      <c r="AB1142" t="s">
        <v>4276</v>
      </c>
      <c r="AC1142" t="s">
        <v>216</v>
      </c>
      <c r="AL1142" t="s">
        <v>217</v>
      </c>
      <c r="AM1142" t="s">
        <v>4277</v>
      </c>
      <c r="AN1142" t="s">
        <v>6</v>
      </c>
      <c r="AO1142" s="57">
        <v>46182.704826388886</v>
      </c>
      <c r="AP1142" s="57">
        <v>46272.541666666664</v>
      </c>
      <c r="AR1142" t="s">
        <v>218</v>
      </c>
      <c r="AS1142" t="s">
        <v>219</v>
      </c>
      <c r="AT1142" t="s">
        <v>230</v>
      </c>
      <c r="AU1142">
        <v>20260907</v>
      </c>
      <c r="AV1142" t="s">
        <v>221</v>
      </c>
      <c r="AW1142" t="s">
        <v>884</v>
      </c>
      <c r="AX1142" t="s">
        <v>222</v>
      </c>
      <c r="BA1142" s="57">
        <v>46272.541666666664</v>
      </c>
      <c r="BB1142" t="s">
        <v>4277</v>
      </c>
      <c r="BC1142">
        <v>2026</v>
      </c>
      <c r="BD1142">
        <v>9</v>
      </c>
      <c r="BE1142">
        <v>7</v>
      </c>
      <c r="BF1142" s="6">
        <f t="shared" si="51"/>
        <v>46272</v>
      </c>
      <c r="BG1142">
        <f t="shared" si="52"/>
        <v>-0.54166666666424135</v>
      </c>
      <c r="BH1142" t="str">
        <f t="shared" si="53"/>
        <v>COMPLY</v>
      </c>
      <c r="BI1142" t="e">
        <f>VLOOKUP(H1142,Sheet2!$A$1:$B$270,2,FALSE)</f>
        <v>#N/A</v>
      </c>
    </row>
    <row r="1143" spans="1:61">
      <c r="A1143">
        <v>1142</v>
      </c>
      <c r="B1143">
        <v>1002575128</v>
      </c>
      <c r="C1143">
        <v>3</v>
      </c>
      <c r="D1143" t="s">
        <v>49</v>
      </c>
      <c r="E1143">
        <v>4</v>
      </c>
      <c r="F1143" t="s">
        <v>245</v>
      </c>
      <c r="G1143" t="s">
        <v>564</v>
      </c>
      <c r="H1143" t="s">
        <v>565</v>
      </c>
      <c r="I1143" t="s">
        <v>212</v>
      </c>
      <c r="J1143" t="s">
        <v>213</v>
      </c>
      <c r="K1143" t="s">
        <v>149</v>
      </c>
      <c r="M1143" t="s">
        <v>76</v>
      </c>
      <c r="N1143" t="s">
        <v>215</v>
      </c>
      <c r="O1143" s="57">
        <v>46272.587858796294</v>
      </c>
      <c r="P1143" s="57">
        <v>46272.651400462964</v>
      </c>
      <c r="Q1143">
        <v>69384251</v>
      </c>
      <c r="S1143">
        <v>142434111621</v>
      </c>
      <c r="T1143" t="s">
        <v>4057</v>
      </c>
      <c r="U1143" t="s">
        <v>4058</v>
      </c>
      <c r="V1143" t="s">
        <v>4059</v>
      </c>
      <c r="Z1143">
        <v>110.50448337788499</v>
      </c>
      <c r="AA1143">
        <v>-7.3235308900007601</v>
      </c>
      <c r="AB1143" t="s">
        <v>4060</v>
      </c>
      <c r="AC1143" t="s">
        <v>216</v>
      </c>
      <c r="AL1143" t="s">
        <v>217</v>
      </c>
      <c r="AM1143" t="s">
        <v>4061</v>
      </c>
      <c r="AN1143" t="s">
        <v>6</v>
      </c>
      <c r="AO1143" s="57">
        <v>46212.590370370373</v>
      </c>
      <c r="AR1143" t="s">
        <v>218</v>
      </c>
      <c r="AS1143" t="s">
        <v>219</v>
      </c>
      <c r="AT1143" t="s">
        <v>230</v>
      </c>
      <c r="AU1143">
        <v>20260907</v>
      </c>
      <c r="AV1143" t="s">
        <v>221</v>
      </c>
      <c r="AW1143" t="s">
        <v>545</v>
      </c>
      <c r="AX1143" t="s">
        <v>222</v>
      </c>
      <c r="BA1143" s="57">
        <v>46272.291666666664</v>
      </c>
      <c r="BB1143" t="s">
        <v>4061</v>
      </c>
      <c r="BC1143">
        <v>2026</v>
      </c>
      <c r="BD1143">
        <v>9</v>
      </c>
      <c r="BE1143">
        <v>7</v>
      </c>
      <c r="BF1143" s="6">
        <f t="shared" si="51"/>
        <v>46272</v>
      </c>
      <c r="BG1143">
        <f t="shared" si="52"/>
        <v>-0.29166666666424135</v>
      </c>
      <c r="BH1143" t="str">
        <f t="shared" si="53"/>
        <v>COMPLY</v>
      </c>
      <c r="BI1143" t="e">
        <f>VLOOKUP(H1143,Sheet2!$A$1:$B$270,2,FALSE)</f>
        <v>#N/A</v>
      </c>
    </row>
    <row r="1144" spans="1:61">
      <c r="A1144">
        <v>1143</v>
      </c>
      <c r="B1144">
        <v>1002575677</v>
      </c>
      <c r="C1144">
        <v>3</v>
      </c>
      <c r="D1144" t="s">
        <v>49</v>
      </c>
      <c r="E1144">
        <v>4</v>
      </c>
      <c r="F1144" t="s">
        <v>245</v>
      </c>
      <c r="G1144" t="s">
        <v>564</v>
      </c>
      <c r="H1144" t="s">
        <v>565</v>
      </c>
      <c r="I1144" t="s">
        <v>212</v>
      </c>
      <c r="J1144" t="s">
        <v>213</v>
      </c>
      <c r="K1144" t="s">
        <v>149</v>
      </c>
      <c r="L1144" t="s">
        <v>214</v>
      </c>
      <c r="M1144" t="s">
        <v>76</v>
      </c>
      <c r="N1144" t="s">
        <v>215</v>
      </c>
      <c r="O1144" s="57">
        <v>46272.674953703703</v>
      </c>
      <c r="P1144" s="57">
        <v>46274.55609953704</v>
      </c>
      <c r="Q1144">
        <v>69385533</v>
      </c>
      <c r="S1144">
        <v>142434111625</v>
      </c>
      <c r="T1144" t="s">
        <v>5232</v>
      </c>
      <c r="U1144" t="s">
        <v>5233</v>
      </c>
      <c r="V1144" t="s">
        <v>5234</v>
      </c>
      <c r="Z1144">
        <v>110.6404526</v>
      </c>
      <c r="AA1144">
        <v>-7.3571396</v>
      </c>
      <c r="AB1144" t="s">
        <v>5235</v>
      </c>
      <c r="AC1144" t="s">
        <v>236</v>
      </c>
      <c r="AL1144" t="s">
        <v>217</v>
      </c>
      <c r="AM1144" t="s">
        <v>5236</v>
      </c>
      <c r="AN1144" t="s">
        <v>6</v>
      </c>
      <c r="AO1144" s="57">
        <v>46212.684479166666</v>
      </c>
      <c r="AP1144" s="57">
        <v>46273.541666666664</v>
      </c>
      <c r="AR1144" t="s">
        <v>218</v>
      </c>
      <c r="AS1144" t="s">
        <v>219</v>
      </c>
      <c r="AT1144" t="s">
        <v>230</v>
      </c>
      <c r="AU1144">
        <v>20260909</v>
      </c>
      <c r="AV1144" t="s">
        <v>221</v>
      </c>
      <c r="AW1144" t="s">
        <v>890</v>
      </c>
      <c r="AX1144" t="s">
        <v>222</v>
      </c>
      <c r="BA1144" s="57">
        <v>46273.541666666664</v>
      </c>
      <c r="BB1144" t="s">
        <v>5236</v>
      </c>
      <c r="BC1144">
        <v>2026</v>
      </c>
      <c r="BD1144">
        <v>9</v>
      </c>
      <c r="BE1144">
        <v>9</v>
      </c>
      <c r="BF1144" s="6">
        <f t="shared" si="51"/>
        <v>46274</v>
      </c>
      <c r="BG1144">
        <f t="shared" si="52"/>
        <v>0.45833333333575865</v>
      </c>
      <c r="BH1144" t="str">
        <f t="shared" si="53"/>
        <v>COMPLY</v>
      </c>
      <c r="BI1144" t="e">
        <f>VLOOKUP(H1144,Sheet2!$A$1:$B$270,2,FALSE)</f>
        <v>#N/A</v>
      </c>
    </row>
    <row r="1145" spans="1:61">
      <c r="A1145">
        <v>1144</v>
      </c>
      <c r="B1145">
        <v>1002574115</v>
      </c>
      <c r="C1145">
        <v>3</v>
      </c>
      <c r="D1145" t="s">
        <v>49</v>
      </c>
      <c r="E1145">
        <v>4</v>
      </c>
      <c r="F1145" t="s">
        <v>245</v>
      </c>
      <c r="G1145" t="s">
        <v>564</v>
      </c>
      <c r="H1145" t="s">
        <v>565</v>
      </c>
      <c r="I1145" t="s">
        <v>212</v>
      </c>
      <c r="J1145" t="s">
        <v>213</v>
      </c>
      <c r="K1145" t="s">
        <v>149</v>
      </c>
      <c r="L1145" t="s">
        <v>214</v>
      </c>
      <c r="M1145" t="s">
        <v>76</v>
      </c>
      <c r="N1145" t="s">
        <v>215</v>
      </c>
      <c r="O1145" s="57">
        <v>46272.40828703704</v>
      </c>
      <c r="P1145" s="57">
        <v>46273.789618055554</v>
      </c>
      <c r="Q1145">
        <v>69385014</v>
      </c>
      <c r="S1145">
        <v>142434111617</v>
      </c>
      <c r="T1145" t="s">
        <v>3973</v>
      </c>
      <c r="U1145" t="s">
        <v>3974</v>
      </c>
      <c r="V1145" t="s">
        <v>3975</v>
      </c>
      <c r="Z1145">
        <v>110.4008202</v>
      </c>
      <c r="AA1145">
        <v>-7.4036969999999904</v>
      </c>
      <c r="AB1145" t="s">
        <v>3976</v>
      </c>
      <c r="AC1145" t="s">
        <v>236</v>
      </c>
      <c r="AL1145" t="s">
        <v>217</v>
      </c>
      <c r="AM1145" t="s">
        <v>3977</v>
      </c>
      <c r="AN1145" t="s">
        <v>6</v>
      </c>
      <c r="AO1145" s="57">
        <v>46212.413171296299</v>
      </c>
      <c r="AP1145" s="57">
        <v>46273.333333333336</v>
      </c>
      <c r="AR1145" t="s">
        <v>218</v>
      </c>
      <c r="AS1145" t="s">
        <v>219</v>
      </c>
      <c r="AT1145" t="s">
        <v>230</v>
      </c>
      <c r="AU1145">
        <v>20260908</v>
      </c>
      <c r="AV1145" t="s">
        <v>221</v>
      </c>
      <c r="AW1145" t="s">
        <v>885</v>
      </c>
      <c r="AX1145" t="s">
        <v>222</v>
      </c>
      <c r="BA1145" s="57">
        <v>46273.333333333336</v>
      </c>
      <c r="BB1145" t="s">
        <v>3977</v>
      </c>
      <c r="BC1145">
        <v>2026</v>
      </c>
      <c r="BD1145">
        <v>9</v>
      </c>
      <c r="BE1145">
        <v>8</v>
      </c>
      <c r="BF1145" s="6">
        <f t="shared" si="51"/>
        <v>46273</v>
      </c>
      <c r="BG1145">
        <f t="shared" si="52"/>
        <v>-0.33333333333575865</v>
      </c>
      <c r="BH1145" t="str">
        <f t="shared" si="53"/>
        <v>COMPLY</v>
      </c>
      <c r="BI1145" t="e">
        <f>VLOOKUP(H1145,Sheet2!$A$1:$B$270,2,FALSE)</f>
        <v>#N/A</v>
      </c>
    </row>
    <row r="1146" spans="1:61">
      <c r="A1146">
        <v>1145</v>
      </c>
      <c r="B1146">
        <v>1002575558</v>
      </c>
      <c r="C1146">
        <v>3</v>
      </c>
      <c r="D1146" t="s">
        <v>49</v>
      </c>
      <c r="E1146">
        <v>4</v>
      </c>
      <c r="F1146" t="s">
        <v>245</v>
      </c>
      <c r="G1146" t="s">
        <v>564</v>
      </c>
      <c r="H1146" t="s">
        <v>565</v>
      </c>
      <c r="I1146" t="s">
        <v>212</v>
      </c>
      <c r="J1146" t="s">
        <v>213</v>
      </c>
      <c r="K1146" t="s">
        <v>149</v>
      </c>
      <c r="L1146" t="s">
        <v>214</v>
      </c>
      <c r="M1146" t="s">
        <v>76</v>
      </c>
      <c r="N1146" t="s">
        <v>215</v>
      </c>
      <c r="O1146" s="57">
        <v>46272.656215277777</v>
      </c>
      <c r="P1146" s="57">
        <v>46273.703287037039</v>
      </c>
      <c r="Q1146">
        <v>69385501</v>
      </c>
      <c r="S1146">
        <v>142434111628</v>
      </c>
      <c r="T1146" t="s">
        <v>3942</v>
      </c>
      <c r="U1146" t="s">
        <v>3943</v>
      </c>
      <c r="V1146" t="s">
        <v>3944</v>
      </c>
      <c r="Z1146">
        <v>110.4833177</v>
      </c>
      <c r="AA1146">
        <v>-7.3019319999999999</v>
      </c>
      <c r="AB1146" t="s">
        <v>3945</v>
      </c>
      <c r="AC1146" t="s">
        <v>236</v>
      </c>
      <c r="AL1146" t="s">
        <v>217</v>
      </c>
      <c r="AM1146" t="s">
        <v>3946</v>
      </c>
      <c r="AN1146" t="s">
        <v>6</v>
      </c>
      <c r="AO1146" s="57">
        <v>46212.663414351853</v>
      </c>
      <c r="AP1146" s="57">
        <v>46273.541666666664</v>
      </c>
      <c r="AR1146" t="s">
        <v>218</v>
      </c>
      <c r="AS1146" t="s">
        <v>219</v>
      </c>
      <c r="AT1146" t="s">
        <v>230</v>
      </c>
      <c r="AU1146">
        <v>20260908</v>
      </c>
      <c r="AV1146" t="s">
        <v>221</v>
      </c>
      <c r="AW1146" t="s">
        <v>883</v>
      </c>
      <c r="AX1146" t="s">
        <v>222</v>
      </c>
      <c r="BA1146" s="57">
        <v>46273.541666666664</v>
      </c>
      <c r="BB1146" t="s">
        <v>3946</v>
      </c>
      <c r="BC1146">
        <v>2026</v>
      </c>
      <c r="BD1146">
        <v>9</v>
      </c>
      <c r="BE1146">
        <v>8</v>
      </c>
      <c r="BF1146" s="6">
        <f t="shared" si="51"/>
        <v>46273</v>
      </c>
      <c r="BG1146">
        <f t="shared" si="52"/>
        <v>-0.54166666666424135</v>
      </c>
      <c r="BH1146" t="str">
        <f t="shared" si="53"/>
        <v>COMPLY</v>
      </c>
      <c r="BI1146" t="e">
        <f>VLOOKUP(H1146,Sheet2!$A$1:$B$270,2,FALSE)</f>
        <v>#N/A</v>
      </c>
    </row>
    <row r="1147" spans="1:61">
      <c r="A1147">
        <v>1146</v>
      </c>
      <c r="B1147">
        <v>1002578552</v>
      </c>
      <c r="C1147">
        <v>3</v>
      </c>
      <c r="D1147" t="s">
        <v>49</v>
      </c>
      <c r="E1147">
        <v>4</v>
      </c>
      <c r="F1147" t="s">
        <v>245</v>
      </c>
      <c r="G1147" t="s">
        <v>564</v>
      </c>
      <c r="H1147" t="s">
        <v>565</v>
      </c>
      <c r="I1147" t="s">
        <v>212</v>
      </c>
      <c r="J1147" t="s">
        <v>213</v>
      </c>
      <c r="K1147" t="s">
        <v>149</v>
      </c>
      <c r="L1147" t="s">
        <v>214</v>
      </c>
      <c r="M1147" t="s">
        <v>76</v>
      </c>
      <c r="N1147" t="s">
        <v>215</v>
      </c>
      <c r="O1147" s="57">
        <v>46274.491643518515</v>
      </c>
      <c r="P1147" s="57">
        <v>46275.639699074076</v>
      </c>
      <c r="Q1147">
        <v>69386795</v>
      </c>
      <c r="S1147">
        <v>142434111646</v>
      </c>
      <c r="T1147" t="s">
        <v>5680</v>
      </c>
      <c r="U1147" t="s">
        <v>5681</v>
      </c>
      <c r="V1147" t="s">
        <v>5682</v>
      </c>
      <c r="Z1147">
        <v>110.5190116</v>
      </c>
      <c r="AA1147">
        <v>-7.3787487999999897</v>
      </c>
      <c r="AB1147" t="s">
        <v>5683</v>
      </c>
      <c r="AC1147" t="s">
        <v>236</v>
      </c>
      <c r="AL1147" t="s">
        <v>217</v>
      </c>
      <c r="AM1147" t="s">
        <v>5684</v>
      </c>
      <c r="AN1147" t="s">
        <v>6</v>
      </c>
      <c r="AO1147" s="57">
        <v>46274.496493055558</v>
      </c>
      <c r="AP1147" s="57">
        <v>46275.333333333336</v>
      </c>
      <c r="AR1147" t="s">
        <v>218</v>
      </c>
      <c r="AS1147" t="s">
        <v>219</v>
      </c>
      <c r="AT1147" t="s">
        <v>230</v>
      </c>
      <c r="AU1147">
        <v>20260910</v>
      </c>
      <c r="AV1147" t="s">
        <v>221</v>
      </c>
      <c r="AW1147" t="s">
        <v>883</v>
      </c>
      <c r="AX1147" t="s">
        <v>222</v>
      </c>
      <c r="BA1147" s="57">
        <v>46275.333333333336</v>
      </c>
      <c r="BB1147" t="s">
        <v>5684</v>
      </c>
      <c r="BC1147">
        <v>2026</v>
      </c>
      <c r="BD1147">
        <v>9</v>
      </c>
      <c r="BE1147">
        <v>10</v>
      </c>
      <c r="BF1147" s="6">
        <f t="shared" si="51"/>
        <v>46275</v>
      </c>
      <c r="BG1147">
        <f t="shared" si="52"/>
        <v>-0.33333333333575865</v>
      </c>
      <c r="BH1147" t="str">
        <f t="shared" si="53"/>
        <v>COMPLY</v>
      </c>
      <c r="BI1147" t="e">
        <f>VLOOKUP(H1147,Sheet2!$A$1:$B$270,2,FALSE)</f>
        <v>#N/A</v>
      </c>
    </row>
    <row r="1148" spans="1:61">
      <c r="A1148">
        <v>1147</v>
      </c>
      <c r="B1148">
        <v>1002581539</v>
      </c>
      <c r="C1148">
        <v>3</v>
      </c>
      <c r="D1148" t="s">
        <v>49</v>
      </c>
      <c r="E1148">
        <v>4</v>
      </c>
      <c r="F1148" t="s">
        <v>245</v>
      </c>
      <c r="G1148" t="s">
        <v>564</v>
      </c>
      <c r="H1148" t="s">
        <v>565</v>
      </c>
      <c r="I1148" t="s">
        <v>212</v>
      </c>
      <c r="J1148" t="s">
        <v>213</v>
      </c>
      <c r="K1148" t="s">
        <v>149</v>
      </c>
      <c r="L1148" t="s">
        <v>214</v>
      </c>
      <c r="M1148" t="s">
        <v>76</v>
      </c>
      <c r="N1148" t="s">
        <v>215</v>
      </c>
      <c r="O1148" s="57">
        <v>46275.714537037034</v>
      </c>
      <c r="P1148" s="57">
        <v>46277.514270833337</v>
      </c>
      <c r="Q1148">
        <v>69387953</v>
      </c>
      <c r="S1148">
        <v>142434111661</v>
      </c>
      <c r="T1148" t="s">
        <v>6566</v>
      </c>
      <c r="U1148" t="s">
        <v>6567</v>
      </c>
      <c r="V1148" t="s">
        <v>6568</v>
      </c>
      <c r="Z1148">
        <v>110.50518700000001</v>
      </c>
      <c r="AA1148">
        <v>-7.3253820000000003</v>
      </c>
      <c r="AB1148" t="s">
        <v>6569</v>
      </c>
      <c r="AC1148" t="s">
        <v>236</v>
      </c>
      <c r="AL1148" t="s">
        <v>217</v>
      </c>
      <c r="AM1148" t="s">
        <v>6444</v>
      </c>
      <c r="AN1148" t="s">
        <v>6</v>
      </c>
      <c r="AO1148" s="57">
        <v>46304.715636574074</v>
      </c>
      <c r="AP1148" s="57">
        <v>46276.625</v>
      </c>
      <c r="AR1148" t="s">
        <v>218</v>
      </c>
      <c r="AS1148" t="s">
        <v>219</v>
      </c>
      <c r="AT1148" t="s">
        <v>230</v>
      </c>
      <c r="AU1148">
        <v>20260912</v>
      </c>
      <c r="AV1148" t="s">
        <v>221</v>
      </c>
      <c r="AW1148" t="s">
        <v>885</v>
      </c>
      <c r="AX1148" t="s">
        <v>222</v>
      </c>
      <c r="BA1148" s="57">
        <v>46276.625</v>
      </c>
      <c r="BB1148" t="s">
        <v>6444</v>
      </c>
      <c r="BC1148">
        <v>2026</v>
      </c>
      <c r="BD1148">
        <v>9</v>
      </c>
      <c r="BE1148">
        <v>12</v>
      </c>
      <c r="BF1148" s="6">
        <f t="shared" si="51"/>
        <v>46277</v>
      </c>
      <c r="BG1148">
        <f t="shared" si="52"/>
        <v>0.375</v>
      </c>
      <c r="BH1148" t="str">
        <f t="shared" si="53"/>
        <v>COMPLY</v>
      </c>
      <c r="BI1148" t="e">
        <f>VLOOKUP(H1148,Sheet2!$A$1:$B$270,2,FALSE)</f>
        <v>#N/A</v>
      </c>
    </row>
    <row r="1149" spans="1:61">
      <c r="A1149">
        <v>1148</v>
      </c>
      <c r="B1149">
        <v>1002582336</v>
      </c>
      <c r="C1149">
        <v>3</v>
      </c>
      <c r="D1149" t="s">
        <v>49</v>
      </c>
      <c r="E1149">
        <v>4</v>
      </c>
      <c r="F1149" t="s">
        <v>245</v>
      </c>
      <c r="G1149" t="s">
        <v>564</v>
      </c>
      <c r="H1149" t="s">
        <v>565</v>
      </c>
      <c r="I1149" t="s">
        <v>212</v>
      </c>
      <c r="J1149" t="s">
        <v>213</v>
      </c>
      <c r="K1149" t="s">
        <v>149</v>
      </c>
      <c r="L1149" t="s">
        <v>214</v>
      </c>
      <c r="M1149" t="s">
        <v>76</v>
      </c>
      <c r="N1149" t="s">
        <v>215</v>
      </c>
      <c r="O1149" s="57">
        <v>46276.47079861111</v>
      </c>
      <c r="P1149" s="57">
        <v>46276.805613425924</v>
      </c>
      <c r="Q1149">
        <v>69388277</v>
      </c>
      <c r="S1149">
        <v>142434111666</v>
      </c>
      <c r="T1149" t="s">
        <v>8762</v>
      </c>
      <c r="U1149" t="s">
        <v>8763</v>
      </c>
      <c r="V1149" t="s">
        <v>8764</v>
      </c>
      <c r="Z1149">
        <v>110.5887409</v>
      </c>
      <c r="AA1149">
        <v>-7.4114803999999896</v>
      </c>
      <c r="AB1149" t="s">
        <v>8765</v>
      </c>
      <c r="AC1149" t="s">
        <v>236</v>
      </c>
      <c r="AL1149" t="s">
        <v>217</v>
      </c>
      <c r="AM1149" t="s">
        <v>7669</v>
      </c>
      <c r="AN1149" t="s">
        <v>6</v>
      </c>
      <c r="AO1149" s="57">
        <v>46335.476226851853</v>
      </c>
      <c r="AP1149" s="57">
        <v>46277.333333333336</v>
      </c>
      <c r="AR1149" t="s">
        <v>218</v>
      </c>
      <c r="AS1149" t="s">
        <v>219</v>
      </c>
      <c r="AT1149" t="s">
        <v>230</v>
      </c>
      <c r="AU1149">
        <v>20260911</v>
      </c>
      <c r="AV1149" t="s">
        <v>221</v>
      </c>
      <c r="AW1149" t="s">
        <v>6455</v>
      </c>
      <c r="AX1149" t="s">
        <v>222</v>
      </c>
      <c r="BA1149" s="57">
        <v>46277.333333333336</v>
      </c>
      <c r="BB1149" t="s">
        <v>7669</v>
      </c>
      <c r="BC1149">
        <v>2026</v>
      </c>
      <c r="BD1149">
        <v>9</v>
      </c>
      <c r="BE1149">
        <v>11</v>
      </c>
      <c r="BF1149" s="6">
        <f t="shared" si="51"/>
        <v>46276</v>
      </c>
      <c r="BG1149">
        <f t="shared" si="52"/>
        <v>-1.3333333333357587</v>
      </c>
      <c r="BH1149" t="str">
        <f t="shared" si="53"/>
        <v>COMPLY</v>
      </c>
      <c r="BI1149" t="e">
        <f>VLOOKUP(H1149,Sheet2!$A$1:$B$270,2,FALSE)</f>
        <v>#N/A</v>
      </c>
    </row>
    <row r="1150" spans="1:61">
      <c r="A1150">
        <v>1149</v>
      </c>
      <c r="B1150">
        <v>1002586071</v>
      </c>
      <c r="C1150">
        <v>3</v>
      </c>
      <c r="D1150" t="s">
        <v>49</v>
      </c>
      <c r="E1150">
        <v>4</v>
      </c>
      <c r="F1150" t="s">
        <v>245</v>
      </c>
      <c r="G1150" t="s">
        <v>564</v>
      </c>
      <c r="H1150" t="s">
        <v>565</v>
      </c>
      <c r="I1150" t="s">
        <v>212</v>
      </c>
      <c r="J1150" t="s">
        <v>213</v>
      </c>
      <c r="K1150" t="s">
        <v>149</v>
      </c>
      <c r="L1150" t="s">
        <v>214</v>
      </c>
      <c r="M1150" t="s">
        <v>76</v>
      </c>
      <c r="N1150" t="s">
        <v>215</v>
      </c>
      <c r="O1150" s="57">
        <v>46279.477060185185</v>
      </c>
      <c r="P1150" s="57">
        <v>46280.683055555557</v>
      </c>
      <c r="Q1150">
        <v>69389740</v>
      </c>
      <c r="S1150">
        <v>142434111679</v>
      </c>
      <c r="T1150" t="s">
        <v>8766</v>
      </c>
      <c r="U1150" t="s">
        <v>8767</v>
      </c>
      <c r="V1150" t="s">
        <v>8768</v>
      </c>
      <c r="Z1150">
        <v>110.48569759999999</v>
      </c>
      <c r="AA1150">
        <v>-7.3325581</v>
      </c>
      <c r="AB1150" t="s">
        <v>8769</v>
      </c>
      <c r="AC1150" t="s">
        <v>236</v>
      </c>
      <c r="AL1150" t="s">
        <v>217</v>
      </c>
      <c r="AM1150" t="s">
        <v>8770</v>
      </c>
      <c r="AN1150" t="s">
        <v>6</v>
      </c>
      <c r="AO1150" t="s">
        <v>7358</v>
      </c>
      <c r="AP1150" s="57">
        <v>46280.333333333336</v>
      </c>
      <c r="AR1150" t="s">
        <v>218</v>
      </c>
      <c r="AS1150" t="s">
        <v>219</v>
      </c>
      <c r="AT1150" t="s">
        <v>230</v>
      </c>
      <c r="AU1150">
        <v>20260915</v>
      </c>
      <c r="AV1150" t="s">
        <v>221</v>
      </c>
      <c r="AW1150" t="s">
        <v>7437</v>
      </c>
      <c r="AX1150" t="s">
        <v>222</v>
      </c>
      <c r="BA1150" s="57">
        <v>46280.333333333336</v>
      </c>
      <c r="BB1150" t="s">
        <v>8770</v>
      </c>
      <c r="BC1150">
        <v>2026</v>
      </c>
      <c r="BD1150">
        <v>9</v>
      </c>
      <c r="BE1150">
        <v>15</v>
      </c>
      <c r="BF1150" s="6">
        <f t="shared" si="51"/>
        <v>46280</v>
      </c>
      <c r="BG1150">
        <f t="shared" si="52"/>
        <v>-0.33333333333575865</v>
      </c>
      <c r="BH1150" t="str">
        <f t="shared" si="53"/>
        <v>COMPLY</v>
      </c>
      <c r="BI1150" t="e">
        <f>VLOOKUP(H1150,Sheet2!$A$1:$B$270,2,FALSE)</f>
        <v>#N/A</v>
      </c>
    </row>
    <row r="1151" spans="1:61">
      <c r="A1151">
        <v>1150</v>
      </c>
      <c r="B1151">
        <v>1002586342</v>
      </c>
      <c r="C1151">
        <v>3</v>
      </c>
      <c r="D1151" t="s">
        <v>49</v>
      </c>
      <c r="E1151">
        <v>4</v>
      </c>
      <c r="F1151" t="s">
        <v>245</v>
      </c>
      <c r="G1151" t="s">
        <v>564</v>
      </c>
      <c r="H1151" t="s">
        <v>565</v>
      </c>
      <c r="I1151" t="s">
        <v>212</v>
      </c>
      <c r="J1151" t="s">
        <v>213</v>
      </c>
      <c r="K1151" t="s">
        <v>149</v>
      </c>
      <c r="L1151" t="s">
        <v>214</v>
      </c>
      <c r="M1151" t="s">
        <v>76</v>
      </c>
      <c r="N1151" t="s">
        <v>215</v>
      </c>
      <c r="O1151" s="57">
        <v>46279.54583333333</v>
      </c>
      <c r="P1151" s="57">
        <v>46280.534537037034</v>
      </c>
      <c r="Q1151">
        <v>69389834</v>
      </c>
      <c r="S1151">
        <v>142434111688</v>
      </c>
      <c r="T1151" t="s">
        <v>8771</v>
      </c>
      <c r="U1151" t="s">
        <v>8772</v>
      </c>
      <c r="V1151" t="s">
        <v>8773</v>
      </c>
      <c r="Z1151">
        <v>110.49003567589401</v>
      </c>
      <c r="AA1151">
        <v>-7.3054383700118901</v>
      </c>
      <c r="AB1151" t="s">
        <v>8774</v>
      </c>
      <c r="AC1151" t="s">
        <v>236</v>
      </c>
      <c r="AL1151" t="s">
        <v>217</v>
      </c>
      <c r="AM1151" t="s">
        <v>8775</v>
      </c>
      <c r="AN1151" t="s">
        <v>6</v>
      </c>
      <c r="AO1151" t="s">
        <v>7140</v>
      </c>
      <c r="AP1151" s="57">
        <v>46280.458333333336</v>
      </c>
      <c r="AR1151" t="s">
        <v>218</v>
      </c>
      <c r="AS1151" t="s">
        <v>219</v>
      </c>
      <c r="AT1151" t="s">
        <v>230</v>
      </c>
      <c r="AU1151">
        <v>20260915</v>
      </c>
      <c r="AV1151" t="s">
        <v>221</v>
      </c>
      <c r="AW1151" t="s">
        <v>7437</v>
      </c>
      <c r="AX1151" t="s">
        <v>222</v>
      </c>
      <c r="BA1151" s="57">
        <v>46280.458333333336</v>
      </c>
      <c r="BB1151" t="s">
        <v>8775</v>
      </c>
      <c r="BC1151">
        <v>2026</v>
      </c>
      <c r="BD1151">
        <v>9</v>
      </c>
      <c r="BE1151">
        <v>15</v>
      </c>
      <c r="BF1151" s="6">
        <f t="shared" si="51"/>
        <v>46280</v>
      </c>
      <c r="BG1151">
        <f t="shared" si="52"/>
        <v>-0.45833333333575865</v>
      </c>
      <c r="BH1151" t="str">
        <f t="shared" si="53"/>
        <v>COMPLY</v>
      </c>
      <c r="BI1151" t="e">
        <f>VLOOKUP(H1151,Sheet2!$A$1:$B$270,2,FALSE)</f>
        <v>#N/A</v>
      </c>
    </row>
    <row r="1152" spans="1:61">
      <c r="A1152">
        <v>1151</v>
      </c>
      <c r="B1152">
        <v>1002587771</v>
      </c>
      <c r="C1152">
        <v>3</v>
      </c>
      <c r="D1152" t="s">
        <v>49</v>
      </c>
      <c r="E1152">
        <v>4</v>
      </c>
      <c r="F1152" t="s">
        <v>245</v>
      </c>
      <c r="G1152" t="s">
        <v>564</v>
      </c>
      <c r="H1152" t="s">
        <v>565</v>
      </c>
      <c r="I1152" t="s">
        <v>212</v>
      </c>
      <c r="J1152" t="s">
        <v>213</v>
      </c>
      <c r="K1152" t="s">
        <v>149</v>
      </c>
      <c r="L1152" t="s">
        <v>214</v>
      </c>
      <c r="M1152" t="s">
        <v>76</v>
      </c>
      <c r="N1152" t="s">
        <v>215</v>
      </c>
      <c r="O1152" s="57">
        <v>46280.316655092596</v>
      </c>
      <c r="P1152" s="57">
        <v>46280.83520833333</v>
      </c>
      <c r="Q1152">
        <v>69390253</v>
      </c>
      <c r="S1152">
        <v>142434111682</v>
      </c>
      <c r="T1152" t="s">
        <v>8776</v>
      </c>
      <c r="U1152" t="s">
        <v>8777</v>
      </c>
      <c r="V1152" t="s">
        <v>8778</v>
      </c>
      <c r="Z1152">
        <v>110.51776340000001</v>
      </c>
      <c r="AA1152">
        <v>-7.4208171999999903</v>
      </c>
      <c r="AB1152" t="s">
        <v>8779</v>
      </c>
      <c r="AC1152" t="s">
        <v>236</v>
      </c>
      <c r="AL1152" t="s">
        <v>217</v>
      </c>
      <c r="AM1152" t="s">
        <v>8144</v>
      </c>
      <c r="AN1152" t="s">
        <v>6</v>
      </c>
      <c r="AO1152" t="s">
        <v>8780</v>
      </c>
      <c r="AP1152" s="57">
        <v>46281.333333333336</v>
      </c>
      <c r="AR1152" t="s">
        <v>218</v>
      </c>
      <c r="AS1152" t="s">
        <v>219</v>
      </c>
      <c r="AT1152" t="s">
        <v>230</v>
      </c>
      <c r="AU1152">
        <v>20260915</v>
      </c>
      <c r="AV1152" t="s">
        <v>221</v>
      </c>
      <c r="AW1152" t="s">
        <v>7437</v>
      </c>
      <c r="AX1152" t="s">
        <v>222</v>
      </c>
      <c r="BA1152" s="57">
        <v>46281.333333333336</v>
      </c>
      <c r="BB1152" t="s">
        <v>8144</v>
      </c>
      <c r="BC1152">
        <v>2026</v>
      </c>
      <c r="BD1152">
        <v>9</v>
      </c>
      <c r="BE1152">
        <v>15</v>
      </c>
      <c r="BF1152" s="6">
        <f t="shared" si="51"/>
        <v>46280</v>
      </c>
      <c r="BG1152">
        <f t="shared" si="52"/>
        <v>-1.3333333333357587</v>
      </c>
      <c r="BH1152" t="str">
        <f t="shared" si="53"/>
        <v>COMPLY</v>
      </c>
      <c r="BI1152" t="e">
        <f>VLOOKUP(H1152,Sheet2!$A$1:$B$270,2,FALSE)</f>
        <v>#N/A</v>
      </c>
    </row>
    <row r="1153" spans="1:61">
      <c r="A1153">
        <v>1152</v>
      </c>
      <c r="B1153">
        <v>1002572679</v>
      </c>
      <c r="C1153">
        <v>3</v>
      </c>
      <c r="D1153" t="s">
        <v>49</v>
      </c>
      <c r="E1153">
        <v>4</v>
      </c>
      <c r="F1153" t="s">
        <v>245</v>
      </c>
      <c r="G1153" t="s">
        <v>564</v>
      </c>
      <c r="H1153" t="s">
        <v>565</v>
      </c>
      <c r="I1153" t="s">
        <v>212</v>
      </c>
      <c r="J1153" t="s">
        <v>213</v>
      </c>
      <c r="K1153" t="s">
        <v>149</v>
      </c>
      <c r="L1153" t="s">
        <v>214</v>
      </c>
      <c r="M1153" t="s">
        <v>2154</v>
      </c>
      <c r="N1153" t="s">
        <v>215</v>
      </c>
      <c r="O1153" s="57">
        <v>46269.810370370367</v>
      </c>
      <c r="P1153" s="57">
        <v>46272.587847222225</v>
      </c>
      <c r="Q1153">
        <v>69384251</v>
      </c>
      <c r="S1153">
        <v>142434111596</v>
      </c>
      <c r="T1153" t="s">
        <v>4057</v>
      </c>
      <c r="U1153" t="s">
        <v>5548</v>
      </c>
      <c r="V1153" t="s">
        <v>5549</v>
      </c>
      <c r="Z1153">
        <v>110.504499</v>
      </c>
      <c r="AA1153">
        <v>-7.3238149999999997</v>
      </c>
      <c r="AB1153" t="s">
        <v>4060</v>
      </c>
      <c r="AC1153" t="s">
        <v>236</v>
      </c>
      <c r="AL1153" t="s">
        <v>217</v>
      </c>
      <c r="AM1153" t="s">
        <v>5550</v>
      </c>
      <c r="AN1153" t="s">
        <v>6</v>
      </c>
      <c r="AO1153" s="57">
        <v>46121.819386574076</v>
      </c>
      <c r="AP1153" s="57">
        <v>46271.333333333336</v>
      </c>
      <c r="AR1153" t="s">
        <v>14</v>
      </c>
      <c r="AS1153" t="s">
        <v>219</v>
      </c>
      <c r="AT1153" t="s">
        <v>230</v>
      </c>
      <c r="AV1153" t="s">
        <v>5551</v>
      </c>
      <c r="AW1153" t="s">
        <v>889</v>
      </c>
      <c r="AX1153" t="s">
        <v>222</v>
      </c>
      <c r="BA1153" s="57">
        <v>46271.333333333336</v>
      </c>
      <c r="BB1153" t="s">
        <v>5550</v>
      </c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:61">
      <c r="A1154">
        <v>1153</v>
      </c>
      <c r="B1154">
        <v>1002586367</v>
      </c>
      <c r="C1154">
        <v>3</v>
      </c>
      <c r="D1154" t="s">
        <v>49</v>
      </c>
      <c r="E1154">
        <v>4</v>
      </c>
      <c r="F1154" t="s">
        <v>245</v>
      </c>
      <c r="G1154" t="s">
        <v>564</v>
      </c>
      <c r="H1154" t="s">
        <v>565</v>
      </c>
      <c r="I1154" t="s">
        <v>212</v>
      </c>
      <c r="J1154" t="s">
        <v>213</v>
      </c>
      <c r="K1154" t="s">
        <v>149</v>
      </c>
      <c r="L1154" t="s">
        <v>214</v>
      </c>
      <c r="M1154" t="s">
        <v>547</v>
      </c>
      <c r="N1154" t="s">
        <v>215</v>
      </c>
      <c r="O1154" s="57">
        <v>46279.549791666665</v>
      </c>
      <c r="P1154" s="57">
        <v>46279.549791666665</v>
      </c>
      <c r="Q1154">
        <v>69386773</v>
      </c>
      <c r="T1154" t="s">
        <v>6045</v>
      </c>
      <c r="V1154" t="s">
        <v>6047</v>
      </c>
      <c r="Z1154">
        <v>110.521505</v>
      </c>
      <c r="AA1154">
        <v>-7.4459330000000001</v>
      </c>
      <c r="AB1154" t="s">
        <v>6048</v>
      </c>
      <c r="AC1154" t="s">
        <v>236</v>
      </c>
      <c r="AL1154" t="s">
        <v>217</v>
      </c>
      <c r="AM1154" t="s">
        <v>6049</v>
      </c>
      <c r="AN1154" t="s">
        <v>6</v>
      </c>
      <c r="AO1154" t="s">
        <v>7095</v>
      </c>
      <c r="AP1154" s="57">
        <v>46275</v>
      </c>
      <c r="AR1154" t="s">
        <v>548</v>
      </c>
      <c r="AS1154" t="s">
        <v>219</v>
      </c>
      <c r="AT1154" t="s">
        <v>230</v>
      </c>
      <c r="AV1154" t="s">
        <v>8781</v>
      </c>
      <c r="AW1154" t="s">
        <v>885</v>
      </c>
      <c r="AX1154" t="s">
        <v>222</v>
      </c>
      <c r="BA1154" s="57">
        <v>46275.333333333336</v>
      </c>
      <c r="BB1154" t="s">
        <v>6049</v>
      </c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:61">
      <c r="A1155">
        <v>1154</v>
      </c>
      <c r="B1155">
        <v>1002588430</v>
      </c>
      <c r="C1155">
        <v>3</v>
      </c>
      <c r="D1155" t="s">
        <v>49</v>
      </c>
      <c r="E1155">
        <v>4</v>
      </c>
      <c r="F1155" t="s">
        <v>245</v>
      </c>
      <c r="G1155" t="s">
        <v>564</v>
      </c>
      <c r="H1155" t="s">
        <v>565</v>
      </c>
      <c r="I1155" t="s">
        <v>212</v>
      </c>
      <c r="J1155" t="s">
        <v>213</v>
      </c>
      <c r="K1155" t="s">
        <v>149</v>
      </c>
      <c r="L1155" t="s">
        <v>214</v>
      </c>
      <c r="M1155" t="s">
        <v>547</v>
      </c>
      <c r="N1155" t="s">
        <v>215</v>
      </c>
      <c r="O1155" s="57">
        <v>46280.445300925923</v>
      </c>
      <c r="P1155" s="57">
        <v>46280.445300925923</v>
      </c>
      <c r="Q1155">
        <v>69385864</v>
      </c>
      <c r="T1155" t="s">
        <v>5338</v>
      </c>
      <c r="V1155" t="s">
        <v>5340</v>
      </c>
      <c r="Z1155">
        <v>110.711021</v>
      </c>
      <c r="AA1155">
        <v>-7.3560999999999996</v>
      </c>
      <c r="AB1155" t="s">
        <v>5341</v>
      </c>
      <c r="AC1155" t="s">
        <v>236</v>
      </c>
      <c r="AL1155" t="s">
        <v>217</v>
      </c>
      <c r="AM1155" t="s">
        <v>5342</v>
      </c>
      <c r="AN1155" t="s">
        <v>6</v>
      </c>
      <c r="AO1155" t="s">
        <v>7117</v>
      </c>
      <c r="AP1155" s="57">
        <v>46274</v>
      </c>
      <c r="AR1155" t="s">
        <v>548</v>
      </c>
      <c r="AS1155" t="s">
        <v>219</v>
      </c>
      <c r="AT1155" t="s">
        <v>230</v>
      </c>
      <c r="AV1155" t="s">
        <v>8782</v>
      </c>
      <c r="AW1155" t="s">
        <v>883</v>
      </c>
      <c r="AX1155" t="s">
        <v>222</v>
      </c>
      <c r="BA1155" s="57">
        <v>46274.333333333336</v>
      </c>
      <c r="BB1155" t="s">
        <v>5342</v>
      </c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:61">
      <c r="A1156">
        <v>1155</v>
      </c>
      <c r="B1156">
        <v>1002590104</v>
      </c>
      <c r="C1156">
        <v>3</v>
      </c>
      <c r="D1156" t="s">
        <v>49</v>
      </c>
      <c r="E1156">
        <v>4</v>
      </c>
      <c r="F1156" t="s">
        <v>245</v>
      </c>
      <c r="G1156" t="s">
        <v>564</v>
      </c>
      <c r="H1156" t="s">
        <v>565</v>
      </c>
      <c r="I1156" t="s">
        <v>212</v>
      </c>
      <c r="J1156" t="s">
        <v>213</v>
      </c>
      <c r="K1156" t="s">
        <v>149</v>
      </c>
      <c r="L1156" t="s">
        <v>214</v>
      </c>
      <c r="M1156" t="s">
        <v>256</v>
      </c>
      <c r="N1156" t="s">
        <v>215</v>
      </c>
      <c r="O1156" s="57">
        <v>46280.741597222222</v>
      </c>
      <c r="P1156" s="57">
        <v>46281.513645833336</v>
      </c>
      <c r="Q1156">
        <v>69391075</v>
      </c>
      <c r="S1156">
        <v>142434111702</v>
      </c>
      <c r="T1156" t="s">
        <v>8766</v>
      </c>
      <c r="U1156" t="s">
        <v>8783</v>
      </c>
      <c r="V1156" t="s">
        <v>8784</v>
      </c>
      <c r="Z1156">
        <v>110.48569759999999</v>
      </c>
      <c r="AA1156">
        <v>-7.3325581</v>
      </c>
      <c r="AB1156" t="s">
        <v>8785</v>
      </c>
      <c r="AC1156" t="s">
        <v>236</v>
      </c>
      <c r="AL1156" t="s">
        <v>217</v>
      </c>
      <c r="AM1156" t="s">
        <v>8374</v>
      </c>
      <c r="AN1156" t="s">
        <v>6</v>
      </c>
      <c r="AO1156" t="s">
        <v>8786</v>
      </c>
      <c r="AP1156" s="57">
        <v>46281.625</v>
      </c>
      <c r="AR1156" t="s">
        <v>257</v>
      </c>
      <c r="AS1156" t="s">
        <v>219</v>
      </c>
      <c r="AT1156" t="s">
        <v>230</v>
      </c>
      <c r="AV1156" t="s">
        <v>258</v>
      </c>
      <c r="AW1156" t="s">
        <v>7437</v>
      </c>
      <c r="AX1156" t="s">
        <v>222</v>
      </c>
      <c r="BA1156" s="57">
        <v>46281.625</v>
      </c>
      <c r="BB1156" t="s">
        <v>8374</v>
      </c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:61">
      <c r="A1157">
        <v>1156</v>
      </c>
      <c r="B1157">
        <v>1002590155</v>
      </c>
      <c r="C1157">
        <v>3</v>
      </c>
      <c r="D1157" t="s">
        <v>49</v>
      </c>
      <c r="E1157">
        <v>4</v>
      </c>
      <c r="F1157" t="s">
        <v>245</v>
      </c>
      <c r="G1157" t="s">
        <v>564</v>
      </c>
      <c r="H1157" t="s">
        <v>565</v>
      </c>
      <c r="I1157" t="s">
        <v>212</v>
      </c>
      <c r="J1157" t="s">
        <v>213</v>
      </c>
      <c r="K1157" t="s">
        <v>149</v>
      </c>
      <c r="L1157" t="s">
        <v>214</v>
      </c>
      <c r="M1157" t="s">
        <v>256</v>
      </c>
      <c r="N1157" t="s">
        <v>215</v>
      </c>
      <c r="O1157" s="57">
        <v>46280.783333333333</v>
      </c>
      <c r="P1157" s="57">
        <v>46281.501747685186</v>
      </c>
      <c r="Q1157">
        <v>69391092</v>
      </c>
      <c r="S1157">
        <v>142434111696</v>
      </c>
      <c r="T1157" t="s">
        <v>8787</v>
      </c>
      <c r="U1157" t="s">
        <v>8788</v>
      </c>
      <c r="V1157" t="s">
        <v>8789</v>
      </c>
      <c r="Z1157">
        <v>110.5014077</v>
      </c>
      <c r="AA1157">
        <v>-7.3618845999999998</v>
      </c>
      <c r="AB1157" t="s">
        <v>8790</v>
      </c>
      <c r="AC1157" t="s">
        <v>236</v>
      </c>
      <c r="AL1157" t="s">
        <v>217</v>
      </c>
      <c r="AM1157" t="s">
        <v>8791</v>
      </c>
      <c r="AN1157" t="s">
        <v>6</v>
      </c>
      <c r="AO1157" t="s">
        <v>7167</v>
      </c>
      <c r="AP1157" s="57">
        <v>46281.625</v>
      </c>
      <c r="AR1157" t="s">
        <v>257</v>
      </c>
      <c r="AS1157" t="s">
        <v>219</v>
      </c>
      <c r="AT1157" t="s">
        <v>230</v>
      </c>
      <c r="AV1157" t="s">
        <v>258</v>
      </c>
      <c r="AW1157" t="s">
        <v>7459</v>
      </c>
      <c r="AX1157" t="s">
        <v>222</v>
      </c>
      <c r="BA1157" s="57">
        <v>46281.625</v>
      </c>
      <c r="BB1157" t="s">
        <v>8791</v>
      </c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:61">
      <c r="A1158">
        <v>1157</v>
      </c>
      <c r="B1158">
        <v>1002586800</v>
      </c>
      <c r="C1158">
        <v>3</v>
      </c>
      <c r="D1158" t="s">
        <v>49</v>
      </c>
      <c r="E1158">
        <v>4</v>
      </c>
      <c r="F1158" t="s">
        <v>245</v>
      </c>
      <c r="G1158" t="s">
        <v>564</v>
      </c>
      <c r="H1158" t="s">
        <v>565</v>
      </c>
      <c r="I1158" t="s">
        <v>212</v>
      </c>
      <c r="J1158" t="s">
        <v>213</v>
      </c>
      <c r="K1158" t="s">
        <v>149</v>
      </c>
      <c r="L1158" t="s">
        <v>214</v>
      </c>
      <c r="M1158" t="s">
        <v>239</v>
      </c>
      <c r="N1158" t="s">
        <v>215</v>
      </c>
      <c r="O1158" s="57">
        <v>46279.60833333333</v>
      </c>
      <c r="P1158" s="57">
        <v>46279.609733796293</v>
      </c>
      <c r="Q1158">
        <v>69389941</v>
      </c>
      <c r="S1158">
        <v>142434111681</v>
      </c>
      <c r="T1158" t="s">
        <v>8792</v>
      </c>
      <c r="U1158" t="s">
        <v>8793</v>
      </c>
      <c r="V1158" t="s">
        <v>8794</v>
      </c>
      <c r="Z1158">
        <v>110.6404263</v>
      </c>
      <c r="AA1158">
        <v>-7.3577982000000004</v>
      </c>
      <c r="AB1158" t="s">
        <v>8795</v>
      </c>
      <c r="AC1158" t="s">
        <v>236</v>
      </c>
      <c r="AL1158" t="s">
        <v>217</v>
      </c>
      <c r="AM1158" t="s">
        <v>8796</v>
      </c>
      <c r="AN1158" t="s">
        <v>6</v>
      </c>
      <c r="AO1158" t="s">
        <v>7161</v>
      </c>
      <c r="AP1158" s="57">
        <v>46284.625</v>
      </c>
      <c r="AR1158" t="s">
        <v>240</v>
      </c>
      <c r="AS1158" t="s">
        <v>219</v>
      </c>
      <c r="AT1158" t="s">
        <v>230</v>
      </c>
      <c r="AV1158" t="s">
        <v>239</v>
      </c>
      <c r="AW1158" t="s">
        <v>7044</v>
      </c>
      <c r="AX1158" t="s">
        <v>222</v>
      </c>
      <c r="BA1158" s="57">
        <v>46284.625</v>
      </c>
      <c r="BB1158" t="s">
        <v>8796</v>
      </c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:61">
      <c r="A1159">
        <v>1158</v>
      </c>
      <c r="B1159">
        <v>1002576474</v>
      </c>
      <c r="C1159">
        <v>3</v>
      </c>
      <c r="D1159" t="s">
        <v>49</v>
      </c>
      <c r="E1159">
        <v>4</v>
      </c>
      <c r="F1159" t="s">
        <v>245</v>
      </c>
      <c r="G1159" t="s">
        <v>564</v>
      </c>
      <c r="H1159" t="s">
        <v>565</v>
      </c>
      <c r="I1159" t="s">
        <v>212</v>
      </c>
      <c r="J1159" t="s">
        <v>213</v>
      </c>
      <c r="K1159" t="s">
        <v>149</v>
      </c>
      <c r="L1159" t="s">
        <v>214</v>
      </c>
      <c r="M1159" t="s">
        <v>7811</v>
      </c>
      <c r="N1159" t="s">
        <v>215</v>
      </c>
      <c r="O1159" s="57">
        <v>46273.435370370367</v>
      </c>
      <c r="P1159" s="57">
        <v>46280.4453125</v>
      </c>
      <c r="Q1159">
        <v>69385864</v>
      </c>
      <c r="S1159">
        <v>142434111637</v>
      </c>
      <c r="T1159" t="s">
        <v>5338</v>
      </c>
      <c r="U1159" t="s">
        <v>5339</v>
      </c>
      <c r="V1159" t="s">
        <v>5340</v>
      </c>
      <c r="Z1159">
        <v>110.705957</v>
      </c>
      <c r="AA1159">
        <v>-7.35562</v>
      </c>
      <c r="AB1159" t="s">
        <v>5341</v>
      </c>
      <c r="AC1159" t="s">
        <v>236</v>
      </c>
      <c r="AL1159" t="s">
        <v>217</v>
      </c>
      <c r="AM1159" t="s">
        <v>5342</v>
      </c>
      <c r="AN1159" t="s">
        <v>6</v>
      </c>
      <c r="AO1159" s="57">
        <v>46243.444363425922</v>
      </c>
      <c r="AP1159" s="57">
        <v>46274.333333333336</v>
      </c>
      <c r="AQ1159" t="s">
        <v>2172</v>
      </c>
      <c r="AR1159" t="s">
        <v>12</v>
      </c>
      <c r="AS1159" t="s">
        <v>219</v>
      </c>
      <c r="AT1159" t="s">
        <v>230</v>
      </c>
      <c r="AV1159" t="s">
        <v>8797</v>
      </c>
      <c r="AW1159" t="s">
        <v>883</v>
      </c>
      <c r="AX1159" t="s">
        <v>222</v>
      </c>
      <c r="BA1159" s="57">
        <v>46274.333333333336</v>
      </c>
      <c r="BB1159" t="s">
        <v>5342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:61">
      <c r="A1160">
        <v>1159</v>
      </c>
      <c r="B1160">
        <v>1002578516</v>
      </c>
      <c r="C1160">
        <v>3</v>
      </c>
      <c r="D1160" t="s">
        <v>49</v>
      </c>
      <c r="E1160">
        <v>4</v>
      </c>
      <c r="F1160" t="s">
        <v>245</v>
      </c>
      <c r="G1160" t="s">
        <v>564</v>
      </c>
      <c r="H1160" t="s">
        <v>565</v>
      </c>
      <c r="I1160" t="s">
        <v>212</v>
      </c>
      <c r="J1160" t="s">
        <v>213</v>
      </c>
      <c r="K1160" t="s">
        <v>149</v>
      </c>
      <c r="L1160" t="s">
        <v>214</v>
      </c>
      <c r="M1160" t="s">
        <v>2186</v>
      </c>
      <c r="N1160" t="s">
        <v>215</v>
      </c>
      <c r="O1160" s="57">
        <v>46274.481203703705</v>
      </c>
      <c r="P1160" s="57">
        <v>46279.550335648149</v>
      </c>
      <c r="Q1160">
        <v>69386773</v>
      </c>
      <c r="S1160">
        <v>142434111642</v>
      </c>
      <c r="T1160" t="s">
        <v>6045</v>
      </c>
      <c r="U1160" t="s">
        <v>6046</v>
      </c>
      <c r="V1160" t="s">
        <v>6047</v>
      </c>
      <c r="Z1160">
        <v>110.52142600000001</v>
      </c>
      <c r="AA1160">
        <v>-7.4461539999999999</v>
      </c>
      <c r="AB1160" t="s">
        <v>6048</v>
      </c>
      <c r="AC1160" t="s">
        <v>236</v>
      </c>
      <c r="AL1160" t="s">
        <v>217</v>
      </c>
      <c r="AM1160" t="s">
        <v>6049</v>
      </c>
      <c r="AN1160" t="s">
        <v>6</v>
      </c>
      <c r="AO1160" s="57">
        <v>46274.48605324074</v>
      </c>
      <c r="AP1160" s="57">
        <v>46275.333333333336</v>
      </c>
      <c r="AQ1160" t="s">
        <v>2172</v>
      </c>
      <c r="AR1160" t="s">
        <v>12</v>
      </c>
      <c r="AS1160" t="s">
        <v>219</v>
      </c>
      <c r="AT1160" t="s">
        <v>230</v>
      </c>
      <c r="AV1160" t="s">
        <v>2187</v>
      </c>
      <c r="AW1160" t="s">
        <v>885</v>
      </c>
      <c r="AX1160" t="s">
        <v>222</v>
      </c>
      <c r="BA1160" s="57">
        <v>46275.333333333336</v>
      </c>
      <c r="BB1160" t="s">
        <v>6049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:61">
      <c r="A1161">
        <v>1160</v>
      </c>
      <c r="B1161">
        <v>1002566921</v>
      </c>
      <c r="C1161">
        <v>3</v>
      </c>
      <c r="D1161" t="s">
        <v>49</v>
      </c>
      <c r="E1161">
        <v>4</v>
      </c>
      <c r="F1161" t="s">
        <v>245</v>
      </c>
      <c r="G1161" t="s">
        <v>1917</v>
      </c>
      <c r="H1161" t="s">
        <v>1918</v>
      </c>
      <c r="I1161" t="s">
        <v>212</v>
      </c>
      <c r="J1161" t="s">
        <v>213</v>
      </c>
      <c r="K1161" t="s">
        <v>149</v>
      </c>
      <c r="L1161" t="s">
        <v>214</v>
      </c>
      <c r="M1161" t="s">
        <v>76</v>
      </c>
      <c r="N1161" t="s">
        <v>215</v>
      </c>
      <c r="O1161" s="57">
        <v>46267.406898148147</v>
      </c>
      <c r="P1161" s="57">
        <v>46267.828483796293</v>
      </c>
      <c r="Q1161">
        <v>69382050</v>
      </c>
      <c r="S1161">
        <v>141459109252</v>
      </c>
      <c r="T1161" t="s">
        <v>1919</v>
      </c>
      <c r="U1161" t="s">
        <v>1920</v>
      </c>
      <c r="V1161" t="s">
        <v>1921</v>
      </c>
      <c r="Z1161">
        <v>110.408392958343</v>
      </c>
      <c r="AA1161">
        <v>-7.25346112780369</v>
      </c>
      <c r="AB1161" t="s">
        <v>1922</v>
      </c>
      <c r="AC1161" t="s">
        <v>216</v>
      </c>
      <c r="AL1161" t="s">
        <v>217</v>
      </c>
      <c r="AM1161" t="s">
        <v>1923</v>
      </c>
      <c r="AN1161" t="s">
        <v>6</v>
      </c>
      <c r="AO1161" s="57">
        <v>46062.413263888891</v>
      </c>
      <c r="AP1161" s="57">
        <v>46268.333333333336</v>
      </c>
      <c r="AR1161" t="s">
        <v>218</v>
      </c>
      <c r="AS1161" t="s">
        <v>1924</v>
      </c>
      <c r="AT1161" t="s">
        <v>230</v>
      </c>
      <c r="AU1161">
        <v>20260902</v>
      </c>
      <c r="AV1161" t="s">
        <v>221</v>
      </c>
      <c r="AW1161" t="s">
        <v>882</v>
      </c>
      <c r="AX1161" t="s">
        <v>222</v>
      </c>
      <c r="BA1161" s="57">
        <v>46268.333333333336</v>
      </c>
      <c r="BB1161" t="s">
        <v>1923</v>
      </c>
      <c r="BC1161">
        <v>2026</v>
      </c>
      <c r="BD1161">
        <v>9</v>
      </c>
      <c r="BE1161">
        <v>2</v>
      </c>
      <c r="BF1161" s="6">
        <f t="shared" si="54"/>
        <v>46267</v>
      </c>
      <c r="BG1161">
        <f t="shared" si="55"/>
        <v>-1.3333333333357587</v>
      </c>
      <c r="BH1161" t="str">
        <f t="shared" si="56"/>
        <v>COMPLY</v>
      </c>
      <c r="BI1161" t="e">
        <f>VLOOKUP(H1161,Sheet2!$A$1:$B$270,2,FALSE)</f>
        <v>#N/A</v>
      </c>
    </row>
    <row r="1162" spans="1:61">
      <c r="A1162">
        <v>1161</v>
      </c>
      <c r="B1162">
        <v>1002573711</v>
      </c>
      <c r="C1162">
        <v>3</v>
      </c>
      <c r="D1162" t="s">
        <v>49</v>
      </c>
      <c r="E1162">
        <v>4</v>
      </c>
      <c r="F1162" t="s">
        <v>245</v>
      </c>
      <c r="G1162" t="s">
        <v>1917</v>
      </c>
      <c r="H1162" t="s">
        <v>1918</v>
      </c>
      <c r="I1162" t="s">
        <v>212</v>
      </c>
      <c r="J1162" t="s">
        <v>213</v>
      </c>
      <c r="K1162" t="s">
        <v>149</v>
      </c>
      <c r="L1162" t="s">
        <v>214</v>
      </c>
      <c r="M1162" t="s">
        <v>76</v>
      </c>
      <c r="N1162" t="s">
        <v>215</v>
      </c>
      <c r="O1162" s="57">
        <v>46271.699965277781</v>
      </c>
      <c r="P1162" s="57">
        <v>46272.877847222226</v>
      </c>
      <c r="Q1162">
        <v>69384875</v>
      </c>
      <c r="S1162">
        <v>141459109433</v>
      </c>
      <c r="T1162" t="s">
        <v>4278</v>
      </c>
      <c r="U1162" t="s">
        <v>4279</v>
      </c>
      <c r="V1162" t="s">
        <v>4280</v>
      </c>
      <c r="Z1162">
        <v>110.380087</v>
      </c>
      <c r="AA1162">
        <v>-7.2705260000000003</v>
      </c>
      <c r="AB1162" t="s">
        <v>4281</v>
      </c>
      <c r="AC1162" t="s">
        <v>236</v>
      </c>
      <c r="AL1162" t="s">
        <v>217</v>
      </c>
      <c r="AM1162" t="s">
        <v>4282</v>
      </c>
      <c r="AN1162" t="s">
        <v>6</v>
      </c>
      <c r="AO1162" s="57">
        <v>46182.704826388886</v>
      </c>
      <c r="AP1162" s="57">
        <v>46272.541666666664</v>
      </c>
      <c r="AR1162" t="s">
        <v>218</v>
      </c>
      <c r="AS1162" t="s">
        <v>1924</v>
      </c>
      <c r="AT1162" t="s">
        <v>230</v>
      </c>
      <c r="AU1162">
        <v>20260907</v>
      </c>
      <c r="AV1162" t="s">
        <v>221</v>
      </c>
      <c r="AW1162" t="s">
        <v>881</v>
      </c>
      <c r="AX1162" t="s">
        <v>222</v>
      </c>
      <c r="BA1162" s="57">
        <v>46272.541666666664</v>
      </c>
      <c r="BB1162" t="s">
        <v>4282</v>
      </c>
      <c r="BC1162">
        <v>2026</v>
      </c>
      <c r="BD1162">
        <v>9</v>
      </c>
      <c r="BE1162">
        <v>7</v>
      </c>
      <c r="BF1162" s="6">
        <f t="shared" si="54"/>
        <v>46272</v>
      </c>
      <c r="BG1162">
        <f t="shared" si="55"/>
        <v>-0.54166666666424135</v>
      </c>
      <c r="BH1162" t="str">
        <f t="shared" si="56"/>
        <v>COMPLY</v>
      </c>
      <c r="BI1162" t="e">
        <f>VLOOKUP(H1162,Sheet2!$A$1:$B$270,2,FALSE)</f>
        <v>#N/A</v>
      </c>
    </row>
    <row r="1163" spans="1:61">
      <c r="A1163">
        <v>1162</v>
      </c>
      <c r="B1163">
        <v>1002576848</v>
      </c>
      <c r="C1163">
        <v>3</v>
      </c>
      <c r="D1163" t="s">
        <v>49</v>
      </c>
      <c r="E1163">
        <v>4</v>
      </c>
      <c r="F1163" t="s">
        <v>245</v>
      </c>
      <c r="G1163" t="s">
        <v>1917</v>
      </c>
      <c r="H1163" t="s">
        <v>1918</v>
      </c>
      <c r="I1163" t="s">
        <v>212</v>
      </c>
      <c r="J1163" t="s">
        <v>213</v>
      </c>
      <c r="K1163" t="s">
        <v>149</v>
      </c>
      <c r="L1163" t="s">
        <v>214</v>
      </c>
      <c r="M1163" t="s">
        <v>76</v>
      </c>
      <c r="N1163" t="s">
        <v>215</v>
      </c>
      <c r="O1163" s="57">
        <v>46273.529131944444</v>
      </c>
      <c r="P1163" s="57">
        <v>46274.613217592596</v>
      </c>
      <c r="Q1163">
        <v>69386031</v>
      </c>
      <c r="S1163">
        <v>141459106717</v>
      </c>
      <c r="T1163" t="s">
        <v>3305</v>
      </c>
      <c r="U1163" t="s">
        <v>3306</v>
      </c>
      <c r="V1163" t="s">
        <v>3307</v>
      </c>
      <c r="Z1163">
        <v>110.295874847435</v>
      </c>
      <c r="AA1163">
        <v>-7.3055455822061903</v>
      </c>
      <c r="AB1163" t="s">
        <v>3308</v>
      </c>
      <c r="AC1163" t="s">
        <v>236</v>
      </c>
      <c r="AL1163" t="s">
        <v>217</v>
      </c>
      <c r="AM1163" t="s">
        <v>3180</v>
      </c>
      <c r="AN1163" t="s">
        <v>6</v>
      </c>
      <c r="AO1163" s="57">
        <v>46243.538055555553</v>
      </c>
      <c r="AP1163" s="57">
        <v>46274.458333333336</v>
      </c>
      <c r="AR1163" t="s">
        <v>218</v>
      </c>
      <c r="AS1163" t="s">
        <v>1924</v>
      </c>
      <c r="AT1163" t="s">
        <v>230</v>
      </c>
      <c r="AU1163">
        <v>20260909</v>
      </c>
      <c r="AV1163" t="s">
        <v>221</v>
      </c>
      <c r="AW1163" t="s">
        <v>890</v>
      </c>
      <c r="AX1163" t="s">
        <v>222</v>
      </c>
      <c r="BA1163" s="57">
        <v>46274.458333333336</v>
      </c>
      <c r="BB1163" t="s">
        <v>3180</v>
      </c>
      <c r="BC1163">
        <v>2026</v>
      </c>
      <c r="BD1163">
        <v>9</v>
      </c>
      <c r="BE1163">
        <v>9</v>
      </c>
      <c r="BF1163" s="6">
        <f t="shared" si="54"/>
        <v>46274</v>
      </c>
      <c r="BG1163">
        <f t="shared" si="55"/>
        <v>-0.45833333333575865</v>
      </c>
      <c r="BH1163" t="str">
        <f t="shared" si="56"/>
        <v>COMPLY</v>
      </c>
      <c r="BI1163" t="e">
        <f>VLOOKUP(H1163,Sheet2!$A$1:$B$270,2,FALSE)</f>
        <v>#N/A</v>
      </c>
    </row>
    <row r="1164" spans="1:61">
      <c r="A1164">
        <v>1163</v>
      </c>
      <c r="B1164">
        <v>1002580708</v>
      </c>
      <c r="C1164">
        <v>3</v>
      </c>
      <c r="D1164" t="s">
        <v>49</v>
      </c>
      <c r="E1164">
        <v>4</v>
      </c>
      <c r="F1164" t="s">
        <v>245</v>
      </c>
      <c r="G1164" t="s">
        <v>1917</v>
      </c>
      <c r="H1164" t="s">
        <v>1918</v>
      </c>
      <c r="I1164" t="s">
        <v>212</v>
      </c>
      <c r="J1164" t="s">
        <v>213</v>
      </c>
      <c r="K1164" t="s">
        <v>149</v>
      </c>
      <c r="M1164" t="s">
        <v>76</v>
      </c>
      <c r="N1164" t="s">
        <v>215</v>
      </c>
      <c r="O1164" s="57">
        <v>46275.546493055554</v>
      </c>
      <c r="P1164" s="57">
        <v>46275.568229166667</v>
      </c>
      <c r="Q1164">
        <v>69386092</v>
      </c>
      <c r="S1164">
        <v>141459106726</v>
      </c>
      <c r="T1164" t="s">
        <v>3176</v>
      </c>
      <c r="U1164" t="s">
        <v>6966</v>
      </c>
      <c r="V1164" t="s">
        <v>6967</v>
      </c>
      <c r="Z1164">
        <v>110.338248517591</v>
      </c>
      <c r="AA1164">
        <v>-7.3337386693948297</v>
      </c>
      <c r="AB1164" t="s">
        <v>3179</v>
      </c>
      <c r="AC1164" t="s">
        <v>6968</v>
      </c>
      <c r="AL1164" t="s">
        <v>217</v>
      </c>
      <c r="AM1164" t="s">
        <v>6969</v>
      </c>
      <c r="AN1164" t="s">
        <v>6</v>
      </c>
      <c r="AO1164" s="57">
        <v>46304.548692129632</v>
      </c>
      <c r="AR1164" t="s">
        <v>218</v>
      </c>
      <c r="AS1164" t="s">
        <v>1924</v>
      </c>
      <c r="AT1164" t="s">
        <v>230</v>
      </c>
      <c r="AU1164">
        <v>20260910</v>
      </c>
      <c r="AV1164" t="s">
        <v>221</v>
      </c>
      <c r="AW1164" t="s">
        <v>545</v>
      </c>
      <c r="AX1164" t="s">
        <v>222</v>
      </c>
      <c r="BA1164" s="57">
        <v>46275.291666666664</v>
      </c>
      <c r="BB1164" t="s">
        <v>6969</v>
      </c>
      <c r="BC1164">
        <v>2026</v>
      </c>
      <c r="BD1164">
        <v>9</v>
      </c>
      <c r="BE1164">
        <v>10</v>
      </c>
      <c r="BF1164" s="6">
        <f t="shared" si="54"/>
        <v>46275</v>
      </c>
      <c r="BG1164">
        <f t="shared" si="55"/>
        <v>-0.29166666666424135</v>
      </c>
      <c r="BH1164" t="str">
        <f t="shared" si="56"/>
        <v>COMPLY</v>
      </c>
      <c r="BI1164" t="e">
        <f>VLOOKUP(H1164,Sheet2!$A$1:$B$270,2,FALSE)</f>
        <v>#N/A</v>
      </c>
    </row>
    <row r="1165" spans="1:61">
      <c r="A1165">
        <v>1164</v>
      </c>
      <c r="B1165">
        <v>1002584156</v>
      </c>
      <c r="C1165">
        <v>3</v>
      </c>
      <c r="D1165" t="s">
        <v>49</v>
      </c>
      <c r="E1165">
        <v>4</v>
      </c>
      <c r="F1165" t="s">
        <v>245</v>
      </c>
      <c r="G1165" t="s">
        <v>1917</v>
      </c>
      <c r="H1165" t="s">
        <v>1918</v>
      </c>
      <c r="I1165" t="s">
        <v>212</v>
      </c>
      <c r="J1165" t="s">
        <v>213</v>
      </c>
      <c r="K1165" t="s">
        <v>149</v>
      </c>
      <c r="L1165" t="s">
        <v>214</v>
      </c>
      <c r="M1165" t="s">
        <v>76</v>
      </c>
      <c r="N1165" t="s">
        <v>215</v>
      </c>
      <c r="O1165" s="57">
        <v>46277.581238425926</v>
      </c>
      <c r="P1165" s="57">
        <v>46278.877349537041</v>
      </c>
      <c r="Q1165">
        <v>69389010</v>
      </c>
      <c r="S1165">
        <v>141459106908</v>
      </c>
      <c r="T1165" t="s">
        <v>8798</v>
      </c>
      <c r="U1165" t="s">
        <v>8799</v>
      </c>
      <c r="V1165" t="s">
        <v>8800</v>
      </c>
      <c r="Z1165">
        <v>110.41627130000001</v>
      </c>
      <c r="AA1165">
        <v>-7.2494354000000003</v>
      </c>
      <c r="AB1165" t="s">
        <v>8801</v>
      </c>
      <c r="AC1165" t="s">
        <v>236</v>
      </c>
      <c r="AL1165" t="s">
        <v>217</v>
      </c>
      <c r="AM1165" t="s">
        <v>8802</v>
      </c>
      <c r="AN1165" t="s">
        <v>6</v>
      </c>
      <c r="AO1165" s="57">
        <v>46365.590115740742</v>
      </c>
      <c r="AP1165" s="57">
        <v>46278.458333333336</v>
      </c>
      <c r="AR1165" t="s">
        <v>218</v>
      </c>
      <c r="AS1165" t="s">
        <v>1924</v>
      </c>
      <c r="AT1165" t="s">
        <v>230</v>
      </c>
      <c r="AU1165">
        <v>20260913</v>
      </c>
      <c r="AV1165" t="s">
        <v>221</v>
      </c>
      <c r="AW1165" t="s">
        <v>8432</v>
      </c>
      <c r="AX1165" t="s">
        <v>222</v>
      </c>
      <c r="BA1165" s="57">
        <v>46278.458333333336</v>
      </c>
      <c r="BB1165" t="s">
        <v>8802</v>
      </c>
      <c r="BC1165">
        <v>2026</v>
      </c>
      <c r="BD1165">
        <v>9</v>
      </c>
      <c r="BE1165">
        <v>13</v>
      </c>
      <c r="BF1165" s="6">
        <f t="shared" si="54"/>
        <v>46278</v>
      </c>
      <c r="BG1165">
        <f t="shared" si="55"/>
        <v>-0.45833333333575865</v>
      </c>
      <c r="BH1165" t="str">
        <f t="shared" si="56"/>
        <v>COMPLY</v>
      </c>
      <c r="BI1165" t="e">
        <f>VLOOKUP(H1165,Sheet2!$A$1:$B$270,2,FALSE)</f>
        <v>#N/A</v>
      </c>
    </row>
    <row r="1166" spans="1:61">
      <c r="A1166">
        <v>1165</v>
      </c>
      <c r="B1166">
        <v>1002576992</v>
      </c>
      <c r="C1166">
        <v>3</v>
      </c>
      <c r="D1166" t="s">
        <v>49</v>
      </c>
      <c r="E1166">
        <v>4</v>
      </c>
      <c r="F1166" t="s">
        <v>245</v>
      </c>
      <c r="G1166" t="s">
        <v>1917</v>
      </c>
      <c r="H1166" t="s">
        <v>1918</v>
      </c>
      <c r="I1166" t="s">
        <v>212</v>
      </c>
      <c r="J1166" t="s">
        <v>213</v>
      </c>
      <c r="K1166" t="s">
        <v>149</v>
      </c>
      <c r="L1166" t="s">
        <v>214</v>
      </c>
      <c r="M1166" t="s">
        <v>2154</v>
      </c>
      <c r="N1166" t="s">
        <v>215</v>
      </c>
      <c r="O1166" s="57">
        <v>46273.568715277775</v>
      </c>
      <c r="P1166" s="57">
        <v>46275.546481481484</v>
      </c>
      <c r="Q1166">
        <v>69386092</v>
      </c>
      <c r="S1166">
        <v>141459106718</v>
      </c>
      <c r="T1166" t="s">
        <v>3176</v>
      </c>
      <c r="U1166" t="s">
        <v>3177</v>
      </c>
      <c r="V1166" t="s">
        <v>3178</v>
      </c>
      <c r="Z1166">
        <v>110.33824850000001</v>
      </c>
      <c r="AA1166">
        <v>-7.3337386999999996</v>
      </c>
      <c r="AB1166" t="s">
        <v>3179</v>
      </c>
      <c r="AC1166" t="s">
        <v>236</v>
      </c>
      <c r="AL1166" t="s">
        <v>217</v>
      </c>
      <c r="AM1166" t="s">
        <v>3180</v>
      </c>
      <c r="AN1166" t="s">
        <v>6</v>
      </c>
      <c r="AO1166" s="57">
        <v>46243.569351851853</v>
      </c>
      <c r="AP1166" s="57">
        <v>46274.458333333336</v>
      </c>
      <c r="AQ1166" t="s">
        <v>2152</v>
      </c>
      <c r="AR1166" t="s">
        <v>14</v>
      </c>
      <c r="AS1166" t="s">
        <v>1924</v>
      </c>
      <c r="AT1166" t="s">
        <v>230</v>
      </c>
      <c r="AV1166" t="s">
        <v>6876</v>
      </c>
      <c r="AW1166" t="s">
        <v>885</v>
      </c>
      <c r="AX1166" t="s">
        <v>222</v>
      </c>
      <c r="BA1166" s="57">
        <v>46274.458333333336</v>
      </c>
      <c r="BB1166" t="s">
        <v>3180</v>
      </c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:61">
      <c r="A1167">
        <v>1166</v>
      </c>
      <c r="B1167">
        <v>1002588445</v>
      </c>
      <c r="C1167">
        <v>3</v>
      </c>
      <c r="D1167" t="s">
        <v>49</v>
      </c>
      <c r="E1167">
        <v>4</v>
      </c>
      <c r="F1167" t="s">
        <v>245</v>
      </c>
      <c r="G1167" t="s">
        <v>1917</v>
      </c>
      <c r="H1167" t="s">
        <v>1918</v>
      </c>
      <c r="I1167" t="s">
        <v>212</v>
      </c>
      <c r="J1167" t="s">
        <v>213</v>
      </c>
      <c r="K1167" t="s">
        <v>149</v>
      </c>
      <c r="M1167" t="s">
        <v>239</v>
      </c>
      <c r="N1167" t="s">
        <v>215</v>
      </c>
      <c r="O1167" s="57">
        <v>46280.449895833335</v>
      </c>
      <c r="P1167" s="57">
        <v>46281.497303240743</v>
      </c>
      <c r="Q1167">
        <v>69390513</v>
      </c>
      <c r="R1167">
        <v>2983533012</v>
      </c>
      <c r="S1167">
        <v>141459107088</v>
      </c>
      <c r="T1167" t="s">
        <v>8803</v>
      </c>
      <c r="U1167" t="s">
        <v>8804</v>
      </c>
      <c r="V1167" t="s">
        <v>8805</v>
      </c>
      <c r="Z1167">
        <v>110.40959100000001</v>
      </c>
      <c r="AA1167">
        <v>-7.2550806999999997</v>
      </c>
      <c r="AB1167" t="s">
        <v>8806</v>
      </c>
      <c r="AC1167" t="s">
        <v>284</v>
      </c>
      <c r="AL1167" t="s">
        <v>217</v>
      </c>
      <c r="AM1167" t="s">
        <v>8807</v>
      </c>
      <c r="AN1167" t="s">
        <v>6</v>
      </c>
      <c r="AO1167" t="s">
        <v>7117</v>
      </c>
      <c r="AP1167" s="57">
        <v>46282.333333333336</v>
      </c>
      <c r="AR1167" t="s">
        <v>240</v>
      </c>
      <c r="AS1167" t="s">
        <v>1924</v>
      </c>
      <c r="AT1167" t="s">
        <v>230</v>
      </c>
      <c r="AV1167" t="s">
        <v>239</v>
      </c>
      <c r="AW1167" t="s">
        <v>545</v>
      </c>
      <c r="AX1167" t="s">
        <v>222</v>
      </c>
      <c r="BA1167" s="57">
        <v>46282.333333333336</v>
      </c>
      <c r="BB1167" t="s">
        <v>8807</v>
      </c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:61">
      <c r="A1168">
        <v>1167</v>
      </c>
      <c r="B1168">
        <v>1002589746</v>
      </c>
      <c r="C1168">
        <v>3</v>
      </c>
      <c r="D1168" t="s">
        <v>49</v>
      </c>
      <c r="E1168">
        <v>4</v>
      </c>
      <c r="F1168" t="s">
        <v>245</v>
      </c>
      <c r="G1168" t="s">
        <v>1917</v>
      </c>
      <c r="H1168" t="s">
        <v>1918</v>
      </c>
      <c r="I1168" t="s">
        <v>212</v>
      </c>
      <c r="J1168" t="s">
        <v>213</v>
      </c>
      <c r="K1168" t="s">
        <v>149</v>
      </c>
      <c r="M1168" t="s">
        <v>239</v>
      </c>
      <c r="N1168" t="s">
        <v>581</v>
      </c>
      <c r="O1168" s="57">
        <v>46280.659768518519</v>
      </c>
      <c r="P1168" s="57">
        <v>46280.701469907406</v>
      </c>
      <c r="Q1168">
        <v>69390968</v>
      </c>
      <c r="S1168">
        <v>141459107444</v>
      </c>
      <c r="T1168" t="s">
        <v>8808</v>
      </c>
      <c r="U1168" t="s">
        <v>8809</v>
      </c>
      <c r="V1168" t="s">
        <v>8810</v>
      </c>
      <c r="Z1168">
        <v>110.2988799</v>
      </c>
      <c r="AA1168">
        <v>-7.3052944999999996</v>
      </c>
      <c r="AB1168" t="s">
        <v>8811</v>
      </c>
      <c r="AC1168" t="s">
        <v>587</v>
      </c>
      <c r="AL1168" t="s">
        <v>217</v>
      </c>
      <c r="AM1168" t="s">
        <v>8812</v>
      </c>
      <c r="AN1168" t="s">
        <v>6</v>
      </c>
      <c r="AO1168" t="s">
        <v>7212</v>
      </c>
      <c r="AP1168" s="57">
        <v>46281.625</v>
      </c>
      <c r="AR1168" t="s">
        <v>240</v>
      </c>
      <c r="AS1168" t="s">
        <v>1924</v>
      </c>
      <c r="AT1168" t="s">
        <v>230</v>
      </c>
      <c r="AV1168" t="s">
        <v>239</v>
      </c>
      <c r="AW1168" t="s">
        <v>545</v>
      </c>
      <c r="AX1168" t="s">
        <v>222</v>
      </c>
      <c r="BA1168" s="57">
        <v>46281.625</v>
      </c>
      <c r="BB1168" t="s">
        <v>8812</v>
      </c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:61">
      <c r="A1169">
        <v>1168</v>
      </c>
      <c r="B1169">
        <v>1002586295</v>
      </c>
      <c r="C1169">
        <v>3</v>
      </c>
      <c r="D1169" t="s">
        <v>49</v>
      </c>
      <c r="E1169">
        <v>4</v>
      </c>
      <c r="F1169" t="s">
        <v>245</v>
      </c>
      <c r="G1169" t="s">
        <v>1917</v>
      </c>
      <c r="H1169" t="s">
        <v>1918</v>
      </c>
      <c r="I1169" t="s">
        <v>212</v>
      </c>
      <c r="J1169" t="s">
        <v>213</v>
      </c>
      <c r="K1169" t="s">
        <v>149</v>
      </c>
      <c r="M1169" t="s">
        <v>235</v>
      </c>
      <c r="N1169" t="s">
        <v>581</v>
      </c>
      <c r="O1169" s="57">
        <v>46279.534224537034</v>
      </c>
      <c r="P1169" s="57">
        <v>46280.403611111113</v>
      </c>
      <c r="Q1169">
        <v>69389824</v>
      </c>
      <c r="S1169">
        <v>141459107082</v>
      </c>
      <c r="T1169" t="s">
        <v>8808</v>
      </c>
      <c r="U1169" t="s">
        <v>8813</v>
      </c>
      <c r="Z1169">
        <v>110.2989252</v>
      </c>
      <c r="AA1169">
        <v>-7.3052799999999998</v>
      </c>
      <c r="AB1169" t="s">
        <v>8814</v>
      </c>
      <c r="AC1169" t="s">
        <v>587</v>
      </c>
      <c r="AO1169" t="s">
        <v>7841</v>
      </c>
      <c r="AR1169" t="s">
        <v>306</v>
      </c>
      <c r="AS1169" t="s">
        <v>1924</v>
      </c>
      <c r="AT1169" t="s">
        <v>230</v>
      </c>
      <c r="AV1169" t="s">
        <v>3100</v>
      </c>
      <c r="AW1169" t="s">
        <v>545</v>
      </c>
      <c r="AX1169" t="s">
        <v>222</v>
      </c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:61">
      <c r="A1170">
        <v>1169</v>
      </c>
      <c r="B1170">
        <v>1002571577</v>
      </c>
      <c r="C1170">
        <v>3</v>
      </c>
      <c r="D1170" t="s">
        <v>49</v>
      </c>
      <c r="E1170">
        <v>4</v>
      </c>
      <c r="F1170" t="s">
        <v>245</v>
      </c>
      <c r="G1170" t="s">
        <v>1917</v>
      </c>
      <c r="H1170" t="s">
        <v>5048</v>
      </c>
      <c r="I1170" t="s">
        <v>212</v>
      </c>
      <c r="J1170" t="s">
        <v>213</v>
      </c>
      <c r="K1170" t="s">
        <v>149</v>
      </c>
      <c r="L1170" t="s">
        <v>214</v>
      </c>
      <c r="M1170" t="s">
        <v>76</v>
      </c>
      <c r="N1170" t="s">
        <v>215</v>
      </c>
      <c r="O1170" s="57">
        <v>46269.554120370369</v>
      </c>
      <c r="P1170" s="57">
        <v>46270.579236111109</v>
      </c>
      <c r="Q1170">
        <v>69383852</v>
      </c>
      <c r="S1170">
        <v>141411106165</v>
      </c>
      <c r="T1170" t="s">
        <v>5049</v>
      </c>
      <c r="U1170" t="s">
        <v>5050</v>
      </c>
      <c r="V1170" t="s">
        <v>5051</v>
      </c>
      <c r="Z1170">
        <v>110.273426882922</v>
      </c>
      <c r="AA1170">
        <v>-7.2277928631042903</v>
      </c>
      <c r="AB1170" t="s">
        <v>5052</v>
      </c>
      <c r="AC1170" t="s">
        <v>216</v>
      </c>
      <c r="AL1170" t="s">
        <v>217</v>
      </c>
      <c r="AM1170" t="s">
        <v>4824</v>
      </c>
      <c r="AN1170" t="s">
        <v>6</v>
      </c>
      <c r="AO1170" s="57">
        <v>46121.559247685182</v>
      </c>
      <c r="AP1170" s="57">
        <v>46270.541666666664</v>
      </c>
      <c r="AR1170" t="s">
        <v>218</v>
      </c>
      <c r="AS1170" t="s">
        <v>1924</v>
      </c>
      <c r="AT1170" t="s">
        <v>230</v>
      </c>
      <c r="AU1170">
        <v>20260905</v>
      </c>
      <c r="AV1170" t="s">
        <v>221</v>
      </c>
      <c r="AW1170" t="s">
        <v>884</v>
      </c>
      <c r="AX1170" t="s">
        <v>222</v>
      </c>
      <c r="BA1170" s="57">
        <v>46270.541666666664</v>
      </c>
      <c r="BB1170" t="s">
        <v>4824</v>
      </c>
      <c r="BC1170">
        <v>2026</v>
      </c>
      <c r="BD1170">
        <v>9</v>
      </c>
      <c r="BE1170">
        <v>5</v>
      </c>
      <c r="BF1170" s="6">
        <f t="shared" si="54"/>
        <v>46270</v>
      </c>
      <c r="BG1170">
        <f t="shared" si="55"/>
        <v>-0.54166666666424135</v>
      </c>
      <c r="BH1170" t="str">
        <f t="shared" si="56"/>
        <v>COMPLY</v>
      </c>
      <c r="BI1170" t="e">
        <f>VLOOKUP(H1170,Sheet2!$A$1:$B$270,2,FALSE)</f>
        <v>#N/A</v>
      </c>
    </row>
    <row r="1171" spans="1:61">
      <c r="A1171">
        <v>1170</v>
      </c>
      <c r="B1171">
        <v>1002581032</v>
      </c>
      <c r="C1171">
        <v>3</v>
      </c>
      <c r="D1171" t="s">
        <v>49</v>
      </c>
      <c r="E1171">
        <v>4</v>
      </c>
      <c r="F1171" t="s">
        <v>245</v>
      </c>
      <c r="G1171" t="s">
        <v>1917</v>
      </c>
      <c r="H1171" t="s">
        <v>5048</v>
      </c>
      <c r="I1171" t="s">
        <v>212</v>
      </c>
      <c r="J1171" t="s">
        <v>213</v>
      </c>
      <c r="K1171" t="s">
        <v>149</v>
      </c>
      <c r="L1171" t="s">
        <v>214</v>
      </c>
      <c r="M1171" t="s">
        <v>76</v>
      </c>
      <c r="N1171" t="s">
        <v>215</v>
      </c>
      <c r="O1171" s="57">
        <v>46275.604120370372</v>
      </c>
      <c r="P1171" s="57">
        <v>46276.420289351852</v>
      </c>
      <c r="Q1171">
        <v>69387793</v>
      </c>
      <c r="S1171">
        <v>141411106172</v>
      </c>
      <c r="T1171" t="s">
        <v>6662</v>
      </c>
      <c r="U1171" t="s">
        <v>6663</v>
      </c>
      <c r="V1171" t="s">
        <v>6664</v>
      </c>
      <c r="Z1171">
        <v>110.38230679999999</v>
      </c>
      <c r="AA1171">
        <v>-7.2224094999999897</v>
      </c>
      <c r="AB1171" t="s">
        <v>6665</v>
      </c>
      <c r="AC1171" t="s">
        <v>236</v>
      </c>
      <c r="AL1171" t="s">
        <v>217</v>
      </c>
      <c r="AM1171" t="s">
        <v>6666</v>
      </c>
      <c r="AN1171" t="s">
        <v>6</v>
      </c>
      <c r="AO1171" s="57">
        <v>46304.611041666663</v>
      </c>
      <c r="AP1171" s="57">
        <v>46276.458333333336</v>
      </c>
      <c r="AR1171" t="s">
        <v>218</v>
      </c>
      <c r="AS1171" t="s">
        <v>1924</v>
      </c>
      <c r="AT1171" t="s">
        <v>230</v>
      </c>
      <c r="AU1171">
        <v>20260911</v>
      </c>
      <c r="AV1171" t="s">
        <v>221</v>
      </c>
      <c r="AW1171" t="s">
        <v>885</v>
      </c>
      <c r="AX1171" t="s">
        <v>222</v>
      </c>
      <c r="BA1171" s="57">
        <v>46276.458333333336</v>
      </c>
      <c r="BB1171" t="s">
        <v>6666</v>
      </c>
      <c r="BC1171">
        <v>2026</v>
      </c>
      <c r="BD1171">
        <v>9</v>
      </c>
      <c r="BE1171">
        <v>11</v>
      </c>
      <c r="BF1171" s="6">
        <f t="shared" si="54"/>
        <v>46276</v>
      </c>
      <c r="BG1171">
        <f t="shared" si="55"/>
        <v>-0.45833333333575865</v>
      </c>
      <c r="BH1171" t="str">
        <f t="shared" si="56"/>
        <v>COMPLY</v>
      </c>
      <c r="BI1171" t="e">
        <f>VLOOKUP(H1171,Sheet2!$A$1:$B$270,2,FALSE)</f>
        <v>#N/A</v>
      </c>
    </row>
    <row r="1172" spans="1:61">
      <c r="A1172">
        <v>1171</v>
      </c>
      <c r="B1172">
        <v>1002583060</v>
      </c>
      <c r="C1172">
        <v>3</v>
      </c>
      <c r="D1172" t="s">
        <v>49</v>
      </c>
      <c r="E1172">
        <v>4</v>
      </c>
      <c r="F1172" t="s">
        <v>245</v>
      </c>
      <c r="G1172" t="s">
        <v>1917</v>
      </c>
      <c r="H1172" t="s">
        <v>5048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46276.631203703706</v>
      </c>
      <c r="P1172" s="57">
        <v>46277.515625</v>
      </c>
      <c r="Q1172">
        <v>69388553</v>
      </c>
      <c r="S1172">
        <v>141411106173</v>
      </c>
      <c r="T1172" t="s">
        <v>8815</v>
      </c>
      <c r="U1172" t="s">
        <v>8816</v>
      </c>
      <c r="V1172" t="s">
        <v>8817</v>
      </c>
      <c r="Z1172">
        <v>110.318684801459</v>
      </c>
      <c r="AA1172">
        <v>-7.2398645199118397</v>
      </c>
      <c r="AB1172" t="s">
        <v>8818</v>
      </c>
      <c r="AC1172" t="s">
        <v>216</v>
      </c>
      <c r="AL1172" t="s">
        <v>217</v>
      </c>
      <c r="AM1172" t="s">
        <v>8819</v>
      </c>
      <c r="AN1172" t="s">
        <v>6</v>
      </c>
      <c r="AO1172" s="57">
        <v>46335.632349537038</v>
      </c>
      <c r="AP1172" s="57">
        <v>46276.522222222222</v>
      </c>
      <c r="AR1172" t="s">
        <v>218</v>
      </c>
      <c r="AS1172" t="s">
        <v>1924</v>
      </c>
      <c r="AT1172" t="s">
        <v>230</v>
      </c>
      <c r="AU1172">
        <v>20260912</v>
      </c>
      <c r="AV1172" t="s">
        <v>221</v>
      </c>
      <c r="AW1172" t="s">
        <v>7610</v>
      </c>
      <c r="AX1172" t="s">
        <v>222</v>
      </c>
      <c r="BA1172" s="57">
        <v>46276.522222222222</v>
      </c>
      <c r="BB1172" t="s">
        <v>8819</v>
      </c>
      <c r="BC1172">
        <v>2026</v>
      </c>
      <c r="BD1172">
        <v>9</v>
      </c>
      <c r="BE1172">
        <v>12</v>
      </c>
      <c r="BF1172" s="6">
        <f t="shared" si="54"/>
        <v>46277</v>
      </c>
      <c r="BG1172">
        <f t="shared" si="55"/>
        <v>0.47777777777810115</v>
      </c>
      <c r="BH1172" t="str">
        <f t="shared" si="56"/>
        <v>COMPLY</v>
      </c>
      <c r="BI1172" t="e">
        <f>VLOOKUP(H1172,Sheet2!$A$1:$B$270,2,FALSE)</f>
        <v>#N/A</v>
      </c>
    </row>
    <row r="1173" spans="1:61">
      <c r="A1173">
        <v>1172</v>
      </c>
      <c r="B1173">
        <v>1002569812</v>
      </c>
      <c r="C1173">
        <v>3</v>
      </c>
      <c r="D1173" t="s">
        <v>49</v>
      </c>
      <c r="E1173">
        <v>4</v>
      </c>
      <c r="F1173" t="s">
        <v>245</v>
      </c>
      <c r="G1173" t="s">
        <v>1917</v>
      </c>
      <c r="H1173" t="s">
        <v>2543</v>
      </c>
      <c r="I1173" t="s">
        <v>212</v>
      </c>
      <c r="J1173" t="s">
        <v>213</v>
      </c>
      <c r="K1173" t="s">
        <v>149</v>
      </c>
      <c r="L1173" t="s">
        <v>214</v>
      </c>
      <c r="M1173" t="s">
        <v>76</v>
      </c>
      <c r="N1173" t="s">
        <v>215</v>
      </c>
      <c r="O1173" s="57">
        <v>46268.571481481478</v>
      </c>
      <c r="P1173" s="57">
        <v>46269.527013888888</v>
      </c>
      <c r="Q1173">
        <v>69383195</v>
      </c>
      <c r="S1173">
        <v>141459109258</v>
      </c>
      <c r="T1173" t="s">
        <v>2544</v>
      </c>
      <c r="U1173" t="s">
        <v>2545</v>
      </c>
      <c r="V1173" t="s">
        <v>2546</v>
      </c>
      <c r="Z1173">
        <v>110.45977000000001</v>
      </c>
      <c r="AA1173">
        <v>-7.2409720000000002</v>
      </c>
      <c r="AB1173" t="s">
        <v>2547</v>
      </c>
      <c r="AC1173" t="s">
        <v>236</v>
      </c>
      <c r="AL1173" t="s">
        <v>217</v>
      </c>
      <c r="AM1173" t="s">
        <v>2548</v>
      </c>
      <c r="AN1173" t="s">
        <v>6</v>
      </c>
      <c r="AO1173" s="57">
        <v>46090.579861111109</v>
      </c>
      <c r="AP1173" s="57">
        <v>46269.541666666664</v>
      </c>
      <c r="AR1173" t="s">
        <v>218</v>
      </c>
      <c r="AS1173" t="s">
        <v>1924</v>
      </c>
      <c r="AT1173" t="s">
        <v>230</v>
      </c>
      <c r="AU1173">
        <v>20260904</v>
      </c>
      <c r="AV1173" t="s">
        <v>221</v>
      </c>
      <c r="AW1173" t="s">
        <v>2549</v>
      </c>
      <c r="AX1173" t="s">
        <v>222</v>
      </c>
      <c r="BA1173" s="57">
        <v>46269.541666666664</v>
      </c>
      <c r="BB1173" t="s">
        <v>2548</v>
      </c>
      <c r="BC1173">
        <v>2026</v>
      </c>
      <c r="BD1173">
        <v>9</v>
      </c>
      <c r="BE1173">
        <v>4</v>
      </c>
      <c r="BF1173" s="6">
        <f t="shared" si="54"/>
        <v>46269</v>
      </c>
      <c r="BG1173">
        <f t="shared" si="55"/>
        <v>-0.54166666666424135</v>
      </c>
      <c r="BH1173" t="str">
        <f t="shared" si="56"/>
        <v>COMPLY</v>
      </c>
      <c r="BI1173" t="e">
        <f>VLOOKUP(H1173,Sheet2!$A$1:$B$270,2,FALSE)</f>
        <v>#N/A</v>
      </c>
    </row>
    <row r="1174" spans="1:61">
      <c r="A1174">
        <v>1173</v>
      </c>
      <c r="B1174">
        <v>1002588175</v>
      </c>
      <c r="C1174">
        <v>3</v>
      </c>
      <c r="D1174" t="s">
        <v>49</v>
      </c>
      <c r="E1174">
        <v>4</v>
      </c>
      <c r="F1174" t="s">
        <v>245</v>
      </c>
      <c r="G1174" t="s">
        <v>1917</v>
      </c>
      <c r="H1174" t="s">
        <v>2543</v>
      </c>
      <c r="I1174" t="s">
        <v>212</v>
      </c>
      <c r="J1174" t="s">
        <v>213</v>
      </c>
      <c r="K1174" t="s">
        <v>149</v>
      </c>
      <c r="M1174" t="s">
        <v>76</v>
      </c>
      <c r="N1174" t="s">
        <v>215</v>
      </c>
      <c r="O1174" s="57">
        <v>46280.4140162037</v>
      </c>
      <c r="P1174" s="57">
        <v>46280.52380787037</v>
      </c>
      <c r="Q1174">
        <v>69388681</v>
      </c>
      <c r="S1174">
        <v>141459107086</v>
      </c>
      <c r="T1174" t="s">
        <v>8820</v>
      </c>
      <c r="U1174" t="s">
        <v>8821</v>
      </c>
      <c r="V1174" t="s">
        <v>8822</v>
      </c>
      <c r="Z1174">
        <v>110.430530560267</v>
      </c>
      <c r="AA1174">
        <v>-7.2465120918066797</v>
      </c>
      <c r="AB1174" t="s">
        <v>8823</v>
      </c>
      <c r="AC1174" t="s">
        <v>229</v>
      </c>
      <c r="AL1174" t="s">
        <v>217</v>
      </c>
      <c r="AM1174" t="s">
        <v>8824</v>
      </c>
      <c r="AN1174" t="s">
        <v>6</v>
      </c>
      <c r="AO1174" t="s">
        <v>7866</v>
      </c>
      <c r="AR1174" t="s">
        <v>218</v>
      </c>
      <c r="AS1174" t="s">
        <v>1924</v>
      </c>
      <c r="AT1174" t="s">
        <v>230</v>
      </c>
      <c r="AU1174">
        <v>20260915</v>
      </c>
      <c r="AV1174" t="s">
        <v>221</v>
      </c>
      <c r="AW1174" t="s">
        <v>2083</v>
      </c>
      <c r="AX1174" t="s">
        <v>222</v>
      </c>
      <c r="BA1174" s="57">
        <v>46280.291666666664</v>
      </c>
      <c r="BB1174" t="s">
        <v>8824</v>
      </c>
      <c r="BC1174">
        <v>2026</v>
      </c>
      <c r="BD1174">
        <v>9</v>
      </c>
      <c r="BE1174">
        <v>15</v>
      </c>
      <c r="BF1174" s="6">
        <f t="shared" si="54"/>
        <v>46280</v>
      </c>
      <c r="BG1174">
        <f t="shared" si="55"/>
        <v>-0.29166666666424135</v>
      </c>
      <c r="BH1174" t="str">
        <f t="shared" si="56"/>
        <v>COMPLY</v>
      </c>
      <c r="BI1174" t="e">
        <f>VLOOKUP(H1174,Sheet2!$A$1:$B$270,2,FALSE)</f>
        <v>#N/A</v>
      </c>
    </row>
    <row r="1175" spans="1:61">
      <c r="A1175">
        <v>1174</v>
      </c>
      <c r="B1175">
        <v>1002583534</v>
      </c>
      <c r="C1175">
        <v>3</v>
      </c>
      <c r="D1175" t="s">
        <v>49</v>
      </c>
      <c r="E1175">
        <v>4</v>
      </c>
      <c r="F1175" t="s">
        <v>245</v>
      </c>
      <c r="G1175" t="s">
        <v>1917</v>
      </c>
      <c r="H1175" t="s">
        <v>2543</v>
      </c>
      <c r="I1175" t="s">
        <v>212</v>
      </c>
      <c r="J1175" t="s">
        <v>213</v>
      </c>
      <c r="K1175" t="s">
        <v>149</v>
      </c>
      <c r="L1175" t="s">
        <v>214</v>
      </c>
      <c r="M1175" t="s">
        <v>2154</v>
      </c>
      <c r="N1175" t="s">
        <v>215</v>
      </c>
      <c r="O1175" s="57">
        <v>46276.716620370367</v>
      </c>
      <c r="P1175" s="57">
        <v>46280.414004629631</v>
      </c>
      <c r="Q1175">
        <v>69388681</v>
      </c>
      <c r="S1175">
        <v>141459106905</v>
      </c>
      <c r="T1175" t="s">
        <v>8820</v>
      </c>
      <c r="U1175" t="s">
        <v>8825</v>
      </c>
      <c r="V1175" t="s">
        <v>8826</v>
      </c>
      <c r="Z1175">
        <v>110.43052280000001</v>
      </c>
      <c r="AA1175">
        <v>-7.2463031000000004</v>
      </c>
      <c r="AB1175" t="s">
        <v>8823</v>
      </c>
      <c r="AC1175" t="s">
        <v>236</v>
      </c>
      <c r="AL1175" t="s">
        <v>217</v>
      </c>
      <c r="AM1175" t="s">
        <v>8827</v>
      </c>
      <c r="AN1175" t="s">
        <v>6</v>
      </c>
      <c r="AO1175" s="57">
        <v>46335.725648148145</v>
      </c>
      <c r="AP1175" s="57">
        <v>46277.625</v>
      </c>
      <c r="AQ1175" t="s">
        <v>2172</v>
      </c>
      <c r="AR1175" t="s">
        <v>14</v>
      </c>
      <c r="AS1175" t="s">
        <v>1924</v>
      </c>
      <c r="AT1175" t="s">
        <v>230</v>
      </c>
      <c r="AV1175" t="s">
        <v>8828</v>
      </c>
      <c r="AW1175" t="s">
        <v>8432</v>
      </c>
      <c r="AX1175" t="s">
        <v>222</v>
      </c>
      <c r="BA1175" s="57">
        <v>46277.625</v>
      </c>
      <c r="BB1175" t="s">
        <v>8827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:61">
      <c r="A1176">
        <v>1175</v>
      </c>
      <c r="B1176">
        <v>1002570768</v>
      </c>
      <c r="C1176">
        <v>3</v>
      </c>
      <c r="D1176" t="s">
        <v>49</v>
      </c>
      <c r="E1176">
        <v>4</v>
      </c>
      <c r="F1176" t="s">
        <v>245</v>
      </c>
      <c r="G1176" t="s">
        <v>1917</v>
      </c>
      <c r="H1176" t="s">
        <v>4984</v>
      </c>
      <c r="I1176" t="s">
        <v>212</v>
      </c>
      <c r="J1176" t="s">
        <v>213</v>
      </c>
      <c r="K1176" t="s">
        <v>149</v>
      </c>
      <c r="L1176" t="s">
        <v>214</v>
      </c>
      <c r="M1176" t="s">
        <v>76</v>
      </c>
      <c r="N1176" t="s">
        <v>215</v>
      </c>
      <c r="O1176" s="57">
        <v>46269.335381944446</v>
      </c>
      <c r="P1176" s="57">
        <v>46270.578587962962</v>
      </c>
      <c r="Q1176">
        <v>69383554</v>
      </c>
      <c r="S1176">
        <v>146460104735</v>
      </c>
      <c r="T1176" t="s">
        <v>4985</v>
      </c>
      <c r="U1176" t="s">
        <v>4986</v>
      </c>
      <c r="V1176" t="s">
        <v>4987</v>
      </c>
      <c r="Z1176">
        <v>110.49020268023</v>
      </c>
      <c r="AA1176">
        <v>-7.1785483164918</v>
      </c>
      <c r="AB1176" t="s">
        <v>4988</v>
      </c>
      <c r="AC1176" t="s">
        <v>216</v>
      </c>
      <c r="AL1176" t="s">
        <v>217</v>
      </c>
      <c r="AM1176" t="s">
        <v>4989</v>
      </c>
      <c r="AN1176" t="s">
        <v>6</v>
      </c>
      <c r="AO1176" s="57">
        <v>46121.34034722222</v>
      </c>
      <c r="AP1176" s="57">
        <v>46270.333333333336</v>
      </c>
      <c r="AR1176" t="s">
        <v>218</v>
      </c>
      <c r="AS1176" t="s">
        <v>219</v>
      </c>
      <c r="AT1176" t="s">
        <v>230</v>
      </c>
      <c r="AU1176">
        <v>20260905</v>
      </c>
      <c r="AV1176" t="s">
        <v>221</v>
      </c>
      <c r="AW1176" t="s">
        <v>881</v>
      </c>
      <c r="AX1176" t="s">
        <v>222</v>
      </c>
      <c r="BA1176" s="57">
        <v>46270.333333333336</v>
      </c>
      <c r="BB1176" t="s">
        <v>4989</v>
      </c>
      <c r="BC1176">
        <v>2026</v>
      </c>
      <c r="BD1176">
        <v>9</v>
      </c>
      <c r="BE1176">
        <v>5</v>
      </c>
      <c r="BF1176" s="6">
        <f t="shared" si="54"/>
        <v>46270</v>
      </c>
      <c r="BG1176">
        <f t="shared" si="55"/>
        <v>-0.33333333333575865</v>
      </c>
      <c r="BH1176" t="str">
        <f t="shared" si="56"/>
        <v>COMPLY</v>
      </c>
      <c r="BI1176" t="e">
        <f>VLOOKUP(H1176,Sheet2!$A$1:$B$270,2,FALSE)</f>
        <v>#N/A</v>
      </c>
    </row>
    <row r="1177" spans="1:61">
      <c r="A1177">
        <v>1176</v>
      </c>
      <c r="B1177">
        <v>1002565560</v>
      </c>
      <c r="C1177">
        <v>3</v>
      </c>
      <c r="D1177" t="s">
        <v>51</v>
      </c>
      <c r="E1177">
        <v>4</v>
      </c>
      <c r="F1177" t="s">
        <v>269</v>
      </c>
      <c r="G1177" t="s">
        <v>823</v>
      </c>
      <c r="H1177" t="s">
        <v>848</v>
      </c>
      <c r="I1177" t="s">
        <v>212</v>
      </c>
      <c r="J1177" t="s">
        <v>213</v>
      </c>
      <c r="K1177" t="s">
        <v>149</v>
      </c>
      <c r="M1177" t="s">
        <v>76</v>
      </c>
      <c r="N1177" t="s">
        <v>215</v>
      </c>
      <c r="O1177" s="57">
        <v>46266.587812500002</v>
      </c>
      <c r="P1177" s="57">
        <v>46266.664224537039</v>
      </c>
      <c r="Q1177">
        <v>69379112</v>
      </c>
      <c r="S1177">
        <v>142507105445</v>
      </c>
      <c r="T1177" t="s">
        <v>1010</v>
      </c>
      <c r="U1177" t="s">
        <v>1011</v>
      </c>
      <c r="V1177" t="s">
        <v>1482</v>
      </c>
      <c r="Z1177">
        <v>110.7289</v>
      </c>
      <c r="AA1177">
        <v>-6.5291399999999999</v>
      </c>
      <c r="AB1177" t="s">
        <v>1012</v>
      </c>
      <c r="AC1177" t="s">
        <v>225</v>
      </c>
      <c r="AL1177" t="s">
        <v>217</v>
      </c>
      <c r="AM1177" t="s">
        <v>1483</v>
      </c>
      <c r="AN1177" t="s">
        <v>6</v>
      </c>
      <c r="AO1177" s="57">
        <v>46031.590208333335</v>
      </c>
      <c r="AR1177" t="s">
        <v>218</v>
      </c>
      <c r="AS1177" t="s">
        <v>219</v>
      </c>
      <c r="AT1177" t="s">
        <v>230</v>
      </c>
      <c r="AU1177">
        <v>20260901</v>
      </c>
      <c r="AV1177" t="s">
        <v>221</v>
      </c>
      <c r="AW1177" t="s">
        <v>544</v>
      </c>
      <c r="AX1177" t="s">
        <v>222</v>
      </c>
      <c r="BA1177" s="57">
        <v>46266.291666666664</v>
      </c>
      <c r="BB1177" t="s">
        <v>1483</v>
      </c>
      <c r="BC1177">
        <v>2026</v>
      </c>
      <c r="BD1177">
        <v>9</v>
      </c>
      <c r="BE1177">
        <v>1</v>
      </c>
      <c r="BF1177" s="6">
        <f t="shared" si="54"/>
        <v>46266</v>
      </c>
      <c r="BG1177">
        <f t="shared" si="55"/>
        <v>-0.29166666666424135</v>
      </c>
      <c r="BH1177" t="str">
        <f t="shared" si="56"/>
        <v>COMPLY</v>
      </c>
      <c r="BI1177" t="e">
        <f>VLOOKUP(H1177,Sheet2!$A$1:$B$270,2,FALSE)</f>
        <v>#N/A</v>
      </c>
    </row>
    <row r="1178" spans="1:61">
      <c r="A1178">
        <v>1177</v>
      </c>
      <c r="B1178">
        <v>1002569427</v>
      </c>
      <c r="C1178">
        <v>3</v>
      </c>
      <c r="D1178" t="s">
        <v>51</v>
      </c>
      <c r="E1178">
        <v>4</v>
      </c>
      <c r="F1178" t="s">
        <v>269</v>
      </c>
      <c r="G1178" t="s">
        <v>823</v>
      </c>
      <c r="H1178" t="s">
        <v>848</v>
      </c>
      <c r="I1178" t="s">
        <v>212</v>
      </c>
      <c r="J1178" t="s">
        <v>213</v>
      </c>
      <c r="K1178" t="s">
        <v>149</v>
      </c>
      <c r="M1178" t="s">
        <v>76</v>
      </c>
      <c r="N1178" t="s">
        <v>215</v>
      </c>
      <c r="O1178" s="57">
        <v>46268.484664351854</v>
      </c>
      <c r="P1178" s="57">
        <v>46268.564085648148</v>
      </c>
      <c r="Q1178">
        <v>69380240</v>
      </c>
      <c r="S1178">
        <v>142507105454</v>
      </c>
      <c r="T1178" t="s">
        <v>2758</v>
      </c>
      <c r="U1178" t="s">
        <v>2759</v>
      </c>
      <c r="V1178" t="s">
        <v>2760</v>
      </c>
      <c r="Z1178">
        <v>110.767030123219</v>
      </c>
      <c r="AA1178">
        <v>-6.5239387834940601</v>
      </c>
      <c r="AB1178" t="s">
        <v>2761</v>
      </c>
      <c r="AC1178" t="s">
        <v>284</v>
      </c>
      <c r="AL1178" t="s">
        <v>217</v>
      </c>
      <c r="AM1178" t="s">
        <v>2762</v>
      </c>
      <c r="AN1178" t="s">
        <v>6</v>
      </c>
      <c r="AO1178" s="57">
        <v>46090.486041666663</v>
      </c>
      <c r="AR1178" t="s">
        <v>218</v>
      </c>
      <c r="AS1178" t="s">
        <v>219</v>
      </c>
      <c r="AT1178" t="s">
        <v>230</v>
      </c>
      <c r="AU1178">
        <v>20260903</v>
      </c>
      <c r="AV1178" t="s">
        <v>221</v>
      </c>
      <c r="AW1178" t="s">
        <v>2763</v>
      </c>
      <c r="AX1178" t="s">
        <v>222</v>
      </c>
      <c r="BA1178" s="57">
        <v>46268.291666666664</v>
      </c>
      <c r="BB1178" t="s">
        <v>2762</v>
      </c>
      <c r="BC1178">
        <v>2026</v>
      </c>
      <c r="BD1178">
        <v>9</v>
      </c>
      <c r="BE1178">
        <v>3</v>
      </c>
      <c r="BF1178" s="6">
        <f t="shared" si="54"/>
        <v>46268</v>
      </c>
      <c r="BG1178">
        <f t="shared" si="55"/>
        <v>-0.29166666666424135</v>
      </c>
      <c r="BH1178" t="str">
        <f t="shared" si="56"/>
        <v>COMPLY</v>
      </c>
      <c r="BI1178" t="e">
        <f>VLOOKUP(H1178,Sheet2!$A$1:$B$270,2,FALSE)</f>
        <v>#N/A</v>
      </c>
    </row>
    <row r="1179" spans="1:61">
      <c r="A1179">
        <v>1178</v>
      </c>
      <c r="B1179">
        <v>1002564503</v>
      </c>
      <c r="C1179">
        <v>3</v>
      </c>
      <c r="D1179" t="s">
        <v>51</v>
      </c>
      <c r="E1179">
        <v>4</v>
      </c>
      <c r="F1179" t="s">
        <v>269</v>
      </c>
      <c r="G1179" t="s">
        <v>823</v>
      </c>
      <c r="H1179" t="s">
        <v>870</v>
      </c>
      <c r="I1179" t="s">
        <v>212</v>
      </c>
      <c r="J1179" t="s">
        <v>213</v>
      </c>
      <c r="K1179" t="s">
        <v>149</v>
      </c>
      <c r="M1179" t="s">
        <v>76</v>
      </c>
      <c r="N1179" t="s">
        <v>215</v>
      </c>
      <c r="O1179" s="57">
        <v>46266.406898148147</v>
      </c>
      <c r="P1179" s="57">
        <v>46266.579710648148</v>
      </c>
      <c r="Q1179">
        <v>69377664</v>
      </c>
      <c r="R1179">
        <v>2916942037</v>
      </c>
      <c r="S1179">
        <v>142539117952</v>
      </c>
      <c r="T1179" t="s">
        <v>960</v>
      </c>
      <c r="U1179" t="s">
        <v>1457</v>
      </c>
      <c r="V1179" t="s">
        <v>1458</v>
      </c>
      <c r="Z1179">
        <v>110.70882</v>
      </c>
      <c r="AA1179">
        <v>-6.6393199999999997</v>
      </c>
      <c r="AB1179" t="s">
        <v>961</v>
      </c>
      <c r="AC1179" t="s">
        <v>225</v>
      </c>
      <c r="AL1179" t="s">
        <v>217</v>
      </c>
      <c r="AM1179" t="s">
        <v>1459</v>
      </c>
      <c r="AN1179" t="s">
        <v>6</v>
      </c>
      <c r="AO1179" s="57">
        <v>46031.413310185184</v>
      </c>
      <c r="AR1179" t="s">
        <v>218</v>
      </c>
      <c r="AS1179" t="s">
        <v>219</v>
      </c>
      <c r="AT1179" t="s">
        <v>230</v>
      </c>
      <c r="AU1179">
        <v>20260901</v>
      </c>
      <c r="AV1179" t="s">
        <v>221</v>
      </c>
      <c r="AW1179" t="s">
        <v>585</v>
      </c>
      <c r="AX1179" t="s">
        <v>222</v>
      </c>
      <c r="BA1179" s="57">
        <v>46266.291666666664</v>
      </c>
      <c r="BB1179" t="s">
        <v>1459</v>
      </c>
      <c r="BC1179">
        <v>2026</v>
      </c>
      <c r="BD1179">
        <v>9</v>
      </c>
      <c r="BE1179">
        <v>1</v>
      </c>
      <c r="BF1179" s="6">
        <f t="shared" si="54"/>
        <v>46266</v>
      </c>
      <c r="BG1179">
        <f t="shared" si="55"/>
        <v>-0.29166666666424135</v>
      </c>
      <c r="BH1179" t="str">
        <f t="shared" si="56"/>
        <v>COMPLY</v>
      </c>
      <c r="BI1179" t="e">
        <f>VLOOKUP(H1179,Sheet2!$A$1:$B$270,2,FALSE)</f>
        <v>#N/A</v>
      </c>
    </row>
    <row r="1180" spans="1:61">
      <c r="A1180">
        <v>1179</v>
      </c>
      <c r="B1180">
        <v>1002564376</v>
      </c>
      <c r="C1180">
        <v>3</v>
      </c>
      <c r="D1180" t="s">
        <v>51</v>
      </c>
      <c r="E1180">
        <v>4</v>
      </c>
      <c r="F1180" t="s">
        <v>269</v>
      </c>
      <c r="G1180" t="s">
        <v>823</v>
      </c>
      <c r="H1180" t="s">
        <v>870</v>
      </c>
      <c r="I1180" t="s">
        <v>212</v>
      </c>
      <c r="J1180" t="s">
        <v>213</v>
      </c>
      <c r="K1180" t="s">
        <v>149</v>
      </c>
      <c r="M1180" t="s">
        <v>76</v>
      </c>
      <c r="N1180" t="s">
        <v>215</v>
      </c>
      <c r="O1180" s="57">
        <v>46266.392905092594</v>
      </c>
      <c r="P1180" s="57">
        <v>46266.611898148149</v>
      </c>
      <c r="Q1180">
        <v>69379400</v>
      </c>
      <c r="S1180">
        <v>142539117950</v>
      </c>
      <c r="T1180" t="s">
        <v>996</v>
      </c>
      <c r="U1180" t="s">
        <v>1439</v>
      </c>
      <c r="V1180" t="s">
        <v>1440</v>
      </c>
      <c r="Z1180">
        <v>110.665736361276</v>
      </c>
      <c r="AA1180">
        <v>-6.5372442790072096</v>
      </c>
      <c r="AB1180" t="s">
        <v>997</v>
      </c>
      <c r="AC1180" t="s">
        <v>216</v>
      </c>
      <c r="AL1180" t="s">
        <v>217</v>
      </c>
      <c r="AM1180" t="s">
        <v>1441</v>
      </c>
      <c r="AN1180" t="s">
        <v>6</v>
      </c>
      <c r="AO1180" s="57">
        <v>46031.402905092589</v>
      </c>
      <c r="AR1180" t="s">
        <v>218</v>
      </c>
      <c r="AS1180" t="s">
        <v>219</v>
      </c>
      <c r="AT1180" t="s">
        <v>230</v>
      </c>
      <c r="AU1180">
        <v>20260901</v>
      </c>
      <c r="AV1180" t="s">
        <v>221</v>
      </c>
      <c r="AW1180" t="s">
        <v>544</v>
      </c>
      <c r="AX1180" t="s">
        <v>222</v>
      </c>
      <c r="BA1180" s="57">
        <v>46266.291666666664</v>
      </c>
      <c r="BB1180" t="s">
        <v>1441</v>
      </c>
      <c r="BC1180">
        <v>2026</v>
      </c>
      <c r="BD1180">
        <v>9</v>
      </c>
      <c r="BE1180">
        <v>1</v>
      </c>
      <c r="BF1180" s="6">
        <f t="shared" si="54"/>
        <v>46266</v>
      </c>
      <c r="BG1180">
        <f t="shared" si="55"/>
        <v>-0.29166666666424135</v>
      </c>
      <c r="BH1180" t="str">
        <f t="shared" si="56"/>
        <v>COMPLY</v>
      </c>
      <c r="BI1180" t="e">
        <f>VLOOKUP(H1180,Sheet2!$A$1:$B$270,2,FALSE)</f>
        <v>#N/A</v>
      </c>
    </row>
    <row r="1181" spans="1:61">
      <c r="A1181">
        <v>1180</v>
      </c>
      <c r="B1181">
        <v>1002576760</v>
      </c>
      <c r="C1181">
        <v>3</v>
      </c>
      <c r="D1181" t="s">
        <v>51</v>
      </c>
      <c r="E1181">
        <v>4</v>
      </c>
      <c r="F1181" t="s">
        <v>269</v>
      </c>
      <c r="G1181" t="s">
        <v>823</v>
      </c>
      <c r="H1181" t="s">
        <v>870</v>
      </c>
      <c r="I1181" t="s">
        <v>212</v>
      </c>
      <c r="J1181" t="s">
        <v>213</v>
      </c>
      <c r="K1181" t="s">
        <v>149</v>
      </c>
      <c r="L1181" t="s">
        <v>214</v>
      </c>
      <c r="M1181" t="s">
        <v>76</v>
      </c>
      <c r="N1181" t="s">
        <v>215</v>
      </c>
      <c r="O1181" s="57">
        <v>46273.489537037036</v>
      </c>
      <c r="P1181" s="57">
        <v>46274.678668981483</v>
      </c>
      <c r="Q1181">
        <v>69385992</v>
      </c>
      <c r="S1181">
        <v>142539118005</v>
      </c>
      <c r="T1181" t="s">
        <v>5298</v>
      </c>
      <c r="U1181" t="s">
        <v>5299</v>
      </c>
      <c r="V1181" t="s">
        <v>5300</v>
      </c>
      <c r="Z1181">
        <v>110.70499700000001</v>
      </c>
      <c r="AA1181">
        <v>-6.6079688000000001</v>
      </c>
      <c r="AB1181" t="s">
        <v>5301</v>
      </c>
      <c r="AC1181" t="s">
        <v>236</v>
      </c>
      <c r="AL1181" t="s">
        <v>217</v>
      </c>
      <c r="AM1181" t="s">
        <v>5302</v>
      </c>
      <c r="AN1181" t="s">
        <v>6</v>
      </c>
      <c r="AO1181" s="57">
        <v>46243.496655092589</v>
      </c>
      <c r="AP1181" s="57">
        <v>46274.333333333336</v>
      </c>
      <c r="AR1181" t="s">
        <v>218</v>
      </c>
      <c r="AS1181" t="s">
        <v>219</v>
      </c>
      <c r="AT1181" t="s">
        <v>230</v>
      </c>
      <c r="AU1181">
        <v>20260909</v>
      </c>
      <c r="AV1181" t="s">
        <v>221</v>
      </c>
      <c r="AW1181" t="s">
        <v>3032</v>
      </c>
      <c r="AX1181" t="s">
        <v>222</v>
      </c>
      <c r="BA1181" s="57">
        <v>46274.333333333336</v>
      </c>
      <c r="BB1181" t="s">
        <v>5302</v>
      </c>
      <c r="BC1181">
        <v>2026</v>
      </c>
      <c r="BD1181">
        <v>9</v>
      </c>
      <c r="BE1181">
        <v>9</v>
      </c>
      <c r="BF1181" s="6">
        <f t="shared" si="54"/>
        <v>46274</v>
      </c>
      <c r="BG1181">
        <f t="shared" si="55"/>
        <v>-0.33333333333575865</v>
      </c>
      <c r="BH1181" t="str">
        <f t="shared" si="56"/>
        <v>COMPLY</v>
      </c>
      <c r="BI1181" t="e">
        <f>VLOOKUP(H1181,Sheet2!$A$1:$B$270,2,FALSE)</f>
        <v>#N/A</v>
      </c>
    </row>
    <row r="1182" spans="1:61">
      <c r="A1182">
        <v>1181</v>
      </c>
      <c r="B1182">
        <v>1002578296</v>
      </c>
      <c r="C1182">
        <v>3</v>
      </c>
      <c r="D1182" t="s">
        <v>51</v>
      </c>
      <c r="E1182">
        <v>4</v>
      </c>
      <c r="F1182" t="s">
        <v>269</v>
      </c>
      <c r="G1182" t="s">
        <v>823</v>
      </c>
      <c r="H1182" t="s">
        <v>870</v>
      </c>
      <c r="I1182" t="s">
        <v>212</v>
      </c>
      <c r="J1182" t="s">
        <v>213</v>
      </c>
      <c r="K1182" t="s">
        <v>149</v>
      </c>
      <c r="M1182" t="s">
        <v>76</v>
      </c>
      <c r="N1182" t="s">
        <v>215</v>
      </c>
      <c r="O1182" s="57">
        <v>46274.439108796294</v>
      </c>
      <c r="P1182" s="57">
        <v>46274.72146990741</v>
      </c>
      <c r="Q1182">
        <v>69381038</v>
      </c>
      <c r="S1182">
        <v>142539118011</v>
      </c>
      <c r="T1182" t="s">
        <v>6208</v>
      </c>
      <c r="U1182" t="s">
        <v>6209</v>
      </c>
      <c r="V1182" t="s">
        <v>6210</v>
      </c>
      <c r="Z1182">
        <v>110.705264659229</v>
      </c>
      <c r="AA1182">
        <v>-6.59945649738233</v>
      </c>
      <c r="AB1182" t="s">
        <v>6211</v>
      </c>
      <c r="AC1182" t="s">
        <v>284</v>
      </c>
      <c r="AL1182" t="s">
        <v>217</v>
      </c>
      <c r="AM1182" t="s">
        <v>6212</v>
      </c>
      <c r="AN1182" t="s">
        <v>6</v>
      </c>
      <c r="AO1182" s="57">
        <v>46274.444444444445</v>
      </c>
      <c r="AR1182" t="s">
        <v>218</v>
      </c>
      <c r="AS1182" t="s">
        <v>219</v>
      </c>
      <c r="AT1182" t="s">
        <v>230</v>
      </c>
      <c r="AU1182">
        <v>20260909</v>
      </c>
      <c r="AV1182" t="s">
        <v>221</v>
      </c>
      <c r="AW1182" t="s">
        <v>546</v>
      </c>
      <c r="AX1182" t="s">
        <v>222</v>
      </c>
      <c r="BA1182" s="57">
        <v>46274.291666666664</v>
      </c>
      <c r="BB1182" t="s">
        <v>6212</v>
      </c>
      <c r="BC1182">
        <v>2026</v>
      </c>
      <c r="BD1182">
        <v>9</v>
      </c>
      <c r="BE1182">
        <v>9</v>
      </c>
      <c r="BF1182" s="6">
        <f t="shared" si="54"/>
        <v>46274</v>
      </c>
      <c r="BG1182">
        <f t="shared" si="55"/>
        <v>-0.29166666666424135</v>
      </c>
      <c r="BH1182" t="str">
        <f t="shared" si="56"/>
        <v>COMPLY</v>
      </c>
      <c r="BI1182" t="e">
        <f>VLOOKUP(H1182,Sheet2!$A$1:$B$270,2,FALSE)</f>
        <v>#N/A</v>
      </c>
    </row>
    <row r="1183" spans="1:61">
      <c r="A1183">
        <v>1182</v>
      </c>
      <c r="B1183">
        <v>1002580023</v>
      </c>
      <c r="C1183">
        <v>3</v>
      </c>
      <c r="D1183" t="s">
        <v>51</v>
      </c>
      <c r="E1183">
        <v>4</v>
      </c>
      <c r="F1183" t="s">
        <v>269</v>
      </c>
      <c r="G1183" t="s">
        <v>823</v>
      </c>
      <c r="H1183" t="s">
        <v>870</v>
      </c>
      <c r="I1183" t="s">
        <v>212</v>
      </c>
      <c r="J1183" t="s">
        <v>213</v>
      </c>
      <c r="K1183" t="s">
        <v>149</v>
      </c>
      <c r="M1183" t="s">
        <v>76</v>
      </c>
      <c r="N1183" t="s">
        <v>215</v>
      </c>
      <c r="O1183" s="57">
        <v>46275.405601851853</v>
      </c>
      <c r="P1183" s="57">
        <v>46276.670648148145</v>
      </c>
      <c r="Q1183">
        <v>69387375</v>
      </c>
      <c r="R1183">
        <v>2916942045</v>
      </c>
      <c r="S1183">
        <v>142539118029</v>
      </c>
      <c r="T1183" t="s">
        <v>4119</v>
      </c>
      <c r="U1183" t="s">
        <v>6426</v>
      </c>
      <c r="V1183" t="s">
        <v>6427</v>
      </c>
      <c r="Z1183">
        <v>110.70812770000001</v>
      </c>
      <c r="AA1183">
        <v>-6.6381774</v>
      </c>
      <c r="AB1183" t="s">
        <v>6428</v>
      </c>
      <c r="AC1183" t="s">
        <v>225</v>
      </c>
      <c r="AL1183" t="s">
        <v>217</v>
      </c>
      <c r="AM1183" t="s">
        <v>6429</v>
      </c>
      <c r="AN1183" t="s">
        <v>6</v>
      </c>
      <c r="AO1183" s="57">
        <v>46304.413101851853</v>
      </c>
      <c r="AP1183" s="57">
        <v>46276.625</v>
      </c>
      <c r="AR1183" t="s">
        <v>218</v>
      </c>
      <c r="AS1183" t="s">
        <v>219</v>
      </c>
      <c r="AT1183" t="s">
        <v>230</v>
      </c>
      <c r="AU1183">
        <v>20260911</v>
      </c>
      <c r="AV1183" t="s">
        <v>221</v>
      </c>
      <c r="AW1183" t="s">
        <v>545</v>
      </c>
      <c r="AX1183" t="s">
        <v>222</v>
      </c>
      <c r="BA1183" s="57">
        <v>46276.625</v>
      </c>
      <c r="BB1183" t="s">
        <v>6429</v>
      </c>
      <c r="BC1183">
        <v>2026</v>
      </c>
      <c r="BD1183">
        <v>9</v>
      </c>
      <c r="BE1183">
        <v>11</v>
      </c>
      <c r="BF1183" s="6">
        <f t="shared" si="54"/>
        <v>46276</v>
      </c>
      <c r="BG1183">
        <f t="shared" si="55"/>
        <v>-0.625</v>
      </c>
      <c r="BH1183" t="str">
        <f t="shared" si="56"/>
        <v>COMPLY</v>
      </c>
      <c r="BI1183" t="e">
        <f>VLOOKUP(H1183,Sheet2!$A$1:$B$270,2,FALSE)</f>
        <v>#N/A</v>
      </c>
    </row>
    <row r="1184" spans="1:61">
      <c r="A1184">
        <v>1183</v>
      </c>
      <c r="B1184">
        <v>1002588274</v>
      </c>
      <c r="C1184">
        <v>3</v>
      </c>
      <c r="D1184" t="s">
        <v>51</v>
      </c>
      <c r="E1184">
        <v>4</v>
      </c>
      <c r="F1184" t="s">
        <v>269</v>
      </c>
      <c r="G1184" t="s">
        <v>823</v>
      </c>
      <c r="H1184" t="s">
        <v>870</v>
      </c>
      <c r="I1184" t="s">
        <v>212</v>
      </c>
      <c r="J1184" t="s">
        <v>213</v>
      </c>
      <c r="K1184" t="s">
        <v>149</v>
      </c>
      <c r="L1184" t="s">
        <v>214</v>
      </c>
      <c r="M1184" t="s">
        <v>76</v>
      </c>
      <c r="N1184" t="s">
        <v>215</v>
      </c>
      <c r="O1184" s="57">
        <v>46280.424988425926</v>
      </c>
      <c r="P1184" s="57">
        <v>46281.337187500001</v>
      </c>
      <c r="Q1184">
        <v>69390441</v>
      </c>
      <c r="S1184">
        <v>142539118058</v>
      </c>
      <c r="T1184" t="s">
        <v>8829</v>
      </c>
      <c r="U1184" t="s">
        <v>8830</v>
      </c>
      <c r="V1184" t="s">
        <v>8831</v>
      </c>
      <c r="Z1184">
        <v>110.6528251</v>
      </c>
      <c r="AA1184">
        <v>-6.5557850999999996</v>
      </c>
      <c r="AB1184" t="s">
        <v>8832</v>
      </c>
      <c r="AC1184" t="s">
        <v>216</v>
      </c>
      <c r="AL1184" t="s">
        <v>217</v>
      </c>
      <c r="AM1184" t="s">
        <v>7571</v>
      </c>
      <c r="AN1184" t="s">
        <v>6</v>
      </c>
      <c r="AO1184" t="s">
        <v>7107</v>
      </c>
      <c r="AP1184" s="57">
        <v>46281.333333333336</v>
      </c>
      <c r="AR1184" t="s">
        <v>218</v>
      </c>
      <c r="AS1184" t="s">
        <v>219</v>
      </c>
      <c r="AT1184" t="s">
        <v>230</v>
      </c>
      <c r="AU1184">
        <v>20260916</v>
      </c>
      <c r="AV1184" t="s">
        <v>221</v>
      </c>
      <c r="AW1184" t="s">
        <v>7610</v>
      </c>
      <c r="AX1184" t="s">
        <v>222</v>
      </c>
      <c r="BA1184" s="57">
        <v>46281.333333333336</v>
      </c>
      <c r="BB1184" t="s">
        <v>7571</v>
      </c>
      <c r="BC1184">
        <v>2026</v>
      </c>
      <c r="BD1184">
        <v>9</v>
      </c>
      <c r="BE1184">
        <v>16</v>
      </c>
      <c r="BF1184" s="6">
        <f t="shared" si="54"/>
        <v>46281</v>
      </c>
      <c r="BG1184">
        <f t="shared" si="55"/>
        <v>-0.33333333333575865</v>
      </c>
      <c r="BH1184" t="str">
        <f t="shared" si="56"/>
        <v>COMPLY</v>
      </c>
      <c r="BI1184" t="e">
        <f>VLOOKUP(H1184,Sheet2!$A$1:$B$270,2,FALSE)</f>
        <v>#N/A</v>
      </c>
    </row>
    <row r="1185" spans="1:61">
      <c r="A1185">
        <v>1184</v>
      </c>
      <c r="B1185">
        <v>1002589330</v>
      </c>
      <c r="C1185">
        <v>3</v>
      </c>
      <c r="D1185" t="s">
        <v>51</v>
      </c>
      <c r="E1185">
        <v>4</v>
      </c>
      <c r="F1185" t="s">
        <v>269</v>
      </c>
      <c r="G1185" t="s">
        <v>823</v>
      </c>
      <c r="H1185" t="s">
        <v>870</v>
      </c>
      <c r="I1185" t="s">
        <v>212</v>
      </c>
      <c r="J1185" t="s">
        <v>213</v>
      </c>
      <c r="K1185" t="s">
        <v>149</v>
      </c>
      <c r="M1185" t="s">
        <v>541</v>
      </c>
      <c r="N1185" t="s">
        <v>215</v>
      </c>
      <c r="O1185" s="57">
        <v>46280.602083333331</v>
      </c>
      <c r="P1185" s="57">
        <v>46281.335393518515</v>
      </c>
      <c r="Q1185">
        <v>69390838</v>
      </c>
      <c r="S1185">
        <v>142539118061</v>
      </c>
      <c r="T1185" t="s">
        <v>8833</v>
      </c>
      <c r="U1185" t="s">
        <v>8834</v>
      </c>
      <c r="Z1185">
        <v>110.715119</v>
      </c>
      <c r="AA1185">
        <v>-6.6315999999999997</v>
      </c>
      <c r="AB1185" t="s">
        <v>8835</v>
      </c>
      <c r="AC1185" t="s">
        <v>285</v>
      </c>
      <c r="AO1185" t="s">
        <v>7785</v>
      </c>
      <c r="AR1185" t="s">
        <v>6</v>
      </c>
      <c r="AS1185" t="s">
        <v>219</v>
      </c>
      <c r="AT1185" t="s">
        <v>230</v>
      </c>
      <c r="AV1185" t="s">
        <v>8836</v>
      </c>
      <c r="AW1185" t="s">
        <v>545</v>
      </c>
      <c r="AX1185" t="s">
        <v>222</v>
      </c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:61">
      <c r="A1186">
        <v>1185</v>
      </c>
      <c r="B1186">
        <v>1002589365</v>
      </c>
      <c r="C1186">
        <v>3</v>
      </c>
      <c r="D1186" t="s">
        <v>51</v>
      </c>
      <c r="E1186">
        <v>4</v>
      </c>
      <c r="F1186" t="s">
        <v>269</v>
      </c>
      <c r="G1186" t="s">
        <v>823</v>
      </c>
      <c r="H1186" t="s">
        <v>870</v>
      </c>
      <c r="I1186" t="s">
        <v>212</v>
      </c>
      <c r="J1186" t="s">
        <v>213</v>
      </c>
      <c r="K1186" t="s">
        <v>149</v>
      </c>
      <c r="M1186" t="s">
        <v>541</v>
      </c>
      <c r="N1186" t="s">
        <v>215</v>
      </c>
      <c r="O1186" s="57">
        <v>46280.605347222219</v>
      </c>
      <c r="P1186" s="57">
        <v>46281.478784722225</v>
      </c>
      <c r="Q1186">
        <v>69390818</v>
      </c>
      <c r="S1186">
        <v>142539118062</v>
      </c>
      <c r="T1186" t="s">
        <v>8837</v>
      </c>
      <c r="U1186" t="s">
        <v>8834</v>
      </c>
      <c r="Z1186">
        <v>110.715119</v>
      </c>
      <c r="AA1186">
        <v>-6.6315999999999997</v>
      </c>
      <c r="AB1186" t="s">
        <v>8835</v>
      </c>
      <c r="AC1186" t="s">
        <v>285</v>
      </c>
      <c r="AO1186" t="s">
        <v>7785</v>
      </c>
      <c r="AR1186" t="s">
        <v>6</v>
      </c>
      <c r="AS1186" t="s">
        <v>219</v>
      </c>
      <c r="AT1186" t="s">
        <v>230</v>
      </c>
      <c r="AV1186" t="s">
        <v>8838</v>
      </c>
      <c r="AW1186" t="s">
        <v>544</v>
      </c>
      <c r="AX1186" t="s">
        <v>222</v>
      </c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:61">
      <c r="A1187">
        <v>1186</v>
      </c>
      <c r="B1187">
        <v>1002589621</v>
      </c>
      <c r="C1187">
        <v>3</v>
      </c>
      <c r="D1187" t="s">
        <v>51</v>
      </c>
      <c r="E1187">
        <v>4</v>
      </c>
      <c r="F1187" t="s">
        <v>269</v>
      </c>
      <c r="G1187" t="s">
        <v>823</v>
      </c>
      <c r="H1187" t="s">
        <v>8839</v>
      </c>
      <c r="I1187" t="s">
        <v>212</v>
      </c>
      <c r="J1187" t="s">
        <v>213</v>
      </c>
      <c r="K1187" t="s">
        <v>149</v>
      </c>
      <c r="L1187" t="s">
        <v>214</v>
      </c>
      <c r="M1187" t="s">
        <v>239</v>
      </c>
      <c r="N1187" t="s">
        <v>215</v>
      </c>
      <c r="O1187" s="57">
        <v>46280.63957175926</v>
      </c>
      <c r="P1187" s="57">
        <v>46280.641736111109</v>
      </c>
      <c r="Q1187">
        <v>69390883</v>
      </c>
      <c r="S1187">
        <v>141593202399</v>
      </c>
      <c r="T1187" t="s">
        <v>8840</v>
      </c>
      <c r="U1187" t="s">
        <v>8841</v>
      </c>
      <c r="V1187" t="s">
        <v>8842</v>
      </c>
      <c r="Z1187">
        <v>110.43241851031701</v>
      </c>
      <c r="AA1187">
        <v>-5.8794130246382004</v>
      </c>
      <c r="AB1187" t="s">
        <v>8843</v>
      </c>
      <c r="AC1187" t="s">
        <v>216</v>
      </c>
      <c r="AL1187" t="s">
        <v>217</v>
      </c>
      <c r="AM1187" t="s">
        <v>8844</v>
      </c>
      <c r="AN1187" t="s">
        <v>6</v>
      </c>
      <c r="AO1187" t="s">
        <v>7271</v>
      </c>
      <c r="AP1187" s="57">
        <v>46281.625</v>
      </c>
      <c r="AR1187" t="s">
        <v>240</v>
      </c>
      <c r="AS1187" t="s">
        <v>219</v>
      </c>
      <c r="AT1187" t="s">
        <v>230</v>
      </c>
      <c r="AV1187" t="s">
        <v>239</v>
      </c>
      <c r="AW1187" t="s">
        <v>7081</v>
      </c>
      <c r="AX1187" t="s">
        <v>222</v>
      </c>
      <c r="BA1187" s="57">
        <v>46281.625</v>
      </c>
      <c r="BB1187" t="s">
        <v>8844</v>
      </c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:61">
      <c r="A1188">
        <v>1187</v>
      </c>
      <c r="B1188">
        <v>1002576535</v>
      </c>
      <c r="C1188">
        <v>3</v>
      </c>
      <c r="D1188" t="s">
        <v>51</v>
      </c>
      <c r="E1188">
        <v>4</v>
      </c>
      <c r="F1188" t="s">
        <v>269</v>
      </c>
      <c r="G1188" t="s">
        <v>823</v>
      </c>
      <c r="H1188" t="s">
        <v>3812</v>
      </c>
      <c r="I1188" t="s">
        <v>212</v>
      </c>
      <c r="J1188" t="s">
        <v>213</v>
      </c>
      <c r="K1188" t="s">
        <v>149</v>
      </c>
      <c r="M1188" t="s">
        <v>76</v>
      </c>
      <c r="N1188" t="s">
        <v>215</v>
      </c>
      <c r="O1188" s="57">
        <v>46273.447500000002</v>
      </c>
      <c r="P1188" s="57">
        <v>46273.713437500002</v>
      </c>
      <c r="Q1188">
        <v>69384648</v>
      </c>
      <c r="S1188">
        <v>146508109182</v>
      </c>
      <c r="T1188" t="s">
        <v>3813</v>
      </c>
      <c r="U1188" t="s">
        <v>3814</v>
      </c>
      <c r="V1188" t="s">
        <v>3815</v>
      </c>
      <c r="Z1188">
        <v>110.906222</v>
      </c>
      <c r="AA1188">
        <v>-6.5016670000000003</v>
      </c>
      <c r="AB1188" t="s">
        <v>3816</v>
      </c>
      <c r="AC1188" t="s">
        <v>3817</v>
      </c>
      <c r="AL1188" t="s">
        <v>217</v>
      </c>
      <c r="AM1188" t="s">
        <v>3818</v>
      </c>
      <c r="AN1188" t="s">
        <v>6</v>
      </c>
      <c r="AO1188" s="57">
        <v>46243.454791666663</v>
      </c>
      <c r="AR1188" t="s">
        <v>218</v>
      </c>
      <c r="AS1188" t="s">
        <v>219</v>
      </c>
      <c r="AT1188" t="s">
        <v>230</v>
      </c>
      <c r="AU1188">
        <v>20260908</v>
      </c>
      <c r="AV1188" t="s">
        <v>221</v>
      </c>
      <c r="AW1188" t="s">
        <v>545</v>
      </c>
      <c r="AX1188" t="s">
        <v>222</v>
      </c>
      <c r="BA1188" s="57">
        <v>46273.291666666664</v>
      </c>
      <c r="BB1188" t="s">
        <v>3818</v>
      </c>
      <c r="BC1188">
        <v>2026</v>
      </c>
      <c r="BD1188">
        <v>9</v>
      </c>
      <c r="BE1188">
        <v>8</v>
      </c>
      <c r="BF1188" s="6">
        <f t="shared" si="54"/>
        <v>46273</v>
      </c>
      <c r="BG1188">
        <f t="shared" si="55"/>
        <v>-0.29166666666424135</v>
      </c>
      <c r="BH1188" t="str">
        <f t="shared" si="56"/>
        <v>COMPLY</v>
      </c>
      <c r="BI1188" t="e">
        <f>VLOOKUP(H1188,Sheet2!$A$1:$B$270,2,FALSE)</f>
        <v>#N/A</v>
      </c>
    </row>
    <row r="1189" spans="1:61">
      <c r="A1189">
        <v>1188</v>
      </c>
      <c r="B1189">
        <v>1002573351</v>
      </c>
      <c r="C1189">
        <v>3</v>
      </c>
      <c r="D1189" t="s">
        <v>51</v>
      </c>
      <c r="E1189">
        <v>4</v>
      </c>
      <c r="F1189" t="s">
        <v>269</v>
      </c>
      <c r="G1189" t="s">
        <v>823</v>
      </c>
      <c r="H1189" t="s">
        <v>3812</v>
      </c>
      <c r="I1189" t="s">
        <v>212</v>
      </c>
      <c r="J1189" t="s">
        <v>213</v>
      </c>
      <c r="K1189" t="s">
        <v>149</v>
      </c>
      <c r="L1189" t="s">
        <v>214</v>
      </c>
      <c r="M1189" t="s">
        <v>2154</v>
      </c>
      <c r="N1189" t="s">
        <v>215</v>
      </c>
      <c r="O1189" s="57">
        <v>46270.704131944447</v>
      </c>
      <c r="P1189" s="57">
        <v>46273.447488425925</v>
      </c>
      <c r="Q1189">
        <v>69384648</v>
      </c>
      <c r="S1189">
        <v>146508109162</v>
      </c>
      <c r="T1189" t="s">
        <v>3813</v>
      </c>
      <c r="U1189" t="s">
        <v>5462</v>
      </c>
      <c r="V1189" t="s">
        <v>5463</v>
      </c>
      <c r="Z1189">
        <v>110.9061037</v>
      </c>
      <c r="AA1189">
        <v>-6.5016508999999996</v>
      </c>
      <c r="AB1189" t="s">
        <v>3816</v>
      </c>
      <c r="AC1189" t="s">
        <v>236</v>
      </c>
      <c r="AL1189" t="s">
        <v>217</v>
      </c>
      <c r="AM1189" t="s">
        <v>5464</v>
      </c>
      <c r="AN1189" t="s">
        <v>6</v>
      </c>
      <c r="AO1189" s="57">
        <v>46151.704884259256</v>
      </c>
      <c r="AP1189" s="57">
        <v>46272.333333333336</v>
      </c>
      <c r="AR1189" t="s">
        <v>14</v>
      </c>
      <c r="AS1189" t="s">
        <v>219</v>
      </c>
      <c r="AT1189" t="s">
        <v>230</v>
      </c>
      <c r="AV1189" t="s">
        <v>5465</v>
      </c>
      <c r="AW1189" t="s">
        <v>889</v>
      </c>
      <c r="AX1189" t="s">
        <v>222</v>
      </c>
      <c r="BA1189" s="57">
        <v>46272.333333333336</v>
      </c>
      <c r="BB1189" t="s">
        <v>5464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:61">
      <c r="A1190">
        <v>1189</v>
      </c>
      <c r="B1190">
        <v>1002566521</v>
      </c>
      <c r="C1190">
        <v>3</v>
      </c>
      <c r="D1190" t="s">
        <v>51</v>
      </c>
      <c r="E1190">
        <v>4</v>
      </c>
      <c r="F1190" t="s">
        <v>269</v>
      </c>
      <c r="G1190" t="s">
        <v>823</v>
      </c>
      <c r="H1190" t="s">
        <v>837</v>
      </c>
      <c r="I1190" t="s">
        <v>212</v>
      </c>
      <c r="J1190" t="s">
        <v>213</v>
      </c>
      <c r="K1190" t="s">
        <v>149</v>
      </c>
      <c r="L1190" t="s">
        <v>214</v>
      </c>
      <c r="M1190" t="s">
        <v>76</v>
      </c>
      <c r="N1190" t="s">
        <v>215</v>
      </c>
      <c r="O1190" s="57">
        <v>46266.824965277781</v>
      </c>
      <c r="P1190" s="57">
        <v>46267.564988425926</v>
      </c>
      <c r="Q1190">
        <v>69381888</v>
      </c>
      <c r="S1190">
        <v>146593115587</v>
      </c>
      <c r="T1190" t="s">
        <v>1225</v>
      </c>
      <c r="U1190" t="s">
        <v>2064</v>
      </c>
      <c r="V1190" t="s">
        <v>1226</v>
      </c>
      <c r="Z1190">
        <v>110.768336469944</v>
      </c>
      <c r="AA1190">
        <v>-6.72109014731969</v>
      </c>
      <c r="AB1190" t="s">
        <v>1227</v>
      </c>
      <c r="AC1190" t="s">
        <v>216</v>
      </c>
      <c r="AL1190" t="s">
        <v>217</v>
      </c>
      <c r="AM1190" t="s">
        <v>1228</v>
      </c>
      <c r="AN1190" t="s">
        <v>6</v>
      </c>
      <c r="AO1190" s="57">
        <v>46031.829826388886</v>
      </c>
      <c r="AP1190" s="57">
        <v>46268.333333333336</v>
      </c>
      <c r="AR1190" t="s">
        <v>218</v>
      </c>
      <c r="AS1190" t="s">
        <v>917</v>
      </c>
      <c r="AT1190" t="s">
        <v>230</v>
      </c>
      <c r="AU1190">
        <v>20260902</v>
      </c>
      <c r="AV1190" t="s">
        <v>221</v>
      </c>
      <c r="AW1190" t="s">
        <v>884</v>
      </c>
      <c r="AX1190" t="s">
        <v>222</v>
      </c>
      <c r="BA1190" s="57">
        <v>46268.333333333336</v>
      </c>
      <c r="BB1190" t="s">
        <v>1228</v>
      </c>
      <c r="BC1190">
        <v>2026</v>
      </c>
      <c r="BD1190">
        <v>9</v>
      </c>
      <c r="BE1190">
        <v>2</v>
      </c>
      <c r="BF1190" s="6">
        <f t="shared" si="54"/>
        <v>46267</v>
      </c>
      <c r="BG1190">
        <f t="shared" si="55"/>
        <v>-1.3333333333357587</v>
      </c>
      <c r="BH1190" t="str">
        <f t="shared" si="56"/>
        <v>COMPLY</v>
      </c>
      <c r="BI1190" t="e">
        <f>VLOOKUP(H1190,Sheet2!$A$1:$B$270,2,FALSE)</f>
        <v>#N/A</v>
      </c>
    </row>
    <row r="1191" spans="1:61">
      <c r="A1191">
        <v>1190</v>
      </c>
      <c r="B1191">
        <v>1002568368</v>
      </c>
      <c r="C1191">
        <v>3</v>
      </c>
      <c r="D1191" t="s">
        <v>51</v>
      </c>
      <c r="E1191">
        <v>4</v>
      </c>
      <c r="F1191" t="s">
        <v>269</v>
      </c>
      <c r="G1191" t="s">
        <v>823</v>
      </c>
      <c r="H1191" t="s">
        <v>837</v>
      </c>
      <c r="I1191" t="s">
        <v>212</v>
      </c>
      <c r="J1191" t="s">
        <v>213</v>
      </c>
      <c r="K1191" t="s">
        <v>149</v>
      </c>
      <c r="L1191" t="s">
        <v>214</v>
      </c>
      <c r="M1191" t="s">
        <v>76</v>
      </c>
      <c r="N1191" t="s">
        <v>215</v>
      </c>
      <c r="O1191" s="57">
        <v>46267.68953703704</v>
      </c>
      <c r="P1191" s="57">
        <v>46268.585925925923</v>
      </c>
      <c r="Q1191">
        <v>69382544</v>
      </c>
      <c r="S1191">
        <v>146593115589</v>
      </c>
      <c r="T1191" t="s">
        <v>1785</v>
      </c>
      <c r="U1191" t="s">
        <v>1786</v>
      </c>
      <c r="V1191" t="s">
        <v>1787</v>
      </c>
      <c r="Z1191">
        <v>110.767900831997</v>
      </c>
      <c r="AA1191">
        <v>-6.7217601473032698</v>
      </c>
      <c r="AB1191" t="s">
        <v>1788</v>
      </c>
      <c r="AC1191" t="s">
        <v>216</v>
      </c>
      <c r="AL1191" t="s">
        <v>217</v>
      </c>
      <c r="AM1191" t="s">
        <v>1789</v>
      </c>
      <c r="AN1191" t="s">
        <v>6</v>
      </c>
      <c r="AO1191" s="57">
        <v>46062.694432870368</v>
      </c>
      <c r="AP1191" s="57">
        <v>46268.541666666664</v>
      </c>
      <c r="AR1191" t="s">
        <v>218</v>
      </c>
      <c r="AS1191" t="s">
        <v>917</v>
      </c>
      <c r="AT1191" t="s">
        <v>230</v>
      </c>
      <c r="AU1191">
        <v>20260903</v>
      </c>
      <c r="AV1191" t="s">
        <v>221</v>
      </c>
      <c r="AW1191" t="s">
        <v>885</v>
      </c>
      <c r="AX1191" t="s">
        <v>222</v>
      </c>
      <c r="BA1191" s="57">
        <v>46268.541666666664</v>
      </c>
      <c r="BB1191" t="s">
        <v>1789</v>
      </c>
      <c r="BC1191">
        <v>2026</v>
      </c>
      <c r="BD1191">
        <v>9</v>
      </c>
      <c r="BE1191">
        <v>3</v>
      </c>
      <c r="BF1191" s="6">
        <f t="shared" si="54"/>
        <v>46268</v>
      </c>
      <c r="BG1191">
        <f t="shared" si="55"/>
        <v>-0.54166666666424135</v>
      </c>
      <c r="BH1191" t="str">
        <f t="shared" si="56"/>
        <v>COMPLY</v>
      </c>
      <c r="BI1191" t="e">
        <f>VLOOKUP(H1191,Sheet2!$A$1:$B$270,2,FALSE)</f>
        <v>#N/A</v>
      </c>
    </row>
    <row r="1192" spans="1:61">
      <c r="A1192">
        <v>1191</v>
      </c>
      <c r="B1192">
        <v>1002580173</v>
      </c>
      <c r="C1192">
        <v>3</v>
      </c>
      <c r="D1192" t="s">
        <v>51</v>
      </c>
      <c r="E1192">
        <v>4</v>
      </c>
      <c r="F1192" t="s">
        <v>269</v>
      </c>
      <c r="G1192" t="s">
        <v>823</v>
      </c>
      <c r="H1192" t="s">
        <v>837</v>
      </c>
      <c r="I1192" t="s">
        <v>212</v>
      </c>
      <c r="J1192" t="s">
        <v>213</v>
      </c>
      <c r="K1192" t="s">
        <v>149</v>
      </c>
      <c r="M1192" t="s">
        <v>76</v>
      </c>
      <c r="N1192" t="s">
        <v>215</v>
      </c>
      <c r="O1192" s="57">
        <v>46275.432523148149</v>
      </c>
      <c r="P1192" s="57">
        <v>46275.543171296296</v>
      </c>
      <c r="Q1192">
        <v>69385998</v>
      </c>
      <c r="S1192">
        <v>146593115625</v>
      </c>
      <c r="T1192" t="s">
        <v>5293</v>
      </c>
      <c r="U1192" t="s">
        <v>6882</v>
      </c>
      <c r="V1192" t="s">
        <v>6883</v>
      </c>
      <c r="Z1192">
        <v>110.72460655</v>
      </c>
      <c r="AA1192">
        <v>-6.7564247179999999</v>
      </c>
      <c r="AB1192" t="s">
        <v>5296</v>
      </c>
      <c r="AC1192" t="s">
        <v>284</v>
      </c>
      <c r="AL1192" t="s">
        <v>217</v>
      </c>
      <c r="AM1192" t="s">
        <v>6884</v>
      </c>
      <c r="AN1192" t="s">
        <v>6</v>
      </c>
      <c r="AO1192" s="57">
        <v>46304.433981481481</v>
      </c>
      <c r="AR1192" t="s">
        <v>218</v>
      </c>
      <c r="AS1192" t="s">
        <v>917</v>
      </c>
      <c r="AT1192" t="s">
        <v>230</v>
      </c>
      <c r="AU1192">
        <v>20260910</v>
      </c>
      <c r="AV1192" t="s">
        <v>221</v>
      </c>
      <c r="AW1192" t="s">
        <v>545</v>
      </c>
      <c r="AX1192" t="s">
        <v>222</v>
      </c>
      <c r="BA1192" s="57">
        <v>46275.291666666664</v>
      </c>
      <c r="BB1192" t="s">
        <v>6884</v>
      </c>
      <c r="BC1192">
        <v>2026</v>
      </c>
      <c r="BD1192">
        <v>9</v>
      </c>
      <c r="BE1192">
        <v>10</v>
      </c>
      <c r="BF1192" s="6">
        <f t="shared" si="54"/>
        <v>46275</v>
      </c>
      <c r="BG1192">
        <f t="shared" si="55"/>
        <v>-0.29166666666424135</v>
      </c>
      <c r="BH1192" t="str">
        <f t="shared" si="56"/>
        <v>COMPLY</v>
      </c>
      <c r="BI1192" t="e">
        <f>VLOOKUP(H1192,Sheet2!$A$1:$B$270,2,FALSE)</f>
        <v>#N/A</v>
      </c>
    </row>
    <row r="1193" spans="1:61">
      <c r="A1193">
        <v>1192</v>
      </c>
      <c r="B1193">
        <v>1002583582</v>
      </c>
      <c r="C1193">
        <v>3</v>
      </c>
      <c r="D1193" t="s">
        <v>51</v>
      </c>
      <c r="E1193">
        <v>4</v>
      </c>
      <c r="F1193" t="s">
        <v>269</v>
      </c>
      <c r="G1193" t="s">
        <v>823</v>
      </c>
      <c r="H1193" t="s">
        <v>837</v>
      </c>
      <c r="I1193" t="s">
        <v>212</v>
      </c>
      <c r="J1193" t="s">
        <v>213</v>
      </c>
      <c r="K1193" t="s">
        <v>149</v>
      </c>
      <c r="L1193" t="s">
        <v>214</v>
      </c>
      <c r="M1193" t="s">
        <v>76</v>
      </c>
      <c r="N1193" t="s">
        <v>215</v>
      </c>
      <c r="O1193" s="57">
        <v>46276.741620370369</v>
      </c>
      <c r="P1193" s="57">
        <v>46278.720937500002</v>
      </c>
      <c r="Q1193">
        <v>69388711</v>
      </c>
      <c r="S1193">
        <v>146593115629</v>
      </c>
      <c r="T1193" t="s">
        <v>8845</v>
      </c>
      <c r="U1193" t="s">
        <v>8846</v>
      </c>
      <c r="V1193" t="s">
        <v>8847</v>
      </c>
      <c r="Z1193">
        <v>110.7238909</v>
      </c>
      <c r="AA1193">
        <v>-6.7286237</v>
      </c>
      <c r="AB1193" t="s">
        <v>8848</v>
      </c>
      <c r="AC1193" t="s">
        <v>236</v>
      </c>
      <c r="AL1193" t="s">
        <v>217</v>
      </c>
      <c r="AM1193" t="s">
        <v>8849</v>
      </c>
      <c r="AN1193" t="s">
        <v>6</v>
      </c>
      <c r="AO1193" s="57">
        <v>46335.746377314812</v>
      </c>
      <c r="AP1193" s="57">
        <v>46277.625</v>
      </c>
      <c r="AR1193" t="s">
        <v>218</v>
      </c>
      <c r="AS1193" t="s">
        <v>917</v>
      </c>
      <c r="AT1193" t="s">
        <v>230</v>
      </c>
      <c r="AU1193">
        <v>20260913</v>
      </c>
      <c r="AV1193" t="s">
        <v>221</v>
      </c>
      <c r="AW1193" t="s">
        <v>7632</v>
      </c>
      <c r="AX1193" t="s">
        <v>222</v>
      </c>
      <c r="BA1193" s="57">
        <v>46277.625</v>
      </c>
      <c r="BB1193" t="s">
        <v>8849</v>
      </c>
      <c r="BC1193">
        <v>2026</v>
      </c>
      <c r="BD1193">
        <v>9</v>
      </c>
      <c r="BE1193">
        <v>13</v>
      </c>
      <c r="BF1193" s="6">
        <f t="shared" si="54"/>
        <v>46278</v>
      </c>
      <c r="BG1193">
        <f t="shared" si="55"/>
        <v>0.375</v>
      </c>
      <c r="BH1193" t="str">
        <f t="shared" si="56"/>
        <v>COMPLY</v>
      </c>
      <c r="BI1193" t="e">
        <f>VLOOKUP(H1193,Sheet2!$A$1:$B$270,2,FALSE)</f>
        <v>#N/A</v>
      </c>
    </row>
    <row r="1194" spans="1:61">
      <c r="A1194">
        <v>1193</v>
      </c>
      <c r="B1194">
        <v>1002576772</v>
      </c>
      <c r="C1194">
        <v>3</v>
      </c>
      <c r="D1194" t="s">
        <v>51</v>
      </c>
      <c r="E1194">
        <v>4</v>
      </c>
      <c r="F1194" t="s">
        <v>269</v>
      </c>
      <c r="G1194" t="s">
        <v>823</v>
      </c>
      <c r="H1194" t="s">
        <v>837</v>
      </c>
      <c r="I1194" t="s">
        <v>212</v>
      </c>
      <c r="J1194" t="s">
        <v>213</v>
      </c>
      <c r="K1194" t="s">
        <v>149</v>
      </c>
      <c r="L1194" t="s">
        <v>214</v>
      </c>
      <c r="M1194" t="s">
        <v>2154</v>
      </c>
      <c r="N1194" t="s">
        <v>215</v>
      </c>
      <c r="O1194" s="57">
        <v>46273.493715277778</v>
      </c>
      <c r="P1194" s="57">
        <v>46275.432523148149</v>
      </c>
      <c r="Q1194">
        <v>69385998</v>
      </c>
      <c r="S1194">
        <v>146593115620</v>
      </c>
      <c r="T1194" t="s">
        <v>5293</v>
      </c>
      <c r="U1194" t="s">
        <v>5294</v>
      </c>
      <c r="V1194" t="s">
        <v>5295</v>
      </c>
      <c r="Z1194">
        <v>110.724598</v>
      </c>
      <c r="AA1194">
        <v>-6.7567329999999997</v>
      </c>
      <c r="AB1194" t="s">
        <v>5296</v>
      </c>
      <c r="AC1194" t="s">
        <v>236</v>
      </c>
      <c r="AL1194" t="s">
        <v>217</v>
      </c>
      <c r="AM1194" t="s">
        <v>5297</v>
      </c>
      <c r="AN1194" t="s">
        <v>6</v>
      </c>
      <c r="AO1194" s="57">
        <v>46243.496655092589</v>
      </c>
      <c r="AP1194" s="57">
        <v>46274.333333333336</v>
      </c>
      <c r="AQ1194" t="s">
        <v>2172</v>
      </c>
      <c r="AR1194" t="s">
        <v>14</v>
      </c>
      <c r="AS1194" t="s">
        <v>917</v>
      </c>
      <c r="AT1194" t="s">
        <v>230</v>
      </c>
      <c r="AV1194" t="s">
        <v>6168</v>
      </c>
      <c r="AW1194" t="s">
        <v>919</v>
      </c>
      <c r="AX1194" t="s">
        <v>222</v>
      </c>
      <c r="BA1194" s="57">
        <v>46274.333333333336</v>
      </c>
      <c r="BB1194" t="s">
        <v>5297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:61">
      <c r="A1195">
        <v>1194</v>
      </c>
      <c r="B1195">
        <v>1002568843</v>
      </c>
      <c r="C1195">
        <v>3</v>
      </c>
      <c r="D1195" t="s">
        <v>51</v>
      </c>
      <c r="E1195">
        <v>4</v>
      </c>
      <c r="F1195" t="s">
        <v>269</v>
      </c>
      <c r="G1195" t="s">
        <v>823</v>
      </c>
      <c r="H1195" t="s">
        <v>837</v>
      </c>
      <c r="I1195" t="s">
        <v>212</v>
      </c>
      <c r="J1195" t="s">
        <v>213</v>
      </c>
      <c r="K1195" t="s">
        <v>149</v>
      </c>
      <c r="L1195" t="s">
        <v>214</v>
      </c>
      <c r="M1195" t="s">
        <v>2151</v>
      </c>
      <c r="N1195" t="s">
        <v>215</v>
      </c>
      <c r="O1195" s="57">
        <v>46268.381909722222</v>
      </c>
      <c r="P1195" s="57">
        <v>46272.39099537037</v>
      </c>
      <c r="Q1195">
        <v>69382741</v>
      </c>
      <c r="S1195">
        <v>146593115594</v>
      </c>
      <c r="T1195" t="s">
        <v>2949</v>
      </c>
      <c r="U1195" t="s">
        <v>2950</v>
      </c>
      <c r="V1195" t="s">
        <v>2951</v>
      </c>
      <c r="Z1195">
        <v>110.7115627</v>
      </c>
      <c r="AA1195">
        <v>-6.7026028999999996</v>
      </c>
      <c r="AB1195" t="s">
        <v>2952</v>
      </c>
      <c r="AC1195" t="s">
        <v>236</v>
      </c>
      <c r="AL1195" t="s">
        <v>217</v>
      </c>
      <c r="AM1195" t="s">
        <v>2953</v>
      </c>
      <c r="AN1195" t="s">
        <v>6</v>
      </c>
      <c r="AO1195" s="57">
        <v>46090.392812500002</v>
      </c>
      <c r="AP1195" s="57">
        <v>46269.333333333336</v>
      </c>
      <c r="AQ1195" t="s">
        <v>2172</v>
      </c>
      <c r="AR1195" t="s">
        <v>14</v>
      </c>
      <c r="AS1195" t="s">
        <v>917</v>
      </c>
      <c r="AT1195" t="s">
        <v>230</v>
      </c>
      <c r="AV1195" t="s">
        <v>2153</v>
      </c>
      <c r="AW1195" t="s">
        <v>885</v>
      </c>
      <c r="AX1195" t="s">
        <v>222</v>
      </c>
      <c r="BA1195" s="57">
        <v>46269.333333333336</v>
      </c>
      <c r="BB1195" t="s">
        <v>2953</v>
      </c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:61">
      <c r="A1196">
        <v>1195</v>
      </c>
      <c r="B1196">
        <v>1002586199</v>
      </c>
      <c r="C1196">
        <v>3</v>
      </c>
      <c r="D1196" t="s">
        <v>51</v>
      </c>
      <c r="E1196">
        <v>4</v>
      </c>
      <c r="F1196" t="s">
        <v>269</v>
      </c>
      <c r="G1196" t="s">
        <v>823</v>
      </c>
      <c r="H1196" t="s">
        <v>837</v>
      </c>
      <c r="I1196" t="s">
        <v>212</v>
      </c>
      <c r="J1196" t="s">
        <v>213</v>
      </c>
      <c r="K1196" t="s">
        <v>149</v>
      </c>
      <c r="L1196" t="s">
        <v>214</v>
      </c>
      <c r="M1196" t="s">
        <v>256</v>
      </c>
      <c r="N1196" t="s">
        <v>215</v>
      </c>
      <c r="O1196" s="57">
        <v>46279.497847222221</v>
      </c>
      <c r="P1196" s="57">
        <v>46281.464965277781</v>
      </c>
      <c r="Q1196">
        <v>69389764</v>
      </c>
      <c r="S1196">
        <v>146593115527</v>
      </c>
      <c r="T1196" t="s">
        <v>8850</v>
      </c>
      <c r="U1196" t="s">
        <v>8851</v>
      </c>
      <c r="V1196" t="s">
        <v>8852</v>
      </c>
      <c r="Z1196">
        <v>110.7624684</v>
      </c>
      <c r="AA1196">
        <v>-6.7504181999999897</v>
      </c>
      <c r="AB1196" t="s">
        <v>8853</v>
      </c>
      <c r="AC1196" t="s">
        <v>236</v>
      </c>
      <c r="AL1196" t="s">
        <v>217</v>
      </c>
      <c r="AM1196" t="s">
        <v>8854</v>
      </c>
      <c r="AN1196" t="s">
        <v>6</v>
      </c>
      <c r="AO1196" t="s">
        <v>8855</v>
      </c>
      <c r="AP1196" s="57">
        <v>46280.333333333336</v>
      </c>
      <c r="AR1196" t="s">
        <v>257</v>
      </c>
      <c r="AS1196" t="s">
        <v>917</v>
      </c>
      <c r="AT1196" t="s">
        <v>230</v>
      </c>
      <c r="AV1196" t="s">
        <v>258</v>
      </c>
      <c r="AW1196" t="s">
        <v>7459</v>
      </c>
      <c r="AX1196" t="s">
        <v>222</v>
      </c>
      <c r="BA1196" s="57">
        <v>46280.333333333336</v>
      </c>
      <c r="BB1196" t="s">
        <v>8854</v>
      </c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:61">
      <c r="A1197">
        <v>1196</v>
      </c>
      <c r="B1197">
        <v>1002569977</v>
      </c>
      <c r="C1197">
        <v>3</v>
      </c>
      <c r="D1197" t="s">
        <v>51</v>
      </c>
      <c r="E1197">
        <v>4</v>
      </c>
      <c r="F1197" t="s">
        <v>269</v>
      </c>
      <c r="G1197" t="s">
        <v>823</v>
      </c>
      <c r="H1197" t="s">
        <v>837</v>
      </c>
      <c r="I1197" t="s">
        <v>212</v>
      </c>
      <c r="J1197" t="s">
        <v>213</v>
      </c>
      <c r="K1197" t="s">
        <v>149</v>
      </c>
      <c r="M1197" t="s">
        <v>2186</v>
      </c>
      <c r="N1197" t="s">
        <v>215</v>
      </c>
      <c r="O1197" s="57">
        <v>46268.602997685186</v>
      </c>
      <c r="P1197" s="57">
        <v>46272.39366898148</v>
      </c>
      <c r="Q1197">
        <v>69383248</v>
      </c>
      <c r="R1197">
        <v>2916944031</v>
      </c>
      <c r="S1197">
        <v>146593115599</v>
      </c>
      <c r="T1197" t="s">
        <v>2264</v>
      </c>
      <c r="U1197" t="s">
        <v>2265</v>
      </c>
      <c r="V1197" t="s">
        <v>2266</v>
      </c>
      <c r="Z1197">
        <v>110.726451203213</v>
      </c>
      <c r="AA1197">
        <v>-6.7963993980535102</v>
      </c>
      <c r="AB1197" t="s">
        <v>2267</v>
      </c>
      <c r="AC1197" t="s">
        <v>225</v>
      </c>
      <c r="AL1197" t="s">
        <v>217</v>
      </c>
      <c r="AM1197" t="s">
        <v>2268</v>
      </c>
      <c r="AN1197" t="s">
        <v>6</v>
      </c>
      <c r="AO1197" s="57">
        <v>46090.61109953704</v>
      </c>
      <c r="AP1197" s="57">
        <v>46270.333333333336</v>
      </c>
      <c r="AQ1197" t="s">
        <v>2155</v>
      </c>
      <c r="AR1197" t="s">
        <v>12</v>
      </c>
      <c r="AS1197" t="s">
        <v>917</v>
      </c>
      <c r="AT1197" t="s">
        <v>230</v>
      </c>
      <c r="AV1197" t="s">
        <v>2187</v>
      </c>
      <c r="AW1197" t="s">
        <v>585</v>
      </c>
      <c r="AX1197" t="s">
        <v>222</v>
      </c>
      <c r="BA1197" s="57">
        <v>46270.333333333336</v>
      </c>
      <c r="BB1197" t="s">
        <v>2268</v>
      </c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:61">
      <c r="A1198">
        <v>1197</v>
      </c>
      <c r="B1198">
        <v>1002566045</v>
      </c>
      <c r="C1198">
        <v>3</v>
      </c>
      <c r="D1198" t="s">
        <v>51</v>
      </c>
      <c r="E1198">
        <v>4</v>
      </c>
      <c r="F1198" t="s">
        <v>269</v>
      </c>
      <c r="G1198" t="s">
        <v>269</v>
      </c>
      <c r="H1198" t="s">
        <v>839</v>
      </c>
      <c r="I1198" t="s">
        <v>212</v>
      </c>
      <c r="J1198" t="s">
        <v>213</v>
      </c>
      <c r="K1198" t="s">
        <v>149</v>
      </c>
      <c r="M1198" t="s">
        <v>76</v>
      </c>
      <c r="N1198" t="s">
        <v>215</v>
      </c>
      <c r="O1198" s="57">
        <v>46266.655324074076</v>
      </c>
      <c r="P1198" s="57">
        <v>46267.392291666663</v>
      </c>
      <c r="Q1198">
        <v>69376231</v>
      </c>
      <c r="S1198">
        <v>142401146170</v>
      </c>
      <c r="T1198" t="s">
        <v>943</v>
      </c>
      <c r="U1198" t="s">
        <v>1384</v>
      </c>
      <c r="V1198" t="s">
        <v>1385</v>
      </c>
      <c r="Z1198">
        <v>110.85576696</v>
      </c>
      <c r="AA1198">
        <v>-6.7977829779999999</v>
      </c>
      <c r="AB1198" t="s">
        <v>944</v>
      </c>
      <c r="AC1198" t="s">
        <v>284</v>
      </c>
      <c r="AL1198" t="s">
        <v>217</v>
      </c>
      <c r="AM1198" t="s">
        <v>1386</v>
      </c>
      <c r="AN1198" t="s">
        <v>6</v>
      </c>
      <c r="AO1198" s="57">
        <v>46031.663206018522</v>
      </c>
      <c r="AR1198" t="s">
        <v>218</v>
      </c>
      <c r="AS1198" t="s">
        <v>219</v>
      </c>
      <c r="AT1198" t="s">
        <v>230</v>
      </c>
      <c r="AU1198">
        <v>20260902</v>
      </c>
      <c r="AV1198" t="s">
        <v>221</v>
      </c>
      <c r="AW1198" t="s">
        <v>572</v>
      </c>
      <c r="AX1198" t="s">
        <v>222</v>
      </c>
      <c r="BA1198" s="57">
        <v>46266.291666666664</v>
      </c>
      <c r="BB1198" t="s">
        <v>1386</v>
      </c>
      <c r="BC1198">
        <v>2026</v>
      </c>
      <c r="BD1198">
        <v>9</v>
      </c>
      <c r="BE1198">
        <v>2</v>
      </c>
      <c r="BF1198" s="6">
        <f t="shared" si="54"/>
        <v>46267</v>
      </c>
      <c r="BG1198">
        <f t="shared" si="55"/>
        <v>0.70833333333575865</v>
      </c>
      <c r="BH1198" t="str">
        <f t="shared" si="56"/>
        <v>COMPLY</v>
      </c>
      <c r="BI1198" t="e">
        <f>VLOOKUP(H1198,Sheet2!$A$1:$B$270,2,FALSE)</f>
        <v>#N/A</v>
      </c>
    </row>
    <row r="1199" spans="1:61">
      <c r="A1199">
        <v>1198</v>
      </c>
      <c r="B1199">
        <v>1002570065</v>
      </c>
      <c r="C1199">
        <v>3</v>
      </c>
      <c r="D1199" t="s">
        <v>51</v>
      </c>
      <c r="E1199">
        <v>4</v>
      </c>
      <c r="F1199" t="s">
        <v>269</v>
      </c>
      <c r="G1199" t="s">
        <v>269</v>
      </c>
      <c r="H1199" t="s">
        <v>839</v>
      </c>
      <c r="I1199" t="s">
        <v>212</v>
      </c>
      <c r="J1199" t="s">
        <v>213</v>
      </c>
      <c r="K1199" t="s">
        <v>149</v>
      </c>
      <c r="M1199" t="s">
        <v>76</v>
      </c>
      <c r="N1199" t="s">
        <v>581</v>
      </c>
      <c r="O1199" s="57">
        <v>46268.617314814815</v>
      </c>
      <c r="P1199" s="57">
        <v>46270.422013888892</v>
      </c>
      <c r="Q1199">
        <v>69383265</v>
      </c>
      <c r="S1199">
        <v>142401146195</v>
      </c>
      <c r="T1199" t="s">
        <v>2363</v>
      </c>
      <c r="U1199" t="s">
        <v>2364</v>
      </c>
      <c r="V1199" t="s">
        <v>2365</v>
      </c>
      <c r="Z1199">
        <v>110.83948650000001</v>
      </c>
      <c r="AA1199">
        <v>-6.827108</v>
      </c>
      <c r="AB1199" t="s">
        <v>2366</v>
      </c>
      <c r="AC1199" t="s">
        <v>229</v>
      </c>
      <c r="AL1199" t="s">
        <v>217</v>
      </c>
      <c r="AM1199" t="s">
        <v>2367</v>
      </c>
      <c r="AN1199" t="s">
        <v>6</v>
      </c>
      <c r="AO1199" s="57">
        <v>46090.621493055558</v>
      </c>
      <c r="AP1199" s="57">
        <v>46269.541666666664</v>
      </c>
      <c r="AR1199" t="s">
        <v>218</v>
      </c>
      <c r="AS1199" t="s">
        <v>219</v>
      </c>
      <c r="AT1199" t="s">
        <v>230</v>
      </c>
      <c r="AU1199">
        <v>20260905</v>
      </c>
      <c r="AV1199" t="s">
        <v>221</v>
      </c>
      <c r="AW1199" t="s">
        <v>545</v>
      </c>
      <c r="AX1199" t="s">
        <v>222</v>
      </c>
      <c r="BA1199" s="57">
        <v>46269.541666666664</v>
      </c>
      <c r="BB1199" t="s">
        <v>2367</v>
      </c>
      <c r="BC1199">
        <v>2026</v>
      </c>
      <c r="BD1199">
        <v>9</v>
      </c>
      <c r="BE1199">
        <v>5</v>
      </c>
      <c r="BF1199" s="6">
        <f t="shared" si="54"/>
        <v>46270</v>
      </c>
      <c r="BG1199">
        <f t="shared" si="55"/>
        <v>0.45833333333575865</v>
      </c>
      <c r="BH1199" t="str">
        <f t="shared" si="56"/>
        <v>COMPLY</v>
      </c>
      <c r="BI1199" t="e">
        <f>VLOOKUP(H1199,Sheet2!$A$1:$B$270,2,FALSE)</f>
        <v>#N/A</v>
      </c>
    </row>
    <row r="1200" spans="1:61">
      <c r="A1200">
        <v>1199</v>
      </c>
      <c r="B1200">
        <v>1002572648</v>
      </c>
      <c r="C1200">
        <v>3</v>
      </c>
      <c r="D1200" t="s">
        <v>51</v>
      </c>
      <c r="E1200">
        <v>4</v>
      </c>
      <c r="F1200" t="s">
        <v>269</v>
      </c>
      <c r="G1200" t="s">
        <v>269</v>
      </c>
      <c r="H1200" t="s">
        <v>839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46269.773564814815</v>
      </c>
      <c r="P1200" s="57">
        <v>46272.696631944447</v>
      </c>
      <c r="Q1200">
        <v>69384225</v>
      </c>
      <c r="S1200">
        <v>142401146211</v>
      </c>
      <c r="T1200" t="s">
        <v>5071</v>
      </c>
      <c r="U1200" t="s">
        <v>5072</v>
      </c>
      <c r="V1200" t="s">
        <v>5073</v>
      </c>
      <c r="Z1200">
        <v>110.8076889</v>
      </c>
      <c r="AA1200">
        <v>-6.8174566999999904</v>
      </c>
      <c r="AB1200" t="s">
        <v>5074</v>
      </c>
      <c r="AC1200" t="s">
        <v>236</v>
      </c>
      <c r="AL1200" t="s">
        <v>217</v>
      </c>
      <c r="AM1200" t="s">
        <v>5075</v>
      </c>
      <c r="AN1200" t="s">
        <v>6</v>
      </c>
      <c r="AO1200" s="57">
        <v>46121.777662037035</v>
      </c>
      <c r="AP1200" s="57">
        <v>46270.625</v>
      </c>
      <c r="AQ1200" t="s">
        <v>2172</v>
      </c>
      <c r="AR1200" t="s">
        <v>218</v>
      </c>
      <c r="AS1200" t="s">
        <v>219</v>
      </c>
      <c r="AT1200" t="s">
        <v>230</v>
      </c>
      <c r="AU1200">
        <v>20260907</v>
      </c>
      <c r="AV1200" t="s">
        <v>221</v>
      </c>
      <c r="AW1200" t="s">
        <v>885</v>
      </c>
      <c r="AX1200" t="s">
        <v>222</v>
      </c>
      <c r="BA1200" s="57">
        <v>46270.625</v>
      </c>
      <c r="BB1200" t="s">
        <v>5075</v>
      </c>
      <c r="BC1200">
        <v>2026</v>
      </c>
      <c r="BD1200">
        <v>9</v>
      </c>
      <c r="BE1200">
        <v>7</v>
      </c>
      <c r="BF1200" s="6">
        <f t="shared" si="54"/>
        <v>46272</v>
      </c>
      <c r="BG1200">
        <f t="shared" si="55"/>
        <v>1.375</v>
      </c>
      <c r="BH1200" t="str">
        <f t="shared" si="56"/>
        <v>NOT COMPLY</v>
      </c>
      <c r="BI1200" t="e">
        <f>VLOOKUP(H1200,Sheet2!$A$1:$B$270,2,FALSE)</f>
        <v>#N/A</v>
      </c>
    </row>
    <row r="1201" spans="1:61">
      <c r="A1201">
        <v>1200</v>
      </c>
      <c r="B1201">
        <v>1002573077</v>
      </c>
      <c r="C1201">
        <v>3</v>
      </c>
      <c r="D1201" t="s">
        <v>51</v>
      </c>
      <c r="E1201">
        <v>4</v>
      </c>
      <c r="F1201" t="s">
        <v>269</v>
      </c>
      <c r="G1201" t="s">
        <v>269</v>
      </c>
      <c r="H1201" t="s">
        <v>839</v>
      </c>
      <c r="I1201" t="s">
        <v>212</v>
      </c>
      <c r="J1201" t="s">
        <v>213</v>
      </c>
      <c r="K1201" t="s">
        <v>149</v>
      </c>
      <c r="L1201" t="s">
        <v>1748</v>
      </c>
      <c r="M1201" t="s">
        <v>76</v>
      </c>
      <c r="N1201" t="s">
        <v>215</v>
      </c>
      <c r="O1201" s="57">
        <v>46270.556203703702</v>
      </c>
      <c r="P1201" s="57">
        <v>46272.559155092589</v>
      </c>
      <c r="Q1201">
        <v>69384480</v>
      </c>
      <c r="R1201">
        <v>2916948109</v>
      </c>
      <c r="S1201">
        <v>142401146193</v>
      </c>
      <c r="T1201" t="s">
        <v>3992</v>
      </c>
      <c r="U1201" t="s">
        <v>4703</v>
      </c>
      <c r="V1201" t="s">
        <v>4704</v>
      </c>
      <c r="Z1201">
        <v>110.799205</v>
      </c>
      <c r="AA1201">
        <v>-6.7952789999999998</v>
      </c>
      <c r="AB1201" t="s">
        <v>4705</v>
      </c>
      <c r="AC1201" t="s">
        <v>236</v>
      </c>
      <c r="AL1201" t="s">
        <v>217</v>
      </c>
      <c r="AM1201" t="s">
        <v>1706</v>
      </c>
      <c r="AN1201" t="s">
        <v>6</v>
      </c>
      <c r="AO1201" s="57">
        <v>46151.559398148151</v>
      </c>
      <c r="AP1201" s="57">
        <v>46271.541666666664</v>
      </c>
      <c r="AR1201" t="s">
        <v>218</v>
      </c>
      <c r="AS1201" t="s">
        <v>219</v>
      </c>
      <c r="AT1201" t="s">
        <v>230</v>
      </c>
      <c r="AU1201">
        <v>20260907</v>
      </c>
      <c r="AV1201" t="s">
        <v>221</v>
      </c>
      <c r="AW1201" t="s">
        <v>4706</v>
      </c>
      <c r="AX1201" t="s">
        <v>222</v>
      </c>
      <c r="BA1201" s="57">
        <v>46271.541666666664</v>
      </c>
      <c r="BB1201" t="s">
        <v>1706</v>
      </c>
      <c r="BC1201">
        <v>2026</v>
      </c>
      <c r="BD1201">
        <v>9</v>
      </c>
      <c r="BE1201">
        <v>7</v>
      </c>
      <c r="BF1201" s="6">
        <f t="shared" si="54"/>
        <v>46272</v>
      </c>
      <c r="BG1201">
        <f t="shared" si="55"/>
        <v>0.45833333333575865</v>
      </c>
      <c r="BH1201" t="str">
        <f t="shared" si="56"/>
        <v>COMPLY</v>
      </c>
      <c r="BI1201" t="e">
        <f>VLOOKUP(H1201,Sheet2!$A$1:$B$270,2,FALSE)</f>
        <v>#N/A</v>
      </c>
    </row>
    <row r="1202" spans="1:61">
      <c r="A1202">
        <v>1201</v>
      </c>
      <c r="B1202">
        <v>1002573473</v>
      </c>
      <c r="C1202">
        <v>3</v>
      </c>
      <c r="D1202" t="s">
        <v>51</v>
      </c>
      <c r="E1202">
        <v>4</v>
      </c>
      <c r="F1202" t="s">
        <v>269</v>
      </c>
      <c r="G1202" t="s">
        <v>269</v>
      </c>
      <c r="H1202" t="s">
        <v>839</v>
      </c>
      <c r="I1202" t="s">
        <v>212</v>
      </c>
      <c r="J1202" t="s">
        <v>213</v>
      </c>
      <c r="K1202" t="s">
        <v>149</v>
      </c>
      <c r="L1202" t="s">
        <v>214</v>
      </c>
      <c r="M1202" t="s">
        <v>76</v>
      </c>
      <c r="N1202" t="s">
        <v>215</v>
      </c>
      <c r="O1202" s="57">
        <v>46271.393703703703</v>
      </c>
      <c r="P1202" s="57">
        <v>46272.609166666669</v>
      </c>
      <c r="Q1202">
        <v>69384705</v>
      </c>
      <c r="S1202">
        <v>142401146218</v>
      </c>
      <c r="T1202" t="s">
        <v>4371</v>
      </c>
      <c r="U1202" t="s">
        <v>4372</v>
      </c>
      <c r="V1202" t="s">
        <v>4373</v>
      </c>
      <c r="Z1202">
        <v>110.83504499999999</v>
      </c>
      <c r="AA1202">
        <v>-6.8587660000000001</v>
      </c>
      <c r="AB1202" t="s">
        <v>4374</v>
      </c>
      <c r="AC1202" t="s">
        <v>236</v>
      </c>
      <c r="AL1202" t="s">
        <v>217</v>
      </c>
      <c r="AM1202" t="s">
        <v>4375</v>
      </c>
      <c r="AN1202" t="s">
        <v>6</v>
      </c>
      <c r="AO1202" s="57">
        <v>46182.402870370373</v>
      </c>
      <c r="AP1202" s="57">
        <v>46272.333333333336</v>
      </c>
      <c r="AR1202" t="s">
        <v>218</v>
      </c>
      <c r="AS1202" t="s">
        <v>219</v>
      </c>
      <c r="AT1202" t="s">
        <v>230</v>
      </c>
      <c r="AU1202">
        <v>20260907</v>
      </c>
      <c r="AV1202" t="s">
        <v>221</v>
      </c>
      <c r="AW1202" t="s">
        <v>886</v>
      </c>
      <c r="AX1202" t="s">
        <v>222</v>
      </c>
      <c r="BA1202" s="57">
        <v>46272.333333333336</v>
      </c>
      <c r="BB1202" t="s">
        <v>4375</v>
      </c>
      <c r="BC1202">
        <v>2026</v>
      </c>
      <c r="BD1202">
        <v>9</v>
      </c>
      <c r="BE1202">
        <v>7</v>
      </c>
      <c r="BF1202" s="6">
        <f t="shared" si="54"/>
        <v>46272</v>
      </c>
      <c r="BG1202">
        <f t="shared" si="55"/>
        <v>-0.33333333333575865</v>
      </c>
      <c r="BH1202" t="str">
        <f t="shared" si="56"/>
        <v>COMPLY</v>
      </c>
      <c r="BI1202" t="e">
        <f>VLOOKUP(H1202,Sheet2!$A$1:$B$270,2,FALSE)</f>
        <v>#N/A</v>
      </c>
    </row>
    <row r="1203" spans="1:61">
      <c r="A1203">
        <v>1202</v>
      </c>
      <c r="B1203">
        <v>1002578890</v>
      </c>
      <c r="C1203">
        <v>3</v>
      </c>
      <c r="D1203" t="s">
        <v>51</v>
      </c>
      <c r="E1203">
        <v>4</v>
      </c>
      <c r="F1203" t="s">
        <v>269</v>
      </c>
      <c r="G1203" t="s">
        <v>269</v>
      </c>
      <c r="H1203" t="s">
        <v>839</v>
      </c>
      <c r="I1203" t="s">
        <v>212</v>
      </c>
      <c r="J1203" t="s">
        <v>213</v>
      </c>
      <c r="K1203" t="s">
        <v>149</v>
      </c>
      <c r="M1203" t="s">
        <v>76</v>
      </c>
      <c r="N1203" t="s">
        <v>581</v>
      </c>
      <c r="O1203" s="57">
        <v>46274.586469907408</v>
      </c>
      <c r="P1203" s="57">
        <v>46275.67695601852</v>
      </c>
      <c r="Q1203">
        <v>69386964</v>
      </c>
      <c r="S1203">
        <v>142401146255</v>
      </c>
      <c r="T1203" t="s">
        <v>5751</v>
      </c>
      <c r="U1203" t="s">
        <v>7026</v>
      </c>
      <c r="V1203" t="s">
        <v>5752</v>
      </c>
      <c r="Z1203">
        <v>110.839584</v>
      </c>
      <c r="AA1203">
        <v>-6.8063795000000002</v>
      </c>
      <c r="AB1203" t="s">
        <v>5753</v>
      </c>
      <c r="AC1203" t="s">
        <v>285</v>
      </c>
      <c r="AL1203" t="s">
        <v>217</v>
      </c>
      <c r="AM1203" t="s">
        <v>5754</v>
      </c>
      <c r="AN1203" t="s">
        <v>6</v>
      </c>
      <c r="AO1203" s="57">
        <v>46274.590694444443</v>
      </c>
      <c r="AP1203" s="57">
        <v>46275.625</v>
      </c>
      <c r="AR1203" t="s">
        <v>218</v>
      </c>
      <c r="AS1203" t="s">
        <v>219</v>
      </c>
      <c r="AT1203" t="s">
        <v>230</v>
      </c>
      <c r="AU1203">
        <v>20260910</v>
      </c>
      <c r="AV1203" t="s">
        <v>221</v>
      </c>
      <c r="AW1203" t="s">
        <v>560</v>
      </c>
      <c r="AX1203" t="s">
        <v>222</v>
      </c>
      <c r="BA1203" s="57">
        <v>46275.625</v>
      </c>
      <c r="BB1203" t="s">
        <v>5754</v>
      </c>
      <c r="BC1203">
        <v>2026</v>
      </c>
      <c r="BD1203">
        <v>9</v>
      </c>
      <c r="BE1203">
        <v>10</v>
      </c>
      <c r="BF1203" s="6">
        <f t="shared" si="54"/>
        <v>46275</v>
      </c>
      <c r="BG1203">
        <f t="shared" si="55"/>
        <v>-0.625</v>
      </c>
      <c r="BH1203" t="str">
        <f t="shared" si="56"/>
        <v>COMPLY</v>
      </c>
      <c r="BI1203" t="e">
        <f>VLOOKUP(H1203,Sheet2!$A$1:$B$270,2,FALSE)</f>
        <v>#N/A</v>
      </c>
    </row>
    <row r="1204" spans="1:61">
      <c r="A1204">
        <v>1203</v>
      </c>
      <c r="B1204">
        <v>1002570541</v>
      </c>
      <c r="C1204">
        <v>3</v>
      </c>
      <c r="D1204" t="s">
        <v>51</v>
      </c>
      <c r="E1204">
        <v>4</v>
      </c>
      <c r="F1204" t="s">
        <v>269</v>
      </c>
      <c r="G1204" t="s">
        <v>269</v>
      </c>
      <c r="H1204" t="s">
        <v>839</v>
      </c>
      <c r="I1204" t="s">
        <v>212</v>
      </c>
      <c r="J1204" t="s">
        <v>213</v>
      </c>
      <c r="K1204" t="s">
        <v>149</v>
      </c>
      <c r="L1204" t="s">
        <v>214</v>
      </c>
      <c r="M1204" t="s">
        <v>2186</v>
      </c>
      <c r="N1204" t="s">
        <v>215</v>
      </c>
      <c r="O1204" s="57">
        <v>46268.704814814817</v>
      </c>
      <c r="P1204" s="57">
        <v>46272.391689814816</v>
      </c>
      <c r="Q1204">
        <v>69383435</v>
      </c>
      <c r="S1204">
        <v>142401146202</v>
      </c>
      <c r="T1204" t="s">
        <v>2387</v>
      </c>
      <c r="U1204" t="s">
        <v>2388</v>
      </c>
      <c r="V1204" t="s">
        <v>2389</v>
      </c>
      <c r="Z1204">
        <v>110.8394546</v>
      </c>
      <c r="AA1204">
        <v>-6.8272222999999999</v>
      </c>
      <c r="AB1204" t="s">
        <v>2390</v>
      </c>
      <c r="AC1204" t="s">
        <v>1753</v>
      </c>
      <c r="AL1204" t="s">
        <v>217</v>
      </c>
      <c r="AM1204" t="s">
        <v>2391</v>
      </c>
      <c r="AN1204" t="s">
        <v>6</v>
      </c>
      <c r="AO1204" s="57">
        <v>46090.715532407405</v>
      </c>
      <c r="AP1204" s="57">
        <v>46269.541666666664</v>
      </c>
      <c r="AQ1204" t="s">
        <v>2172</v>
      </c>
      <c r="AR1204" t="s">
        <v>12</v>
      </c>
      <c r="AS1204" t="s">
        <v>219</v>
      </c>
      <c r="AT1204" t="s">
        <v>230</v>
      </c>
      <c r="AV1204" t="s">
        <v>2187</v>
      </c>
      <c r="AW1204" t="s">
        <v>885</v>
      </c>
      <c r="AX1204" t="s">
        <v>222</v>
      </c>
      <c r="BA1204" s="57">
        <v>46269.541666666664</v>
      </c>
      <c r="BB1204" t="s">
        <v>2391</v>
      </c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:61">
      <c r="A1205">
        <v>1204</v>
      </c>
      <c r="B1205">
        <v>1002569330</v>
      </c>
      <c r="C1205">
        <v>3</v>
      </c>
      <c r="D1205" t="s">
        <v>51</v>
      </c>
      <c r="E1205">
        <v>4</v>
      </c>
      <c r="F1205" t="s">
        <v>269</v>
      </c>
      <c r="G1205" t="s">
        <v>269</v>
      </c>
      <c r="H1205" t="s">
        <v>839</v>
      </c>
      <c r="I1205" t="s">
        <v>212</v>
      </c>
      <c r="J1205" t="s">
        <v>213</v>
      </c>
      <c r="K1205" t="s">
        <v>149</v>
      </c>
      <c r="L1205" t="s">
        <v>214</v>
      </c>
      <c r="M1205" t="s">
        <v>2999</v>
      </c>
      <c r="N1205" t="s">
        <v>215</v>
      </c>
      <c r="O1205" s="57">
        <v>46268.466620370367</v>
      </c>
      <c r="P1205" s="57">
        <v>46272.38821759259</v>
      </c>
      <c r="Q1205">
        <v>69382963</v>
      </c>
      <c r="S1205">
        <v>142401146190</v>
      </c>
      <c r="T1205" t="s">
        <v>2305</v>
      </c>
      <c r="U1205" t="s">
        <v>2306</v>
      </c>
      <c r="V1205" t="s">
        <v>2307</v>
      </c>
      <c r="Z1205">
        <v>110.8724989</v>
      </c>
      <c r="AA1205">
        <v>-6.7273535999999998</v>
      </c>
      <c r="AB1205" t="s">
        <v>2308</v>
      </c>
      <c r="AC1205" t="s">
        <v>236</v>
      </c>
      <c r="AL1205" t="s">
        <v>217</v>
      </c>
      <c r="AM1205" t="s">
        <v>2309</v>
      </c>
      <c r="AN1205" t="s">
        <v>6</v>
      </c>
      <c r="AO1205" s="57">
        <v>46090.475925925923</v>
      </c>
      <c r="AP1205" s="57">
        <v>46269.541666666664</v>
      </c>
      <c r="AQ1205" t="s">
        <v>2172</v>
      </c>
      <c r="AR1205" t="s">
        <v>12</v>
      </c>
      <c r="AS1205" t="s">
        <v>219</v>
      </c>
      <c r="AT1205" t="s">
        <v>230</v>
      </c>
      <c r="AW1205" t="s">
        <v>2088</v>
      </c>
      <c r="AX1205" t="s">
        <v>222</v>
      </c>
      <c r="AY1205" t="s">
        <v>3000</v>
      </c>
      <c r="AZ1205" t="s">
        <v>3001</v>
      </c>
      <c r="BA1205" s="57">
        <v>46269.541666666664</v>
      </c>
      <c r="BB1205" t="s">
        <v>2309</v>
      </c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:61">
      <c r="A1206">
        <v>1205</v>
      </c>
      <c r="B1206">
        <v>1002588753</v>
      </c>
      <c r="C1206">
        <v>3</v>
      </c>
      <c r="D1206" t="s">
        <v>51</v>
      </c>
      <c r="E1206">
        <v>4</v>
      </c>
      <c r="F1206" t="s">
        <v>269</v>
      </c>
      <c r="G1206" t="s">
        <v>289</v>
      </c>
      <c r="H1206" t="s">
        <v>6550</v>
      </c>
      <c r="I1206" t="s">
        <v>212</v>
      </c>
      <c r="J1206" t="s">
        <v>213</v>
      </c>
      <c r="K1206" t="s">
        <v>149</v>
      </c>
      <c r="L1206" t="s">
        <v>214</v>
      </c>
      <c r="M1206" t="s">
        <v>76</v>
      </c>
      <c r="N1206" t="s">
        <v>215</v>
      </c>
      <c r="O1206" s="57">
        <v>46280.502129629633</v>
      </c>
      <c r="P1206" s="57">
        <v>46281.338472222225</v>
      </c>
      <c r="Q1206">
        <v>69390627</v>
      </c>
      <c r="S1206">
        <v>141571106469</v>
      </c>
      <c r="T1206" t="s">
        <v>8856</v>
      </c>
      <c r="U1206" t="s">
        <v>8857</v>
      </c>
      <c r="V1206" t="s">
        <v>8858</v>
      </c>
      <c r="Z1206">
        <v>111.19378</v>
      </c>
      <c r="AA1206">
        <v>-6.712402</v>
      </c>
      <c r="AB1206" t="s">
        <v>8859</v>
      </c>
      <c r="AC1206" t="s">
        <v>236</v>
      </c>
      <c r="AL1206" t="s">
        <v>217</v>
      </c>
      <c r="AM1206" t="s">
        <v>8860</v>
      </c>
      <c r="AN1206" t="s">
        <v>6</v>
      </c>
      <c r="AO1206" t="s">
        <v>7075</v>
      </c>
      <c r="AP1206" s="57">
        <v>46281.333333333336</v>
      </c>
      <c r="AR1206" t="s">
        <v>218</v>
      </c>
      <c r="AS1206" t="s">
        <v>219</v>
      </c>
      <c r="AT1206" t="s">
        <v>230</v>
      </c>
      <c r="AU1206">
        <v>20260916</v>
      </c>
      <c r="AV1206" t="s">
        <v>221</v>
      </c>
      <c r="AW1206" t="s">
        <v>7044</v>
      </c>
      <c r="AX1206" t="s">
        <v>222</v>
      </c>
      <c r="BA1206" s="57">
        <v>46281.333333333336</v>
      </c>
      <c r="BB1206" t="s">
        <v>8860</v>
      </c>
      <c r="BC1206">
        <v>2026</v>
      </c>
      <c r="BD1206">
        <v>9</v>
      </c>
      <c r="BE1206">
        <v>16</v>
      </c>
      <c r="BF1206" s="6">
        <f t="shared" si="54"/>
        <v>46281</v>
      </c>
      <c r="BG1206">
        <f t="shared" si="55"/>
        <v>-0.33333333333575865</v>
      </c>
      <c r="BH1206" t="str">
        <f t="shared" si="56"/>
        <v>COMPLY</v>
      </c>
      <c r="BI1206" t="e">
        <f>VLOOKUP(H1206,Sheet2!$A$1:$B$270,2,FALSE)</f>
        <v>#N/A</v>
      </c>
    </row>
    <row r="1207" spans="1:61">
      <c r="A1207">
        <v>1206</v>
      </c>
      <c r="B1207">
        <v>1002588481</v>
      </c>
      <c r="C1207">
        <v>3</v>
      </c>
      <c r="D1207" t="s">
        <v>51</v>
      </c>
      <c r="E1207">
        <v>4</v>
      </c>
      <c r="F1207" t="s">
        <v>269</v>
      </c>
      <c r="G1207" t="s">
        <v>289</v>
      </c>
      <c r="H1207" t="s">
        <v>6550</v>
      </c>
      <c r="I1207" t="s">
        <v>212</v>
      </c>
      <c r="J1207" t="s">
        <v>213</v>
      </c>
      <c r="K1207" t="s">
        <v>149</v>
      </c>
      <c r="M1207" t="s">
        <v>541</v>
      </c>
      <c r="N1207" t="s">
        <v>215</v>
      </c>
      <c r="O1207" s="57">
        <v>46280.459108796298</v>
      </c>
      <c r="P1207" s="57">
        <v>46281.314618055556</v>
      </c>
      <c r="Q1207">
        <v>69390450</v>
      </c>
      <c r="S1207">
        <v>141571105754</v>
      </c>
      <c r="T1207" t="s">
        <v>8861</v>
      </c>
      <c r="U1207" t="s">
        <v>8862</v>
      </c>
      <c r="Z1207">
        <v>111.234035796681</v>
      </c>
      <c r="AA1207">
        <v>-6.7089074982744599</v>
      </c>
      <c r="AB1207" t="s">
        <v>8863</v>
      </c>
      <c r="AC1207" t="s">
        <v>284</v>
      </c>
      <c r="AO1207" t="s">
        <v>7278</v>
      </c>
      <c r="AR1207" t="s">
        <v>6</v>
      </c>
      <c r="AS1207" t="s">
        <v>219</v>
      </c>
      <c r="AT1207" t="s">
        <v>230</v>
      </c>
      <c r="AV1207" t="s">
        <v>7172</v>
      </c>
      <c r="AW1207" t="s">
        <v>599</v>
      </c>
      <c r="AX1207" t="s">
        <v>222</v>
      </c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:61">
      <c r="A1208">
        <v>1207</v>
      </c>
      <c r="B1208">
        <v>1002580575</v>
      </c>
      <c r="C1208">
        <v>3</v>
      </c>
      <c r="D1208" t="s">
        <v>51</v>
      </c>
      <c r="E1208">
        <v>4</v>
      </c>
      <c r="F1208" t="s">
        <v>269</v>
      </c>
      <c r="G1208" t="s">
        <v>289</v>
      </c>
      <c r="H1208" t="s">
        <v>6550</v>
      </c>
      <c r="I1208" t="s">
        <v>212</v>
      </c>
      <c r="J1208" t="s">
        <v>213</v>
      </c>
      <c r="K1208" t="s">
        <v>149</v>
      </c>
      <c r="L1208" t="s">
        <v>214</v>
      </c>
      <c r="M1208" t="s">
        <v>2186</v>
      </c>
      <c r="N1208" t="s">
        <v>215</v>
      </c>
      <c r="O1208" s="57">
        <v>46275.504131944443</v>
      </c>
      <c r="P1208" s="57">
        <v>46276.484444444446</v>
      </c>
      <c r="Q1208">
        <v>69387597</v>
      </c>
      <c r="S1208">
        <v>141571106467</v>
      </c>
      <c r="T1208" t="s">
        <v>6551</v>
      </c>
      <c r="U1208" t="s">
        <v>6552</v>
      </c>
      <c r="V1208" t="s">
        <v>6553</v>
      </c>
      <c r="Z1208">
        <v>111.11266550000001</v>
      </c>
      <c r="AA1208">
        <v>-6.8440588</v>
      </c>
      <c r="AB1208" t="s">
        <v>6554</v>
      </c>
      <c r="AC1208" t="s">
        <v>236</v>
      </c>
      <c r="AL1208" t="s">
        <v>217</v>
      </c>
      <c r="AM1208" t="s">
        <v>6555</v>
      </c>
      <c r="AN1208" t="s">
        <v>6</v>
      </c>
      <c r="AO1208" s="57">
        <v>46304.506828703707</v>
      </c>
      <c r="AP1208" s="57">
        <v>46276.458333333336</v>
      </c>
      <c r="AQ1208" t="s">
        <v>2172</v>
      </c>
      <c r="AR1208" t="s">
        <v>12</v>
      </c>
      <c r="AS1208" t="s">
        <v>219</v>
      </c>
      <c r="AT1208" t="s">
        <v>230</v>
      </c>
      <c r="AV1208" t="s">
        <v>2187</v>
      </c>
      <c r="AW1208" t="s">
        <v>882</v>
      </c>
      <c r="AX1208" t="s">
        <v>222</v>
      </c>
      <c r="BA1208" s="57">
        <v>46276.458333333336</v>
      </c>
      <c r="BB1208" t="s">
        <v>6555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:61">
      <c r="A1209">
        <v>1208</v>
      </c>
      <c r="B1209">
        <v>1002564957</v>
      </c>
      <c r="C1209">
        <v>3</v>
      </c>
      <c r="D1209" t="s">
        <v>51</v>
      </c>
      <c r="E1209">
        <v>4</v>
      </c>
      <c r="F1209" t="s">
        <v>269</v>
      </c>
      <c r="G1209" t="s">
        <v>289</v>
      </c>
      <c r="H1209" t="s">
        <v>824</v>
      </c>
      <c r="I1209" t="s">
        <v>212</v>
      </c>
      <c r="J1209" t="s">
        <v>213</v>
      </c>
      <c r="K1209" t="s">
        <v>149</v>
      </c>
      <c r="L1209" t="s">
        <v>214</v>
      </c>
      <c r="M1209" t="s">
        <v>76</v>
      </c>
      <c r="N1209" t="s">
        <v>215</v>
      </c>
      <c r="O1209" s="57">
        <v>46266.465231481481</v>
      </c>
      <c r="P1209" s="57">
        <v>46267.607615740744</v>
      </c>
      <c r="Q1209">
        <v>69381386</v>
      </c>
      <c r="S1209">
        <v>142551119567</v>
      </c>
      <c r="T1209" t="s">
        <v>1149</v>
      </c>
      <c r="U1209" t="s">
        <v>1297</v>
      </c>
      <c r="V1209" t="s">
        <v>1298</v>
      </c>
      <c r="Z1209">
        <v>111.017602</v>
      </c>
      <c r="AA1209">
        <v>-6.7608309999999996</v>
      </c>
      <c r="AB1209" t="s">
        <v>1299</v>
      </c>
      <c r="AC1209" t="s">
        <v>236</v>
      </c>
      <c r="AL1209" t="s">
        <v>217</v>
      </c>
      <c r="AM1209" t="s">
        <v>1300</v>
      </c>
      <c r="AN1209" t="s">
        <v>6</v>
      </c>
      <c r="AO1209" s="57">
        <v>46031.475810185184</v>
      </c>
      <c r="AP1209" s="57">
        <v>46267.333333333336</v>
      </c>
      <c r="AR1209" t="s">
        <v>218</v>
      </c>
      <c r="AS1209" t="s">
        <v>219</v>
      </c>
      <c r="AT1209" t="s">
        <v>230</v>
      </c>
      <c r="AU1209">
        <v>20260902</v>
      </c>
      <c r="AV1209" t="s">
        <v>221</v>
      </c>
      <c r="AW1209" t="s">
        <v>884</v>
      </c>
      <c r="AX1209" t="s">
        <v>222</v>
      </c>
      <c r="BA1209" s="57">
        <v>46267.333333333336</v>
      </c>
      <c r="BB1209" t="s">
        <v>1300</v>
      </c>
      <c r="BC1209">
        <v>2026</v>
      </c>
      <c r="BD1209">
        <v>9</v>
      </c>
      <c r="BE1209">
        <v>2</v>
      </c>
      <c r="BF1209" s="6">
        <f t="shared" si="54"/>
        <v>46267</v>
      </c>
      <c r="BG1209">
        <f t="shared" si="55"/>
        <v>-0.33333333333575865</v>
      </c>
      <c r="BH1209" t="str">
        <f t="shared" si="56"/>
        <v>COMPLY</v>
      </c>
      <c r="BI1209" t="e">
        <f>VLOOKUP(H1209,Sheet2!$A$1:$B$270,2,FALSE)</f>
        <v>#N/A</v>
      </c>
    </row>
    <row r="1210" spans="1:61">
      <c r="A1210">
        <v>1209</v>
      </c>
      <c r="B1210">
        <v>1002565201</v>
      </c>
      <c r="C1210">
        <v>3</v>
      </c>
      <c r="D1210" t="s">
        <v>51</v>
      </c>
      <c r="E1210">
        <v>4</v>
      </c>
      <c r="F1210" t="s">
        <v>269</v>
      </c>
      <c r="G1210" t="s">
        <v>289</v>
      </c>
      <c r="H1210" t="s">
        <v>824</v>
      </c>
      <c r="I1210" t="s">
        <v>212</v>
      </c>
      <c r="J1210" t="s">
        <v>213</v>
      </c>
      <c r="K1210" t="s">
        <v>149</v>
      </c>
      <c r="L1210" t="s">
        <v>214</v>
      </c>
      <c r="M1210" t="s">
        <v>76</v>
      </c>
      <c r="N1210" t="s">
        <v>215</v>
      </c>
      <c r="O1210" s="57">
        <v>46266.506909722222</v>
      </c>
      <c r="P1210" s="57">
        <v>46267.583668981482</v>
      </c>
      <c r="Q1210">
        <v>69381448</v>
      </c>
      <c r="S1210">
        <v>142551119569</v>
      </c>
      <c r="T1210" t="s">
        <v>1149</v>
      </c>
      <c r="U1210" t="s">
        <v>1150</v>
      </c>
      <c r="V1210" t="s">
        <v>1151</v>
      </c>
      <c r="Z1210">
        <v>111.017602</v>
      </c>
      <c r="AA1210">
        <v>-6.7608309999999996</v>
      </c>
      <c r="AB1210" t="s">
        <v>1152</v>
      </c>
      <c r="AC1210" t="s">
        <v>236</v>
      </c>
      <c r="AL1210" t="s">
        <v>217</v>
      </c>
      <c r="AM1210" t="s">
        <v>1153</v>
      </c>
      <c r="AN1210" t="s">
        <v>6</v>
      </c>
      <c r="AO1210" s="57">
        <v>46031.517465277779</v>
      </c>
      <c r="AP1210" s="57">
        <v>46267.541666666664</v>
      </c>
      <c r="AR1210" t="s">
        <v>218</v>
      </c>
      <c r="AS1210" t="s">
        <v>219</v>
      </c>
      <c r="AT1210" t="s">
        <v>230</v>
      </c>
      <c r="AU1210">
        <v>20260902</v>
      </c>
      <c r="AV1210" t="s">
        <v>221</v>
      </c>
      <c r="AW1210" t="s">
        <v>881</v>
      </c>
      <c r="AX1210" t="s">
        <v>222</v>
      </c>
      <c r="BA1210" s="57">
        <v>46267.541666666664</v>
      </c>
      <c r="BB1210" t="s">
        <v>1153</v>
      </c>
      <c r="BC1210">
        <v>2026</v>
      </c>
      <c r="BD1210">
        <v>9</v>
      </c>
      <c r="BE1210">
        <v>2</v>
      </c>
      <c r="BF1210" s="6">
        <f t="shared" si="54"/>
        <v>46267</v>
      </c>
      <c r="BG1210">
        <f t="shared" si="55"/>
        <v>-0.54166666666424135</v>
      </c>
      <c r="BH1210" t="str">
        <f t="shared" si="56"/>
        <v>COMPLY</v>
      </c>
      <c r="BI1210" t="e">
        <f>VLOOKUP(H1210,Sheet2!$A$1:$B$270,2,FALSE)</f>
        <v>#N/A</v>
      </c>
    </row>
    <row r="1211" spans="1:61">
      <c r="A1211">
        <v>1210</v>
      </c>
      <c r="B1211">
        <v>1002571281</v>
      </c>
      <c r="C1211">
        <v>3</v>
      </c>
      <c r="D1211" t="s">
        <v>51</v>
      </c>
      <c r="E1211">
        <v>4</v>
      </c>
      <c r="F1211" t="s">
        <v>269</v>
      </c>
      <c r="G1211" t="s">
        <v>289</v>
      </c>
      <c r="H1211" t="s">
        <v>824</v>
      </c>
      <c r="I1211" t="s">
        <v>212</v>
      </c>
      <c r="J1211" t="s">
        <v>213</v>
      </c>
      <c r="K1211" t="s">
        <v>149</v>
      </c>
      <c r="M1211" t="s">
        <v>76</v>
      </c>
      <c r="N1211" t="s">
        <v>215</v>
      </c>
      <c r="O1211" s="57">
        <v>46269.460231481484</v>
      </c>
      <c r="P1211" s="57">
        <v>46273.730543981481</v>
      </c>
      <c r="Q1211">
        <v>69383752</v>
      </c>
      <c r="S1211">
        <v>142551119451</v>
      </c>
      <c r="T1211" t="s">
        <v>4749</v>
      </c>
      <c r="U1211" t="s">
        <v>4750</v>
      </c>
      <c r="V1211" t="s">
        <v>4751</v>
      </c>
      <c r="Z1211">
        <v>110.9758389</v>
      </c>
      <c r="AA1211">
        <v>-6.7906852999999998</v>
      </c>
      <c r="AB1211" t="s">
        <v>4752</v>
      </c>
      <c r="AC1211" t="s">
        <v>284</v>
      </c>
      <c r="AL1211" t="s">
        <v>217</v>
      </c>
      <c r="AM1211" t="s">
        <v>4753</v>
      </c>
      <c r="AN1211" t="s">
        <v>6</v>
      </c>
      <c r="AO1211" s="57">
        <v>46121.465381944443</v>
      </c>
      <c r="AP1211" s="57">
        <v>46273.333333333336</v>
      </c>
      <c r="AR1211" t="s">
        <v>218</v>
      </c>
      <c r="AS1211" t="s">
        <v>219</v>
      </c>
      <c r="AT1211" t="s">
        <v>230</v>
      </c>
      <c r="AU1211">
        <v>20260908</v>
      </c>
      <c r="AV1211" t="s">
        <v>221</v>
      </c>
      <c r="AW1211" t="s">
        <v>545</v>
      </c>
      <c r="AX1211" t="s">
        <v>222</v>
      </c>
      <c r="BA1211" s="57">
        <v>46273.333333333336</v>
      </c>
      <c r="BB1211" t="s">
        <v>4753</v>
      </c>
      <c r="BC1211">
        <v>2026</v>
      </c>
      <c r="BD1211">
        <v>9</v>
      </c>
      <c r="BE1211">
        <v>8</v>
      </c>
      <c r="BF1211" s="6">
        <f t="shared" si="54"/>
        <v>46273</v>
      </c>
      <c r="BG1211">
        <f t="shared" si="55"/>
        <v>-0.33333333333575865</v>
      </c>
      <c r="BH1211" t="str">
        <f t="shared" si="56"/>
        <v>COMPLY</v>
      </c>
      <c r="BI1211" t="e">
        <f>VLOOKUP(H1211,Sheet2!$A$1:$B$270,2,FALSE)</f>
        <v>#N/A</v>
      </c>
    </row>
    <row r="1212" spans="1:61">
      <c r="A1212">
        <v>1211</v>
      </c>
      <c r="B1212">
        <v>1002574600</v>
      </c>
      <c r="C1212">
        <v>3</v>
      </c>
      <c r="D1212" t="s">
        <v>51</v>
      </c>
      <c r="E1212">
        <v>4</v>
      </c>
      <c r="F1212" t="s">
        <v>269</v>
      </c>
      <c r="G1212" t="s">
        <v>289</v>
      </c>
      <c r="H1212" t="s">
        <v>824</v>
      </c>
      <c r="I1212" t="s">
        <v>212</v>
      </c>
      <c r="J1212" t="s">
        <v>213</v>
      </c>
      <c r="K1212" t="s">
        <v>149</v>
      </c>
      <c r="M1212" t="s">
        <v>76</v>
      </c>
      <c r="N1212" t="s">
        <v>215</v>
      </c>
      <c r="O1212" s="57">
        <v>46272.478958333333</v>
      </c>
      <c r="P1212" s="57">
        <v>46274.652569444443</v>
      </c>
      <c r="Q1212">
        <v>69385152</v>
      </c>
      <c r="S1212">
        <v>142551119594</v>
      </c>
      <c r="T1212" t="s">
        <v>5184</v>
      </c>
      <c r="U1212" t="s">
        <v>5185</v>
      </c>
      <c r="V1212" t="s">
        <v>5186</v>
      </c>
      <c r="Z1212">
        <v>111.1047482</v>
      </c>
      <c r="AA1212">
        <v>-6.8090187000000002</v>
      </c>
      <c r="AB1212" t="s">
        <v>5187</v>
      </c>
      <c r="AC1212" t="s">
        <v>225</v>
      </c>
      <c r="AL1212" t="s">
        <v>217</v>
      </c>
      <c r="AM1212" t="s">
        <v>5188</v>
      </c>
      <c r="AN1212" t="s">
        <v>6</v>
      </c>
      <c r="AO1212" s="57">
        <v>46212.486145833333</v>
      </c>
      <c r="AP1212" s="57">
        <v>46273.541666666664</v>
      </c>
      <c r="AR1212" t="s">
        <v>218</v>
      </c>
      <c r="AS1212" t="s">
        <v>219</v>
      </c>
      <c r="AT1212" t="s">
        <v>230</v>
      </c>
      <c r="AU1212">
        <v>20260909</v>
      </c>
      <c r="AV1212" t="s">
        <v>221</v>
      </c>
      <c r="AW1212" t="s">
        <v>545</v>
      </c>
      <c r="AX1212" t="s">
        <v>222</v>
      </c>
      <c r="BA1212" s="57">
        <v>46273.541666666664</v>
      </c>
      <c r="BB1212" t="s">
        <v>5188</v>
      </c>
      <c r="BC1212">
        <v>2026</v>
      </c>
      <c r="BD1212">
        <v>9</v>
      </c>
      <c r="BE1212">
        <v>9</v>
      </c>
      <c r="BF1212" s="6">
        <f t="shared" si="54"/>
        <v>46274</v>
      </c>
      <c r="BG1212">
        <f t="shared" si="55"/>
        <v>0.45833333333575865</v>
      </c>
      <c r="BH1212" t="str">
        <f t="shared" si="56"/>
        <v>COMPLY</v>
      </c>
      <c r="BI1212" t="e">
        <f>VLOOKUP(H1212,Sheet2!$A$1:$B$270,2,FALSE)</f>
        <v>#N/A</v>
      </c>
    </row>
    <row r="1213" spans="1:61">
      <c r="A1213">
        <v>1212</v>
      </c>
      <c r="B1213">
        <v>1002589076</v>
      </c>
      <c r="C1213">
        <v>3</v>
      </c>
      <c r="D1213" t="s">
        <v>51</v>
      </c>
      <c r="E1213">
        <v>4</v>
      </c>
      <c r="F1213" t="s">
        <v>269</v>
      </c>
      <c r="G1213" t="s">
        <v>289</v>
      </c>
      <c r="H1213" t="s">
        <v>824</v>
      </c>
      <c r="I1213" t="s">
        <v>212</v>
      </c>
      <c r="J1213" t="s">
        <v>213</v>
      </c>
      <c r="K1213" t="s">
        <v>149</v>
      </c>
      <c r="M1213" t="s">
        <v>256</v>
      </c>
      <c r="N1213" t="s">
        <v>215</v>
      </c>
      <c r="O1213" s="57">
        <v>46280.573206018518</v>
      </c>
      <c r="P1213" s="57">
        <v>46281.506261574075</v>
      </c>
      <c r="Q1213">
        <v>69390785</v>
      </c>
      <c r="S1213">
        <v>142551119334</v>
      </c>
      <c r="T1213" t="s">
        <v>8864</v>
      </c>
      <c r="U1213" t="s">
        <v>8865</v>
      </c>
      <c r="V1213" t="s">
        <v>8866</v>
      </c>
      <c r="Z1213">
        <v>111.0177848</v>
      </c>
      <c r="AA1213">
        <v>-6.7275045999999996</v>
      </c>
      <c r="AB1213" t="s">
        <v>8867</v>
      </c>
      <c r="AC1213" t="s">
        <v>284</v>
      </c>
      <c r="AL1213" t="s">
        <v>217</v>
      </c>
      <c r="AM1213" t="s">
        <v>8868</v>
      </c>
      <c r="AN1213" t="s">
        <v>6</v>
      </c>
      <c r="AO1213" t="s">
        <v>7682</v>
      </c>
      <c r="AP1213" s="57">
        <v>46281.625</v>
      </c>
      <c r="AR1213" t="s">
        <v>257</v>
      </c>
      <c r="AS1213" t="s">
        <v>219</v>
      </c>
      <c r="AT1213" t="s">
        <v>230</v>
      </c>
      <c r="AV1213" t="s">
        <v>258</v>
      </c>
      <c r="AW1213" t="s">
        <v>544</v>
      </c>
      <c r="AX1213" t="s">
        <v>222</v>
      </c>
      <c r="BA1213" s="57">
        <v>46281.625</v>
      </c>
      <c r="BB1213" t="s">
        <v>8868</v>
      </c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:61">
      <c r="A1214">
        <v>1213</v>
      </c>
      <c r="B1214">
        <v>1002586567</v>
      </c>
      <c r="C1214">
        <v>3</v>
      </c>
      <c r="D1214" t="s">
        <v>51</v>
      </c>
      <c r="E1214">
        <v>4</v>
      </c>
      <c r="F1214" t="s">
        <v>269</v>
      </c>
      <c r="G1214" t="s">
        <v>289</v>
      </c>
      <c r="H1214" t="s">
        <v>8869</v>
      </c>
      <c r="I1214" t="s">
        <v>212</v>
      </c>
      <c r="J1214" t="s">
        <v>213</v>
      </c>
      <c r="K1214" t="s">
        <v>149</v>
      </c>
      <c r="L1214" t="s">
        <v>214</v>
      </c>
      <c r="M1214" t="s">
        <v>2186</v>
      </c>
      <c r="N1214" t="s">
        <v>215</v>
      </c>
      <c r="O1214" s="57">
        <v>46279.579097222224</v>
      </c>
      <c r="P1214" s="57">
        <v>46280.586145833331</v>
      </c>
      <c r="Q1214">
        <v>69389911</v>
      </c>
      <c r="S1214">
        <v>142599103805</v>
      </c>
      <c r="T1214" t="s">
        <v>8870</v>
      </c>
      <c r="U1214" t="s">
        <v>8871</v>
      </c>
      <c r="V1214" t="s">
        <v>8872</v>
      </c>
      <c r="Z1214">
        <v>110.9752525</v>
      </c>
      <c r="AA1214">
        <v>-6.5372781</v>
      </c>
      <c r="AB1214" t="s">
        <v>8873</v>
      </c>
      <c r="AC1214" t="s">
        <v>236</v>
      </c>
      <c r="AL1214" t="s">
        <v>217</v>
      </c>
      <c r="AM1214" t="s">
        <v>8874</v>
      </c>
      <c r="AN1214" t="s">
        <v>6</v>
      </c>
      <c r="AO1214" t="s">
        <v>7171</v>
      </c>
      <c r="AP1214" s="57">
        <v>46280.458333333336</v>
      </c>
      <c r="AQ1214" t="s">
        <v>2172</v>
      </c>
      <c r="AR1214" t="s">
        <v>12</v>
      </c>
      <c r="AS1214" t="s">
        <v>219</v>
      </c>
      <c r="AT1214" t="s">
        <v>230</v>
      </c>
      <c r="AV1214" t="s">
        <v>2187</v>
      </c>
      <c r="AW1214" t="s">
        <v>7118</v>
      </c>
      <c r="AX1214" t="s">
        <v>222</v>
      </c>
      <c r="BA1214" s="57">
        <v>46280.458333333336</v>
      </c>
      <c r="BB1214" t="s">
        <v>8874</v>
      </c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:61">
      <c r="A1215">
        <v>1214</v>
      </c>
      <c r="B1215">
        <v>1002572178</v>
      </c>
      <c r="C1215">
        <v>3</v>
      </c>
      <c r="D1215" t="s">
        <v>51</v>
      </c>
      <c r="E1215">
        <v>4</v>
      </c>
      <c r="F1215" t="s">
        <v>269</v>
      </c>
      <c r="G1215" t="s">
        <v>4818</v>
      </c>
      <c r="H1215" t="s">
        <v>4819</v>
      </c>
      <c r="I1215" t="s">
        <v>212</v>
      </c>
      <c r="J1215" t="s">
        <v>213</v>
      </c>
      <c r="K1215" t="s">
        <v>149</v>
      </c>
      <c r="L1215" t="s">
        <v>214</v>
      </c>
      <c r="M1215" t="s">
        <v>76</v>
      </c>
      <c r="N1215" t="s">
        <v>215</v>
      </c>
      <c r="O1215" s="57">
        <v>46269.646481481483</v>
      </c>
      <c r="P1215" s="57">
        <v>46272.584097222221</v>
      </c>
      <c r="Q1215">
        <v>69384066</v>
      </c>
      <c r="S1215">
        <v>142598105591</v>
      </c>
      <c r="T1215" t="s">
        <v>4820</v>
      </c>
      <c r="U1215" t="s">
        <v>4821</v>
      </c>
      <c r="V1215" t="s">
        <v>4830</v>
      </c>
      <c r="Z1215">
        <v>111.44743099999999</v>
      </c>
      <c r="AA1215">
        <v>-6.6976560000000003</v>
      </c>
      <c r="AB1215" t="s">
        <v>4831</v>
      </c>
      <c r="AC1215" t="s">
        <v>236</v>
      </c>
      <c r="AL1215" t="s">
        <v>217</v>
      </c>
      <c r="AM1215" t="s">
        <v>4832</v>
      </c>
      <c r="AN1215" t="s">
        <v>6</v>
      </c>
      <c r="AO1215" s="57">
        <v>46121.652800925927</v>
      </c>
      <c r="AP1215" s="57">
        <v>46270.541666666664</v>
      </c>
      <c r="AR1215" t="s">
        <v>218</v>
      </c>
      <c r="AS1215" t="s">
        <v>4818</v>
      </c>
      <c r="AT1215" t="s">
        <v>230</v>
      </c>
      <c r="AU1215">
        <v>20260907</v>
      </c>
      <c r="AV1215" t="s">
        <v>221</v>
      </c>
      <c r="AW1215" t="s">
        <v>537</v>
      </c>
      <c r="AX1215" t="s">
        <v>222</v>
      </c>
      <c r="BA1215" s="57">
        <v>46270.541666666664</v>
      </c>
      <c r="BB1215" t="s">
        <v>4832</v>
      </c>
      <c r="BC1215">
        <v>2026</v>
      </c>
      <c r="BD1215">
        <v>9</v>
      </c>
      <c r="BE1215">
        <v>7</v>
      </c>
      <c r="BF1215" s="6">
        <f t="shared" si="54"/>
        <v>46272</v>
      </c>
      <c r="BG1215">
        <f t="shared" si="55"/>
        <v>1.4583333333357587</v>
      </c>
      <c r="BH1215" t="str">
        <f t="shared" si="56"/>
        <v>NOT COMPLY</v>
      </c>
      <c r="BI1215" t="e">
        <f>VLOOKUP(H1215,Sheet2!$A$1:$B$270,2,FALSE)</f>
        <v>#N/A</v>
      </c>
    </row>
    <row r="1216" spans="1:61">
      <c r="A1216">
        <v>1215</v>
      </c>
      <c r="B1216">
        <v>1002571983</v>
      </c>
      <c r="C1216">
        <v>3</v>
      </c>
      <c r="D1216" t="s">
        <v>51</v>
      </c>
      <c r="E1216">
        <v>4</v>
      </c>
      <c r="F1216" t="s">
        <v>269</v>
      </c>
      <c r="G1216" t="s">
        <v>4818</v>
      </c>
      <c r="H1216" t="s">
        <v>4819</v>
      </c>
      <c r="I1216" t="s">
        <v>212</v>
      </c>
      <c r="J1216" t="s">
        <v>213</v>
      </c>
      <c r="K1216" t="s">
        <v>149</v>
      </c>
      <c r="L1216" t="s">
        <v>214</v>
      </c>
      <c r="M1216" t="s">
        <v>76</v>
      </c>
      <c r="N1216" t="s">
        <v>215</v>
      </c>
      <c r="O1216" s="57">
        <v>46269.617314814815</v>
      </c>
      <c r="P1216" s="57">
        <v>46272.607476851852</v>
      </c>
      <c r="Q1216">
        <v>69384004</v>
      </c>
      <c r="S1216">
        <v>142598105590</v>
      </c>
      <c r="T1216" t="s">
        <v>4820</v>
      </c>
      <c r="U1216" t="s">
        <v>4821</v>
      </c>
      <c r="V1216" t="s">
        <v>4822</v>
      </c>
      <c r="Z1216">
        <v>111.44743099999999</v>
      </c>
      <c r="AA1216">
        <v>-6.6976560000000003</v>
      </c>
      <c r="AB1216" t="s">
        <v>4823</v>
      </c>
      <c r="AC1216" t="s">
        <v>236</v>
      </c>
      <c r="AL1216" t="s">
        <v>217</v>
      </c>
      <c r="AM1216" t="s">
        <v>4824</v>
      </c>
      <c r="AN1216" t="s">
        <v>6</v>
      </c>
      <c r="AO1216" s="57">
        <v>46121.621574074074</v>
      </c>
      <c r="AP1216" s="57">
        <v>46270.541666666664</v>
      </c>
      <c r="AR1216" t="s">
        <v>218</v>
      </c>
      <c r="AS1216" t="s">
        <v>4818</v>
      </c>
      <c r="AT1216" t="s">
        <v>230</v>
      </c>
      <c r="AU1216">
        <v>20260907</v>
      </c>
      <c r="AV1216" t="s">
        <v>221</v>
      </c>
      <c r="AW1216" t="s">
        <v>237</v>
      </c>
      <c r="AX1216" t="s">
        <v>222</v>
      </c>
      <c r="BA1216" s="57">
        <v>46270.541666666664</v>
      </c>
      <c r="BB1216" t="s">
        <v>4824</v>
      </c>
      <c r="BC1216">
        <v>2026</v>
      </c>
      <c r="BD1216">
        <v>9</v>
      </c>
      <c r="BE1216">
        <v>7</v>
      </c>
      <c r="BF1216" s="6">
        <f t="shared" si="54"/>
        <v>46272</v>
      </c>
      <c r="BG1216">
        <f t="shared" si="55"/>
        <v>1.4583333333357587</v>
      </c>
      <c r="BH1216" t="str">
        <f t="shared" si="56"/>
        <v>NOT COMPLY</v>
      </c>
      <c r="BI1216" t="e">
        <f>VLOOKUP(H1216,Sheet2!$A$1:$B$270,2,FALSE)</f>
        <v>#N/A</v>
      </c>
    </row>
    <row r="1217" spans="1:61">
      <c r="A1217">
        <v>1216</v>
      </c>
      <c r="B1217">
        <v>1002570996</v>
      </c>
      <c r="C1217">
        <v>3</v>
      </c>
      <c r="D1217" t="s">
        <v>51</v>
      </c>
      <c r="E1217">
        <v>4</v>
      </c>
      <c r="F1217" t="s">
        <v>269</v>
      </c>
      <c r="G1217" t="s">
        <v>4818</v>
      </c>
      <c r="H1217" t="s">
        <v>4819</v>
      </c>
      <c r="I1217" t="s">
        <v>212</v>
      </c>
      <c r="J1217" t="s">
        <v>213</v>
      </c>
      <c r="K1217" t="s">
        <v>149</v>
      </c>
      <c r="L1217" t="s">
        <v>214</v>
      </c>
      <c r="M1217" t="s">
        <v>2162</v>
      </c>
      <c r="N1217" t="s">
        <v>215</v>
      </c>
      <c r="O1217" s="57">
        <v>46269.404120370367</v>
      </c>
      <c r="P1217" s="57">
        <v>46271.657847222225</v>
      </c>
      <c r="Q1217">
        <v>69383604</v>
      </c>
      <c r="S1217">
        <v>142598105589</v>
      </c>
      <c r="T1217" t="s">
        <v>5216</v>
      </c>
      <c r="U1217" t="s">
        <v>5217</v>
      </c>
      <c r="V1217" t="s">
        <v>5218</v>
      </c>
      <c r="Z1217">
        <v>111.586570426534</v>
      </c>
      <c r="AA1217">
        <v>-6.8755675916918797</v>
      </c>
      <c r="AB1217" t="s">
        <v>5219</v>
      </c>
      <c r="AC1217" t="s">
        <v>236</v>
      </c>
      <c r="AL1217" t="s">
        <v>217</v>
      </c>
      <c r="AM1217" t="s">
        <v>5220</v>
      </c>
      <c r="AN1217" t="s">
        <v>6</v>
      </c>
      <c r="AO1217" s="57">
        <v>46121.413206018522</v>
      </c>
      <c r="AP1217" s="57">
        <v>46270.333333333336</v>
      </c>
      <c r="AQ1217" t="s">
        <v>2155</v>
      </c>
      <c r="AR1217" t="s">
        <v>2171</v>
      </c>
      <c r="AS1217" t="s">
        <v>4818</v>
      </c>
      <c r="AT1217" t="s">
        <v>230</v>
      </c>
      <c r="AV1217" t="s">
        <v>5221</v>
      </c>
      <c r="AW1217" t="s">
        <v>885</v>
      </c>
      <c r="AX1217" t="s">
        <v>222</v>
      </c>
      <c r="BA1217" s="57">
        <v>46270.333333333336</v>
      </c>
      <c r="BB1217" t="s">
        <v>5220</v>
      </c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:61">
      <c r="A1218">
        <v>1217</v>
      </c>
      <c r="B1218">
        <v>1002576801</v>
      </c>
      <c r="C1218">
        <v>3</v>
      </c>
      <c r="D1218" t="s">
        <v>49</v>
      </c>
      <c r="E1218">
        <v>4</v>
      </c>
      <c r="F1218" t="s">
        <v>245</v>
      </c>
      <c r="G1218" t="s">
        <v>2513</v>
      </c>
      <c r="H1218" t="s">
        <v>3191</v>
      </c>
      <c r="I1218" t="s">
        <v>212</v>
      </c>
      <c r="J1218" t="s">
        <v>213</v>
      </c>
      <c r="K1218" t="s">
        <v>149</v>
      </c>
      <c r="M1218" t="s">
        <v>76</v>
      </c>
      <c r="N1218" t="s">
        <v>215</v>
      </c>
      <c r="O1218" s="57">
        <v>46273.508668981478</v>
      </c>
      <c r="P1218" s="57">
        <v>46276.691747685189</v>
      </c>
      <c r="Q1218">
        <v>69385979</v>
      </c>
      <c r="S1218">
        <v>146457106483</v>
      </c>
      <c r="T1218" t="s">
        <v>6738</v>
      </c>
      <c r="U1218" t="s">
        <v>3493</v>
      </c>
      <c r="V1218" t="s">
        <v>6739</v>
      </c>
      <c r="Z1218">
        <v>110.202203544969</v>
      </c>
      <c r="AA1218">
        <v>-6.9219595063497703</v>
      </c>
      <c r="AB1218" t="s">
        <v>3494</v>
      </c>
      <c r="AC1218" t="s">
        <v>225</v>
      </c>
      <c r="AL1218" t="s">
        <v>217</v>
      </c>
      <c r="AM1218" t="s">
        <v>6651</v>
      </c>
      <c r="AN1218" t="s">
        <v>6</v>
      </c>
      <c r="AO1218" s="57">
        <v>46243.517731481479</v>
      </c>
      <c r="AP1218" s="57">
        <v>46276.458333333336</v>
      </c>
      <c r="AR1218" t="s">
        <v>218</v>
      </c>
      <c r="AS1218" t="s">
        <v>219</v>
      </c>
      <c r="AT1218" t="s">
        <v>230</v>
      </c>
      <c r="AU1218">
        <v>20260911</v>
      </c>
      <c r="AV1218" t="s">
        <v>221</v>
      </c>
      <c r="AW1218" t="s">
        <v>545</v>
      </c>
      <c r="AX1218" t="s">
        <v>222</v>
      </c>
      <c r="BA1218" s="57">
        <v>46276.458333333336</v>
      </c>
      <c r="BB1218" t="s">
        <v>6651</v>
      </c>
      <c r="BC1218">
        <v>2026</v>
      </c>
      <c r="BD1218">
        <v>9</v>
      </c>
      <c r="BE1218">
        <v>11</v>
      </c>
      <c r="BF1218" s="6">
        <f t="shared" ref="BF1218:BF1281" si="57">DATE(BC1218,BD1218,BE1218)</f>
        <v>46276</v>
      </c>
      <c r="BG1218">
        <f t="shared" ref="BG1218:BG1281" si="58">BF1218-BA1218</f>
        <v>-0.45833333333575865</v>
      </c>
      <c r="BH1218" t="str">
        <f t="shared" ref="BH1218:BH1281" si="59">IF(BG1218=1,"COMPLY",IF(BG1218&lt;1,"COMPLY","NOT COMPLY"))</f>
        <v>COMPLY</v>
      </c>
      <c r="BI1218" t="e">
        <f>VLOOKUP(H1218,Sheet2!$A$1:$B$270,2,FALSE)</f>
        <v>#N/A</v>
      </c>
    </row>
    <row r="1219" spans="1:61">
      <c r="A1219">
        <v>1218</v>
      </c>
      <c r="B1219">
        <v>1002577739</v>
      </c>
      <c r="C1219">
        <v>3</v>
      </c>
      <c r="D1219" t="s">
        <v>49</v>
      </c>
      <c r="E1219">
        <v>4</v>
      </c>
      <c r="F1219" t="s">
        <v>245</v>
      </c>
      <c r="G1219" t="s">
        <v>2513</v>
      </c>
      <c r="H1219" t="s">
        <v>3191</v>
      </c>
      <c r="I1219" t="s">
        <v>212</v>
      </c>
      <c r="J1219" t="s">
        <v>213</v>
      </c>
      <c r="K1219" t="s">
        <v>149</v>
      </c>
      <c r="L1219" t="s">
        <v>214</v>
      </c>
      <c r="M1219" t="s">
        <v>76</v>
      </c>
      <c r="N1219" t="s">
        <v>215</v>
      </c>
      <c r="O1219" s="57">
        <v>46273.743715277778</v>
      </c>
      <c r="P1219" s="57">
        <v>46274.529675925929</v>
      </c>
      <c r="Q1219">
        <v>69386402</v>
      </c>
      <c r="S1219">
        <v>146457106353</v>
      </c>
      <c r="T1219" t="s">
        <v>3192</v>
      </c>
      <c r="U1219" t="s">
        <v>6372</v>
      </c>
      <c r="V1219" t="s">
        <v>3193</v>
      </c>
      <c r="Z1219">
        <v>110.15802942860201</v>
      </c>
      <c r="AA1219">
        <v>-6.9271841657158797</v>
      </c>
      <c r="AB1219" t="s">
        <v>3194</v>
      </c>
      <c r="AC1219" t="s">
        <v>1753</v>
      </c>
      <c r="AL1219" t="s">
        <v>217</v>
      </c>
      <c r="AM1219" t="s">
        <v>3195</v>
      </c>
      <c r="AN1219" t="s">
        <v>6</v>
      </c>
      <c r="AO1219" s="57">
        <v>46243.746435185189</v>
      </c>
      <c r="AP1219" s="57">
        <v>46274.625</v>
      </c>
      <c r="AR1219" t="s">
        <v>218</v>
      </c>
      <c r="AS1219" t="s">
        <v>219</v>
      </c>
      <c r="AT1219" t="s">
        <v>230</v>
      </c>
      <c r="AU1219">
        <v>20260909</v>
      </c>
      <c r="AV1219" t="s">
        <v>221</v>
      </c>
      <c r="AW1219" t="s">
        <v>889</v>
      </c>
      <c r="AX1219" t="s">
        <v>222</v>
      </c>
      <c r="BA1219" s="57">
        <v>46274.625</v>
      </c>
      <c r="BB1219" t="s">
        <v>3195</v>
      </c>
      <c r="BC1219">
        <v>2026</v>
      </c>
      <c r="BD1219">
        <v>9</v>
      </c>
      <c r="BE1219">
        <v>9</v>
      </c>
      <c r="BF1219" s="6">
        <f t="shared" si="57"/>
        <v>46274</v>
      </c>
      <c r="BG1219">
        <f t="shared" si="58"/>
        <v>-0.625</v>
      </c>
      <c r="BH1219" t="str">
        <f t="shared" si="59"/>
        <v>COMPLY</v>
      </c>
      <c r="BI1219" t="e">
        <f>VLOOKUP(H1219,Sheet2!$A$1:$B$270,2,FALSE)</f>
        <v>#N/A</v>
      </c>
    </row>
    <row r="1220" spans="1:61">
      <c r="A1220">
        <v>1219</v>
      </c>
      <c r="B1220">
        <v>1002586323</v>
      </c>
      <c r="C1220">
        <v>3</v>
      </c>
      <c r="D1220" t="s">
        <v>49</v>
      </c>
      <c r="E1220">
        <v>4</v>
      </c>
      <c r="F1220" t="s">
        <v>245</v>
      </c>
      <c r="G1220" t="s">
        <v>2513</v>
      </c>
      <c r="H1220" t="s">
        <v>3191</v>
      </c>
      <c r="I1220" t="s">
        <v>212</v>
      </c>
      <c r="J1220" t="s">
        <v>213</v>
      </c>
      <c r="K1220" t="s">
        <v>149</v>
      </c>
      <c r="M1220" t="s">
        <v>76</v>
      </c>
      <c r="N1220" t="s">
        <v>215</v>
      </c>
      <c r="O1220" s="57">
        <v>46279.548043981478</v>
      </c>
      <c r="P1220" s="57">
        <v>46279.587997685187</v>
      </c>
      <c r="Q1220">
        <v>69386532</v>
      </c>
      <c r="S1220">
        <v>146457106541</v>
      </c>
      <c r="T1220" t="s">
        <v>6078</v>
      </c>
      <c r="U1220" t="s">
        <v>8875</v>
      </c>
      <c r="V1220" t="s">
        <v>8876</v>
      </c>
      <c r="Z1220">
        <v>110.20765557</v>
      </c>
      <c r="AA1220">
        <v>-6.9225232380000001</v>
      </c>
      <c r="AB1220" t="s">
        <v>6081</v>
      </c>
      <c r="AC1220" t="s">
        <v>229</v>
      </c>
      <c r="AL1220" t="s">
        <v>217</v>
      </c>
      <c r="AM1220" t="s">
        <v>8877</v>
      </c>
      <c r="AN1220" t="s">
        <v>6</v>
      </c>
      <c r="AO1220" t="s">
        <v>7140</v>
      </c>
      <c r="AR1220" t="s">
        <v>218</v>
      </c>
      <c r="AS1220" t="s">
        <v>219</v>
      </c>
      <c r="AT1220" t="s">
        <v>230</v>
      </c>
      <c r="AU1220">
        <v>20260914</v>
      </c>
      <c r="AV1220" t="s">
        <v>221</v>
      </c>
      <c r="AW1220" t="s">
        <v>545</v>
      </c>
      <c r="AX1220" t="s">
        <v>222</v>
      </c>
      <c r="BA1220" s="57">
        <v>46279.291666666664</v>
      </c>
      <c r="BB1220" t="s">
        <v>8877</v>
      </c>
      <c r="BC1220">
        <v>2026</v>
      </c>
      <c r="BD1220">
        <v>9</v>
      </c>
      <c r="BE1220">
        <v>14</v>
      </c>
      <c r="BF1220" s="6">
        <f t="shared" si="57"/>
        <v>46279</v>
      </c>
      <c r="BG1220">
        <f t="shared" si="58"/>
        <v>-0.29166666666424135</v>
      </c>
      <c r="BH1220" t="str">
        <f t="shared" si="59"/>
        <v>COMPLY</v>
      </c>
      <c r="BI1220" t="e">
        <f>VLOOKUP(H1220,Sheet2!$A$1:$B$270,2,FALSE)</f>
        <v>#N/A</v>
      </c>
    </row>
    <row r="1221" spans="1:61">
      <c r="A1221">
        <v>1220</v>
      </c>
      <c r="B1221">
        <v>1002577953</v>
      </c>
      <c r="C1221">
        <v>3</v>
      </c>
      <c r="D1221" t="s">
        <v>49</v>
      </c>
      <c r="E1221">
        <v>4</v>
      </c>
      <c r="F1221" t="s">
        <v>245</v>
      </c>
      <c r="G1221" t="s">
        <v>2513</v>
      </c>
      <c r="H1221" t="s">
        <v>3191</v>
      </c>
      <c r="I1221" t="s">
        <v>212</v>
      </c>
      <c r="J1221" t="s">
        <v>213</v>
      </c>
      <c r="K1221" t="s">
        <v>149</v>
      </c>
      <c r="L1221" t="s">
        <v>214</v>
      </c>
      <c r="M1221" t="s">
        <v>2154</v>
      </c>
      <c r="N1221" t="s">
        <v>215</v>
      </c>
      <c r="O1221" s="57">
        <v>46274.364548611113</v>
      </c>
      <c r="P1221" s="57">
        <v>46279.548043981478</v>
      </c>
      <c r="Q1221">
        <v>69386532</v>
      </c>
      <c r="S1221">
        <v>146457106516</v>
      </c>
      <c r="T1221" t="s">
        <v>6078</v>
      </c>
      <c r="U1221" t="s">
        <v>6079</v>
      </c>
      <c r="V1221" t="s">
        <v>6080</v>
      </c>
      <c r="Z1221">
        <v>110.20768459999999</v>
      </c>
      <c r="AA1221">
        <v>-6.9226052999999999</v>
      </c>
      <c r="AB1221" t="s">
        <v>6081</v>
      </c>
      <c r="AC1221" t="s">
        <v>236</v>
      </c>
      <c r="AL1221" t="s">
        <v>217</v>
      </c>
      <c r="AM1221" t="s">
        <v>6082</v>
      </c>
      <c r="AN1221" t="s">
        <v>6</v>
      </c>
      <c r="AO1221" s="57">
        <v>46274.371921296297</v>
      </c>
      <c r="AP1221" s="57">
        <v>46275.333333333336</v>
      </c>
      <c r="AQ1221" t="s">
        <v>2172</v>
      </c>
      <c r="AR1221" t="s">
        <v>14</v>
      </c>
      <c r="AS1221" t="s">
        <v>219</v>
      </c>
      <c r="AT1221" t="s">
        <v>230</v>
      </c>
      <c r="AV1221" t="s">
        <v>8878</v>
      </c>
      <c r="AW1221" t="s">
        <v>885</v>
      </c>
      <c r="AX1221" t="s">
        <v>222</v>
      </c>
      <c r="BA1221" s="57">
        <v>46275.333333333336</v>
      </c>
      <c r="BB1221" t="s">
        <v>6082</v>
      </c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:61">
      <c r="A1222">
        <v>1221</v>
      </c>
      <c r="B1222">
        <v>1002569820</v>
      </c>
      <c r="C1222">
        <v>3</v>
      </c>
      <c r="D1222" t="s">
        <v>49</v>
      </c>
      <c r="E1222">
        <v>4</v>
      </c>
      <c r="F1222" t="s">
        <v>245</v>
      </c>
      <c r="G1222" t="s">
        <v>2513</v>
      </c>
      <c r="H1222" t="s">
        <v>2514</v>
      </c>
      <c r="I1222" t="s">
        <v>212</v>
      </c>
      <c r="J1222" t="s">
        <v>213</v>
      </c>
      <c r="K1222" t="s">
        <v>149</v>
      </c>
      <c r="M1222" t="s">
        <v>76</v>
      </c>
      <c r="N1222" t="s">
        <v>215</v>
      </c>
      <c r="O1222" s="57">
        <v>46268.574687499997</v>
      </c>
      <c r="P1222" s="57">
        <v>46269.636631944442</v>
      </c>
      <c r="Q1222">
        <v>69383173</v>
      </c>
      <c r="R1222">
        <v>2946101009</v>
      </c>
      <c r="S1222">
        <v>141409102967</v>
      </c>
      <c r="T1222" t="s">
        <v>2515</v>
      </c>
      <c r="U1222" t="s">
        <v>2516</v>
      </c>
      <c r="V1222" t="s">
        <v>2517</v>
      </c>
      <c r="Z1222">
        <v>110.0465123</v>
      </c>
      <c r="AA1222">
        <v>-7.0878718000000003</v>
      </c>
      <c r="AB1222" t="s">
        <v>2518</v>
      </c>
      <c r="AC1222" t="s">
        <v>284</v>
      </c>
      <c r="AL1222" t="s">
        <v>217</v>
      </c>
      <c r="AM1222" t="s">
        <v>2405</v>
      </c>
      <c r="AN1222" t="s">
        <v>6</v>
      </c>
      <c r="AO1222" s="57">
        <v>46090.579861111109</v>
      </c>
      <c r="AP1222" s="57">
        <v>46269.541666666664</v>
      </c>
      <c r="AR1222" t="s">
        <v>218</v>
      </c>
      <c r="AS1222" t="s">
        <v>219</v>
      </c>
      <c r="AT1222" t="s">
        <v>230</v>
      </c>
      <c r="AU1222">
        <v>20260904</v>
      </c>
      <c r="AV1222" t="s">
        <v>221</v>
      </c>
      <c r="AW1222" t="s">
        <v>545</v>
      </c>
      <c r="AX1222" t="s">
        <v>222</v>
      </c>
      <c r="BA1222" s="57">
        <v>46269.541666666664</v>
      </c>
      <c r="BB1222" t="s">
        <v>2405</v>
      </c>
      <c r="BC1222">
        <v>2026</v>
      </c>
      <c r="BD1222">
        <v>9</v>
      </c>
      <c r="BE1222">
        <v>4</v>
      </c>
      <c r="BF1222" s="6">
        <f t="shared" si="57"/>
        <v>46269</v>
      </c>
      <c r="BG1222">
        <f t="shared" si="58"/>
        <v>-0.54166666666424135</v>
      </c>
      <c r="BH1222" t="str">
        <f t="shared" si="59"/>
        <v>COMPLY</v>
      </c>
      <c r="BI1222" t="e">
        <f>VLOOKUP(H1222,Sheet2!$A$1:$B$270,2,FALSE)</f>
        <v>#N/A</v>
      </c>
    </row>
    <row r="1223" spans="1:61">
      <c r="A1223">
        <v>1222</v>
      </c>
      <c r="B1223">
        <v>1002581465</v>
      </c>
      <c r="C1223">
        <v>3</v>
      </c>
      <c r="D1223" t="s">
        <v>49</v>
      </c>
      <c r="E1223">
        <v>4</v>
      </c>
      <c r="F1223" t="s">
        <v>245</v>
      </c>
      <c r="G1223" t="s">
        <v>2513</v>
      </c>
      <c r="H1223" t="s">
        <v>2514</v>
      </c>
      <c r="I1223" t="s">
        <v>212</v>
      </c>
      <c r="J1223" t="s">
        <v>213</v>
      </c>
      <c r="K1223" t="s">
        <v>149</v>
      </c>
      <c r="L1223" t="s">
        <v>214</v>
      </c>
      <c r="M1223" t="s">
        <v>76</v>
      </c>
      <c r="N1223" t="s">
        <v>215</v>
      </c>
      <c r="O1223" s="57">
        <v>46275.693715277775</v>
      </c>
      <c r="P1223" s="57">
        <v>46277.746678240743</v>
      </c>
      <c r="Q1223">
        <v>69387918</v>
      </c>
      <c r="S1223">
        <v>141409103088</v>
      </c>
      <c r="T1223" t="s">
        <v>6509</v>
      </c>
      <c r="U1223" t="s">
        <v>6510</v>
      </c>
      <c r="V1223" t="s">
        <v>6511</v>
      </c>
      <c r="Z1223">
        <v>110.021615237416</v>
      </c>
      <c r="AA1223">
        <v>-7.0874773670146602</v>
      </c>
      <c r="AB1223" t="s">
        <v>6512</v>
      </c>
      <c r="AC1223" t="s">
        <v>236</v>
      </c>
      <c r="AL1223" t="s">
        <v>217</v>
      </c>
      <c r="AM1223" t="s">
        <v>6513</v>
      </c>
      <c r="AN1223" t="s">
        <v>6</v>
      </c>
      <c r="AO1223" s="57">
        <v>46304.694756944446</v>
      </c>
      <c r="AP1223" s="57">
        <v>46276.625</v>
      </c>
      <c r="AR1223" t="s">
        <v>218</v>
      </c>
      <c r="AS1223" t="s">
        <v>219</v>
      </c>
      <c r="AT1223" t="s">
        <v>230</v>
      </c>
      <c r="AU1223">
        <v>20260912</v>
      </c>
      <c r="AV1223" t="s">
        <v>221</v>
      </c>
      <c r="AW1223" t="s">
        <v>885</v>
      </c>
      <c r="AX1223" t="s">
        <v>222</v>
      </c>
      <c r="BA1223" s="57">
        <v>46276.625</v>
      </c>
      <c r="BB1223" t="s">
        <v>6513</v>
      </c>
      <c r="BC1223">
        <v>2026</v>
      </c>
      <c r="BD1223">
        <v>9</v>
      </c>
      <c r="BE1223">
        <v>12</v>
      </c>
      <c r="BF1223" s="6">
        <f t="shared" si="57"/>
        <v>46277</v>
      </c>
      <c r="BG1223">
        <f t="shared" si="58"/>
        <v>0.375</v>
      </c>
      <c r="BH1223" t="str">
        <f t="shared" si="59"/>
        <v>COMPLY</v>
      </c>
      <c r="BI1223" t="e">
        <f>VLOOKUP(H1223,Sheet2!$A$1:$B$270,2,FALSE)</f>
        <v>#N/A</v>
      </c>
    </row>
    <row r="1224" spans="1:61">
      <c r="A1224">
        <v>1223</v>
      </c>
      <c r="B1224">
        <v>1002583100</v>
      </c>
      <c r="C1224">
        <v>3</v>
      </c>
      <c r="D1224" t="s">
        <v>49</v>
      </c>
      <c r="E1224">
        <v>4</v>
      </c>
      <c r="F1224" t="s">
        <v>245</v>
      </c>
      <c r="G1224" t="s">
        <v>2513</v>
      </c>
      <c r="H1224" t="s">
        <v>2514</v>
      </c>
      <c r="I1224" t="s">
        <v>212</v>
      </c>
      <c r="J1224" t="s">
        <v>213</v>
      </c>
      <c r="K1224" t="s">
        <v>149</v>
      </c>
      <c r="M1224" t="s">
        <v>76</v>
      </c>
      <c r="N1224" t="s">
        <v>215</v>
      </c>
      <c r="O1224" s="57">
        <v>46276.639641203707</v>
      </c>
      <c r="P1224" s="57">
        <v>46276.729872685188</v>
      </c>
      <c r="Q1224">
        <v>69386653</v>
      </c>
      <c r="S1224">
        <v>141409103092</v>
      </c>
      <c r="T1224" t="s">
        <v>2026</v>
      </c>
      <c r="U1224" t="s">
        <v>8879</v>
      </c>
      <c r="V1224" t="s">
        <v>8880</v>
      </c>
      <c r="Z1224">
        <v>110.07335740000001</v>
      </c>
      <c r="AA1224">
        <v>-7.0949238000000001</v>
      </c>
      <c r="AB1224" t="s">
        <v>6077</v>
      </c>
      <c r="AC1224" t="s">
        <v>216</v>
      </c>
      <c r="AL1224" t="s">
        <v>217</v>
      </c>
      <c r="AM1224" t="s">
        <v>8759</v>
      </c>
      <c r="AN1224" t="s">
        <v>6</v>
      </c>
      <c r="AO1224" s="57">
        <v>46335.642557870371</v>
      </c>
      <c r="AR1224" t="s">
        <v>218</v>
      </c>
      <c r="AS1224" t="s">
        <v>219</v>
      </c>
      <c r="AT1224" t="s">
        <v>230</v>
      </c>
      <c r="AU1224">
        <v>20260911</v>
      </c>
      <c r="AV1224" t="s">
        <v>221</v>
      </c>
      <c r="AW1224" t="s">
        <v>546</v>
      </c>
      <c r="AX1224" t="s">
        <v>222</v>
      </c>
      <c r="BA1224" s="57">
        <v>46276.291666666664</v>
      </c>
      <c r="BB1224" t="s">
        <v>8759</v>
      </c>
      <c r="BC1224">
        <v>2026</v>
      </c>
      <c r="BD1224">
        <v>9</v>
      </c>
      <c r="BE1224">
        <v>11</v>
      </c>
      <c r="BF1224" s="6">
        <f t="shared" si="57"/>
        <v>46276</v>
      </c>
      <c r="BG1224">
        <f t="shared" si="58"/>
        <v>-0.29166666666424135</v>
      </c>
      <c r="BH1224" t="str">
        <f t="shared" si="59"/>
        <v>COMPLY</v>
      </c>
      <c r="BI1224" t="e">
        <f>VLOOKUP(H1224,Sheet2!$A$1:$B$270,2,FALSE)</f>
        <v>#N/A</v>
      </c>
    </row>
    <row r="1225" spans="1:61">
      <c r="A1225">
        <v>1224</v>
      </c>
      <c r="B1225">
        <v>1002585666</v>
      </c>
      <c r="C1225">
        <v>3</v>
      </c>
      <c r="D1225" t="s">
        <v>49</v>
      </c>
      <c r="E1225">
        <v>4</v>
      </c>
      <c r="F1225" t="s">
        <v>245</v>
      </c>
      <c r="G1225" t="s">
        <v>2513</v>
      </c>
      <c r="H1225" t="s">
        <v>2514</v>
      </c>
      <c r="I1225" t="s">
        <v>212</v>
      </c>
      <c r="J1225" t="s">
        <v>213</v>
      </c>
      <c r="K1225" t="s">
        <v>149</v>
      </c>
      <c r="L1225" t="s">
        <v>214</v>
      </c>
      <c r="M1225" t="s">
        <v>76</v>
      </c>
      <c r="N1225" t="s">
        <v>215</v>
      </c>
      <c r="O1225" s="57">
        <v>46279.414513888885</v>
      </c>
      <c r="P1225" s="57">
        <v>46280.835439814815</v>
      </c>
      <c r="Q1225">
        <v>69389597</v>
      </c>
      <c r="S1225">
        <v>141409103094</v>
      </c>
      <c r="T1225" t="s">
        <v>8881</v>
      </c>
      <c r="U1225" t="s">
        <v>8882</v>
      </c>
      <c r="V1225" t="s">
        <v>8883</v>
      </c>
      <c r="Z1225">
        <v>110.044252454567</v>
      </c>
      <c r="AA1225">
        <v>-7.0813392343377597</v>
      </c>
      <c r="AB1225" t="s">
        <v>8884</v>
      </c>
      <c r="AC1225" t="s">
        <v>236</v>
      </c>
      <c r="AL1225" t="s">
        <v>217</v>
      </c>
      <c r="AM1225" t="s">
        <v>8201</v>
      </c>
      <c r="AN1225" t="s">
        <v>6</v>
      </c>
      <c r="AO1225" t="s">
        <v>7334</v>
      </c>
      <c r="AP1225" s="57">
        <v>46280.333333333336</v>
      </c>
      <c r="AR1225" t="s">
        <v>218</v>
      </c>
      <c r="AS1225" t="s">
        <v>219</v>
      </c>
      <c r="AT1225" t="s">
        <v>230</v>
      </c>
      <c r="AU1225">
        <v>20260915</v>
      </c>
      <c r="AV1225" t="s">
        <v>221</v>
      </c>
      <c r="AW1225" t="s">
        <v>7610</v>
      </c>
      <c r="AX1225" t="s">
        <v>222</v>
      </c>
      <c r="BA1225" s="57">
        <v>46280.333333333336</v>
      </c>
      <c r="BB1225" t="s">
        <v>8201</v>
      </c>
      <c r="BC1225">
        <v>2026</v>
      </c>
      <c r="BD1225">
        <v>9</v>
      </c>
      <c r="BE1225">
        <v>15</v>
      </c>
      <c r="BF1225" s="6">
        <f t="shared" si="57"/>
        <v>46280</v>
      </c>
      <c r="BG1225">
        <f t="shared" si="58"/>
        <v>-0.33333333333575865</v>
      </c>
      <c r="BH1225" t="str">
        <f t="shared" si="59"/>
        <v>COMPLY</v>
      </c>
      <c r="BI1225" t="e">
        <f>VLOOKUP(H1225,Sheet2!$A$1:$B$270,2,FALSE)</f>
        <v>#N/A</v>
      </c>
    </row>
    <row r="1226" spans="1:61">
      <c r="A1226">
        <v>1225</v>
      </c>
      <c r="B1226">
        <v>1002586867</v>
      </c>
      <c r="C1226">
        <v>3</v>
      </c>
      <c r="D1226" t="s">
        <v>49</v>
      </c>
      <c r="E1226">
        <v>4</v>
      </c>
      <c r="F1226" t="s">
        <v>245</v>
      </c>
      <c r="G1226" t="s">
        <v>2513</v>
      </c>
      <c r="H1226" t="s">
        <v>2514</v>
      </c>
      <c r="I1226" t="s">
        <v>212</v>
      </c>
      <c r="J1226" t="s">
        <v>213</v>
      </c>
      <c r="K1226" t="s">
        <v>149</v>
      </c>
      <c r="M1226" t="s">
        <v>76</v>
      </c>
      <c r="N1226" t="s">
        <v>215</v>
      </c>
      <c r="O1226" s="57">
        <v>46279.621377314812</v>
      </c>
      <c r="P1226" s="57">
        <v>46279.672696759262</v>
      </c>
      <c r="Q1226">
        <v>69387166</v>
      </c>
      <c r="S1226">
        <v>141409103095</v>
      </c>
      <c r="T1226" t="s">
        <v>5885</v>
      </c>
      <c r="U1226" t="s">
        <v>8885</v>
      </c>
      <c r="V1226" t="s">
        <v>8886</v>
      </c>
      <c r="Z1226">
        <v>110.058579972774</v>
      </c>
      <c r="AA1226">
        <v>-7.09588197585808</v>
      </c>
      <c r="AB1226" t="s">
        <v>5888</v>
      </c>
      <c r="AC1226" t="s">
        <v>229</v>
      </c>
      <c r="AL1226" t="s">
        <v>217</v>
      </c>
      <c r="AM1226" t="s">
        <v>6917</v>
      </c>
      <c r="AN1226" t="s">
        <v>6</v>
      </c>
      <c r="AO1226" t="s">
        <v>7157</v>
      </c>
      <c r="AR1226" t="s">
        <v>218</v>
      </c>
      <c r="AS1226" t="s">
        <v>219</v>
      </c>
      <c r="AT1226" t="s">
        <v>230</v>
      </c>
      <c r="AU1226">
        <v>20260914</v>
      </c>
      <c r="AV1226" t="s">
        <v>221</v>
      </c>
      <c r="AW1226" t="s">
        <v>572</v>
      </c>
      <c r="AX1226" t="s">
        <v>222</v>
      </c>
      <c r="BA1226" s="57">
        <v>46279.291666666664</v>
      </c>
      <c r="BB1226" t="s">
        <v>6917</v>
      </c>
      <c r="BC1226">
        <v>2026</v>
      </c>
      <c r="BD1226">
        <v>9</v>
      </c>
      <c r="BE1226">
        <v>14</v>
      </c>
      <c r="BF1226" s="6">
        <f t="shared" si="57"/>
        <v>46279</v>
      </c>
      <c r="BG1226">
        <f t="shared" si="58"/>
        <v>-0.29166666666424135</v>
      </c>
      <c r="BH1226" t="str">
        <f t="shared" si="59"/>
        <v>COMPLY</v>
      </c>
      <c r="BI1226" t="e">
        <f>VLOOKUP(H1226,Sheet2!$A$1:$B$270,2,FALSE)</f>
        <v>#N/A</v>
      </c>
    </row>
    <row r="1227" spans="1:61">
      <c r="A1227">
        <v>1226</v>
      </c>
      <c r="B1227">
        <v>1002579423</v>
      </c>
      <c r="C1227">
        <v>3</v>
      </c>
      <c r="D1227" t="s">
        <v>49</v>
      </c>
      <c r="E1227">
        <v>4</v>
      </c>
      <c r="F1227" t="s">
        <v>245</v>
      </c>
      <c r="G1227" t="s">
        <v>2513</v>
      </c>
      <c r="H1227" t="s">
        <v>2514</v>
      </c>
      <c r="I1227" t="s">
        <v>212</v>
      </c>
      <c r="J1227" t="s">
        <v>213</v>
      </c>
      <c r="K1227" t="s">
        <v>149</v>
      </c>
      <c r="L1227" t="s">
        <v>214</v>
      </c>
      <c r="M1227" t="s">
        <v>2154</v>
      </c>
      <c r="N1227" t="s">
        <v>215</v>
      </c>
      <c r="O1227" s="57">
        <v>46274.687465277777</v>
      </c>
      <c r="P1227" s="57">
        <v>46279.621365740742</v>
      </c>
      <c r="Q1227">
        <v>69387166</v>
      </c>
      <c r="S1227">
        <v>141409102973</v>
      </c>
      <c r="T1227" t="s">
        <v>5885</v>
      </c>
      <c r="U1227" t="s">
        <v>5886</v>
      </c>
      <c r="V1227" t="s">
        <v>5887</v>
      </c>
      <c r="Z1227">
        <v>110.058514622627</v>
      </c>
      <c r="AA1227">
        <v>-7.0961575188153097</v>
      </c>
      <c r="AB1227" t="s">
        <v>5888</v>
      </c>
      <c r="AC1227" t="s">
        <v>236</v>
      </c>
      <c r="AL1227" t="s">
        <v>217</v>
      </c>
      <c r="AM1227" t="s">
        <v>5805</v>
      </c>
      <c r="AN1227" t="s">
        <v>6</v>
      </c>
      <c r="AO1227" s="57">
        <v>46274.694363425922</v>
      </c>
      <c r="AP1227" s="57">
        <v>46275.625</v>
      </c>
      <c r="AQ1227" t="s">
        <v>2172</v>
      </c>
      <c r="AR1227" t="s">
        <v>14</v>
      </c>
      <c r="AS1227" t="s">
        <v>219</v>
      </c>
      <c r="AT1227" t="s">
        <v>230</v>
      </c>
      <c r="AV1227" t="s">
        <v>8887</v>
      </c>
      <c r="AW1227" t="s">
        <v>889</v>
      </c>
      <c r="AX1227" t="s">
        <v>222</v>
      </c>
      <c r="BA1227" s="57">
        <v>46275.625</v>
      </c>
      <c r="BB1227" t="s">
        <v>5805</v>
      </c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:61">
      <c r="A1228">
        <v>1227</v>
      </c>
      <c r="B1228">
        <v>1002578232</v>
      </c>
      <c r="C1228">
        <v>3</v>
      </c>
      <c r="D1228" t="s">
        <v>49</v>
      </c>
      <c r="E1228">
        <v>4</v>
      </c>
      <c r="F1228" t="s">
        <v>245</v>
      </c>
      <c r="G1228" t="s">
        <v>2513</v>
      </c>
      <c r="H1228" t="s">
        <v>2514</v>
      </c>
      <c r="I1228" t="s">
        <v>212</v>
      </c>
      <c r="J1228" t="s">
        <v>213</v>
      </c>
      <c r="K1228" t="s">
        <v>149</v>
      </c>
      <c r="L1228" t="s">
        <v>214</v>
      </c>
      <c r="M1228" t="s">
        <v>2154</v>
      </c>
      <c r="N1228" t="s">
        <v>215</v>
      </c>
      <c r="O1228" s="57">
        <v>46274.424976851849</v>
      </c>
      <c r="P1228" s="57">
        <v>46276.63962962963</v>
      </c>
      <c r="Q1228">
        <v>69386653</v>
      </c>
      <c r="S1228">
        <v>141409102972</v>
      </c>
      <c r="T1228" t="s">
        <v>2026</v>
      </c>
      <c r="U1228" t="s">
        <v>6075</v>
      </c>
      <c r="V1228" t="s">
        <v>6076</v>
      </c>
      <c r="Z1228">
        <v>110.074579</v>
      </c>
      <c r="AA1228">
        <v>-7.0945934999999896</v>
      </c>
      <c r="AB1228" t="s">
        <v>6077</v>
      </c>
      <c r="AC1228" t="s">
        <v>236</v>
      </c>
      <c r="AL1228" t="s">
        <v>217</v>
      </c>
      <c r="AM1228" t="s">
        <v>5643</v>
      </c>
      <c r="AN1228" t="s">
        <v>6</v>
      </c>
      <c r="AO1228" s="57">
        <v>46274.444444444445</v>
      </c>
      <c r="AP1228" s="57">
        <v>46275.333333333336</v>
      </c>
      <c r="AR1228" t="s">
        <v>14</v>
      </c>
      <c r="AS1228" t="s">
        <v>219</v>
      </c>
      <c r="AT1228" t="s">
        <v>230</v>
      </c>
      <c r="AV1228" t="s">
        <v>8888</v>
      </c>
      <c r="AW1228" t="s">
        <v>883</v>
      </c>
      <c r="AX1228" t="s">
        <v>222</v>
      </c>
      <c r="BA1228" s="57">
        <v>46275.333333333336</v>
      </c>
      <c r="BB1228" t="s">
        <v>5643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:61">
      <c r="A1229">
        <v>1228</v>
      </c>
      <c r="B1229">
        <v>1002590116</v>
      </c>
      <c r="C1229">
        <v>3</v>
      </c>
      <c r="D1229" t="s">
        <v>49</v>
      </c>
      <c r="E1229">
        <v>4</v>
      </c>
      <c r="F1229" t="s">
        <v>245</v>
      </c>
      <c r="G1229" t="s">
        <v>2513</v>
      </c>
      <c r="H1229" t="s">
        <v>2514</v>
      </c>
      <c r="I1229" t="s">
        <v>212</v>
      </c>
      <c r="J1229" t="s">
        <v>213</v>
      </c>
      <c r="K1229" t="s">
        <v>149</v>
      </c>
      <c r="L1229" t="s">
        <v>214</v>
      </c>
      <c r="M1229" t="s">
        <v>239</v>
      </c>
      <c r="N1229" t="s">
        <v>215</v>
      </c>
      <c r="O1229" s="57">
        <v>46280.75</v>
      </c>
      <c r="P1229" s="57">
        <v>46280.751469907409</v>
      </c>
      <c r="Q1229">
        <v>69391062</v>
      </c>
      <c r="S1229">
        <v>141409101241</v>
      </c>
      <c r="T1229" t="s">
        <v>8889</v>
      </c>
      <c r="U1229" t="s">
        <v>8890</v>
      </c>
      <c r="V1229" t="s">
        <v>8891</v>
      </c>
      <c r="Z1229">
        <v>110.02243914634001</v>
      </c>
      <c r="AA1229">
        <v>-7.0859103979480498</v>
      </c>
      <c r="AB1229" t="s">
        <v>8892</v>
      </c>
      <c r="AC1229" t="s">
        <v>236</v>
      </c>
      <c r="AL1229" t="s">
        <v>217</v>
      </c>
      <c r="AM1229" t="s">
        <v>8893</v>
      </c>
      <c r="AN1229" t="s">
        <v>6</v>
      </c>
      <c r="AO1229" t="s">
        <v>8894</v>
      </c>
      <c r="AP1229" s="57">
        <v>46281.625</v>
      </c>
      <c r="AR1229" t="s">
        <v>240</v>
      </c>
      <c r="AS1229" t="s">
        <v>219</v>
      </c>
      <c r="AT1229" t="s">
        <v>230</v>
      </c>
      <c r="AV1229" t="s">
        <v>239</v>
      </c>
      <c r="AW1229" t="s">
        <v>7118</v>
      </c>
      <c r="AX1229" t="s">
        <v>222</v>
      </c>
      <c r="BA1229" s="57">
        <v>46281.625</v>
      </c>
      <c r="BB1229" t="s">
        <v>8893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:61">
      <c r="A1230">
        <v>1229</v>
      </c>
      <c r="B1230">
        <v>1002588383</v>
      </c>
      <c r="C1230">
        <v>3</v>
      </c>
      <c r="D1230" t="s">
        <v>49</v>
      </c>
      <c r="E1230">
        <v>4</v>
      </c>
      <c r="F1230" t="s">
        <v>245</v>
      </c>
      <c r="G1230" t="s">
        <v>2513</v>
      </c>
      <c r="H1230" t="s">
        <v>8895</v>
      </c>
      <c r="I1230" t="s">
        <v>212</v>
      </c>
      <c r="J1230" t="s">
        <v>213</v>
      </c>
      <c r="K1230" t="s">
        <v>149</v>
      </c>
      <c r="M1230" t="s">
        <v>224</v>
      </c>
      <c r="N1230" t="s">
        <v>215</v>
      </c>
      <c r="O1230" s="57">
        <v>46280.439467592594</v>
      </c>
      <c r="P1230" s="57">
        <v>46281.513819444444</v>
      </c>
      <c r="Q1230">
        <v>69390474</v>
      </c>
      <c r="R1230">
        <v>2946102023</v>
      </c>
      <c r="S1230">
        <v>143407106707</v>
      </c>
      <c r="T1230" t="s">
        <v>8896</v>
      </c>
      <c r="U1230" t="s">
        <v>8897</v>
      </c>
      <c r="V1230" t="s">
        <v>8898</v>
      </c>
      <c r="Z1230">
        <v>110.0707524</v>
      </c>
      <c r="AA1230">
        <v>-6.9737536999999996</v>
      </c>
      <c r="AB1230" t="s">
        <v>8899</v>
      </c>
      <c r="AC1230" t="s">
        <v>284</v>
      </c>
      <c r="AL1230" t="s">
        <v>217</v>
      </c>
      <c r="AM1230" t="s">
        <v>8900</v>
      </c>
      <c r="AN1230" t="s">
        <v>6</v>
      </c>
      <c r="AO1230" t="s">
        <v>7431</v>
      </c>
      <c r="AP1230" s="57">
        <v>46282.333333333336</v>
      </c>
      <c r="AR1230" t="s">
        <v>18</v>
      </c>
      <c r="AS1230" t="s">
        <v>8901</v>
      </c>
      <c r="AT1230" t="s">
        <v>230</v>
      </c>
      <c r="AV1230" t="s">
        <v>226</v>
      </c>
      <c r="AW1230" t="s">
        <v>8902</v>
      </c>
      <c r="AX1230" t="s">
        <v>222</v>
      </c>
      <c r="BA1230" s="57">
        <v>46282.333333333336</v>
      </c>
      <c r="BB1230" t="s">
        <v>8900</v>
      </c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:61">
      <c r="A1231">
        <v>1230</v>
      </c>
      <c r="B1231">
        <v>1002567503</v>
      </c>
      <c r="C1231">
        <v>3</v>
      </c>
      <c r="D1231" t="s">
        <v>49</v>
      </c>
      <c r="E1231">
        <v>4</v>
      </c>
      <c r="F1231" t="s">
        <v>245</v>
      </c>
      <c r="G1231" t="s">
        <v>246</v>
      </c>
      <c r="H1231" t="s">
        <v>1952</v>
      </c>
      <c r="I1231" t="s">
        <v>212</v>
      </c>
      <c r="J1231" t="s">
        <v>213</v>
      </c>
      <c r="K1231" t="s">
        <v>149</v>
      </c>
      <c r="M1231" t="s">
        <v>76</v>
      </c>
      <c r="N1231" t="s">
        <v>215</v>
      </c>
      <c r="O1231" s="57">
        <v>46267.529907407406</v>
      </c>
      <c r="P1231" s="57">
        <v>46267.607847222222</v>
      </c>
      <c r="Q1231">
        <v>69379859</v>
      </c>
      <c r="S1231">
        <v>142426805107</v>
      </c>
      <c r="T1231" t="s">
        <v>1953</v>
      </c>
      <c r="U1231" t="s">
        <v>1954</v>
      </c>
      <c r="V1231" t="s">
        <v>1955</v>
      </c>
      <c r="Z1231">
        <v>110.33345199999999</v>
      </c>
      <c r="AA1231">
        <v>-7.0401699999999998</v>
      </c>
      <c r="AB1231" t="s">
        <v>1956</v>
      </c>
      <c r="AC1231" t="s">
        <v>216</v>
      </c>
      <c r="AL1231" t="s">
        <v>217</v>
      </c>
      <c r="AM1231" t="s">
        <v>1957</v>
      </c>
      <c r="AN1231" t="s">
        <v>6</v>
      </c>
      <c r="AO1231" s="57">
        <v>46062.53837962963</v>
      </c>
      <c r="AR1231" t="s">
        <v>218</v>
      </c>
      <c r="AS1231" t="s">
        <v>1958</v>
      </c>
      <c r="AT1231" t="s">
        <v>230</v>
      </c>
      <c r="AU1231">
        <v>20260902</v>
      </c>
      <c r="AV1231" t="s">
        <v>221</v>
      </c>
      <c r="AW1231" t="s">
        <v>545</v>
      </c>
      <c r="AX1231" t="s">
        <v>222</v>
      </c>
      <c r="BA1231" s="57">
        <v>46267.291666666664</v>
      </c>
      <c r="BB1231" t="s">
        <v>1957</v>
      </c>
      <c r="BC1231">
        <v>2026</v>
      </c>
      <c r="BD1231">
        <v>9</v>
      </c>
      <c r="BE1231">
        <v>2</v>
      </c>
      <c r="BF1231" s="6">
        <f t="shared" si="57"/>
        <v>46267</v>
      </c>
      <c r="BG1231">
        <f t="shared" si="58"/>
        <v>-0.29166666666424135</v>
      </c>
      <c r="BH1231" t="str">
        <f t="shared" si="59"/>
        <v>COMPLY</v>
      </c>
      <c r="BI1231" t="e">
        <f>VLOOKUP(H1231,Sheet2!$A$1:$B$270,2,FALSE)</f>
        <v>#N/A</v>
      </c>
    </row>
    <row r="1232" spans="1:61">
      <c r="A1232">
        <v>1231</v>
      </c>
      <c r="B1232">
        <v>1002569307</v>
      </c>
      <c r="C1232">
        <v>3</v>
      </c>
      <c r="D1232" t="s">
        <v>49</v>
      </c>
      <c r="E1232">
        <v>4</v>
      </c>
      <c r="F1232" t="s">
        <v>245</v>
      </c>
      <c r="G1232" t="s">
        <v>246</v>
      </c>
      <c r="H1232" t="s">
        <v>1952</v>
      </c>
      <c r="I1232" t="s">
        <v>212</v>
      </c>
      <c r="J1232" t="s">
        <v>213</v>
      </c>
      <c r="K1232" t="s">
        <v>149</v>
      </c>
      <c r="M1232" t="s">
        <v>76</v>
      </c>
      <c r="N1232" t="s">
        <v>215</v>
      </c>
      <c r="O1232" s="57">
        <v>46268.465694444443</v>
      </c>
      <c r="P1232" s="57">
        <v>46268.506342592591</v>
      </c>
      <c r="Q1232">
        <v>69378879</v>
      </c>
      <c r="S1232">
        <v>142426803290</v>
      </c>
      <c r="T1232" t="s">
        <v>2720</v>
      </c>
      <c r="U1232" t="s">
        <v>2721</v>
      </c>
      <c r="V1232" t="s">
        <v>2722</v>
      </c>
      <c r="Z1232">
        <v>110.31925200000001</v>
      </c>
      <c r="AA1232">
        <v>-7.0226050000000004</v>
      </c>
      <c r="AB1232" t="s">
        <v>2723</v>
      </c>
      <c r="AC1232" t="s">
        <v>225</v>
      </c>
      <c r="AL1232" t="s">
        <v>217</v>
      </c>
      <c r="AM1232" t="s">
        <v>2724</v>
      </c>
      <c r="AN1232" t="s">
        <v>6</v>
      </c>
      <c r="AO1232" s="57">
        <v>46090.475925925923</v>
      </c>
      <c r="AR1232" t="s">
        <v>218</v>
      </c>
      <c r="AS1232" t="s">
        <v>1958</v>
      </c>
      <c r="AT1232" t="s">
        <v>230</v>
      </c>
      <c r="AU1232">
        <v>20260903</v>
      </c>
      <c r="AV1232" t="s">
        <v>221</v>
      </c>
      <c r="AW1232" t="s">
        <v>544</v>
      </c>
      <c r="AX1232" t="s">
        <v>222</v>
      </c>
      <c r="BA1232" s="57">
        <v>46268.291666666664</v>
      </c>
      <c r="BB1232" t="s">
        <v>2724</v>
      </c>
      <c r="BC1232">
        <v>2026</v>
      </c>
      <c r="BD1232">
        <v>9</v>
      </c>
      <c r="BE1232">
        <v>3</v>
      </c>
      <c r="BF1232" s="6">
        <f t="shared" si="57"/>
        <v>46268</v>
      </c>
      <c r="BG1232">
        <f t="shared" si="58"/>
        <v>-0.29166666666424135</v>
      </c>
      <c r="BH1232" t="str">
        <f t="shared" si="59"/>
        <v>COMPLY</v>
      </c>
      <c r="BI1232" t="e">
        <f>VLOOKUP(H1232,Sheet2!$A$1:$B$270,2,FALSE)</f>
        <v>#N/A</v>
      </c>
    </row>
    <row r="1233" spans="1:61">
      <c r="A1233">
        <v>1232</v>
      </c>
      <c r="B1233">
        <v>1002577307</v>
      </c>
      <c r="C1233">
        <v>3</v>
      </c>
      <c r="D1233" t="s">
        <v>49</v>
      </c>
      <c r="E1233">
        <v>4</v>
      </c>
      <c r="F1233" t="s">
        <v>245</v>
      </c>
      <c r="G1233" t="s">
        <v>246</v>
      </c>
      <c r="H1233" t="s">
        <v>1952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46273.629351851851</v>
      </c>
      <c r="P1233" s="57">
        <v>46275.543402777781</v>
      </c>
      <c r="Q1233">
        <v>69386223</v>
      </c>
      <c r="S1233">
        <v>142426804760</v>
      </c>
      <c r="T1233" t="s">
        <v>3113</v>
      </c>
      <c r="U1233" t="s">
        <v>5993</v>
      </c>
      <c r="V1233" t="s">
        <v>5994</v>
      </c>
      <c r="Z1233">
        <v>110.3299585</v>
      </c>
      <c r="AA1233">
        <v>-7.0270029999999997</v>
      </c>
      <c r="AB1233" t="s">
        <v>3114</v>
      </c>
      <c r="AC1233" t="s">
        <v>225</v>
      </c>
      <c r="AL1233" t="s">
        <v>217</v>
      </c>
      <c r="AM1233" t="s">
        <v>5995</v>
      </c>
      <c r="AN1233" t="s">
        <v>6</v>
      </c>
      <c r="AO1233" s="57">
        <v>46243.632222222222</v>
      </c>
      <c r="AP1233" s="57">
        <v>46275.458333333336</v>
      </c>
      <c r="AR1233" t="s">
        <v>218</v>
      </c>
      <c r="AS1233" t="s">
        <v>1958</v>
      </c>
      <c r="AT1233" t="s">
        <v>230</v>
      </c>
      <c r="AU1233">
        <v>20260910</v>
      </c>
      <c r="AV1233" t="s">
        <v>221</v>
      </c>
      <c r="AW1233" t="s">
        <v>545</v>
      </c>
      <c r="AX1233" t="s">
        <v>222</v>
      </c>
      <c r="BA1233" s="57">
        <v>46275.458333333336</v>
      </c>
      <c r="BB1233" t="s">
        <v>5995</v>
      </c>
      <c r="BC1233">
        <v>2026</v>
      </c>
      <c r="BD1233">
        <v>9</v>
      </c>
      <c r="BE1233">
        <v>10</v>
      </c>
      <c r="BF1233" s="6">
        <f t="shared" si="57"/>
        <v>46275</v>
      </c>
      <c r="BG1233">
        <f t="shared" si="58"/>
        <v>-0.45833333333575865</v>
      </c>
      <c r="BH1233" t="str">
        <f t="shared" si="59"/>
        <v>COMPLY</v>
      </c>
      <c r="BI1233" t="e">
        <f>VLOOKUP(H1233,Sheet2!$A$1:$B$270,2,FALSE)</f>
        <v>#N/A</v>
      </c>
    </row>
    <row r="1234" spans="1:61">
      <c r="A1234">
        <v>1233</v>
      </c>
      <c r="B1234">
        <v>1002578274</v>
      </c>
      <c r="C1234">
        <v>3</v>
      </c>
      <c r="D1234" t="s">
        <v>49</v>
      </c>
      <c r="E1234">
        <v>4</v>
      </c>
      <c r="F1234" t="s">
        <v>245</v>
      </c>
      <c r="G1234" t="s">
        <v>246</v>
      </c>
      <c r="H1234" t="s">
        <v>1952</v>
      </c>
      <c r="I1234" t="s">
        <v>212</v>
      </c>
      <c r="J1234" t="s">
        <v>213</v>
      </c>
      <c r="K1234" t="s">
        <v>149</v>
      </c>
      <c r="L1234" t="s">
        <v>214</v>
      </c>
      <c r="M1234" t="s">
        <v>76</v>
      </c>
      <c r="N1234" t="s">
        <v>215</v>
      </c>
      <c r="O1234" s="57">
        <v>46274.433287037034</v>
      </c>
      <c r="P1234" s="57">
        <v>46275.565810185188</v>
      </c>
      <c r="Q1234">
        <v>69386664</v>
      </c>
      <c r="S1234">
        <v>142426803402</v>
      </c>
      <c r="T1234" t="s">
        <v>6070</v>
      </c>
      <c r="U1234" t="s">
        <v>6071</v>
      </c>
      <c r="V1234" t="s">
        <v>6072</v>
      </c>
      <c r="Z1234">
        <v>110.31965006142801</v>
      </c>
      <c r="AA1234">
        <v>-7.0417453169870399</v>
      </c>
      <c r="AB1234" t="s">
        <v>6073</v>
      </c>
      <c r="AC1234" t="s">
        <v>216</v>
      </c>
      <c r="AL1234" t="s">
        <v>217</v>
      </c>
      <c r="AM1234" t="s">
        <v>6074</v>
      </c>
      <c r="AN1234" t="s">
        <v>6</v>
      </c>
      <c r="AO1234" s="57">
        <v>46274.444444444445</v>
      </c>
      <c r="AP1234" s="57">
        <v>46275.333333333336</v>
      </c>
      <c r="AR1234" t="s">
        <v>218</v>
      </c>
      <c r="AS1234" t="s">
        <v>1958</v>
      </c>
      <c r="AT1234" t="s">
        <v>230</v>
      </c>
      <c r="AU1234">
        <v>20260910</v>
      </c>
      <c r="AV1234" t="s">
        <v>221</v>
      </c>
      <c r="AW1234" t="s">
        <v>882</v>
      </c>
      <c r="AX1234" t="s">
        <v>222</v>
      </c>
      <c r="BA1234" s="57">
        <v>46275.333333333336</v>
      </c>
      <c r="BB1234" t="s">
        <v>6074</v>
      </c>
      <c r="BC1234">
        <v>2026</v>
      </c>
      <c r="BD1234">
        <v>9</v>
      </c>
      <c r="BE1234">
        <v>10</v>
      </c>
      <c r="BF1234" s="6">
        <f t="shared" si="57"/>
        <v>46275</v>
      </c>
      <c r="BG1234">
        <f t="shared" si="58"/>
        <v>-0.33333333333575865</v>
      </c>
      <c r="BH1234" t="str">
        <f t="shared" si="59"/>
        <v>COMPLY</v>
      </c>
      <c r="BI1234" t="e">
        <f>VLOOKUP(H1234,Sheet2!$A$1:$B$270,2,FALSE)</f>
        <v>#N/A</v>
      </c>
    </row>
    <row r="1235" spans="1:61">
      <c r="A1235">
        <v>1234</v>
      </c>
      <c r="B1235">
        <v>1002583665</v>
      </c>
      <c r="C1235">
        <v>3</v>
      </c>
      <c r="D1235" t="s">
        <v>49</v>
      </c>
      <c r="E1235">
        <v>4</v>
      </c>
      <c r="F1235" t="s">
        <v>245</v>
      </c>
      <c r="G1235" t="s">
        <v>246</v>
      </c>
      <c r="H1235" t="s">
        <v>1952</v>
      </c>
      <c r="I1235" t="s">
        <v>212</v>
      </c>
      <c r="J1235" t="s">
        <v>213</v>
      </c>
      <c r="K1235" t="s">
        <v>149</v>
      </c>
      <c r="L1235" t="s">
        <v>214</v>
      </c>
      <c r="M1235" t="s">
        <v>76</v>
      </c>
      <c r="N1235" t="s">
        <v>215</v>
      </c>
      <c r="O1235" s="57">
        <v>46276.793703703705</v>
      </c>
      <c r="P1235" s="57">
        <v>46277.61451388889</v>
      </c>
      <c r="Q1235">
        <v>69388672</v>
      </c>
      <c r="S1235">
        <v>142426803948</v>
      </c>
      <c r="T1235" t="s">
        <v>8903</v>
      </c>
      <c r="U1235" t="s">
        <v>8904</v>
      </c>
      <c r="V1235" t="s">
        <v>8905</v>
      </c>
      <c r="Z1235">
        <v>110.319023095071</v>
      </c>
      <c r="AA1235">
        <v>-7.05582097409608</v>
      </c>
      <c r="AB1235" t="s">
        <v>8906</v>
      </c>
      <c r="AC1235" t="s">
        <v>216</v>
      </c>
      <c r="AL1235" t="s">
        <v>217</v>
      </c>
      <c r="AM1235" t="s">
        <v>8907</v>
      </c>
      <c r="AN1235" t="s">
        <v>6</v>
      </c>
      <c r="AO1235" s="57">
        <v>46335.798530092594</v>
      </c>
      <c r="AP1235" s="57">
        <v>46279.333333333336</v>
      </c>
      <c r="AR1235" t="s">
        <v>218</v>
      </c>
      <c r="AS1235" t="s">
        <v>1958</v>
      </c>
      <c r="AT1235" t="s">
        <v>230</v>
      </c>
      <c r="AU1235">
        <v>20260912</v>
      </c>
      <c r="AV1235" t="s">
        <v>221</v>
      </c>
      <c r="AW1235" t="s">
        <v>7087</v>
      </c>
      <c r="AX1235" t="s">
        <v>222</v>
      </c>
      <c r="BA1235" s="57">
        <v>46279.333333333336</v>
      </c>
      <c r="BB1235" t="s">
        <v>8907</v>
      </c>
      <c r="BC1235">
        <v>2026</v>
      </c>
      <c r="BD1235">
        <v>9</v>
      </c>
      <c r="BE1235">
        <v>12</v>
      </c>
      <c r="BF1235" s="6">
        <f t="shared" si="57"/>
        <v>46277</v>
      </c>
      <c r="BG1235">
        <f t="shared" si="58"/>
        <v>-2.3333333333357587</v>
      </c>
      <c r="BH1235" t="str">
        <f t="shared" si="59"/>
        <v>COMPLY</v>
      </c>
      <c r="BI1235" t="e">
        <f>VLOOKUP(H1235,Sheet2!$A$1:$B$270,2,FALSE)</f>
        <v>#N/A</v>
      </c>
    </row>
    <row r="1236" spans="1:61">
      <c r="A1236">
        <v>1235</v>
      </c>
      <c r="B1236">
        <v>1002584279</v>
      </c>
      <c r="C1236">
        <v>3</v>
      </c>
      <c r="D1236" t="s">
        <v>49</v>
      </c>
      <c r="E1236">
        <v>4</v>
      </c>
      <c r="F1236" t="s">
        <v>245</v>
      </c>
      <c r="G1236" t="s">
        <v>246</v>
      </c>
      <c r="H1236" t="s">
        <v>1952</v>
      </c>
      <c r="I1236" t="s">
        <v>212</v>
      </c>
      <c r="J1236" t="s">
        <v>213</v>
      </c>
      <c r="K1236" t="s">
        <v>149</v>
      </c>
      <c r="M1236" t="s">
        <v>76</v>
      </c>
      <c r="N1236" t="s">
        <v>215</v>
      </c>
      <c r="O1236" s="57">
        <v>46277.634351851855</v>
      </c>
      <c r="P1236" s="57">
        <v>46277.663449074076</v>
      </c>
      <c r="Q1236">
        <v>69372208</v>
      </c>
      <c r="S1236">
        <v>142426803949</v>
      </c>
      <c r="T1236" t="s">
        <v>8908</v>
      </c>
      <c r="U1236" t="s">
        <v>8909</v>
      </c>
      <c r="V1236" t="s">
        <v>8910</v>
      </c>
      <c r="Z1236">
        <v>110.321709994222</v>
      </c>
      <c r="AA1236">
        <v>-7.0210951318574999</v>
      </c>
      <c r="AB1236" t="s">
        <v>8911</v>
      </c>
      <c r="AC1236" t="s">
        <v>216</v>
      </c>
      <c r="AL1236" t="s">
        <v>217</v>
      </c>
      <c r="AM1236" t="s">
        <v>8912</v>
      </c>
      <c r="AN1236" t="s">
        <v>6</v>
      </c>
      <c r="AO1236" s="57">
        <v>46365.642337962963</v>
      </c>
      <c r="AR1236" t="s">
        <v>218</v>
      </c>
      <c r="AS1236" t="s">
        <v>1958</v>
      </c>
      <c r="AT1236" t="s">
        <v>230</v>
      </c>
      <c r="AU1236">
        <v>20260912</v>
      </c>
      <c r="AV1236" t="s">
        <v>221</v>
      </c>
      <c r="AW1236" t="s">
        <v>546</v>
      </c>
      <c r="AX1236" t="s">
        <v>222</v>
      </c>
      <c r="BA1236" s="57">
        <v>46277.291666666664</v>
      </c>
      <c r="BB1236" t="s">
        <v>8912</v>
      </c>
      <c r="BC1236">
        <v>2026</v>
      </c>
      <c r="BD1236">
        <v>9</v>
      </c>
      <c r="BE1236">
        <v>12</v>
      </c>
      <c r="BF1236" s="6">
        <f t="shared" si="57"/>
        <v>46277</v>
      </c>
      <c r="BG1236">
        <f t="shared" si="58"/>
        <v>-0.29166666666424135</v>
      </c>
      <c r="BH1236" t="str">
        <f t="shared" si="59"/>
        <v>COMPLY</v>
      </c>
      <c r="BI1236" t="e">
        <f>VLOOKUP(H1236,Sheet2!$A$1:$B$270,2,FALSE)</f>
        <v>#N/A</v>
      </c>
    </row>
    <row r="1237" spans="1:61">
      <c r="A1237">
        <v>1236</v>
      </c>
      <c r="B1237">
        <v>1002571253</v>
      </c>
      <c r="C1237">
        <v>3</v>
      </c>
      <c r="D1237" t="s">
        <v>49</v>
      </c>
      <c r="E1237">
        <v>4</v>
      </c>
      <c r="F1237" t="s">
        <v>245</v>
      </c>
      <c r="G1237" t="s">
        <v>246</v>
      </c>
      <c r="H1237" t="s">
        <v>4754</v>
      </c>
      <c r="I1237" t="s">
        <v>212</v>
      </c>
      <c r="J1237" t="s">
        <v>213</v>
      </c>
      <c r="K1237" t="s">
        <v>149</v>
      </c>
      <c r="L1237" t="s">
        <v>214</v>
      </c>
      <c r="M1237" t="s">
        <v>76</v>
      </c>
      <c r="N1237" t="s">
        <v>215</v>
      </c>
      <c r="O1237" s="57">
        <v>46269.454826388886</v>
      </c>
      <c r="P1237" s="57">
        <v>46272.658136574071</v>
      </c>
      <c r="Q1237">
        <v>69383747</v>
      </c>
      <c r="S1237">
        <v>141421106802</v>
      </c>
      <c r="T1237" t="s">
        <v>4755</v>
      </c>
      <c r="U1237" t="s">
        <v>4756</v>
      </c>
      <c r="V1237" t="s">
        <v>4757</v>
      </c>
      <c r="Z1237">
        <v>110.324481725692</v>
      </c>
      <c r="AA1237">
        <v>-6.9753049392527497</v>
      </c>
      <c r="AB1237" t="s">
        <v>4758</v>
      </c>
      <c r="AC1237" t="s">
        <v>236</v>
      </c>
      <c r="AL1237" t="s">
        <v>217</v>
      </c>
      <c r="AM1237" t="s">
        <v>4759</v>
      </c>
      <c r="AN1237" t="s">
        <v>6</v>
      </c>
      <c r="AO1237" s="57">
        <v>46121.465381944443</v>
      </c>
      <c r="AP1237" s="57">
        <v>46273.333333333336</v>
      </c>
      <c r="AR1237" t="s">
        <v>218</v>
      </c>
      <c r="AS1237" t="s">
        <v>1958</v>
      </c>
      <c r="AT1237" t="s">
        <v>230</v>
      </c>
      <c r="AU1237">
        <v>20260907</v>
      </c>
      <c r="AV1237" t="s">
        <v>221</v>
      </c>
      <c r="AW1237" t="s">
        <v>885</v>
      </c>
      <c r="AX1237" t="s">
        <v>222</v>
      </c>
      <c r="BA1237" s="57">
        <v>46273.333333333336</v>
      </c>
      <c r="BB1237" t="s">
        <v>4759</v>
      </c>
      <c r="BC1237">
        <v>2026</v>
      </c>
      <c r="BD1237">
        <v>9</v>
      </c>
      <c r="BE1237">
        <v>7</v>
      </c>
      <c r="BF1237" s="6">
        <f t="shared" si="57"/>
        <v>46272</v>
      </c>
      <c r="BG1237">
        <f t="shared" si="58"/>
        <v>-1.3333333333357587</v>
      </c>
      <c r="BH1237" t="str">
        <f t="shared" si="59"/>
        <v>COMPLY</v>
      </c>
      <c r="BI1237" t="e">
        <f>VLOOKUP(H1237,Sheet2!$A$1:$B$270,2,FALSE)</f>
        <v>#N/A</v>
      </c>
    </row>
    <row r="1238" spans="1:61">
      <c r="A1238">
        <v>1237</v>
      </c>
      <c r="B1238">
        <v>1002568293</v>
      </c>
      <c r="C1238">
        <v>3</v>
      </c>
      <c r="D1238" t="s">
        <v>49</v>
      </c>
      <c r="E1238">
        <v>4</v>
      </c>
      <c r="F1238" t="s">
        <v>245</v>
      </c>
      <c r="G1238" t="s">
        <v>246</v>
      </c>
      <c r="H1238" t="s">
        <v>2025</v>
      </c>
      <c r="I1238" t="s">
        <v>212</v>
      </c>
      <c r="J1238" t="s">
        <v>213</v>
      </c>
      <c r="K1238" t="s">
        <v>149</v>
      </c>
      <c r="M1238" t="s">
        <v>76</v>
      </c>
      <c r="N1238" t="s">
        <v>215</v>
      </c>
      <c r="O1238" s="57">
        <v>46267.674537037034</v>
      </c>
      <c r="P1238" s="57">
        <v>46267.769328703704</v>
      </c>
      <c r="Q1238">
        <v>69379674</v>
      </c>
      <c r="S1238">
        <v>141420160156</v>
      </c>
      <c r="T1238" t="s">
        <v>2026</v>
      </c>
      <c r="U1238" t="s">
        <v>2027</v>
      </c>
      <c r="V1238" t="s">
        <v>2028</v>
      </c>
      <c r="Z1238">
        <v>110.344567</v>
      </c>
      <c r="AA1238">
        <v>-7.0111840000000001</v>
      </c>
      <c r="AB1238" t="s">
        <v>2029</v>
      </c>
      <c r="AC1238" t="s">
        <v>216</v>
      </c>
      <c r="AL1238" t="s">
        <v>217</v>
      </c>
      <c r="AM1238" t="s">
        <v>2030</v>
      </c>
      <c r="AN1238" t="s">
        <v>6</v>
      </c>
      <c r="AO1238" s="57">
        <v>46062.684166666666</v>
      </c>
      <c r="AR1238" t="s">
        <v>218</v>
      </c>
      <c r="AS1238" t="s">
        <v>1958</v>
      </c>
      <c r="AT1238" t="s">
        <v>230</v>
      </c>
      <c r="AU1238">
        <v>20260902</v>
      </c>
      <c r="AV1238" t="s">
        <v>221</v>
      </c>
      <c r="AW1238" t="s">
        <v>546</v>
      </c>
      <c r="AX1238" t="s">
        <v>222</v>
      </c>
      <c r="BA1238" s="57">
        <v>46267.291666666664</v>
      </c>
      <c r="BB1238" t="s">
        <v>2030</v>
      </c>
      <c r="BC1238">
        <v>2026</v>
      </c>
      <c r="BD1238">
        <v>9</v>
      </c>
      <c r="BE1238">
        <v>2</v>
      </c>
      <c r="BF1238" s="6">
        <f t="shared" si="57"/>
        <v>46267</v>
      </c>
      <c r="BG1238">
        <f t="shared" si="58"/>
        <v>-0.29166666666424135</v>
      </c>
      <c r="BH1238" t="str">
        <f t="shared" si="59"/>
        <v>COMPLY</v>
      </c>
      <c r="BI1238" t="e">
        <f>VLOOKUP(H1238,Sheet2!$A$1:$B$270,2,FALSE)</f>
        <v>#N/A</v>
      </c>
    </row>
    <row r="1239" spans="1:61">
      <c r="A1239">
        <v>1238</v>
      </c>
      <c r="B1239">
        <v>1002570129</v>
      </c>
      <c r="C1239">
        <v>3</v>
      </c>
      <c r="D1239" t="s">
        <v>49</v>
      </c>
      <c r="E1239">
        <v>4</v>
      </c>
      <c r="F1239" t="s">
        <v>245</v>
      </c>
      <c r="G1239" t="s">
        <v>246</v>
      </c>
      <c r="H1239" t="s">
        <v>2025</v>
      </c>
      <c r="I1239" t="s">
        <v>212</v>
      </c>
      <c r="J1239" t="s">
        <v>213</v>
      </c>
      <c r="K1239" t="s">
        <v>149</v>
      </c>
      <c r="L1239" t="s">
        <v>214</v>
      </c>
      <c r="M1239" t="s">
        <v>76</v>
      </c>
      <c r="N1239" t="s">
        <v>215</v>
      </c>
      <c r="O1239" s="57">
        <v>46268.62703703704</v>
      </c>
      <c r="P1239" s="57">
        <v>46269.639930555553</v>
      </c>
      <c r="Q1239">
        <v>69383274</v>
      </c>
      <c r="S1239">
        <v>141420160166</v>
      </c>
      <c r="T1239" t="s">
        <v>2333</v>
      </c>
      <c r="U1239" t="s">
        <v>2334</v>
      </c>
      <c r="V1239" t="s">
        <v>2335</v>
      </c>
      <c r="Z1239">
        <v>110.39961700000001</v>
      </c>
      <c r="AA1239">
        <v>-6.9680390000000001</v>
      </c>
      <c r="AB1239" t="s">
        <v>2336</v>
      </c>
      <c r="AC1239" t="s">
        <v>236</v>
      </c>
      <c r="AL1239" t="s">
        <v>217</v>
      </c>
      <c r="AM1239" t="s">
        <v>2337</v>
      </c>
      <c r="AN1239" t="s">
        <v>6</v>
      </c>
      <c r="AO1239" s="57">
        <v>46090.64261574074</v>
      </c>
      <c r="AP1239" s="57">
        <v>46269.541666666664</v>
      </c>
      <c r="AR1239" t="s">
        <v>218</v>
      </c>
      <c r="AS1239" t="s">
        <v>1958</v>
      </c>
      <c r="AT1239" t="s">
        <v>230</v>
      </c>
      <c r="AU1239">
        <v>20260904</v>
      </c>
      <c r="AV1239" t="s">
        <v>221</v>
      </c>
      <c r="AW1239" t="s">
        <v>887</v>
      </c>
      <c r="AX1239" t="s">
        <v>222</v>
      </c>
      <c r="BA1239" s="57">
        <v>46269.541666666664</v>
      </c>
      <c r="BB1239" t="s">
        <v>2337</v>
      </c>
      <c r="BC1239">
        <v>2026</v>
      </c>
      <c r="BD1239">
        <v>9</v>
      </c>
      <c r="BE1239">
        <v>4</v>
      </c>
      <c r="BF1239" s="6">
        <f t="shared" si="57"/>
        <v>46269</v>
      </c>
      <c r="BG1239">
        <f t="shared" si="58"/>
        <v>-0.54166666666424135</v>
      </c>
      <c r="BH1239" t="str">
        <f t="shared" si="59"/>
        <v>COMPLY</v>
      </c>
      <c r="BI1239" t="e">
        <f>VLOOKUP(H1239,Sheet2!$A$1:$B$270,2,FALSE)</f>
        <v>#N/A</v>
      </c>
    </row>
    <row r="1240" spans="1:61">
      <c r="A1240">
        <v>1239</v>
      </c>
      <c r="B1240">
        <v>1002573034</v>
      </c>
      <c r="C1240">
        <v>3</v>
      </c>
      <c r="D1240" t="s">
        <v>49</v>
      </c>
      <c r="E1240">
        <v>4</v>
      </c>
      <c r="F1240" t="s">
        <v>245</v>
      </c>
      <c r="G1240" t="s">
        <v>246</v>
      </c>
      <c r="H1240" t="s">
        <v>2025</v>
      </c>
      <c r="I1240" t="s">
        <v>212</v>
      </c>
      <c r="J1240" t="s">
        <v>213</v>
      </c>
      <c r="K1240" t="s">
        <v>149</v>
      </c>
      <c r="L1240" t="s">
        <v>214</v>
      </c>
      <c r="M1240" t="s">
        <v>76</v>
      </c>
      <c r="N1240" t="s">
        <v>215</v>
      </c>
      <c r="O1240" s="57">
        <v>46270.531215277777</v>
      </c>
      <c r="P1240" s="57">
        <v>46273.561793981484</v>
      </c>
      <c r="Q1240">
        <v>69384453</v>
      </c>
      <c r="S1240">
        <v>141420160185</v>
      </c>
      <c r="T1240" t="s">
        <v>4691</v>
      </c>
      <c r="U1240" t="s">
        <v>4692</v>
      </c>
      <c r="V1240" t="s">
        <v>4693</v>
      </c>
      <c r="Z1240">
        <v>110.390090569853</v>
      </c>
      <c r="AA1240">
        <v>-6.9675547542789502</v>
      </c>
      <c r="AB1240" t="s">
        <v>4694</v>
      </c>
      <c r="AC1240" t="s">
        <v>216</v>
      </c>
      <c r="AL1240" t="s">
        <v>217</v>
      </c>
      <c r="AM1240" t="s">
        <v>4695</v>
      </c>
      <c r="AN1240" t="s">
        <v>6</v>
      </c>
      <c r="AO1240" s="57">
        <v>46151.538182870368</v>
      </c>
      <c r="AP1240" s="57">
        <v>46272.333333333336</v>
      </c>
      <c r="AR1240" t="s">
        <v>218</v>
      </c>
      <c r="AS1240" t="s">
        <v>1958</v>
      </c>
      <c r="AT1240" t="s">
        <v>230</v>
      </c>
      <c r="AU1240">
        <v>20260908</v>
      </c>
      <c r="AV1240" t="s">
        <v>221</v>
      </c>
      <c r="AW1240" t="s">
        <v>886</v>
      </c>
      <c r="AX1240" t="s">
        <v>222</v>
      </c>
      <c r="BA1240" s="57">
        <v>46272.333333333336</v>
      </c>
      <c r="BB1240" t="s">
        <v>4695</v>
      </c>
      <c r="BC1240">
        <v>2026</v>
      </c>
      <c r="BD1240">
        <v>9</v>
      </c>
      <c r="BE1240">
        <v>8</v>
      </c>
      <c r="BF1240" s="6">
        <f t="shared" si="57"/>
        <v>46273</v>
      </c>
      <c r="BG1240">
        <f t="shared" si="58"/>
        <v>0.66666666666424135</v>
      </c>
      <c r="BH1240" t="str">
        <f t="shared" si="59"/>
        <v>COMPLY</v>
      </c>
      <c r="BI1240" t="e">
        <f>VLOOKUP(H1240,Sheet2!$A$1:$B$270,2,FALSE)</f>
        <v>#N/A</v>
      </c>
    </row>
    <row r="1241" spans="1:61">
      <c r="A1241">
        <v>1240</v>
      </c>
      <c r="B1241">
        <v>1002573847</v>
      </c>
      <c r="C1241">
        <v>3</v>
      </c>
      <c r="D1241" t="s">
        <v>49</v>
      </c>
      <c r="E1241">
        <v>4</v>
      </c>
      <c r="F1241" t="s">
        <v>245</v>
      </c>
      <c r="G1241" t="s">
        <v>246</v>
      </c>
      <c r="H1241" t="s">
        <v>2025</v>
      </c>
      <c r="I1241" t="s">
        <v>212</v>
      </c>
      <c r="J1241" t="s">
        <v>213</v>
      </c>
      <c r="K1241" t="s">
        <v>149</v>
      </c>
      <c r="M1241" t="s">
        <v>76</v>
      </c>
      <c r="N1241" t="s">
        <v>581</v>
      </c>
      <c r="O1241" s="57">
        <v>46272.349178240744</v>
      </c>
      <c r="P1241" s="57">
        <v>46273.648055555554</v>
      </c>
      <c r="Q1241">
        <v>69384955</v>
      </c>
      <c r="S1241">
        <v>141420144957</v>
      </c>
      <c r="T1241" t="s">
        <v>4154</v>
      </c>
      <c r="U1241" t="s">
        <v>4155</v>
      </c>
      <c r="V1241" t="s">
        <v>4156</v>
      </c>
      <c r="Z1241">
        <v>110.38139879139899</v>
      </c>
      <c r="AA1241">
        <v>-6.9918126607813704</v>
      </c>
      <c r="AB1241" t="s">
        <v>4157</v>
      </c>
      <c r="AC1241" t="s">
        <v>284</v>
      </c>
      <c r="AL1241" t="s">
        <v>217</v>
      </c>
      <c r="AM1241" t="s">
        <v>4158</v>
      </c>
      <c r="AN1241" t="s">
        <v>6</v>
      </c>
      <c r="AO1241" s="57">
        <v>46212.350775462961</v>
      </c>
      <c r="AP1241" s="57">
        <v>46273.625</v>
      </c>
      <c r="AR1241" t="s">
        <v>218</v>
      </c>
      <c r="AS1241" t="s">
        <v>1958</v>
      </c>
      <c r="AT1241" t="s">
        <v>230</v>
      </c>
      <c r="AU1241">
        <v>20260908</v>
      </c>
      <c r="AV1241" t="s">
        <v>221</v>
      </c>
      <c r="AW1241" t="s">
        <v>545</v>
      </c>
      <c r="AX1241" t="s">
        <v>222</v>
      </c>
      <c r="BA1241" s="57">
        <v>46273.625</v>
      </c>
      <c r="BB1241" t="s">
        <v>4158</v>
      </c>
      <c r="BC1241">
        <v>2026</v>
      </c>
      <c r="BD1241">
        <v>9</v>
      </c>
      <c r="BE1241">
        <v>8</v>
      </c>
      <c r="BF1241" s="6">
        <f t="shared" si="57"/>
        <v>46273</v>
      </c>
      <c r="BG1241">
        <f t="shared" si="58"/>
        <v>-0.625</v>
      </c>
      <c r="BH1241" t="str">
        <f t="shared" si="59"/>
        <v>COMPLY</v>
      </c>
      <c r="BI1241" t="e">
        <f>VLOOKUP(H1241,Sheet2!$A$1:$B$270,2,FALSE)</f>
        <v>#N/A</v>
      </c>
    </row>
    <row r="1242" spans="1:61">
      <c r="A1242">
        <v>1241</v>
      </c>
      <c r="B1242">
        <v>1002575117</v>
      </c>
      <c r="C1242">
        <v>3</v>
      </c>
      <c r="D1242" t="s">
        <v>49</v>
      </c>
      <c r="E1242">
        <v>4</v>
      </c>
      <c r="F1242" t="s">
        <v>245</v>
      </c>
      <c r="G1242" t="s">
        <v>246</v>
      </c>
      <c r="H1242" t="s">
        <v>2025</v>
      </c>
      <c r="I1242" t="s">
        <v>212</v>
      </c>
      <c r="J1242" t="s">
        <v>213</v>
      </c>
      <c r="K1242" t="s">
        <v>149</v>
      </c>
      <c r="L1242" t="s">
        <v>214</v>
      </c>
      <c r="M1242" t="s">
        <v>76</v>
      </c>
      <c r="N1242" t="s">
        <v>215</v>
      </c>
      <c r="O1242" s="57">
        <v>46272.585370370369</v>
      </c>
      <c r="P1242" s="57">
        <v>46274.528402777774</v>
      </c>
      <c r="Q1242">
        <v>69385336</v>
      </c>
      <c r="S1242">
        <v>141420160189</v>
      </c>
      <c r="T1242" t="s">
        <v>5358</v>
      </c>
      <c r="U1242" t="s">
        <v>5359</v>
      </c>
      <c r="V1242" t="s">
        <v>5360</v>
      </c>
      <c r="Z1242">
        <v>110.4005542</v>
      </c>
      <c r="AA1242">
        <v>-6.9740394999999999</v>
      </c>
      <c r="AB1242" t="s">
        <v>5361</v>
      </c>
      <c r="AC1242" t="s">
        <v>236</v>
      </c>
      <c r="AL1242" t="s">
        <v>217</v>
      </c>
      <c r="AM1242" t="s">
        <v>5362</v>
      </c>
      <c r="AN1242" t="s">
        <v>6</v>
      </c>
      <c r="AO1242" s="57">
        <v>46212.590370370373</v>
      </c>
      <c r="AP1242" s="57">
        <v>46273.541666666664</v>
      </c>
      <c r="AR1242" t="s">
        <v>218</v>
      </c>
      <c r="AS1242" t="s">
        <v>1958</v>
      </c>
      <c r="AT1242" t="s">
        <v>230</v>
      </c>
      <c r="AU1242">
        <v>20260909</v>
      </c>
      <c r="AV1242" t="s">
        <v>221</v>
      </c>
      <c r="AW1242" t="s">
        <v>882</v>
      </c>
      <c r="AX1242" t="s">
        <v>222</v>
      </c>
      <c r="BA1242" s="57">
        <v>46273.541666666664</v>
      </c>
      <c r="BB1242" t="s">
        <v>5362</v>
      </c>
      <c r="BC1242">
        <v>2026</v>
      </c>
      <c r="BD1242">
        <v>9</v>
      </c>
      <c r="BE1242">
        <v>9</v>
      </c>
      <c r="BF1242" s="6">
        <f t="shared" si="57"/>
        <v>46274</v>
      </c>
      <c r="BG1242">
        <f t="shared" si="58"/>
        <v>0.45833333333575865</v>
      </c>
      <c r="BH1242" t="str">
        <f t="shared" si="59"/>
        <v>COMPLY</v>
      </c>
      <c r="BI1242" t="e">
        <f>VLOOKUP(H1242,Sheet2!$A$1:$B$270,2,FALSE)</f>
        <v>#N/A</v>
      </c>
    </row>
    <row r="1243" spans="1:61">
      <c r="A1243">
        <v>1242</v>
      </c>
      <c r="B1243">
        <v>1002580118</v>
      </c>
      <c r="C1243">
        <v>3</v>
      </c>
      <c r="D1243" t="s">
        <v>49</v>
      </c>
      <c r="E1243">
        <v>4</v>
      </c>
      <c r="F1243" t="s">
        <v>245</v>
      </c>
      <c r="G1243" t="s">
        <v>246</v>
      </c>
      <c r="H1243" t="s">
        <v>2025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46275.422881944447</v>
      </c>
      <c r="P1243" s="57">
        <v>46275.724039351851</v>
      </c>
      <c r="Q1243">
        <v>69387401</v>
      </c>
      <c r="S1243">
        <v>141420160214</v>
      </c>
      <c r="T1243" t="s">
        <v>6957</v>
      </c>
      <c r="U1243" t="s">
        <v>6958</v>
      </c>
      <c r="V1243" t="s">
        <v>6959</v>
      </c>
      <c r="Z1243">
        <v>110.3596694</v>
      </c>
      <c r="AA1243">
        <v>-7.0033762999999896</v>
      </c>
      <c r="AB1243" t="s">
        <v>6960</v>
      </c>
      <c r="AC1243" t="s">
        <v>236</v>
      </c>
      <c r="AL1243" t="s">
        <v>217</v>
      </c>
      <c r="AM1243" t="s">
        <v>6774</v>
      </c>
      <c r="AN1243" t="s">
        <v>6</v>
      </c>
      <c r="AO1243" s="57">
        <v>46304.42355324074</v>
      </c>
      <c r="AP1243" s="57">
        <v>46276.333333333336</v>
      </c>
      <c r="AR1243" t="s">
        <v>218</v>
      </c>
      <c r="AS1243" t="s">
        <v>1958</v>
      </c>
      <c r="AT1243" t="s">
        <v>230</v>
      </c>
      <c r="AU1243">
        <v>20260910</v>
      </c>
      <c r="AV1243" t="s">
        <v>221</v>
      </c>
      <c r="AW1243" t="s">
        <v>885</v>
      </c>
      <c r="AX1243" t="s">
        <v>222</v>
      </c>
      <c r="BA1243" s="57">
        <v>46276.333333333336</v>
      </c>
      <c r="BB1243" t="s">
        <v>6774</v>
      </c>
      <c r="BC1243">
        <v>2026</v>
      </c>
      <c r="BD1243">
        <v>9</v>
      </c>
      <c r="BE1243">
        <v>10</v>
      </c>
      <c r="BF1243" s="6">
        <f t="shared" si="57"/>
        <v>46275</v>
      </c>
      <c r="BG1243">
        <f t="shared" si="58"/>
        <v>-1.3333333333357587</v>
      </c>
      <c r="BH1243" t="str">
        <f t="shared" si="59"/>
        <v>COMPLY</v>
      </c>
      <c r="BI1243" t="e">
        <f>VLOOKUP(H1243,Sheet2!$A$1:$B$270,2,FALSE)</f>
        <v>#N/A</v>
      </c>
    </row>
    <row r="1244" spans="1:61">
      <c r="A1244">
        <v>1243</v>
      </c>
      <c r="B1244">
        <v>1002582225</v>
      </c>
      <c r="C1244">
        <v>3</v>
      </c>
      <c r="D1244" t="s">
        <v>49</v>
      </c>
      <c r="E1244">
        <v>4</v>
      </c>
      <c r="F1244" t="s">
        <v>245</v>
      </c>
      <c r="G1244" t="s">
        <v>246</v>
      </c>
      <c r="H1244" t="s">
        <v>2025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46276.443703703706</v>
      </c>
      <c r="P1244" s="57">
        <v>46276.723252314812</v>
      </c>
      <c r="Q1244">
        <v>69388215</v>
      </c>
      <c r="S1244">
        <v>141420160223</v>
      </c>
      <c r="T1244" t="s">
        <v>8913</v>
      </c>
      <c r="U1244" t="s">
        <v>8914</v>
      </c>
      <c r="V1244" t="s">
        <v>8915</v>
      </c>
      <c r="Z1244">
        <v>110.397458</v>
      </c>
      <c r="AA1244">
        <v>-6.9589879999999997</v>
      </c>
      <c r="AB1244" t="s">
        <v>8916</v>
      </c>
      <c r="AC1244" t="s">
        <v>236</v>
      </c>
      <c r="AL1244" t="s">
        <v>217</v>
      </c>
      <c r="AM1244" t="s">
        <v>8917</v>
      </c>
      <c r="AN1244" t="s">
        <v>6</v>
      </c>
      <c r="AO1244" s="57">
        <v>46335.444421296299</v>
      </c>
      <c r="AP1244" s="57">
        <v>46277.333333333336</v>
      </c>
      <c r="AR1244" t="s">
        <v>218</v>
      </c>
      <c r="AS1244" t="s">
        <v>1958</v>
      </c>
      <c r="AT1244" t="s">
        <v>230</v>
      </c>
      <c r="AU1244">
        <v>20260911</v>
      </c>
      <c r="AV1244" t="s">
        <v>221</v>
      </c>
      <c r="AW1244" t="s">
        <v>237</v>
      </c>
      <c r="AX1244" t="s">
        <v>222</v>
      </c>
      <c r="BA1244" s="57">
        <v>46277.333333333336</v>
      </c>
      <c r="BB1244" t="s">
        <v>8917</v>
      </c>
      <c r="BC1244">
        <v>2026</v>
      </c>
      <c r="BD1244">
        <v>9</v>
      </c>
      <c r="BE1244">
        <v>11</v>
      </c>
      <c r="BF1244" s="6">
        <f t="shared" si="57"/>
        <v>46276</v>
      </c>
      <c r="BG1244">
        <f t="shared" si="58"/>
        <v>-1.3333333333357587</v>
      </c>
      <c r="BH1244" t="str">
        <f t="shared" si="59"/>
        <v>COMPLY</v>
      </c>
      <c r="BI1244" t="e">
        <f>VLOOKUP(H1244,Sheet2!$A$1:$B$270,2,FALSE)</f>
        <v>#N/A</v>
      </c>
    </row>
    <row r="1245" spans="1:61">
      <c r="A1245">
        <v>1244</v>
      </c>
      <c r="B1245">
        <v>1002583624</v>
      </c>
      <c r="C1245">
        <v>3</v>
      </c>
      <c r="D1245" t="s">
        <v>49</v>
      </c>
      <c r="E1245">
        <v>4</v>
      </c>
      <c r="F1245" t="s">
        <v>245</v>
      </c>
      <c r="G1245" t="s">
        <v>246</v>
      </c>
      <c r="H1245" t="s">
        <v>2025</v>
      </c>
      <c r="I1245" t="s">
        <v>212</v>
      </c>
      <c r="J1245" t="s">
        <v>213</v>
      </c>
      <c r="K1245" t="s">
        <v>149</v>
      </c>
      <c r="L1245" t="s">
        <v>1748</v>
      </c>
      <c r="M1245" t="s">
        <v>76</v>
      </c>
      <c r="N1245" t="s">
        <v>215</v>
      </c>
      <c r="O1245" s="57">
        <v>46276.76662037037</v>
      </c>
      <c r="P1245" s="57">
        <v>46278.546793981484</v>
      </c>
      <c r="Q1245">
        <v>69388745</v>
      </c>
      <c r="R1245">
        <v>2435320133</v>
      </c>
      <c r="S1245">
        <v>141420160231</v>
      </c>
      <c r="T1245" t="s">
        <v>8918</v>
      </c>
      <c r="U1245" t="s">
        <v>8919</v>
      </c>
      <c r="V1245" t="s">
        <v>8920</v>
      </c>
      <c r="Z1245">
        <v>110.38684670000001</v>
      </c>
      <c r="AA1245">
        <v>-6.9922146999999999</v>
      </c>
      <c r="AB1245" t="s">
        <v>8921</v>
      </c>
      <c r="AC1245" t="s">
        <v>236</v>
      </c>
      <c r="AL1245" t="s">
        <v>217</v>
      </c>
      <c r="AM1245" t="s">
        <v>8922</v>
      </c>
      <c r="AN1245" t="s">
        <v>6</v>
      </c>
      <c r="AO1245" s="57">
        <v>46335.767812500002</v>
      </c>
      <c r="AP1245" s="57">
        <v>46277.625</v>
      </c>
      <c r="AR1245" t="s">
        <v>218</v>
      </c>
      <c r="AS1245" t="s">
        <v>1958</v>
      </c>
      <c r="AT1245" t="s">
        <v>230</v>
      </c>
      <c r="AU1245">
        <v>20260913</v>
      </c>
      <c r="AV1245" t="s">
        <v>221</v>
      </c>
      <c r="AW1245" t="s">
        <v>8453</v>
      </c>
      <c r="AX1245" t="s">
        <v>222</v>
      </c>
      <c r="BA1245" s="57">
        <v>46277.625</v>
      </c>
      <c r="BB1245" t="s">
        <v>8922</v>
      </c>
      <c r="BC1245">
        <v>2026</v>
      </c>
      <c r="BD1245">
        <v>9</v>
      </c>
      <c r="BE1245">
        <v>13</v>
      </c>
      <c r="BF1245" s="6">
        <f t="shared" si="57"/>
        <v>46278</v>
      </c>
      <c r="BG1245">
        <f t="shared" si="58"/>
        <v>0.375</v>
      </c>
      <c r="BH1245" t="str">
        <f t="shared" si="59"/>
        <v>COMPLY</v>
      </c>
      <c r="BI1245" t="e">
        <f>VLOOKUP(H1245,Sheet2!$A$1:$B$270,2,FALSE)</f>
        <v>#N/A</v>
      </c>
    </row>
    <row r="1246" spans="1:61">
      <c r="A1246">
        <v>1245</v>
      </c>
      <c r="B1246">
        <v>1002586215</v>
      </c>
      <c r="C1246">
        <v>3</v>
      </c>
      <c r="D1246" t="s">
        <v>49</v>
      </c>
      <c r="E1246">
        <v>4</v>
      </c>
      <c r="F1246" t="s">
        <v>245</v>
      </c>
      <c r="G1246" t="s">
        <v>246</v>
      </c>
      <c r="H1246" t="s">
        <v>2025</v>
      </c>
      <c r="I1246" t="s">
        <v>212</v>
      </c>
      <c r="J1246" t="s">
        <v>213</v>
      </c>
      <c r="K1246" t="s">
        <v>149</v>
      </c>
      <c r="M1246" t="s">
        <v>76</v>
      </c>
      <c r="N1246" t="s">
        <v>215</v>
      </c>
      <c r="O1246" s="57">
        <v>46279.500902777778</v>
      </c>
      <c r="P1246" s="57">
        <v>46279.689814814818</v>
      </c>
      <c r="Q1246">
        <v>69375170</v>
      </c>
      <c r="S1246">
        <v>141420160246</v>
      </c>
      <c r="T1246" t="s">
        <v>8923</v>
      </c>
      <c r="U1246" t="s">
        <v>8924</v>
      </c>
      <c r="V1246" t="s">
        <v>8925</v>
      </c>
      <c r="Z1246">
        <v>110.34223299999999</v>
      </c>
      <c r="AA1246">
        <v>-7.0025839999999997</v>
      </c>
      <c r="AB1246" t="s">
        <v>8926</v>
      </c>
      <c r="AC1246" t="s">
        <v>225</v>
      </c>
      <c r="AL1246" t="s">
        <v>217</v>
      </c>
      <c r="AM1246" t="s">
        <v>8927</v>
      </c>
      <c r="AN1246" t="s">
        <v>6</v>
      </c>
      <c r="AO1246" t="s">
        <v>8855</v>
      </c>
      <c r="AR1246" t="s">
        <v>218</v>
      </c>
      <c r="AS1246" t="s">
        <v>1958</v>
      </c>
      <c r="AT1246" t="s">
        <v>230</v>
      </c>
      <c r="AU1246">
        <v>20260914</v>
      </c>
      <c r="AV1246" t="s">
        <v>221</v>
      </c>
      <c r="AW1246" t="s">
        <v>4115</v>
      </c>
      <c r="AX1246" t="s">
        <v>222</v>
      </c>
      <c r="BA1246" s="57">
        <v>46279.291666666664</v>
      </c>
      <c r="BB1246" t="s">
        <v>8927</v>
      </c>
      <c r="BC1246">
        <v>2026</v>
      </c>
      <c r="BD1246">
        <v>9</v>
      </c>
      <c r="BE1246">
        <v>14</v>
      </c>
      <c r="BF1246" s="6">
        <f t="shared" si="57"/>
        <v>46279</v>
      </c>
      <c r="BG1246">
        <f t="shared" si="58"/>
        <v>-0.29166666666424135</v>
      </c>
      <c r="BH1246" t="str">
        <f t="shared" si="59"/>
        <v>COMPLY</v>
      </c>
      <c r="BI1246" t="e">
        <f>VLOOKUP(H1246,Sheet2!$A$1:$B$270,2,FALSE)</f>
        <v>#N/A</v>
      </c>
    </row>
    <row r="1247" spans="1:61">
      <c r="A1247">
        <v>1246</v>
      </c>
      <c r="B1247">
        <v>1002587927</v>
      </c>
      <c r="C1247">
        <v>3</v>
      </c>
      <c r="D1247" t="s">
        <v>49</v>
      </c>
      <c r="E1247">
        <v>4</v>
      </c>
      <c r="F1247" t="s">
        <v>245</v>
      </c>
      <c r="G1247" t="s">
        <v>246</v>
      </c>
      <c r="H1247" t="s">
        <v>2025</v>
      </c>
      <c r="I1247" t="s">
        <v>212</v>
      </c>
      <c r="J1247" t="s">
        <v>213</v>
      </c>
      <c r="K1247" t="s">
        <v>149</v>
      </c>
      <c r="M1247" t="s">
        <v>76</v>
      </c>
      <c r="N1247" t="s">
        <v>215</v>
      </c>
      <c r="O1247" s="57">
        <v>46280.373206018521</v>
      </c>
      <c r="P1247" s="57">
        <v>46281.337546296294</v>
      </c>
      <c r="Q1247">
        <v>69390302</v>
      </c>
      <c r="S1247">
        <v>141420160255</v>
      </c>
      <c r="T1247" t="s">
        <v>8928</v>
      </c>
      <c r="U1247" t="s">
        <v>8929</v>
      </c>
      <c r="V1247" t="s">
        <v>8930</v>
      </c>
      <c r="Z1247">
        <v>110.3529075</v>
      </c>
      <c r="AA1247">
        <v>-7.0115335999999999</v>
      </c>
      <c r="AB1247" t="s">
        <v>5699</v>
      </c>
      <c r="AC1247" t="s">
        <v>225</v>
      </c>
      <c r="AL1247" t="s">
        <v>217</v>
      </c>
      <c r="AM1247" t="s">
        <v>8931</v>
      </c>
      <c r="AN1247" t="s">
        <v>6</v>
      </c>
      <c r="AO1247" t="s">
        <v>8932</v>
      </c>
      <c r="AP1247" s="57">
        <v>46281.333333333336</v>
      </c>
      <c r="AR1247" t="s">
        <v>218</v>
      </c>
      <c r="AS1247" t="s">
        <v>1958</v>
      </c>
      <c r="AT1247" t="s">
        <v>230</v>
      </c>
      <c r="AU1247">
        <v>20260916</v>
      </c>
      <c r="AV1247" t="s">
        <v>221</v>
      </c>
      <c r="AW1247" t="s">
        <v>544</v>
      </c>
      <c r="AX1247" t="s">
        <v>222</v>
      </c>
      <c r="BA1247" s="57">
        <v>46281.333333333336</v>
      </c>
      <c r="BB1247" t="s">
        <v>8931</v>
      </c>
      <c r="BC1247">
        <v>2026</v>
      </c>
      <c r="BD1247">
        <v>9</v>
      </c>
      <c r="BE1247">
        <v>16</v>
      </c>
      <c r="BF1247" s="6">
        <f t="shared" si="57"/>
        <v>46281</v>
      </c>
      <c r="BG1247">
        <f t="shared" si="58"/>
        <v>-0.33333333333575865</v>
      </c>
      <c r="BH1247" t="str">
        <f t="shared" si="59"/>
        <v>COMPLY</v>
      </c>
      <c r="BI1247" t="e">
        <f>VLOOKUP(H1247,Sheet2!$A$1:$B$270,2,FALSE)</f>
        <v>#N/A</v>
      </c>
    </row>
    <row r="1248" spans="1:61">
      <c r="A1248">
        <v>1247</v>
      </c>
      <c r="B1248">
        <v>1002580513</v>
      </c>
      <c r="C1248">
        <v>3</v>
      </c>
      <c r="D1248" t="s">
        <v>49</v>
      </c>
      <c r="E1248">
        <v>4</v>
      </c>
      <c r="F1248" t="s">
        <v>245</v>
      </c>
      <c r="G1248" t="s">
        <v>246</v>
      </c>
      <c r="H1248" t="s">
        <v>2025</v>
      </c>
      <c r="I1248" t="s">
        <v>212</v>
      </c>
      <c r="J1248" t="s">
        <v>213</v>
      </c>
      <c r="K1248" t="s">
        <v>149</v>
      </c>
      <c r="M1248" t="s">
        <v>224</v>
      </c>
      <c r="N1248" t="s">
        <v>581</v>
      </c>
      <c r="O1248" s="57">
        <v>46275.492858796293</v>
      </c>
      <c r="P1248" s="57">
        <v>46277.480266203704</v>
      </c>
      <c r="Q1248">
        <v>69387576</v>
      </c>
      <c r="S1248">
        <v>141420160216</v>
      </c>
      <c r="T1248" t="s">
        <v>6745</v>
      </c>
      <c r="U1248" t="s">
        <v>6746</v>
      </c>
      <c r="V1248" t="s">
        <v>8933</v>
      </c>
      <c r="Z1248">
        <v>110.32790420000001</v>
      </c>
      <c r="AA1248">
        <v>-7.0431917999999998</v>
      </c>
      <c r="AB1248" t="s">
        <v>6747</v>
      </c>
      <c r="AC1248" t="s">
        <v>587</v>
      </c>
      <c r="AL1248" t="s">
        <v>217</v>
      </c>
      <c r="AM1248" t="s">
        <v>8934</v>
      </c>
      <c r="AN1248" t="s">
        <v>6</v>
      </c>
      <c r="AO1248" s="57">
        <v>46304.49658564815</v>
      </c>
      <c r="AP1248" s="57">
        <v>46277.458333333336</v>
      </c>
      <c r="AR1248" t="s">
        <v>18</v>
      </c>
      <c r="AS1248" t="s">
        <v>1958</v>
      </c>
      <c r="AT1248" t="s">
        <v>230</v>
      </c>
      <c r="AV1248" t="s">
        <v>226</v>
      </c>
      <c r="AW1248" t="s">
        <v>545</v>
      </c>
      <c r="AX1248" t="s">
        <v>222</v>
      </c>
      <c r="BA1248" s="57">
        <v>46277.458333333336</v>
      </c>
      <c r="BB1248" t="s">
        <v>8934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:61">
      <c r="A1249">
        <v>1248</v>
      </c>
      <c r="B1249">
        <v>1002587445</v>
      </c>
      <c r="C1249">
        <v>3</v>
      </c>
      <c r="D1249" t="s">
        <v>49</v>
      </c>
      <c r="E1249">
        <v>4</v>
      </c>
      <c r="F1249" t="s">
        <v>245</v>
      </c>
      <c r="G1249" t="s">
        <v>246</v>
      </c>
      <c r="H1249" t="s">
        <v>2025</v>
      </c>
      <c r="I1249" t="s">
        <v>212</v>
      </c>
      <c r="J1249" t="s">
        <v>213</v>
      </c>
      <c r="K1249" t="s">
        <v>149</v>
      </c>
      <c r="M1249" t="s">
        <v>224</v>
      </c>
      <c r="N1249" t="s">
        <v>215</v>
      </c>
      <c r="O1249" s="57">
        <v>46279.7031712963</v>
      </c>
      <c r="P1249" s="57">
        <v>46281.477268518516</v>
      </c>
      <c r="Q1249">
        <v>69390160</v>
      </c>
      <c r="S1249">
        <v>141420160252</v>
      </c>
      <c r="T1249" t="s">
        <v>8935</v>
      </c>
      <c r="U1249" t="s">
        <v>8936</v>
      </c>
      <c r="V1249" t="s">
        <v>8937</v>
      </c>
      <c r="Z1249">
        <v>110.3283137</v>
      </c>
      <c r="AA1249">
        <v>-7.0455009000000004</v>
      </c>
      <c r="AB1249" t="s">
        <v>8938</v>
      </c>
      <c r="AC1249" t="s">
        <v>225</v>
      </c>
      <c r="AL1249" t="s">
        <v>217</v>
      </c>
      <c r="AM1249" t="s">
        <v>8939</v>
      </c>
      <c r="AN1249" t="s">
        <v>6</v>
      </c>
      <c r="AO1249" t="s">
        <v>8723</v>
      </c>
      <c r="AP1249" s="57">
        <v>46281.458333333336</v>
      </c>
      <c r="AR1249" t="s">
        <v>18</v>
      </c>
      <c r="AS1249" t="s">
        <v>1958</v>
      </c>
      <c r="AT1249" t="s">
        <v>230</v>
      </c>
      <c r="AV1249" t="s">
        <v>226</v>
      </c>
      <c r="AW1249" t="s">
        <v>545</v>
      </c>
      <c r="AX1249" t="s">
        <v>222</v>
      </c>
      <c r="BA1249" s="57">
        <v>46281.458333333336</v>
      </c>
      <c r="BB1249" t="s">
        <v>8939</v>
      </c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:61">
      <c r="A1250">
        <v>1249</v>
      </c>
      <c r="B1250">
        <v>1002584769</v>
      </c>
      <c r="C1250">
        <v>3</v>
      </c>
      <c r="D1250" t="s">
        <v>49</v>
      </c>
      <c r="E1250">
        <v>4</v>
      </c>
      <c r="F1250" t="s">
        <v>245</v>
      </c>
      <c r="G1250" t="s">
        <v>246</v>
      </c>
      <c r="H1250" t="s">
        <v>2025</v>
      </c>
      <c r="I1250" t="s">
        <v>212</v>
      </c>
      <c r="J1250" t="s">
        <v>213</v>
      </c>
      <c r="K1250" t="s">
        <v>149</v>
      </c>
      <c r="M1250" t="s">
        <v>239</v>
      </c>
      <c r="N1250" t="s">
        <v>215</v>
      </c>
      <c r="O1250" s="57">
        <v>46278.490682870368</v>
      </c>
      <c r="P1250" s="57">
        <v>46280.738958333335</v>
      </c>
      <c r="Q1250">
        <v>69389280</v>
      </c>
      <c r="R1250">
        <v>2435321328</v>
      </c>
      <c r="S1250">
        <v>141420160240</v>
      </c>
      <c r="T1250" t="s">
        <v>8940</v>
      </c>
      <c r="U1250" t="s">
        <v>8941</v>
      </c>
      <c r="V1250" t="s">
        <v>8942</v>
      </c>
      <c r="Z1250">
        <v>110.3415983</v>
      </c>
      <c r="AA1250">
        <v>-7.0080527000000004</v>
      </c>
      <c r="AB1250" t="s">
        <v>8943</v>
      </c>
      <c r="AC1250" t="s">
        <v>284</v>
      </c>
      <c r="AL1250" t="s">
        <v>217</v>
      </c>
      <c r="AM1250" t="s">
        <v>7911</v>
      </c>
      <c r="AN1250" t="s">
        <v>6</v>
      </c>
      <c r="AO1250" t="s">
        <v>8944</v>
      </c>
      <c r="AP1250" s="57">
        <v>46281.625</v>
      </c>
      <c r="AR1250" t="s">
        <v>240</v>
      </c>
      <c r="AS1250" t="s">
        <v>1958</v>
      </c>
      <c r="AT1250" t="s">
        <v>230</v>
      </c>
      <c r="AV1250" t="s">
        <v>239</v>
      </c>
      <c r="AW1250" t="s">
        <v>585</v>
      </c>
      <c r="AX1250" t="s">
        <v>222</v>
      </c>
      <c r="BA1250" s="57">
        <v>46281.625</v>
      </c>
      <c r="BB1250" t="s">
        <v>7911</v>
      </c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:61">
      <c r="A1251">
        <v>1250</v>
      </c>
      <c r="B1251">
        <v>1002569510</v>
      </c>
      <c r="C1251">
        <v>3</v>
      </c>
      <c r="D1251" t="s">
        <v>49</v>
      </c>
      <c r="E1251">
        <v>4</v>
      </c>
      <c r="F1251" t="s">
        <v>245</v>
      </c>
      <c r="G1251" t="s">
        <v>246</v>
      </c>
      <c r="H1251" t="s">
        <v>2583</v>
      </c>
      <c r="I1251" t="s">
        <v>212</v>
      </c>
      <c r="J1251" t="s">
        <v>213</v>
      </c>
      <c r="K1251" t="s">
        <v>149</v>
      </c>
      <c r="M1251" t="s">
        <v>76</v>
      </c>
      <c r="N1251" t="s">
        <v>215</v>
      </c>
      <c r="O1251" s="57">
        <v>46268.49695601852</v>
      </c>
      <c r="P1251" s="57">
        <v>46268.708680555559</v>
      </c>
      <c r="Q1251">
        <v>69365498</v>
      </c>
      <c r="S1251">
        <v>141423136806</v>
      </c>
      <c r="T1251" t="s">
        <v>2832</v>
      </c>
      <c r="U1251" t="s">
        <v>2833</v>
      </c>
      <c r="V1251" t="s">
        <v>2834</v>
      </c>
      <c r="Z1251">
        <v>110.437453</v>
      </c>
      <c r="AA1251">
        <v>-7.0665490000000002</v>
      </c>
      <c r="AB1251" t="s">
        <v>2835</v>
      </c>
      <c r="AC1251" t="s">
        <v>216</v>
      </c>
      <c r="AL1251" t="s">
        <v>217</v>
      </c>
      <c r="AM1251" t="s">
        <v>2836</v>
      </c>
      <c r="AN1251" t="s">
        <v>6</v>
      </c>
      <c r="AO1251" s="57">
        <v>46090.506990740738</v>
      </c>
      <c r="AR1251" t="s">
        <v>218</v>
      </c>
      <c r="AS1251" t="s">
        <v>219</v>
      </c>
      <c r="AT1251" t="s">
        <v>230</v>
      </c>
      <c r="AU1251">
        <v>20260903</v>
      </c>
      <c r="AV1251" t="s">
        <v>221</v>
      </c>
      <c r="AW1251" t="s">
        <v>545</v>
      </c>
      <c r="AX1251" t="s">
        <v>222</v>
      </c>
      <c r="BA1251" s="57">
        <v>46268.291666666664</v>
      </c>
      <c r="BB1251" t="s">
        <v>2836</v>
      </c>
      <c r="BC1251">
        <v>2026</v>
      </c>
      <c r="BD1251">
        <v>9</v>
      </c>
      <c r="BE1251">
        <v>3</v>
      </c>
      <c r="BF1251" s="6">
        <f t="shared" si="57"/>
        <v>46268</v>
      </c>
      <c r="BG1251">
        <f t="shared" si="58"/>
        <v>-0.29166666666424135</v>
      </c>
      <c r="BH1251" t="str">
        <f t="shared" si="59"/>
        <v>COMPLY</v>
      </c>
      <c r="BI1251" t="e">
        <f>VLOOKUP(H1251,Sheet2!$A$1:$B$270,2,FALSE)</f>
        <v>#N/A</v>
      </c>
    </row>
    <row r="1252" spans="1:61">
      <c r="A1252">
        <v>1251</v>
      </c>
      <c r="B1252">
        <v>1002575284</v>
      </c>
      <c r="C1252">
        <v>3</v>
      </c>
      <c r="D1252" t="s">
        <v>49</v>
      </c>
      <c r="E1252">
        <v>4</v>
      </c>
      <c r="F1252" t="s">
        <v>245</v>
      </c>
      <c r="G1252" t="s">
        <v>246</v>
      </c>
      <c r="H1252" t="s">
        <v>2583</v>
      </c>
      <c r="I1252" t="s">
        <v>212</v>
      </c>
      <c r="J1252" t="s">
        <v>213</v>
      </c>
      <c r="K1252" t="s">
        <v>149</v>
      </c>
      <c r="M1252" t="s">
        <v>76</v>
      </c>
      <c r="N1252" t="s">
        <v>215</v>
      </c>
      <c r="O1252" s="57">
        <v>46272.617118055554</v>
      </c>
      <c r="P1252" s="57">
        <v>46273.368263888886</v>
      </c>
      <c r="Q1252">
        <v>69384409</v>
      </c>
      <c r="S1252">
        <v>141423136836</v>
      </c>
      <c r="T1252" t="s">
        <v>4062</v>
      </c>
      <c r="U1252" t="s">
        <v>4063</v>
      </c>
      <c r="V1252" t="s">
        <v>4064</v>
      </c>
      <c r="Z1252">
        <v>110.421251</v>
      </c>
      <c r="AA1252">
        <v>-7.0475849999999998</v>
      </c>
      <c r="AB1252" t="s">
        <v>4065</v>
      </c>
      <c r="AC1252" t="s">
        <v>216</v>
      </c>
      <c r="AL1252" t="s">
        <v>217</v>
      </c>
      <c r="AM1252" t="s">
        <v>4066</v>
      </c>
      <c r="AN1252" t="s">
        <v>6</v>
      </c>
      <c r="AO1252" s="57">
        <v>46212.621689814812</v>
      </c>
      <c r="AR1252" t="s">
        <v>218</v>
      </c>
      <c r="AS1252" t="s">
        <v>219</v>
      </c>
      <c r="AT1252" t="s">
        <v>230</v>
      </c>
      <c r="AU1252">
        <v>20260908</v>
      </c>
      <c r="AV1252" t="s">
        <v>221</v>
      </c>
      <c r="AW1252" t="s">
        <v>545</v>
      </c>
      <c r="AX1252" t="s">
        <v>222</v>
      </c>
      <c r="BA1252" s="57">
        <v>46272.291666666664</v>
      </c>
      <c r="BB1252" t="s">
        <v>4066</v>
      </c>
      <c r="BC1252">
        <v>2026</v>
      </c>
      <c r="BD1252">
        <v>9</v>
      </c>
      <c r="BE1252">
        <v>8</v>
      </c>
      <c r="BF1252" s="6">
        <f t="shared" si="57"/>
        <v>46273</v>
      </c>
      <c r="BG1252">
        <f t="shared" si="58"/>
        <v>0.70833333333575865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1002578339</v>
      </c>
      <c r="C1253">
        <v>3</v>
      </c>
      <c r="D1253" t="s">
        <v>49</v>
      </c>
      <c r="E1253">
        <v>4</v>
      </c>
      <c r="F1253" t="s">
        <v>245</v>
      </c>
      <c r="G1253" t="s">
        <v>246</v>
      </c>
      <c r="H1253" t="s">
        <v>2583</v>
      </c>
      <c r="I1253" t="s">
        <v>212</v>
      </c>
      <c r="J1253" t="s">
        <v>213</v>
      </c>
      <c r="K1253" t="s">
        <v>149</v>
      </c>
      <c r="M1253" t="s">
        <v>76</v>
      </c>
      <c r="N1253" t="s">
        <v>215</v>
      </c>
      <c r="O1253" s="57">
        <v>46274.452407407407</v>
      </c>
      <c r="P1253" s="57">
        <v>46276.839085648149</v>
      </c>
      <c r="Q1253">
        <v>69386679</v>
      </c>
      <c r="S1253">
        <v>141423120519</v>
      </c>
      <c r="T1253" t="s">
        <v>5739</v>
      </c>
      <c r="U1253" t="s">
        <v>5740</v>
      </c>
      <c r="V1253" t="s">
        <v>6736</v>
      </c>
      <c r="Z1253">
        <v>110.4147796</v>
      </c>
      <c r="AA1253">
        <v>-7.0592202000000004</v>
      </c>
      <c r="AB1253" t="s">
        <v>5741</v>
      </c>
      <c r="AC1253" t="s">
        <v>225</v>
      </c>
      <c r="AL1253" t="s">
        <v>217</v>
      </c>
      <c r="AM1253" t="s">
        <v>6737</v>
      </c>
      <c r="AN1253" t="s">
        <v>6</v>
      </c>
      <c r="AO1253" s="57">
        <v>46274.455104166664</v>
      </c>
      <c r="AP1253" s="57">
        <v>46276.458333333336</v>
      </c>
      <c r="AR1253" t="s">
        <v>218</v>
      </c>
      <c r="AS1253" t="s">
        <v>219</v>
      </c>
      <c r="AT1253" t="s">
        <v>230</v>
      </c>
      <c r="AU1253">
        <v>20260911</v>
      </c>
      <c r="AV1253" t="s">
        <v>221</v>
      </c>
      <c r="AW1253" t="s">
        <v>567</v>
      </c>
      <c r="AX1253" t="s">
        <v>222</v>
      </c>
      <c r="BA1253" s="57">
        <v>46276.458333333336</v>
      </c>
      <c r="BB1253" t="s">
        <v>6737</v>
      </c>
      <c r="BC1253">
        <v>2026</v>
      </c>
      <c r="BD1253">
        <v>9</v>
      </c>
      <c r="BE1253">
        <v>11</v>
      </c>
      <c r="BF1253" s="6">
        <f t="shared" si="57"/>
        <v>46276</v>
      </c>
      <c r="BG1253">
        <f t="shared" si="58"/>
        <v>-0.45833333333575865</v>
      </c>
      <c r="BH1253" t="str">
        <f t="shared" si="59"/>
        <v>COMPLY</v>
      </c>
      <c r="BI1253" t="e">
        <f>VLOOKUP(H1253,Sheet2!$A$1:$B$270,2,FALSE)</f>
        <v>#N/A</v>
      </c>
    </row>
    <row r="1254" spans="1:61">
      <c r="A1254">
        <v>1253</v>
      </c>
      <c r="B1254">
        <v>1002579025</v>
      </c>
      <c r="C1254">
        <v>3</v>
      </c>
      <c r="D1254" t="s">
        <v>49</v>
      </c>
      <c r="E1254">
        <v>4</v>
      </c>
      <c r="F1254" t="s">
        <v>245</v>
      </c>
      <c r="G1254" t="s">
        <v>246</v>
      </c>
      <c r="H1254" t="s">
        <v>2583</v>
      </c>
      <c r="I1254" t="s">
        <v>212</v>
      </c>
      <c r="J1254" t="s">
        <v>213</v>
      </c>
      <c r="K1254" t="s">
        <v>149</v>
      </c>
      <c r="L1254" t="s">
        <v>214</v>
      </c>
      <c r="M1254" t="s">
        <v>76</v>
      </c>
      <c r="N1254" t="s">
        <v>215</v>
      </c>
      <c r="O1254" s="57">
        <v>46274.606215277781</v>
      </c>
      <c r="P1254" s="57">
        <v>46275.780289351853</v>
      </c>
      <c r="Q1254">
        <v>69387008</v>
      </c>
      <c r="S1254">
        <v>141423136857</v>
      </c>
      <c r="T1254" t="s">
        <v>6093</v>
      </c>
      <c r="U1254" t="s">
        <v>6094</v>
      </c>
      <c r="V1254" t="s">
        <v>6095</v>
      </c>
      <c r="Z1254">
        <v>110.4178624</v>
      </c>
      <c r="AA1254">
        <v>-7.0492968999999999</v>
      </c>
      <c r="AB1254" t="s">
        <v>6096</v>
      </c>
      <c r="AC1254" t="s">
        <v>236</v>
      </c>
      <c r="AL1254" t="s">
        <v>217</v>
      </c>
      <c r="AM1254" t="s">
        <v>6097</v>
      </c>
      <c r="AN1254" t="s">
        <v>6</v>
      </c>
      <c r="AO1254" s="57">
        <v>46274.610983796294</v>
      </c>
      <c r="AP1254" s="57">
        <v>46275.458333333336</v>
      </c>
      <c r="AR1254" t="s">
        <v>218</v>
      </c>
      <c r="AS1254" t="s">
        <v>219</v>
      </c>
      <c r="AT1254" t="s">
        <v>230</v>
      </c>
      <c r="AU1254">
        <v>20260910</v>
      </c>
      <c r="AV1254" t="s">
        <v>221</v>
      </c>
      <c r="AW1254" t="s">
        <v>2088</v>
      </c>
      <c r="AX1254" t="s">
        <v>222</v>
      </c>
      <c r="BA1254" s="57">
        <v>46275.458333333336</v>
      </c>
      <c r="BB1254" t="s">
        <v>6097</v>
      </c>
      <c r="BC1254">
        <v>2026</v>
      </c>
      <c r="BD1254">
        <v>9</v>
      </c>
      <c r="BE1254">
        <v>10</v>
      </c>
      <c r="BF1254" s="6">
        <f t="shared" si="57"/>
        <v>46275</v>
      </c>
      <c r="BG1254">
        <f t="shared" si="58"/>
        <v>-0.45833333333575865</v>
      </c>
      <c r="BH1254" t="str">
        <f t="shared" si="59"/>
        <v>COMPLY</v>
      </c>
      <c r="BI1254" t="e">
        <f>VLOOKUP(H1254,Sheet2!$A$1:$B$270,2,FALSE)</f>
        <v>#N/A</v>
      </c>
    </row>
    <row r="1255" spans="1:61">
      <c r="A1255">
        <v>1254</v>
      </c>
      <c r="B1255">
        <v>1002585746</v>
      </c>
      <c r="C1255">
        <v>3</v>
      </c>
      <c r="D1255" t="s">
        <v>49</v>
      </c>
      <c r="E1255">
        <v>4</v>
      </c>
      <c r="F1255" t="s">
        <v>245</v>
      </c>
      <c r="G1255" t="s">
        <v>246</v>
      </c>
      <c r="H1255" t="s">
        <v>2583</v>
      </c>
      <c r="I1255" t="s">
        <v>212</v>
      </c>
      <c r="J1255" t="s">
        <v>213</v>
      </c>
      <c r="K1255" t="s">
        <v>149</v>
      </c>
      <c r="L1255" t="s">
        <v>214</v>
      </c>
      <c r="M1255" t="s">
        <v>76</v>
      </c>
      <c r="N1255" t="s">
        <v>215</v>
      </c>
      <c r="O1255" s="57">
        <v>46279.427083333336</v>
      </c>
      <c r="P1255" s="57">
        <v>46279.689479166664</v>
      </c>
      <c r="Q1255">
        <v>69389651</v>
      </c>
      <c r="S1255">
        <v>141423136670</v>
      </c>
      <c r="T1255" t="s">
        <v>8945</v>
      </c>
      <c r="U1255" t="s">
        <v>8946</v>
      </c>
      <c r="V1255" t="s">
        <v>8947</v>
      </c>
      <c r="Z1255">
        <v>110.421361103653</v>
      </c>
      <c r="AA1255">
        <v>-7.0930720487013001</v>
      </c>
      <c r="AB1255" t="s">
        <v>8948</v>
      </c>
      <c r="AC1255" t="s">
        <v>216</v>
      </c>
      <c r="AL1255" t="s">
        <v>217</v>
      </c>
      <c r="AM1255" t="s">
        <v>8949</v>
      </c>
      <c r="AN1255" t="s">
        <v>6</v>
      </c>
      <c r="AO1255" t="s">
        <v>7738</v>
      </c>
      <c r="AP1255" s="57">
        <v>46280.333333333336</v>
      </c>
      <c r="AR1255" t="s">
        <v>218</v>
      </c>
      <c r="AS1255" t="s">
        <v>219</v>
      </c>
      <c r="AT1255" t="s">
        <v>230</v>
      </c>
      <c r="AU1255">
        <v>20260914</v>
      </c>
      <c r="AV1255" t="s">
        <v>221</v>
      </c>
      <c r="AW1255" t="s">
        <v>7459</v>
      </c>
      <c r="AX1255" t="s">
        <v>222</v>
      </c>
      <c r="BA1255" s="57">
        <v>46280.333333333336</v>
      </c>
      <c r="BB1255" t="s">
        <v>8949</v>
      </c>
      <c r="BC1255">
        <v>2026</v>
      </c>
      <c r="BD1255">
        <v>9</v>
      </c>
      <c r="BE1255">
        <v>14</v>
      </c>
      <c r="BF1255" s="6">
        <f t="shared" si="57"/>
        <v>46279</v>
      </c>
      <c r="BG1255">
        <f t="shared" si="58"/>
        <v>-1.3333333333357587</v>
      </c>
      <c r="BH1255" t="str">
        <f t="shared" si="59"/>
        <v>COMPLY</v>
      </c>
      <c r="BI1255" t="e">
        <f>VLOOKUP(H1255,Sheet2!$A$1:$B$270,2,FALSE)</f>
        <v>#N/A</v>
      </c>
    </row>
    <row r="1256" spans="1:61">
      <c r="A1256">
        <v>1255</v>
      </c>
      <c r="B1256">
        <v>1002587071</v>
      </c>
      <c r="C1256">
        <v>3</v>
      </c>
      <c r="D1256" t="s">
        <v>49</v>
      </c>
      <c r="E1256">
        <v>4</v>
      </c>
      <c r="F1256" t="s">
        <v>245</v>
      </c>
      <c r="G1256" t="s">
        <v>246</v>
      </c>
      <c r="H1256" t="s">
        <v>2583</v>
      </c>
      <c r="I1256" t="s">
        <v>212</v>
      </c>
      <c r="J1256" t="s">
        <v>213</v>
      </c>
      <c r="K1256" t="s">
        <v>149</v>
      </c>
      <c r="L1256" t="s">
        <v>214</v>
      </c>
      <c r="M1256" t="s">
        <v>76</v>
      </c>
      <c r="N1256" t="s">
        <v>215</v>
      </c>
      <c r="O1256" s="57">
        <v>46279.643750000003</v>
      </c>
      <c r="P1256" s="57">
        <v>46280.613009259258</v>
      </c>
      <c r="Q1256">
        <v>69390070</v>
      </c>
      <c r="S1256">
        <v>141423136681</v>
      </c>
      <c r="T1256" t="s">
        <v>8950</v>
      </c>
      <c r="U1256" t="s">
        <v>8951</v>
      </c>
      <c r="V1256" t="s">
        <v>8952</v>
      </c>
      <c r="Z1256">
        <v>110.4459883</v>
      </c>
      <c r="AA1256">
        <v>-7.0586801000000001</v>
      </c>
      <c r="AB1256" t="s">
        <v>8953</v>
      </c>
      <c r="AC1256" t="s">
        <v>236</v>
      </c>
      <c r="AL1256" t="s">
        <v>217</v>
      </c>
      <c r="AM1256" t="s">
        <v>8068</v>
      </c>
      <c r="AN1256" t="s">
        <v>6</v>
      </c>
      <c r="AO1256" t="s">
        <v>7251</v>
      </c>
      <c r="AP1256" s="57">
        <v>46280.625</v>
      </c>
      <c r="AR1256" t="s">
        <v>218</v>
      </c>
      <c r="AS1256" t="s">
        <v>219</v>
      </c>
      <c r="AT1256" t="s">
        <v>230</v>
      </c>
      <c r="AU1256">
        <v>20260915</v>
      </c>
      <c r="AV1256" t="s">
        <v>221</v>
      </c>
      <c r="AW1256" t="s">
        <v>3708</v>
      </c>
      <c r="AX1256" t="s">
        <v>222</v>
      </c>
      <c r="BA1256" s="57">
        <v>46280.625</v>
      </c>
      <c r="BB1256" t="s">
        <v>8068</v>
      </c>
      <c r="BC1256">
        <v>2026</v>
      </c>
      <c r="BD1256">
        <v>9</v>
      </c>
      <c r="BE1256">
        <v>15</v>
      </c>
      <c r="BF1256" s="6">
        <f t="shared" si="57"/>
        <v>46280</v>
      </c>
      <c r="BG1256">
        <f t="shared" si="58"/>
        <v>-0.625</v>
      </c>
      <c r="BH1256" t="str">
        <f t="shared" si="59"/>
        <v>COMPLY</v>
      </c>
      <c r="BI1256" t="e">
        <f>VLOOKUP(H1256,Sheet2!$A$1:$B$270,2,FALSE)</f>
        <v>#N/A</v>
      </c>
    </row>
    <row r="1257" spans="1:61">
      <c r="A1257">
        <v>1256</v>
      </c>
      <c r="B1257">
        <v>1002572939</v>
      </c>
      <c r="C1257">
        <v>3</v>
      </c>
      <c r="D1257" t="s">
        <v>49</v>
      </c>
      <c r="E1257">
        <v>4</v>
      </c>
      <c r="F1257" t="s">
        <v>245</v>
      </c>
      <c r="G1257" t="s">
        <v>246</v>
      </c>
      <c r="H1257" t="s">
        <v>2583</v>
      </c>
      <c r="I1257" t="s">
        <v>212</v>
      </c>
      <c r="J1257" t="s">
        <v>213</v>
      </c>
      <c r="K1257" t="s">
        <v>149</v>
      </c>
      <c r="L1257" t="s">
        <v>214</v>
      </c>
      <c r="M1257" t="s">
        <v>2154</v>
      </c>
      <c r="N1257" t="s">
        <v>215</v>
      </c>
      <c r="O1257" s="57">
        <v>46270.477048611108</v>
      </c>
      <c r="P1257" s="57">
        <v>46272.617106481484</v>
      </c>
      <c r="Q1257">
        <v>69384409</v>
      </c>
      <c r="S1257">
        <v>141423136593</v>
      </c>
      <c r="T1257" t="s">
        <v>4062</v>
      </c>
      <c r="U1257" t="s">
        <v>5469</v>
      </c>
      <c r="V1257" t="s">
        <v>5470</v>
      </c>
      <c r="Z1257">
        <v>110.42079200000001</v>
      </c>
      <c r="AA1257">
        <v>-7.0474040000000002</v>
      </c>
      <c r="AB1257" t="s">
        <v>4065</v>
      </c>
      <c r="AC1257" t="s">
        <v>236</v>
      </c>
      <c r="AL1257" t="s">
        <v>217</v>
      </c>
      <c r="AM1257" t="s">
        <v>5471</v>
      </c>
      <c r="AN1257" t="s">
        <v>6</v>
      </c>
      <c r="AO1257" s="57">
        <v>46151.486087962963</v>
      </c>
      <c r="AP1257" s="57">
        <v>46271.541666666664</v>
      </c>
      <c r="AQ1257" t="s">
        <v>2155</v>
      </c>
      <c r="AR1257" t="s">
        <v>14</v>
      </c>
      <c r="AS1257" t="s">
        <v>219</v>
      </c>
      <c r="AT1257" t="s">
        <v>230</v>
      </c>
      <c r="AV1257" t="s">
        <v>5472</v>
      </c>
      <c r="AW1257" t="s">
        <v>882</v>
      </c>
      <c r="AX1257" t="s">
        <v>222</v>
      </c>
      <c r="BA1257" s="57">
        <v>46271.541666666664</v>
      </c>
      <c r="BB1257" t="s">
        <v>5471</v>
      </c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:61">
      <c r="A1258">
        <v>1257</v>
      </c>
      <c r="B1258">
        <v>1002569669</v>
      </c>
      <c r="C1258">
        <v>3</v>
      </c>
      <c r="D1258" t="s">
        <v>49</v>
      </c>
      <c r="E1258">
        <v>4</v>
      </c>
      <c r="F1258" t="s">
        <v>245</v>
      </c>
      <c r="G1258" t="s">
        <v>246</v>
      </c>
      <c r="H1258" t="s">
        <v>2583</v>
      </c>
      <c r="I1258" t="s">
        <v>212</v>
      </c>
      <c r="J1258" t="s">
        <v>213</v>
      </c>
      <c r="K1258" t="s">
        <v>149</v>
      </c>
      <c r="L1258" t="s">
        <v>214</v>
      </c>
      <c r="M1258" t="s">
        <v>2186</v>
      </c>
      <c r="N1258" t="s">
        <v>215</v>
      </c>
      <c r="O1258" s="57">
        <v>46268.542337962965</v>
      </c>
      <c r="P1258" s="57">
        <v>46273.612060185187</v>
      </c>
      <c r="Q1258">
        <v>69383112</v>
      </c>
      <c r="S1258">
        <v>141423136807</v>
      </c>
      <c r="T1258" t="s">
        <v>2584</v>
      </c>
      <c r="U1258" t="s">
        <v>2585</v>
      </c>
      <c r="V1258" t="s">
        <v>2586</v>
      </c>
      <c r="Z1258">
        <v>110.4410724</v>
      </c>
      <c r="AA1258">
        <v>-7.0680452999999996</v>
      </c>
      <c r="AB1258" t="s">
        <v>2587</v>
      </c>
      <c r="AC1258" t="s">
        <v>236</v>
      </c>
      <c r="AL1258" t="s">
        <v>217</v>
      </c>
      <c r="AM1258" t="s">
        <v>2588</v>
      </c>
      <c r="AN1258" t="s">
        <v>6</v>
      </c>
      <c r="AO1258" s="57">
        <v>46090.549004629633</v>
      </c>
      <c r="AP1258" s="57">
        <v>46269.541666666664</v>
      </c>
      <c r="AQ1258" t="s">
        <v>2172</v>
      </c>
      <c r="AR1258" t="s">
        <v>12</v>
      </c>
      <c r="AS1258" t="s">
        <v>219</v>
      </c>
      <c r="AT1258" t="s">
        <v>230</v>
      </c>
      <c r="AV1258" t="s">
        <v>2187</v>
      </c>
      <c r="AW1258" t="s">
        <v>885</v>
      </c>
      <c r="AX1258" t="s">
        <v>222</v>
      </c>
      <c r="BA1258" s="57">
        <v>46269.541666666664</v>
      </c>
      <c r="BB1258" t="s">
        <v>2588</v>
      </c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:61">
      <c r="A1259">
        <v>1258</v>
      </c>
      <c r="B1259">
        <v>1002587360</v>
      </c>
      <c r="C1259">
        <v>3</v>
      </c>
      <c r="D1259" t="s">
        <v>49</v>
      </c>
      <c r="E1259">
        <v>4</v>
      </c>
      <c r="F1259" t="s">
        <v>245</v>
      </c>
      <c r="G1259" t="s">
        <v>246</v>
      </c>
      <c r="H1259" t="s">
        <v>8954</v>
      </c>
      <c r="I1259" t="s">
        <v>212</v>
      </c>
      <c r="J1259" t="s">
        <v>213</v>
      </c>
      <c r="K1259" t="s">
        <v>149</v>
      </c>
      <c r="L1259" t="s">
        <v>214</v>
      </c>
      <c r="M1259" t="s">
        <v>76</v>
      </c>
      <c r="N1259" t="s">
        <v>215</v>
      </c>
      <c r="O1259" s="57">
        <v>46279.687442129631</v>
      </c>
      <c r="P1259" s="57">
        <v>46280.65730324074</v>
      </c>
      <c r="Q1259">
        <v>69390121</v>
      </c>
      <c r="S1259">
        <v>146422107083</v>
      </c>
      <c r="T1259" t="s">
        <v>8955</v>
      </c>
      <c r="U1259" t="s">
        <v>8956</v>
      </c>
      <c r="V1259" t="s">
        <v>8957</v>
      </c>
      <c r="Z1259">
        <v>110.41604700000001</v>
      </c>
      <c r="AA1259">
        <v>-7.0100959999999999</v>
      </c>
      <c r="AB1259" t="s">
        <v>8958</v>
      </c>
      <c r="AC1259" t="s">
        <v>236</v>
      </c>
      <c r="AL1259" t="s">
        <v>217</v>
      </c>
      <c r="AM1259" t="s">
        <v>8959</v>
      </c>
      <c r="AN1259" t="s">
        <v>6</v>
      </c>
      <c r="AO1259" t="s">
        <v>8760</v>
      </c>
      <c r="AP1259" s="57">
        <v>46280.625</v>
      </c>
      <c r="AR1259" t="s">
        <v>218</v>
      </c>
      <c r="AS1259" t="s">
        <v>219</v>
      </c>
      <c r="AT1259" t="s">
        <v>230</v>
      </c>
      <c r="AU1259">
        <v>20260915</v>
      </c>
      <c r="AV1259" t="s">
        <v>221</v>
      </c>
      <c r="AW1259" t="s">
        <v>7285</v>
      </c>
      <c r="AX1259" t="s">
        <v>222</v>
      </c>
      <c r="BA1259" s="57">
        <v>46280.625</v>
      </c>
      <c r="BB1259" t="s">
        <v>8959</v>
      </c>
      <c r="BC1259">
        <v>2026</v>
      </c>
      <c r="BD1259">
        <v>9</v>
      </c>
      <c r="BE1259">
        <v>15</v>
      </c>
      <c r="BF1259" s="6">
        <f t="shared" si="57"/>
        <v>46280</v>
      </c>
      <c r="BG1259">
        <f t="shared" si="58"/>
        <v>-0.625</v>
      </c>
      <c r="BH1259" t="str">
        <f t="shared" si="59"/>
        <v>COMPLY</v>
      </c>
      <c r="BI1259" t="e">
        <f>VLOOKUP(H1259,Sheet2!$A$1:$B$270,2,FALSE)</f>
        <v>#N/A</v>
      </c>
    </row>
    <row r="1260" spans="1:61">
      <c r="A1260">
        <v>1259</v>
      </c>
      <c r="B1260">
        <v>1002569039</v>
      </c>
      <c r="C1260">
        <v>3</v>
      </c>
      <c r="D1260" t="s">
        <v>49</v>
      </c>
      <c r="E1260">
        <v>4</v>
      </c>
      <c r="F1260" t="s">
        <v>245</v>
      </c>
      <c r="G1260" t="s">
        <v>246</v>
      </c>
      <c r="H1260" t="s">
        <v>2808</v>
      </c>
      <c r="I1260" t="s">
        <v>212</v>
      </c>
      <c r="J1260" t="s">
        <v>213</v>
      </c>
      <c r="K1260" t="s">
        <v>149</v>
      </c>
      <c r="L1260" t="s">
        <v>214</v>
      </c>
      <c r="M1260" t="s">
        <v>76</v>
      </c>
      <c r="N1260" t="s">
        <v>215</v>
      </c>
      <c r="O1260" s="57">
        <v>46268.415243055555</v>
      </c>
      <c r="P1260" s="57">
        <v>46268.708113425928</v>
      </c>
      <c r="Q1260">
        <v>69382859</v>
      </c>
      <c r="S1260">
        <v>143424112875</v>
      </c>
      <c r="T1260" t="s">
        <v>2809</v>
      </c>
      <c r="U1260" t="s">
        <v>2810</v>
      </c>
      <c r="V1260" t="s">
        <v>2811</v>
      </c>
      <c r="Z1260">
        <v>110.467466</v>
      </c>
      <c r="AA1260">
        <v>-6.9592809999999998</v>
      </c>
      <c r="AB1260" t="s">
        <v>2812</v>
      </c>
      <c r="AC1260" t="s">
        <v>236</v>
      </c>
      <c r="AL1260" t="s">
        <v>217</v>
      </c>
      <c r="AM1260" t="s">
        <v>2813</v>
      </c>
      <c r="AN1260" t="s">
        <v>6</v>
      </c>
      <c r="AO1260" s="57">
        <v>46090.423622685186</v>
      </c>
      <c r="AP1260" s="57">
        <v>46269.333333333336</v>
      </c>
      <c r="AR1260" t="s">
        <v>218</v>
      </c>
      <c r="AS1260" t="s">
        <v>898</v>
      </c>
      <c r="AT1260" t="s">
        <v>230</v>
      </c>
      <c r="AU1260">
        <v>20260903</v>
      </c>
      <c r="AV1260" t="s">
        <v>221</v>
      </c>
      <c r="AW1260" t="s">
        <v>886</v>
      </c>
      <c r="AX1260" t="s">
        <v>222</v>
      </c>
      <c r="BA1260" s="57">
        <v>46269.333333333336</v>
      </c>
      <c r="BB1260" t="s">
        <v>2813</v>
      </c>
      <c r="BC1260">
        <v>2026</v>
      </c>
      <c r="BD1260">
        <v>9</v>
      </c>
      <c r="BE1260">
        <v>3</v>
      </c>
      <c r="BF1260" s="6">
        <f t="shared" si="57"/>
        <v>46268</v>
      </c>
      <c r="BG1260">
        <f t="shared" si="58"/>
        <v>-1.3333333333357587</v>
      </c>
      <c r="BH1260" t="str">
        <f t="shared" si="59"/>
        <v>COMPLY</v>
      </c>
      <c r="BI1260" t="e">
        <f>VLOOKUP(H1260,Sheet2!$A$1:$B$270,2,FALSE)</f>
        <v>#N/A</v>
      </c>
    </row>
    <row r="1261" spans="1:61">
      <c r="A1261">
        <v>1260</v>
      </c>
      <c r="B1261">
        <v>1002573581</v>
      </c>
      <c r="C1261">
        <v>3</v>
      </c>
      <c r="D1261" t="s">
        <v>49</v>
      </c>
      <c r="E1261">
        <v>4</v>
      </c>
      <c r="F1261" t="s">
        <v>245</v>
      </c>
      <c r="G1261" t="s">
        <v>246</v>
      </c>
      <c r="H1261" t="s">
        <v>2808</v>
      </c>
      <c r="I1261" t="s">
        <v>212</v>
      </c>
      <c r="J1261" t="s">
        <v>213</v>
      </c>
      <c r="K1261" t="s">
        <v>149</v>
      </c>
      <c r="L1261" t="s">
        <v>214</v>
      </c>
      <c r="M1261" t="s">
        <v>76</v>
      </c>
      <c r="N1261" t="s">
        <v>215</v>
      </c>
      <c r="O1261" s="57">
        <v>46271.539548611108</v>
      </c>
      <c r="P1261" s="57">
        <v>46272.598726851851</v>
      </c>
      <c r="Q1261">
        <v>69384778</v>
      </c>
      <c r="S1261">
        <v>143424113016</v>
      </c>
      <c r="T1261" t="s">
        <v>4445</v>
      </c>
      <c r="U1261" t="s">
        <v>4446</v>
      </c>
      <c r="V1261" t="s">
        <v>4447</v>
      </c>
      <c r="Z1261">
        <v>110.47341400000001</v>
      </c>
      <c r="AA1261">
        <v>-6.9486948000000002</v>
      </c>
      <c r="AB1261" t="s">
        <v>4448</v>
      </c>
      <c r="AC1261" t="s">
        <v>236</v>
      </c>
      <c r="AL1261" t="s">
        <v>217</v>
      </c>
      <c r="AM1261" t="s">
        <v>4292</v>
      </c>
      <c r="AN1261" t="s">
        <v>6</v>
      </c>
      <c r="AO1261" s="57">
        <v>46182.548611111109</v>
      </c>
      <c r="AP1261" s="57">
        <v>46272.541666666664</v>
      </c>
      <c r="AR1261" t="s">
        <v>218</v>
      </c>
      <c r="AS1261" t="s">
        <v>898</v>
      </c>
      <c r="AT1261" t="s">
        <v>230</v>
      </c>
      <c r="AU1261">
        <v>20260907</v>
      </c>
      <c r="AV1261" t="s">
        <v>221</v>
      </c>
      <c r="AW1261" t="s">
        <v>4449</v>
      </c>
      <c r="AX1261" t="s">
        <v>222</v>
      </c>
      <c r="BA1261" s="57">
        <v>46272.541666666664</v>
      </c>
      <c r="BB1261" t="s">
        <v>4292</v>
      </c>
      <c r="BC1261">
        <v>2026</v>
      </c>
      <c r="BD1261">
        <v>9</v>
      </c>
      <c r="BE1261">
        <v>7</v>
      </c>
      <c r="BF1261" s="6">
        <f t="shared" si="57"/>
        <v>46272</v>
      </c>
      <c r="BG1261">
        <f t="shared" si="58"/>
        <v>-0.54166666666424135</v>
      </c>
      <c r="BH1261" t="str">
        <f t="shared" si="59"/>
        <v>COMPLY</v>
      </c>
      <c r="BI1261" t="e">
        <f>VLOOKUP(H1261,Sheet2!$A$1:$B$270,2,FALSE)</f>
        <v>#N/A</v>
      </c>
    </row>
    <row r="1262" spans="1:61">
      <c r="A1262">
        <v>1261</v>
      </c>
      <c r="B1262">
        <v>1002581272</v>
      </c>
      <c r="C1262">
        <v>3</v>
      </c>
      <c r="D1262" t="s">
        <v>49</v>
      </c>
      <c r="E1262">
        <v>4</v>
      </c>
      <c r="F1262" t="s">
        <v>245</v>
      </c>
      <c r="G1262" t="s">
        <v>246</v>
      </c>
      <c r="H1262" t="s">
        <v>2808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46275.652048611111</v>
      </c>
      <c r="P1262" s="57">
        <v>46276.692060185182</v>
      </c>
      <c r="Q1262">
        <v>69387870</v>
      </c>
      <c r="S1262">
        <v>143424113552</v>
      </c>
      <c r="T1262" t="s">
        <v>6489</v>
      </c>
      <c r="U1262" t="s">
        <v>6490</v>
      </c>
      <c r="V1262" t="s">
        <v>6491</v>
      </c>
      <c r="Z1262">
        <v>110.46454300000001</v>
      </c>
      <c r="AA1262">
        <v>-6.9392022999999998</v>
      </c>
      <c r="AB1262" t="s">
        <v>6492</v>
      </c>
      <c r="AC1262" t="s">
        <v>236</v>
      </c>
      <c r="AL1262" t="s">
        <v>217</v>
      </c>
      <c r="AM1262" t="s">
        <v>6493</v>
      </c>
      <c r="AN1262" t="s">
        <v>6</v>
      </c>
      <c r="AO1262" s="57">
        <v>46304.652766203704</v>
      </c>
      <c r="AP1262" s="57">
        <v>46276.625</v>
      </c>
      <c r="AR1262" t="s">
        <v>218</v>
      </c>
      <c r="AS1262" t="s">
        <v>898</v>
      </c>
      <c r="AT1262" t="s">
        <v>230</v>
      </c>
      <c r="AU1262">
        <v>20260911</v>
      </c>
      <c r="AV1262" t="s">
        <v>221</v>
      </c>
      <c r="AW1262" t="s">
        <v>885</v>
      </c>
      <c r="AX1262" t="s">
        <v>222</v>
      </c>
      <c r="BA1262" s="57">
        <v>46276.625</v>
      </c>
      <c r="BB1262" t="s">
        <v>6493</v>
      </c>
      <c r="BC1262">
        <v>2026</v>
      </c>
      <c r="BD1262">
        <v>9</v>
      </c>
      <c r="BE1262">
        <v>11</v>
      </c>
      <c r="BF1262" s="6">
        <f t="shared" si="57"/>
        <v>46276</v>
      </c>
      <c r="BG1262">
        <f t="shared" si="58"/>
        <v>-0.625</v>
      </c>
      <c r="BH1262" t="str">
        <f t="shared" si="59"/>
        <v>COMPLY</v>
      </c>
      <c r="BI1262" t="e">
        <f>VLOOKUP(H1262,Sheet2!$A$1:$B$270,2,FALSE)</f>
        <v>#N/A</v>
      </c>
    </row>
    <row r="1263" spans="1:61">
      <c r="A1263">
        <v>1262</v>
      </c>
      <c r="B1263">
        <v>1002584516</v>
      </c>
      <c r="C1263">
        <v>3</v>
      </c>
      <c r="D1263" t="s">
        <v>49</v>
      </c>
      <c r="E1263">
        <v>4</v>
      </c>
      <c r="F1263" t="s">
        <v>245</v>
      </c>
      <c r="G1263" t="s">
        <v>246</v>
      </c>
      <c r="H1263" t="s">
        <v>2808</v>
      </c>
      <c r="I1263" t="s">
        <v>212</v>
      </c>
      <c r="J1263" t="s">
        <v>213</v>
      </c>
      <c r="K1263" t="s">
        <v>149</v>
      </c>
      <c r="L1263" t="s">
        <v>214</v>
      </c>
      <c r="M1263" t="s">
        <v>76</v>
      </c>
      <c r="N1263" t="s">
        <v>215</v>
      </c>
      <c r="O1263" s="57">
        <v>46277.789583333331</v>
      </c>
      <c r="P1263" s="57">
        <v>46278.508472222224</v>
      </c>
      <c r="Q1263">
        <v>69389155</v>
      </c>
      <c r="S1263">
        <v>143424113419</v>
      </c>
      <c r="T1263" t="s">
        <v>8960</v>
      </c>
      <c r="U1263" t="s">
        <v>8961</v>
      </c>
      <c r="V1263" t="s">
        <v>8962</v>
      </c>
      <c r="Z1263">
        <v>110.49598400000001</v>
      </c>
      <c r="AA1263">
        <v>-6.9780290000000003</v>
      </c>
      <c r="AB1263" t="s">
        <v>8963</v>
      </c>
      <c r="AC1263" t="s">
        <v>236</v>
      </c>
      <c r="AL1263" t="s">
        <v>217</v>
      </c>
      <c r="AM1263" t="s">
        <v>3271</v>
      </c>
      <c r="AN1263" t="s">
        <v>6</v>
      </c>
      <c r="AO1263" s="57">
        <v>46365.798587962963</v>
      </c>
      <c r="AP1263" s="57">
        <v>46279.333333333336</v>
      </c>
      <c r="AR1263" t="s">
        <v>218</v>
      </c>
      <c r="AS1263" t="s">
        <v>898</v>
      </c>
      <c r="AT1263" t="s">
        <v>230</v>
      </c>
      <c r="AU1263">
        <v>20260913</v>
      </c>
      <c r="AV1263" t="s">
        <v>221</v>
      </c>
      <c r="AW1263" t="s">
        <v>7044</v>
      </c>
      <c r="AX1263" t="s">
        <v>222</v>
      </c>
      <c r="BA1263" s="57">
        <v>46279.333333333336</v>
      </c>
      <c r="BB1263" t="s">
        <v>3271</v>
      </c>
      <c r="BC1263">
        <v>2026</v>
      </c>
      <c r="BD1263">
        <v>9</v>
      </c>
      <c r="BE1263">
        <v>13</v>
      </c>
      <c r="BF1263" s="6">
        <f t="shared" si="57"/>
        <v>46278</v>
      </c>
      <c r="BG1263">
        <f t="shared" si="58"/>
        <v>-1.3333333333357587</v>
      </c>
      <c r="BH1263" t="str">
        <f t="shared" si="59"/>
        <v>COMPLY</v>
      </c>
      <c r="BI1263" t="e">
        <f>VLOOKUP(H1263,Sheet2!$A$1:$B$270,2,FALSE)</f>
        <v>#N/A</v>
      </c>
    </row>
    <row r="1264" spans="1:61">
      <c r="A1264">
        <v>1263</v>
      </c>
      <c r="B1264">
        <v>1002565046</v>
      </c>
      <c r="C1264">
        <v>3</v>
      </c>
      <c r="D1264" t="s">
        <v>49</v>
      </c>
      <c r="E1264">
        <v>4</v>
      </c>
      <c r="F1264" t="s">
        <v>245</v>
      </c>
      <c r="G1264" t="s">
        <v>246</v>
      </c>
      <c r="H1264" t="s">
        <v>832</v>
      </c>
      <c r="I1264" t="s">
        <v>212</v>
      </c>
      <c r="J1264" t="s">
        <v>213</v>
      </c>
      <c r="K1264" t="s">
        <v>149</v>
      </c>
      <c r="L1264" t="s">
        <v>214</v>
      </c>
      <c r="M1264" t="s">
        <v>76</v>
      </c>
      <c r="N1264" t="s">
        <v>215</v>
      </c>
      <c r="O1264" s="57">
        <v>46266.477048611108</v>
      </c>
      <c r="P1264" s="57">
        <v>46267.649386574078</v>
      </c>
      <c r="Q1264">
        <v>69381409</v>
      </c>
      <c r="S1264">
        <v>142406122465</v>
      </c>
      <c r="T1264" t="s">
        <v>1261</v>
      </c>
      <c r="U1264" t="s">
        <v>1262</v>
      </c>
      <c r="V1264" t="s">
        <v>1263</v>
      </c>
      <c r="Z1264">
        <v>110.437211953103</v>
      </c>
      <c r="AA1264">
        <v>-6.9509257691123096</v>
      </c>
      <c r="AB1264" t="s">
        <v>1264</v>
      </c>
      <c r="AC1264" t="s">
        <v>216</v>
      </c>
      <c r="AL1264" t="s">
        <v>217</v>
      </c>
      <c r="AM1264" t="s">
        <v>1265</v>
      </c>
      <c r="AN1264" t="s">
        <v>6</v>
      </c>
      <c r="AO1264" s="57">
        <v>46031.48609953704</v>
      </c>
      <c r="AP1264" s="57">
        <v>46267.333333333336</v>
      </c>
      <c r="AR1264" t="s">
        <v>218</v>
      </c>
      <c r="AS1264" t="s">
        <v>898</v>
      </c>
      <c r="AT1264" t="s">
        <v>230</v>
      </c>
      <c r="AU1264">
        <v>20260902</v>
      </c>
      <c r="AV1264" t="s">
        <v>221</v>
      </c>
      <c r="AW1264" t="s">
        <v>886</v>
      </c>
      <c r="AX1264" t="s">
        <v>222</v>
      </c>
      <c r="BA1264" s="57">
        <v>46267.333333333336</v>
      </c>
      <c r="BB1264" t="s">
        <v>1265</v>
      </c>
      <c r="BC1264">
        <v>2026</v>
      </c>
      <c r="BD1264">
        <v>9</v>
      </c>
      <c r="BE1264">
        <v>2</v>
      </c>
      <c r="BF1264" s="6">
        <f t="shared" si="57"/>
        <v>46267</v>
      </c>
      <c r="BG1264">
        <f t="shared" si="58"/>
        <v>-0.33333333333575865</v>
      </c>
      <c r="BH1264" t="str">
        <f t="shared" si="59"/>
        <v>COMPLY</v>
      </c>
      <c r="BI1264" t="e">
        <f>VLOOKUP(H1264,Sheet2!$A$1:$B$270,2,FALSE)</f>
        <v>#N/A</v>
      </c>
    </row>
    <row r="1265" spans="1:61">
      <c r="A1265">
        <v>1264</v>
      </c>
      <c r="B1265">
        <v>1002567199</v>
      </c>
      <c r="C1265">
        <v>3</v>
      </c>
      <c r="D1265" t="s">
        <v>49</v>
      </c>
      <c r="E1265">
        <v>4</v>
      </c>
      <c r="F1265" t="s">
        <v>245</v>
      </c>
      <c r="G1265" t="s">
        <v>246</v>
      </c>
      <c r="H1265" t="s">
        <v>832</v>
      </c>
      <c r="I1265" t="s">
        <v>212</v>
      </c>
      <c r="J1265" t="s">
        <v>213</v>
      </c>
      <c r="K1265" t="s">
        <v>149</v>
      </c>
      <c r="L1265" t="s">
        <v>214</v>
      </c>
      <c r="M1265" t="s">
        <v>76</v>
      </c>
      <c r="N1265" t="s">
        <v>215</v>
      </c>
      <c r="O1265" s="57">
        <v>46267.458298611113</v>
      </c>
      <c r="P1265" s="57">
        <v>46267.804340277777</v>
      </c>
      <c r="Q1265">
        <v>69382152</v>
      </c>
      <c r="S1265">
        <v>142406122489</v>
      </c>
      <c r="T1265" t="s">
        <v>2020</v>
      </c>
      <c r="U1265" t="s">
        <v>2021</v>
      </c>
      <c r="V1265" t="s">
        <v>2022</v>
      </c>
      <c r="Z1265">
        <v>110.407045483589</v>
      </c>
      <c r="AA1265">
        <v>-6.9801912258590004</v>
      </c>
      <c r="AB1265" t="s">
        <v>2023</v>
      </c>
      <c r="AC1265" t="s">
        <v>216</v>
      </c>
      <c r="AL1265" t="s">
        <v>217</v>
      </c>
      <c r="AM1265" t="s">
        <v>2024</v>
      </c>
      <c r="AN1265" t="s">
        <v>6</v>
      </c>
      <c r="AO1265" s="57">
        <v>46062.465277777781</v>
      </c>
      <c r="AP1265" s="57">
        <v>46268.333333333336</v>
      </c>
      <c r="AR1265" t="s">
        <v>218</v>
      </c>
      <c r="AS1265" t="s">
        <v>898</v>
      </c>
      <c r="AT1265" t="s">
        <v>230</v>
      </c>
      <c r="AU1265">
        <v>20260902</v>
      </c>
      <c r="AV1265" t="s">
        <v>221</v>
      </c>
      <c r="AW1265" t="s">
        <v>881</v>
      </c>
      <c r="AX1265" t="s">
        <v>222</v>
      </c>
      <c r="BA1265" s="57">
        <v>46268.333333333336</v>
      </c>
      <c r="BB1265" t="s">
        <v>2024</v>
      </c>
      <c r="BC1265">
        <v>2026</v>
      </c>
      <c r="BD1265">
        <v>9</v>
      </c>
      <c r="BE1265">
        <v>2</v>
      </c>
      <c r="BF1265" s="6">
        <f t="shared" si="57"/>
        <v>46267</v>
      </c>
      <c r="BG1265">
        <f t="shared" si="58"/>
        <v>-1.3333333333357587</v>
      </c>
      <c r="BH1265" t="str">
        <f t="shared" si="59"/>
        <v>COMPLY</v>
      </c>
      <c r="BI1265" t="e">
        <f>VLOOKUP(H1265,Sheet2!$A$1:$B$270,2,FALSE)</f>
        <v>#N/A</v>
      </c>
    </row>
    <row r="1266" spans="1:61">
      <c r="A1266">
        <v>1265</v>
      </c>
      <c r="B1266">
        <v>1002576587</v>
      </c>
      <c r="C1266">
        <v>3</v>
      </c>
      <c r="D1266" t="s">
        <v>49</v>
      </c>
      <c r="E1266">
        <v>4</v>
      </c>
      <c r="F1266" t="s">
        <v>245</v>
      </c>
      <c r="G1266" t="s">
        <v>246</v>
      </c>
      <c r="H1266" t="s">
        <v>832</v>
      </c>
      <c r="I1266" t="s">
        <v>212</v>
      </c>
      <c r="J1266" t="s">
        <v>213</v>
      </c>
      <c r="K1266" t="s">
        <v>149</v>
      </c>
      <c r="L1266" t="s">
        <v>214</v>
      </c>
      <c r="M1266" t="s">
        <v>76</v>
      </c>
      <c r="N1266" t="s">
        <v>215</v>
      </c>
      <c r="O1266" s="57">
        <v>46273.45621527778</v>
      </c>
      <c r="P1266" s="57">
        <v>46280.343472222223</v>
      </c>
      <c r="Q1266">
        <v>69385914</v>
      </c>
      <c r="S1266">
        <v>142406122870</v>
      </c>
      <c r="T1266" t="s">
        <v>3207</v>
      </c>
      <c r="U1266" t="s">
        <v>3208</v>
      </c>
      <c r="V1266" t="s">
        <v>3437</v>
      </c>
      <c r="Z1266">
        <v>110.420259</v>
      </c>
      <c r="AA1266">
        <v>-6.9754129999999996</v>
      </c>
      <c r="AB1266" t="s">
        <v>3438</v>
      </c>
      <c r="AC1266" t="s">
        <v>236</v>
      </c>
      <c r="AL1266" t="s">
        <v>217</v>
      </c>
      <c r="AM1266" t="s">
        <v>3439</v>
      </c>
      <c r="AN1266" t="s">
        <v>6</v>
      </c>
      <c r="AO1266" s="57">
        <v>46243.465543981481</v>
      </c>
      <c r="AP1266" s="57">
        <v>46279.333333333336</v>
      </c>
      <c r="AR1266" t="s">
        <v>218</v>
      </c>
      <c r="AS1266" t="s">
        <v>898</v>
      </c>
      <c r="AT1266" t="s">
        <v>230</v>
      </c>
      <c r="AU1266">
        <v>20260915</v>
      </c>
      <c r="AV1266" t="s">
        <v>221</v>
      </c>
      <c r="AW1266" t="s">
        <v>836</v>
      </c>
      <c r="AX1266" t="s">
        <v>222</v>
      </c>
      <c r="BA1266" s="57">
        <v>46279.333333333336</v>
      </c>
      <c r="BB1266" t="s">
        <v>3439</v>
      </c>
      <c r="BC1266">
        <v>2026</v>
      </c>
      <c r="BD1266">
        <v>9</v>
      </c>
      <c r="BE1266">
        <v>15</v>
      </c>
      <c r="BF1266" s="6">
        <f t="shared" si="57"/>
        <v>46280</v>
      </c>
      <c r="BG1266">
        <f t="shared" si="58"/>
        <v>0.66666666666424135</v>
      </c>
      <c r="BH1266" t="str">
        <f t="shared" si="59"/>
        <v>COMPLY</v>
      </c>
      <c r="BI1266" t="e">
        <f>VLOOKUP(H1266,Sheet2!$A$1:$B$270,2,FALSE)</f>
        <v>#N/A</v>
      </c>
    </row>
    <row r="1267" spans="1:61">
      <c r="A1267">
        <v>1266</v>
      </c>
      <c r="B1267">
        <v>1002577646</v>
      </c>
      <c r="C1267">
        <v>3</v>
      </c>
      <c r="D1267" t="s">
        <v>49</v>
      </c>
      <c r="E1267">
        <v>4</v>
      </c>
      <c r="F1267" t="s">
        <v>245</v>
      </c>
      <c r="G1267" t="s">
        <v>246</v>
      </c>
      <c r="H1267" t="s">
        <v>832</v>
      </c>
      <c r="I1267" t="s">
        <v>212</v>
      </c>
      <c r="J1267" t="s">
        <v>213</v>
      </c>
      <c r="K1267" t="s">
        <v>149</v>
      </c>
      <c r="L1267" t="s">
        <v>214</v>
      </c>
      <c r="M1267" t="s">
        <v>76</v>
      </c>
      <c r="N1267" t="s">
        <v>215</v>
      </c>
      <c r="O1267" s="57">
        <v>46273.704143518517</v>
      </c>
      <c r="P1267" s="57">
        <v>46274.70071759259</v>
      </c>
      <c r="Q1267">
        <v>69386382</v>
      </c>
      <c r="S1267">
        <v>142406122874</v>
      </c>
      <c r="T1267" t="s">
        <v>3412</v>
      </c>
      <c r="U1267" t="s">
        <v>3159</v>
      </c>
      <c r="V1267" t="s">
        <v>3413</v>
      </c>
      <c r="Z1267">
        <v>110.4055503</v>
      </c>
      <c r="AA1267">
        <v>-6.9829996999999997</v>
      </c>
      <c r="AB1267" t="s">
        <v>3414</v>
      </c>
      <c r="AC1267" t="s">
        <v>216</v>
      </c>
      <c r="AL1267" t="s">
        <v>217</v>
      </c>
      <c r="AM1267" t="s">
        <v>3415</v>
      </c>
      <c r="AN1267" t="s">
        <v>6</v>
      </c>
      <c r="AO1267" s="57">
        <v>46243.704826388886</v>
      </c>
      <c r="AP1267" s="57">
        <v>46274.625</v>
      </c>
      <c r="AR1267" t="s">
        <v>218</v>
      </c>
      <c r="AS1267" t="s">
        <v>898</v>
      </c>
      <c r="AT1267" t="s">
        <v>230</v>
      </c>
      <c r="AU1267">
        <v>20260909</v>
      </c>
      <c r="AV1267" t="s">
        <v>221</v>
      </c>
      <c r="AW1267" t="s">
        <v>919</v>
      </c>
      <c r="AX1267" t="s">
        <v>222</v>
      </c>
      <c r="BA1267" s="57">
        <v>46274.625</v>
      </c>
      <c r="BB1267" t="s">
        <v>3415</v>
      </c>
      <c r="BC1267">
        <v>2026</v>
      </c>
      <c r="BD1267">
        <v>9</v>
      </c>
      <c r="BE1267">
        <v>9</v>
      </c>
      <c r="BF1267" s="6">
        <f t="shared" si="57"/>
        <v>46274</v>
      </c>
      <c r="BG1267">
        <f t="shared" si="58"/>
        <v>-0.625</v>
      </c>
      <c r="BH1267" t="str">
        <f t="shared" si="59"/>
        <v>COMPLY</v>
      </c>
      <c r="BI1267" t="e">
        <f>VLOOKUP(H1267,Sheet2!$A$1:$B$270,2,FALSE)</f>
        <v>#N/A</v>
      </c>
    </row>
    <row r="1268" spans="1:61">
      <c r="A1268">
        <v>1267</v>
      </c>
      <c r="B1268">
        <v>1002577359</v>
      </c>
      <c r="C1268">
        <v>3</v>
      </c>
      <c r="D1268" t="s">
        <v>49</v>
      </c>
      <c r="E1268">
        <v>4</v>
      </c>
      <c r="F1268" t="s">
        <v>245</v>
      </c>
      <c r="G1268" t="s">
        <v>246</v>
      </c>
      <c r="H1268" t="s">
        <v>832</v>
      </c>
      <c r="I1268" t="s">
        <v>212</v>
      </c>
      <c r="J1268" t="s">
        <v>213</v>
      </c>
      <c r="K1268" t="s">
        <v>149</v>
      </c>
      <c r="L1268" t="s">
        <v>214</v>
      </c>
      <c r="M1268" t="s">
        <v>76</v>
      </c>
      <c r="N1268" t="s">
        <v>215</v>
      </c>
      <c r="O1268" s="57">
        <v>46273.639537037037</v>
      </c>
      <c r="P1268" s="57">
        <v>46280.343587962961</v>
      </c>
      <c r="Q1268">
        <v>69386272</v>
      </c>
      <c r="S1268">
        <v>142406122873</v>
      </c>
      <c r="T1268" t="s">
        <v>3207</v>
      </c>
      <c r="U1268" t="s">
        <v>3268</v>
      </c>
      <c r="V1268" t="s">
        <v>3269</v>
      </c>
      <c r="Z1268">
        <v>110.420259</v>
      </c>
      <c r="AA1268">
        <v>-6.9754129999999996</v>
      </c>
      <c r="AB1268" t="s">
        <v>3270</v>
      </c>
      <c r="AC1268" t="s">
        <v>236</v>
      </c>
      <c r="AL1268" t="s">
        <v>217</v>
      </c>
      <c r="AM1268" t="s">
        <v>3271</v>
      </c>
      <c r="AN1268" t="s">
        <v>6</v>
      </c>
      <c r="AO1268" s="57">
        <v>46243.642685185187</v>
      </c>
      <c r="AP1268" s="57">
        <v>46279.333333333336</v>
      </c>
      <c r="AR1268" t="s">
        <v>218</v>
      </c>
      <c r="AS1268" t="s">
        <v>898</v>
      </c>
      <c r="AT1268" t="s">
        <v>230</v>
      </c>
      <c r="AU1268">
        <v>20260915</v>
      </c>
      <c r="AV1268" t="s">
        <v>221</v>
      </c>
      <c r="AW1268" t="s">
        <v>3032</v>
      </c>
      <c r="AX1268" t="s">
        <v>222</v>
      </c>
      <c r="BA1268" s="57">
        <v>46279.333333333336</v>
      </c>
      <c r="BB1268" t="s">
        <v>3271</v>
      </c>
      <c r="BC1268">
        <v>2026</v>
      </c>
      <c r="BD1268">
        <v>9</v>
      </c>
      <c r="BE1268">
        <v>15</v>
      </c>
      <c r="BF1268" s="6">
        <f t="shared" si="57"/>
        <v>46280</v>
      </c>
      <c r="BG1268">
        <f t="shared" si="58"/>
        <v>0.66666666666424135</v>
      </c>
      <c r="BH1268" t="str">
        <f t="shared" si="59"/>
        <v>COMPLY</v>
      </c>
      <c r="BI1268" t="e">
        <f>VLOOKUP(H1268,Sheet2!$A$1:$B$270,2,FALSE)</f>
        <v>#N/A</v>
      </c>
    </row>
    <row r="1269" spans="1:61">
      <c r="A1269">
        <v>1268</v>
      </c>
      <c r="B1269">
        <v>1002576741</v>
      </c>
      <c r="C1269">
        <v>3</v>
      </c>
      <c r="D1269" t="s">
        <v>49</v>
      </c>
      <c r="E1269">
        <v>4</v>
      </c>
      <c r="F1269" t="s">
        <v>245</v>
      </c>
      <c r="G1269" t="s">
        <v>246</v>
      </c>
      <c r="H1269" t="s">
        <v>832</v>
      </c>
      <c r="I1269" t="s">
        <v>212</v>
      </c>
      <c r="J1269" t="s">
        <v>213</v>
      </c>
      <c r="K1269" t="s">
        <v>149</v>
      </c>
      <c r="L1269" t="s">
        <v>214</v>
      </c>
      <c r="M1269" t="s">
        <v>76</v>
      </c>
      <c r="N1269" t="s">
        <v>215</v>
      </c>
      <c r="O1269" s="57">
        <v>46273.485381944447</v>
      </c>
      <c r="P1269" s="57">
        <v>46280.519745370373</v>
      </c>
      <c r="Q1269">
        <v>69385971</v>
      </c>
      <c r="S1269">
        <v>142406122871</v>
      </c>
      <c r="T1269" t="s">
        <v>3207</v>
      </c>
      <c r="U1269" t="s">
        <v>3208</v>
      </c>
      <c r="V1269" t="s">
        <v>3209</v>
      </c>
      <c r="Z1269">
        <v>110.420259</v>
      </c>
      <c r="AA1269">
        <v>-6.9754129999999996</v>
      </c>
      <c r="AB1269" t="s">
        <v>3210</v>
      </c>
      <c r="AC1269" t="s">
        <v>236</v>
      </c>
      <c r="AL1269" t="s">
        <v>217</v>
      </c>
      <c r="AM1269" t="s">
        <v>3211</v>
      </c>
      <c r="AN1269" t="s">
        <v>6</v>
      </c>
      <c r="AO1269" s="57">
        <v>46243.486064814817</v>
      </c>
      <c r="AP1269" s="57">
        <v>46280.333333333336</v>
      </c>
      <c r="AR1269" t="s">
        <v>218</v>
      </c>
      <c r="AS1269" t="s">
        <v>898</v>
      </c>
      <c r="AT1269" t="s">
        <v>230</v>
      </c>
      <c r="AU1269">
        <v>20260915</v>
      </c>
      <c r="AV1269" t="s">
        <v>221</v>
      </c>
      <c r="AW1269" t="s">
        <v>3032</v>
      </c>
      <c r="AX1269" t="s">
        <v>222</v>
      </c>
      <c r="BA1269" s="57">
        <v>46280.333333333336</v>
      </c>
      <c r="BB1269" t="s">
        <v>3211</v>
      </c>
      <c r="BC1269">
        <v>2026</v>
      </c>
      <c r="BD1269">
        <v>9</v>
      </c>
      <c r="BE1269">
        <v>15</v>
      </c>
      <c r="BF1269" s="6">
        <f t="shared" si="57"/>
        <v>46280</v>
      </c>
      <c r="BG1269">
        <f t="shared" si="58"/>
        <v>-0.33333333333575865</v>
      </c>
      <c r="BH1269" t="str">
        <f t="shared" si="59"/>
        <v>COMPLY</v>
      </c>
      <c r="BI1269" t="e">
        <f>VLOOKUP(H1269,Sheet2!$A$1:$B$270,2,FALSE)</f>
        <v>#N/A</v>
      </c>
    </row>
    <row r="1270" spans="1:61">
      <c r="A1270">
        <v>1269</v>
      </c>
      <c r="B1270">
        <v>1002577815</v>
      </c>
      <c r="C1270">
        <v>3</v>
      </c>
      <c r="D1270" t="s">
        <v>49</v>
      </c>
      <c r="E1270">
        <v>4</v>
      </c>
      <c r="F1270" t="s">
        <v>245</v>
      </c>
      <c r="G1270" t="s">
        <v>246</v>
      </c>
      <c r="H1270" t="s">
        <v>832</v>
      </c>
      <c r="I1270" t="s">
        <v>212</v>
      </c>
      <c r="J1270" t="s">
        <v>213</v>
      </c>
      <c r="K1270" t="s">
        <v>149</v>
      </c>
      <c r="L1270" t="s">
        <v>214</v>
      </c>
      <c r="M1270" t="s">
        <v>76</v>
      </c>
      <c r="N1270" t="s">
        <v>215</v>
      </c>
      <c r="O1270" s="57">
        <v>46273.831203703703</v>
      </c>
      <c r="P1270" s="57">
        <v>46275.73065972222</v>
      </c>
      <c r="Q1270">
        <v>69386444</v>
      </c>
      <c r="S1270">
        <v>142406122875</v>
      </c>
      <c r="T1270" t="s">
        <v>3158</v>
      </c>
      <c r="U1270" t="s">
        <v>3159</v>
      </c>
      <c r="V1270" t="s">
        <v>3160</v>
      </c>
      <c r="Z1270">
        <v>110.4055503</v>
      </c>
      <c r="AA1270">
        <v>-6.9829996999999997</v>
      </c>
      <c r="AB1270" t="s">
        <v>3161</v>
      </c>
      <c r="AC1270" t="s">
        <v>216</v>
      </c>
      <c r="AL1270" t="s">
        <v>217</v>
      </c>
      <c r="AM1270" t="s">
        <v>3162</v>
      </c>
      <c r="AN1270" t="s">
        <v>6</v>
      </c>
      <c r="AO1270" s="57">
        <v>46243.840555555558</v>
      </c>
      <c r="AP1270" s="57">
        <v>46275.333333333336</v>
      </c>
      <c r="AR1270" t="s">
        <v>218</v>
      </c>
      <c r="AS1270" t="s">
        <v>898</v>
      </c>
      <c r="AT1270" t="s">
        <v>230</v>
      </c>
      <c r="AU1270">
        <v>20260910</v>
      </c>
      <c r="AV1270" t="s">
        <v>221</v>
      </c>
      <c r="AW1270" t="s">
        <v>927</v>
      </c>
      <c r="AX1270" t="s">
        <v>222</v>
      </c>
      <c r="BA1270" s="57">
        <v>46275.333333333336</v>
      </c>
      <c r="BB1270" t="s">
        <v>3162</v>
      </c>
      <c r="BC1270">
        <v>2026</v>
      </c>
      <c r="BD1270">
        <v>9</v>
      </c>
      <c r="BE1270">
        <v>10</v>
      </c>
      <c r="BF1270" s="6">
        <f t="shared" si="57"/>
        <v>46275</v>
      </c>
      <c r="BG1270">
        <f t="shared" si="58"/>
        <v>-0.33333333333575865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1002579205</v>
      </c>
      <c r="C1271">
        <v>3</v>
      </c>
      <c r="D1271" t="s">
        <v>49</v>
      </c>
      <c r="E1271">
        <v>4</v>
      </c>
      <c r="F1271" t="s">
        <v>245</v>
      </c>
      <c r="G1271" t="s">
        <v>246</v>
      </c>
      <c r="H1271" t="s">
        <v>832</v>
      </c>
      <c r="I1271" t="s">
        <v>212</v>
      </c>
      <c r="J1271" t="s">
        <v>213</v>
      </c>
      <c r="K1271" t="s">
        <v>149</v>
      </c>
      <c r="L1271" t="s">
        <v>214</v>
      </c>
      <c r="M1271" t="s">
        <v>76</v>
      </c>
      <c r="N1271" t="s">
        <v>215</v>
      </c>
      <c r="O1271" s="57">
        <v>46274.643703703703</v>
      </c>
      <c r="P1271" s="57">
        <v>46276.643437500003</v>
      </c>
      <c r="Q1271">
        <v>69387078</v>
      </c>
      <c r="S1271">
        <v>142406122711</v>
      </c>
      <c r="T1271" t="s">
        <v>5759</v>
      </c>
      <c r="U1271" t="s">
        <v>5760</v>
      </c>
      <c r="V1271" t="s">
        <v>5761</v>
      </c>
      <c r="Z1271">
        <v>110.413607</v>
      </c>
      <c r="AA1271">
        <v>-6.9813789999999996</v>
      </c>
      <c r="AB1271" t="s">
        <v>5762</v>
      </c>
      <c r="AC1271" t="s">
        <v>236</v>
      </c>
      <c r="AL1271" t="s">
        <v>217</v>
      </c>
      <c r="AM1271" t="s">
        <v>5763</v>
      </c>
      <c r="AN1271" t="s">
        <v>6</v>
      </c>
      <c r="AO1271" s="57">
        <v>46274.653078703705</v>
      </c>
      <c r="AP1271" s="57">
        <v>46275.625</v>
      </c>
      <c r="AR1271" t="s">
        <v>218</v>
      </c>
      <c r="AS1271" t="s">
        <v>898</v>
      </c>
      <c r="AT1271" t="s">
        <v>230</v>
      </c>
      <c r="AU1271">
        <v>20260911</v>
      </c>
      <c r="AV1271" t="s">
        <v>221</v>
      </c>
      <c r="AW1271" t="s">
        <v>537</v>
      </c>
      <c r="AX1271" t="s">
        <v>222</v>
      </c>
      <c r="BA1271" s="57">
        <v>46275.625</v>
      </c>
      <c r="BB1271" t="s">
        <v>5763</v>
      </c>
      <c r="BC1271">
        <v>2026</v>
      </c>
      <c r="BD1271">
        <v>9</v>
      </c>
      <c r="BE1271">
        <v>11</v>
      </c>
      <c r="BF1271" s="6">
        <f t="shared" si="57"/>
        <v>46276</v>
      </c>
      <c r="BG1271">
        <f t="shared" si="58"/>
        <v>0.375</v>
      </c>
      <c r="BH1271" t="str">
        <f t="shared" si="59"/>
        <v>COMPLY</v>
      </c>
      <c r="BI1271" t="e">
        <f>VLOOKUP(H1271,Sheet2!$A$1:$B$270,2,FALSE)</f>
        <v>#N/A</v>
      </c>
    </row>
    <row r="1272" spans="1:61">
      <c r="A1272">
        <v>1271</v>
      </c>
      <c r="B1272">
        <v>1002581537</v>
      </c>
      <c r="C1272">
        <v>3</v>
      </c>
      <c r="D1272" t="s">
        <v>49</v>
      </c>
      <c r="E1272">
        <v>4</v>
      </c>
      <c r="F1272" t="s">
        <v>245</v>
      </c>
      <c r="G1272" t="s">
        <v>246</v>
      </c>
      <c r="H1272" t="s">
        <v>832</v>
      </c>
      <c r="I1272" t="s">
        <v>212</v>
      </c>
      <c r="J1272" t="s">
        <v>213</v>
      </c>
      <c r="K1272" t="s">
        <v>149</v>
      </c>
      <c r="L1272" t="s">
        <v>214</v>
      </c>
      <c r="M1272" t="s">
        <v>76</v>
      </c>
      <c r="N1272" t="s">
        <v>215</v>
      </c>
      <c r="O1272" s="57">
        <v>46275.714537037034</v>
      </c>
      <c r="P1272" s="57">
        <v>46276.601747685185</v>
      </c>
      <c r="Q1272">
        <v>69387951</v>
      </c>
      <c r="S1272">
        <v>142406122893</v>
      </c>
      <c r="T1272" t="s">
        <v>6622</v>
      </c>
      <c r="U1272" t="s">
        <v>6623</v>
      </c>
      <c r="V1272" t="s">
        <v>6624</v>
      </c>
      <c r="Z1272">
        <v>110.432899292917</v>
      </c>
      <c r="AA1272">
        <v>-6.9697481869242903</v>
      </c>
      <c r="AB1272" t="s">
        <v>6625</v>
      </c>
      <c r="AC1272" t="s">
        <v>236</v>
      </c>
      <c r="AL1272" t="s">
        <v>217</v>
      </c>
      <c r="AM1272" t="s">
        <v>6626</v>
      </c>
      <c r="AN1272" t="s">
        <v>6</v>
      </c>
      <c r="AO1272" s="57">
        <v>46304.715636574074</v>
      </c>
      <c r="AP1272" s="57">
        <v>46276.625</v>
      </c>
      <c r="AR1272" t="s">
        <v>218</v>
      </c>
      <c r="AS1272" t="s">
        <v>898</v>
      </c>
      <c r="AT1272" t="s">
        <v>220</v>
      </c>
      <c r="AU1272">
        <v>20260911</v>
      </c>
      <c r="AV1272" t="s">
        <v>221</v>
      </c>
      <c r="AW1272" t="s">
        <v>3007</v>
      </c>
      <c r="AX1272" t="s">
        <v>222</v>
      </c>
      <c r="BA1272" s="57">
        <v>46276.625</v>
      </c>
      <c r="BB1272" t="s">
        <v>6626</v>
      </c>
      <c r="BC1272">
        <v>2026</v>
      </c>
      <c r="BD1272">
        <v>9</v>
      </c>
      <c r="BE1272">
        <v>11</v>
      </c>
      <c r="BF1272" s="6">
        <f t="shared" si="57"/>
        <v>46276</v>
      </c>
      <c r="BG1272">
        <f t="shared" si="58"/>
        <v>-0.625</v>
      </c>
      <c r="BH1272" t="str">
        <f t="shared" si="59"/>
        <v>COMPLY</v>
      </c>
      <c r="BI1272" t="e">
        <f>VLOOKUP(H1272,Sheet2!$A$1:$B$270,2,FALSE)</f>
        <v>#N/A</v>
      </c>
    </row>
    <row r="1273" spans="1:61">
      <c r="A1273">
        <v>1272</v>
      </c>
      <c r="B1273">
        <v>1002581615</v>
      </c>
      <c r="C1273">
        <v>3</v>
      </c>
      <c r="D1273" t="s">
        <v>49</v>
      </c>
      <c r="E1273">
        <v>4</v>
      </c>
      <c r="F1273" t="s">
        <v>245</v>
      </c>
      <c r="G1273" t="s">
        <v>246</v>
      </c>
      <c r="H1273" t="s">
        <v>832</v>
      </c>
      <c r="I1273" t="s">
        <v>212</v>
      </c>
      <c r="J1273" t="s">
        <v>213</v>
      </c>
      <c r="K1273" t="s">
        <v>149</v>
      </c>
      <c r="L1273" t="s">
        <v>214</v>
      </c>
      <c r="M1273" t="s">
        <v>76</v>
      </c>
      <c r="N1273" t="s">
        <v>215</v>
      </c>
      <c r="O1273" s="57">
        <v>46275.762453703705</v>
      </c>
      <c r="P1273" s="57">
        <v>46276.820891203701</v>
      </c>
      <c r="Q1273">
        <v>69387961</v>
      </c>
      <c r="S1273">
        <v>142406122895</v>
      </c>
      <c r="T1273" t="s">
        <v>6461</v>
      </c>
      <c r="U1273" t="s">
        <v>6462</v>
      </c>
      <c r="V1273" t="s">
        <v>6463</v>
      </c>
      <c r="Z1273">
        <v>110.438602</v>
      </c>
      <c r="AA1273">
        <v>-6.9460550000000003</v>
      </c>
      <c r="AB1273" t="s">
        <v>6464</v>
      </c>
      <c r="AC1273" t="s">
        <v>236</v>
      </c>
      <c r="AL1273" t="s">
        <v>217</v>
      </c>
      <c r="AM1273" t="s">
        <v>6465</v>
      </c>
      <c r="AN1273" t="s">
        <v>6</v>
      </c>
      <c r="AO1273" s="57">
        <v>46304.768182870372</v>
      </c>
      <c r="AP1273" s="57">
        <v>46276.625</v>
      </c>
      <c r="AR1273" t="s">
        <v>218</v>
      </c>
      <c r="AS1273" t="s">
        <v>898</v>
      </c>
      <c r="AT1273" t="s">
        <v>230</v>
      </c>
      <c r="AU1273">
        <v>20260911</v>
      </c>
      <c r="AV1273" t="s">
        <v>221</v>
      </c>
      <c r="AW1273" t="s">
        <v>881</v>
      </c>
      <c r="AX1273" t="s">
        <v>222</v>
      </c>
      <c r="BA1273" s="57">
        <v>46276.625</v>
      </c>
      <c r="BB1273" t="s">
        <v>6465</v>
      </c>
      <c r="BC1273">
        <v>2026</v>
      </c>
      <c r="BD1273">
        <v>9</v>
      </c>
      <c r="BE1273">
        <v>11</v>
      </c>
      <c r="BF1273" s="6">
        <f t="shared" si="57"/>
        <v>46276</v>
      </c>
      <c r="BG1273">
        <f t="shared" si="58"/>
        <v>-0.625</v>
      </c>
      <c r="BH1273" t="str">
        <f t="shared" si="59"/>
        <v>COMPLY</v>
      </c>
      <c r="BI1273" t="e">
        <f>VLOOKUP(H1273,Sheet2!$A$1:$B$270,2,FALSE)</f>
        <v>#N/A</v>
      </c>
    </row>
    <row r="1274" spans="1:61">
      <c r="A1274">
        <v>1273</v>
      </c>
      <c r="B1274">
        <v>1002583882</v>
      </c>
      <c r="C1274">
        <v>3</v>
      </c>
      <c r="D1274" t="s">
        <v>49</v>
      </c>
      <c r="E1274">
        <v>4</v>
      </c>
      <c r="F1274" t="s">
        <v>245</v>
      </c>
      <c r="G1274" t="s">
        <v>246</v>
      </c>
      <c r="H1274" t="s">
        <v>832</v>
      </c>
      <c r="I1274" t="s">
        <v>212</v>
      </c>
      <c r="J1274" t="s">
        <v>213</v>
      </c>
      <c r="K1274" t="s">
        <v>149</v>
      </c>
      <c r="L1274" t="s">
        <v>1748</v>
      </c>
      <c r="M1274" t="s">
        <v>76</v>
      </c>
      <c r="N1274" t="s">
        <v>215</v>
      </c>
      <c r="O1274" s="57">
        <v>46277.456250000003</v>
      </c>
      <c r="P1274" s="57">
        <v>46278.602962962963</v>
      </c>
      <c r="Q1274">
        <v>69388844</v>
      </c>
      <c r="R1274">
        <v>2435314167</v>
      </c>
      <c r="S1274">
        <v>142406122731</v>
      </c>
      <c r="T1274" t="s">
        <v>8964</v>
      </c>
      <c r="U1274" t="s">
        <v>8965</v>
      </c>
      <c r="V1274" t="s">
        <v>8966</v>
      </c>
      <c r="Z1274">
        <v>110.4357851</v>
      </c>
      <c r="AA1274">
        <v>-6.9846779999999997</v>
      </c>
      <c r="AB1274" t="s">
        <v>8967</v>
      </c>
      <c r="AC1274" t="s">
        <v>236</v>
      </c>
      <c r="AL1274" t="s">
        <v>217</v>
      </c>
      <c r="AM1274" t="s">
        <v>8968</v>
      </c>
      <c r="AN1274" t="s">
        <v>6</v>
      </c>
      <c r="AO1274" s="57">
        <v>46365.465405092589</v>
      </c>
      <c r="AP1274" s="57">
        <v>46278.333333333336</v>
      </c>
      <c r="AR1274" t="s">
        <v>218</v>
      </c>
      <c r="AS1274" t="s">
        <v>898</v>
      </c>
      <c r="AT1274" t="s">
        <v>230</v>
      </c>
      <c r="AU1274">
        <v>20260913</v>
      </c>
      <c r="AV1274" t="s">
        <v>221</v>
      </c>
      <c r="AW1274" t="s">
        <v>8969</v>
      </c>
      <c r="AX1274" t="s">
        <v>222</v>
      </c>
      <c r="BA1274" s="57">
        <v>46278.333333333336</v>
      </c>
      <c r="BB1274" t="s">
        <v>8968</v>
      </c>
      <c r="BC1274">
        <v>2026</v>
      </c>
      <c r="BD1274">
        <v>9</v>
      </c>
      <c r="BE1274">
        <v>13</v>
      </c>
      <c r="BF1274" s="6">
        <f t="shared" si="57"/>
        <v>46278</v>
      </c>
      <c r="BG1274">
        <f t="shared" si="58"/>
        <v>-0.33333333333575865</v>
      </c>
      <c r="BH1274" t="str">
        <f t="shared" si="59"/>
        <v>COMPLY</v>
      </c>
      <c r="BI1274" t="e">
        <f>VLOOKUP(H1274,Sheet2!$A$1:$B$270,2,FALSE)</f>
        <v>#N/A</v>
      </c>
    </row>
    <row r="1275" spans="1:61">
      <c r="A1275">
        <v>1274</v>
      </c>
      <c r="B1275">
        <v>1002580981</v>
      </c>
      <c r="C1275">
        <v>3</v>
      </c>
      <c r="D1275" t="s">
        <v>49</v>
      </c>
      <c r="E1275">
        <v>4</v>
      </c>
      <c r="F1275" t="s">
        <v>245</v>
      </c>
      <c r="G1275" t="s">
        <v>246</v>
      </c>
      <c r="H1275" t="s">
        <v>832</v>
      </c>
      <c r="I1275" t="s">
        <v>212</v>
      </c>
      <c r="J1275" t="s">
        <v>213</v>
      </c>
      <c r="K1275" t="s">
        <v>149</v>
      </c>
      <c r="M1275" t="s">
        <v>235</v>
      </c>
      <c r="N1275" t="s">
        <v>215</v>
      </c>
      <c r="O1275" s="57">
        <v>46275.598368055558</v>
      </c>
      <c r="P1275" s="57">
        <v>46279.916678240741</v>
      </c>
      <c r="Q1275">
        <v>69387780</v>
      </c>
      <c r="S1275">
        <v>142406122890</v>
      </c>
      <c r="T1275" t="s">
        <v>6400</v>
      </c>
      <c r="U1275" t="s">
        <v>6401</v>
      </c>
      <c r="Z1275">
        <v>110.412313</v>
      </c>
      <c r="AA1275">
        <v>-6.9826629999999996</v>
      </c>
      <c r="AB1275" t="s">
        <v>6402</v>
      </c>
      <c r="AC1275" t="s">
        <v>225</v>
      </c>
      <c r="AO1275" s="57">
        <v>46304.600706018522</v>
      </c>
      <c r="AR1275" t="s">
        <v>306</v>
      </c>
      <c r="AS1275" t="s">
        <v>898</v>
      </c>
      <c r="AT1275" t="s">
        <v>230</v>
      </c>
      <c r="AV1275" t="s">
        <v>3099</v>
      </c>
      <c r="AW1275" t="s">
        <v>545</v>
      </c>
      <c r="AX1275" t="s">
        <v>222</v>
      </c>
      <c r="AZ1275" t="s">
        <v>3099</v>
      </c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:61">
      <c r="A1276">
        <v>1275</v>
      </c>
      <c r="B1276">
        <v>1002567529</v>
      </c>
      <c r="C1276">
        <v>3</v>
      </c>
      <c r="D1276" t="s">
        <v>49</v>
      </c>
      <c r="E1276">
        <v>4</v>
      </c>
      <c r="F1276" t="s">
        <v>245</v>
      </c>
      <c r="G1276" t="s">
        <v>246</v>
      </c>
      <c r="H1276" t="s">
        <v>832</v>
      </c>
      <c r="I1276" t="s">
        <v>212</v>
      </c>
      <c r="J1276" t="s">
        <v>213</v>
      </c>
      <c r="K1276" t="s">
        <v>149</v>
      </c>
      <c r="L1276" t="s">
        <v>214</v>
      </c>
      <c r="M1276" t="s">
        <v>2186</v>
      </c>
      <c r="N1276" t="s">
        <v>215</v>
      </c>
      <c r="O1276" s="57">
        <v>46267.540243055555</v>
      </c>
      <c r="P1276" s="57">
        <v>46275.393113425926</v>
      </c>
      <c r="Q1276">
        <v>69382292</v>
      </c>
      <c r="S1276">
        <v>142406122844</v>
      </c>
      <c r="T1276" t="s">
        <v>1850</v>
      </c>
      <c r="U1276" t="s">
        <v>1851</v>
      </c>
      <c r="V1276" t="s">
        <v>1852</v>
      </c>
      <c r="Z1276">
        <v>110.41095009999999</v>
      </c>
      <c r="AA1276">
        <v>-6.9813624000000001</v>
      </c>
      <c r="AB1276" t="s">
        <v>1853</v>
      </c>
      <c r="AC1276" t="s">
        <v>216</v>
      </c>
      <c r="AL1276" t="s">
        <v>217</v>
      </c>
      <c r="AM1276" t="s">
        <v>1854</v>
      </c>
      <c r="AN1276" t="s">
        <v>6</v>
      </c>
      <c r="AO1276" s="57">
        <v>46062.548622685186</v>
      </c>
      <c r="AP1276" s="57">
        <v>46268.541666666664</v>
      </c>
      <c r="AQ1276" t="s">
        <v>2172</v>
      </c>
      <c r="AR1276" t="s">
        <v>12</v>
      </c>
      <c r="AS1276" t="s">
        <v>898</v>
      </c>
      <c r="AT1276" t="s">
        <v>230</v>
      </c>
      <c r="AV1276" t="s">
        <v>2187</v>
      </c>
      <c r="AW1276" t="s">
        <v>1855</v>
      </c>
      <c r="AX1276" t="s">
        <v>222</v>
      </c>
      <c r="BA1276" s="57">
        <v>46268.541666666664</v>
      </c>
      <c r="BB1276" t="s">
        <v>1854</v>
      </c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:61">
      <c r="A1277">
        <v>1276</v>
      </c>
      <c r="B1277">
        <v>1002568563</v>
      </c>
      <c r="C1277">
        <v>3</v>
      </c>
      <c r="D1277" t="s">
        <v>49</v>
      </c>
      <c r="E1277">
        <v>4</v>
      </c>
      <c r="F1277" t="s">
        <v>245</v>
      </c>
      <c r="G1277" t="s">
        <v>246</v>
      </c>
      <c r="H1277" t="s">
        <v>832</v>
      </c>
      <c r="I1277" t="s">
        <v>212</v>
      </c>
      <c r="J1277" t="s">
        <v>213</v>
      </c>
      <c r="K1277" t="s">
        <v>149</v>
      </c>
      <c r="L1277" t="s">
        <v>214</v>
      </c>
      <c r="M1277" t="s">
        <v>2186</v>
      </c>
      <c r="N1277" t="s">
        <v>215</v>
      </c>
      <c r="O1277" s="57">
        <v>46267.779120370367</v>
      </c>
      <c r="P1277" s="57">
        <v>46275.395092592589</v>
      </c>
      <c r="Q1277">
        <v>69382629</v>
      </c>
      <c r="S1277">
        <v>142406122667</v>
      </c>
      <c r="T1277" t="s">
        <v>1544</v>
      </c>
      <c r="U1277" t="s">
        <v>1545</v>
      </c>
      <c r="V1277" t="s">
        <v>1546</v>
      </c>
      <c r="Z1277">
        <v>110.405501419705</v>
      </c>
      <c r="AA1277">
        <v>-6.9828250310455298</v>
      </c>
      <c r="AB1277" t="s">
        <v>1547</v>
      </c>
      <c r="AC1277" t="s">
        <v>1548</v>
      </c>
      <c r="AL1277" t="s">
        <v>217</v>
      </c>
      <c r="AM1277" t="s">
        <v>1549</v>
      </c>
      <c r="AN1277" t="s">
        <v>6</v>
      </c>
      <c r="AO1277" s="57">
        <v>46062.788148148145</v>
      </c>
      <c r="AP1277" s="57">
        <v>46268.625</v>
      </c>
      <c r="AQ1277" t="s">
        <v>2172</v>
      </c>
      <c r="AR1277" t="s">
        <v>12</v>
      </c>
      <c r="AS1277" t="s">
        <v>898</v>
      </c>
      <c r="AT1277" t="s">
        <v>230</v>
      </c>
      <c r="AV1277" t="s">
        <v>2187</v>
      </c>
      <c r="AW1277" t="s">
        <v>927</v>
      </c>
      <c r="AX1277" t="s">
        <v>222</v>
      </c>
      <c r="BA1277" s="57">
        <v>46268.625</v>
      </c>
      <c r="BB1277" t="s">
        <v>1549</v>
      </c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:61">
      <c r="A1278">
        <v>1277</v>
      </c>
      <c r="B1278">
        <v>1002566411</v>
      </c>
      <c r="C1278">
        <v>3</v>
      </c>
      <c r="D1278" t="s">
        <v>49</v>
      </c>
      <c r="E1278">
        <v>4</v>
      </c>
      <c r="F1278" t="s">
        <v>245</v>
      </c>
      <c r="G1278" t="s">
        <v>246</v>
      </c>
      <c r="H1278" t="s">
        <v>834</v>
      </c>
      <c r="I1278" t="s">
        <v>212</v>
      </c>
      <c r="J1278" t="s">
        <v>213</v>
      </c>
      <c r="K1278" t="s">
        <v>149</v>
      </c>
      <c r="M1278" t="s">
        <v>76</v>
      </c>
      <c r="N1278" t="s">
        <v>215</v>
      </c>
      <c r="O1278" s="57">
        <v>46266.733587962961</v>
      </c>
      <c r="P1278" s="57">
        <v>46266.763611111113</v>
      </c>
      <c r="Q1278">
        <v>69379981</v>
      </c>
      <c r="S1278">
        <v>142410346458</v>
      </c>
      <c r="T1278" t="s">
        <v>992</v>
      </c>
      <c r="U1278" t="s">
        <v>1469</v>
      </c>
      <c r="V1278" t="s">
        <v>1470</v>
      </c>
      <c r="Z1278">
        <v>110.57664844999999</v>
      </c>
      <c r="AA1278">
        <v>-7.0446439280000002</v>
      </c>
      <c r="AB1278" t="s">
        <v>993</v>
      </c>
      <c r="AC1278" t="s">
        <v>216</v>
      </c>
      <c r="AL1278" t="s">
        <v>217</v>
      </c>
      <c r="AM1278" t="s">
        <v>1471</v>
      </c>
      <c r="AN1278" t="s">
        <v>6</v>
      </c>
      <c r="AO1278" s="57">
        <v>46031.736030092594</v>
      </c>
      <c r="AR1278" t="s">
        <v>218</v>
      </c>
      <c r="AS1278" t="s">
        <v>909</v>
      </c>
      <c r="AT1278" t="s">
        <v>230</v>
      </c>
      <c r="AU1278">
        <v>20260901</v>
      </c>
      <c r="AV1278" t="s">
        <v>221</v>
      </c>
      <c r="AW1278" t="s">
        <v>578</v>
      </c>
      <c r="AX1278" t="s">
        <v>222</v>
      </c>
      <c r="BA1278" s="57">
        <v>46266.291666666664</v>
      </c>
      <c r="BB1278" t="s">
        <v>1471</v>
      </c>
      <c r="BC1278">
        <v>2026</v>
      </c>
      <c r="BD1278">
        <v>9</v>
      </c>
      <c r="BE1278">
        <v>1</v>
      </c>
      <c r="BF1278" s="6">
        <f t="shared" si="57"/>
        <v>46266</v>
      </c>
      <c r="BG1278">
        <f t="shared" si="58"/>
        <v>-0.29166666666424135</v>
      </c>
      <c r="BH1278" t="str">
        <f t="shared" si="59"/>
        <v>COMPLY</v>
      </c>
      <c r="BI1278" t="e">
        <f>VLOOKUP(H1278,Sheet2!$A$1:$B$270,2,FALSE)</f>
        <v>#N/A</v>
      </c>
    </row>
    <row r="1279" spans="1:61">
      <c r="A1279">
        <v>1278</v>
      </c>
      <c r="B1279">
        <v>1002571440</v>
      </c>
      <c r="C1279">
        <v>3</v>
      </c>
      <c r="D1279" t="s">
        <v>49</v>
      </c>
      <c r="E1279">
        <v>4</v>
      </c>
      <c r="F1279" t="s">
        <v>245</v>
      </c>
      <c r="G1279" t="s">
        <v>246</v>
      </c>
      <c r="H1279" t="s">
        <v>834</v>
      </c>
      <c r="I1279" t="s">
        <v>212</v>
      </c>
      <c r="J1279" t="s">
        <v>213</v>
      </c>
      <c r="K1279" t="s">
        <v>149</v>
      </c>
      <c r="M1279" t="s">
        <v>76</v>
      </c>
      <c r="N1279" t="s">
        <v>215</v>
      </c>
      <c r="O1279" s="57">
        <v>46269.502175925925</v>
      </c>
      <c r="P1279" s="57">
        <v>46269.643414351849</v>
      </c>
      <c r="Q1279">
        <v>69382239</v>
      </c>
      <c r="S1279">
        <v>142410346503</v>
      </c>
      <c r="T1279" t="s">
        <v>1647</v>
      </c>
      <c r="U1279" t="s">
        <v>4737</v>
      </c>
      <c r="V1279" t="s">
        <v>4738</v>
      </c>
      <c r="Z1279">
        <v>110.52667508704</v>
      </c>
      <c r="AA1279">
        <v>-7.0231024892583598</v>
      </c>
      <c r="AB1279" t="s">
        <v>1650</v>
      </c>
      <c r="AC1279" t="s">
        <v>216</v>
      </c>
      <c r="AL1279" t="s">
        <v>217</v>
      </c>
      <c r="AM1279" t="s">
        <v>4739</v>
      </c>
      <c r="AN1279" t="s">
        <v>6</v>
      </c>
      <c r="AO1279" s="57">
        <v>46121.506956018522</v>
      </c>
      <c r="AR1279" t="s">
        <v>218</v>
      </c>
      <c r="AS1279" t="s">
        <v>909</v>
      </c>
      <c r="AT1279" t="s">
        <v>230</v>
      </c>
      <c r="AU1279">
        <v>20260904</v>
      </c>
      <c r="AV1279" t="s">
        <v>221</v>
      </c>
      <c r="AW1279" t="s">
        <v>545</v>
      </c>
      <c r="AX1279" t="s">
        <v>222</v>
      </c>
      <c r="BA1279" s="57">
        <v>46269.291666666664</v>
      </c>
      <c r="BB1279" t="s">
        <v>4739</v>
      </c>
      <c r="BC1279">
        <v>2026</v>
      </c>
      <c r="BD1279">
        <v>9</v>
      </c>
      <c r="BE1279">
        <v>4</v>
      </c>
      <c r="BF1279" s="6">
        <f t="shared" si="57"/>
        <v>46269</v>
      </c>
      <c r="BG1279">
        <f t="shared" si="58"/>
        <v>-0.29166666666424135</v>
      </c>
      <c r="BH1279" t="str">
        <f t="shared" si="59"/>
        <v>COMPLY</v>
      </c>
      <c r="BI1279" t="e">
        <f>VLOOKUP(H1279,Sheet2!$A$1:$B$270,2,FALSE)</f>
        <v>#N/A</v>
      </c>
    </row>
    <row r="1280" spans="1:61">
      <c r="A1280">
        <v>1279</v>
      </c>
      <c r="B1280">
        <v>1002573378</v>
      </c>
      <c r="C1280">
        <v>3</v>
      </c>
      <c r="D1280" t="s">
        <v>49</v>
      </c>
      <c r="E1280">
        <v>4</v>
      </c>
      <c r="F1280" t="s">
        <v>245</v>
      </c>
      <c r="G1280" t="s">
        <v>246</v>
      </c>
      <c r="H1280" t="s">
        <v>834</v>
      </c>
      <c r="I1280" t="s">
        <v>212</v>
      </c>
      <c r="J1280" t="s">
        <v>213</v>
      </c>
      <c r="K1280" t="s">
        <v>149</v>
      </c>
      <c r="L1280" t="s">
        <v>214</v>
      </c>
      <c r="M1280" t="s">
        <v>76</v>
      </c>
      <c r="N1280" t="s">
        <v>215</v>
      </c>
      <c r="O1280" s="57">
        <v>46270.737453703703</v>
      </c>
      <c r="P1280" s="57">
        <v>46271.749074074076</v>
      </c>
      <c r="Q1280">
        <v>69384639</v>
      </c>
      <c r="S1280">
        <v>142410346007</v>
      </c>
      <c r="T1280" t="s">
        <v>4680</v>
      </c>
      <c r="U1280" t="s">
        <v>4681</v>
      </c>
      <c r="V1280" t="s">
        <v>4682</v>
      </c>
      <c r="Z1280">
        <v>110.4650664</v>
      </c>
      <c r="AA1280">
        <v>-7.0096145999999999</v>
      </c>
      <c r="AB1280" t="s">
        <v>4683</v>
      </c>
      <c r="AC1280" t="s">
        <v>236</v>
      </c>
      <c r="AL1280" t="s">
        <v>217</v>
      </c>
      <c r="AM1280" t="s">
        <v>4684</v>
      </c>
      <c r="AN1280" t="s">
        <v>6</v>
      </c>
      <c r="AO1280" s="57">
        <v>46151.746446759258</v>
      </c>
      <c r="AP1280" s="57">
        <v>46271.625</v>
      </c>
      <c r="AR1280" t="s">
        <v>218</v>
      </c>
      <c r="AS1280" t="s">
        <v>909</v>
      </c>
      <c r="AT1280" t="s">
        <v>230</v>
      </c>
      <c r="AU1280">
        <v>20260906</v>
      </c>
      <c r="AV1280" t="s">
        <v>221</v>
      </c>
      <c r="AW1280" t="s">
        <v>889</v>
      </c>
      <c r="AX1280" t="s">
        <v>222</v>
      </c>
      <c r="BA1280" s="57">
        <v>46271.625</v>
      </c>
      <c r="BB1280" t="s">
        <v>4684</v>
      </c>
      <c r="BC1280">
        <v>2026</v>
      </c>
      <c r="BD1280">
        <v>9</v>
      </c>
      <c r="BE1280">
        <v>6</v>
      </c>
      <c r="BF1280" s="6">
        <f t="shared" si="57"/>
        <v>46271</v>
      </c>
      <c r="BG1280">
        <f t="shared" si="58"/>
        <v>-0.625</v>
      </c>
      <c r="BH1280" t="str">
        <f t="shared" si="59"/>
        <v>COMPLY</v>
      </c>
      <c r="BI1280" t="e">
        <f>VLOOKUP(H1280,Sheet2!$A$1:$B$270,2,FALSE)</f>
        <v>#N/A</v>
      </c>
    </row>
    <row r="1281" spans="1:61">
      <c r="A1281">
        <v>1280</v>
      </c>
      <c r="B1281">
        <v>1002577949</v>
      </c>
      <c r="C1281">
        <v>3</v>
      </c>
      <c r="D1281" t="s">
        <v>49</v>
      </c>
      <c r="E1281">
        <v>4</v>
      </c>
      <c r="F1281" t="s">
        <v>245</v>
      </c>
      <c r="G1281" t="s">
        <v>246</v>
      </c>
      <c r="H1281" t="s">
        <v>834</v>
      </c>
      <c r="I1281" t="s">
        <v>212</v>
      </c>
      <c r="J1281" t="s">
        <v>213</v>
      </c>
      <c r="K1281" t="s">
        <v>149</v>
      </c>
      <c r="L1281" t="s">
        <v>214</v>
      </c>
      <c r="M1281" t="s">
        <v>76</v>
      </c>
      <c r="N1281" t="s">
        <v>215</v>
      </c>
      <c r="O1281" s="57">
        <v>46274.362453703703</v>
      </c>
      <c r="P1281" s="57">
        <v>46275.838831018518</v>
      </c>
      <c r="Q1281">
        <v>69386531</v>
      </c>
      <c r="S1281">
        <v>142410346573</v>
      </c>
      <c r="T1281" t="s">
        <v>5649</v>
      </c>
      <c r="U1281" t="s">
        <v>5650</v>
      </c>
      <c r="V1281" t="s">
        <v>5651</v>
      </c>
      <c r="Z1281">
        <v>110.46307180076801</v>
      </c>
      <c r="AA1281">
        <v>-7.0216828911051197</v>
      </c>
      <c r="AB1281" t="s">
        <v>5652</v>
      </c>
      <c r="AC1281" t="s">
        <v>216</v>
      </c>
      <c r="AL1281" t="s">
        <v>217</v>
      </c>
      <c r="AM1281" t="s">
        <v>5643</v>
      </c>
      <c r="AN1281" t="s">
        <v>6</v>
      </c>
      <c r="AO1281" s="57">
        <v>46274.371921296297</v>
      </c>
      <c r="AP1281" s="57">
        <v>46275.333333333336</v>
      </c>
      <c r="AR1281" t="s">
        <v>218</v>
      </c>
      <c r="AS1281" t="s">
        <v>909</v>
      </c>
      <c r="AT1281" t="s">
        <v>230</v>
      </c>
      <c r="AU1281">
        <v>20260910</v>
      </c>
      <c r="AV1281" t="s">
        <v>221</v>
      </c>
      <c r="AW1281" t="s">
        <v>885</v>
      </c>
      <c r="AX1281" t="s">
        <v>222</v>
      </c>
      <c r="BA1281" s="57">
        <v>46275.333333333336</v>
      </c>
      <c r="BB1281" t="s">
        <v>5643</v>
      </c>
      <c r="BC1281">
        <v>2026</v>
      </c>
      <c r="BD1281">
        <v>9</v>
      </c>
      <c r="BE1281">
        <v>10</v>
      </c>
      <c r="BF1281" s="6">
        <f t="shared" si="57"/>
        <v>46275</v>
      </c>
      <c r="BG1281">
        <f t="shared" si="58"/>
        <v>-0.33333333333575865</v>
      </c>
      <c r="BH1281" t="str">
        <f t="shared" si="59"/>
        <v>COMPLY</v>
      </c>
      <c r="BI1281" t="e">
        <f>VLOOKUP(H1281,Sheet2!$A$1:$B$270,2,FALSE)</f>
        <v>#N/A</v>
      </c>
    </row>
    <row r="1282" spans="1:61">
      <c r="A1282">
        <v>1281</v>
      </c>
      <c r="B1282">
        <v>1002578524</v>
      </c>
      <c r="C1282">
        <v>3</v>
      </c>
      <c r="D1282" t="s">
        <v>49</v>
      </c>
      <c r="E1282">
        <v>4</v>
      </c>
      <c r="F1282" t="s">
        <v>245</v>
      </c>
      <c r="G1282" t="s">
        <v>246</v>
      </c>
      <c r="H1282" t="s">
        <v>834</v>
      </c>
      <c r="I1282" t="s">
        <v>212</v>
      </c>
      <c r="J1282" t="s">
        <v>213</v>
      </c>
      <c r="K1282" t="s">
        <v>149</v>
      </c>
      <c r="L1282" t="s">
        <v>214</v>
      </c>
      <c r="M1282" t="s">
        <v>76</v>
      </c>
      <c r="N1282" t="s">
        <v>215</v>
      </c>
      <c r="O1282" s="57">
        <v>46274.483287037037</v>
      </c>
      <c r="P1282" s="57">
        <v>46275.553402777776</v>
      </c>
      <c r="Q1282">
        <v>69386775</v>
      </c>
      <c r="S1282">
        <v>142410346575</v>
      </c>
      <c r="T1282" t="s">
        <v>6055</v>
      </c>
      <c r="U1282" t="s">
        <v>6056</v>
      </c>
      <c r="V1282" t="s">
        <v>6057</v>
      </c>
      <c r="Z1282">
        <v>110.518405102193</v>
      </c>
      <c r="AA1282">
        <v>-7.0194820010557804</v>
      </c>
      <c r="AB1282" t="s">
        <v>6058</v>
      </c>
      <c r="AC1282" t="s">
        <v>216</v>
      </c>
      <c r="AL1282" t="s">
        <v>217</v>
      </c>
      <c r="AM1282" t="s">
        <v>6059</v>
      </c>
      <c r="AN1282" t="s">
        <v>6</v>
      </c>
      <c r="AO1282" s="57">
        <v>46274.48605324074</v>
      </c>
      <c r="AP1282" s="57">
        <v>46275.333333333336</v>
      </c>
      <c r="AR1282" t="s">
        <v>218</v>
      </c>
      <c r="AS1282" t="s">
        <v>909</v>
      </c>
      <c r="AT1282" t="s">
        <v>230</v>
      </c>
      <c r="AU1282">
        <v>20260910</v>
      </c>
      <c r="AV1282" t="s">
        <v>221</v>
      </c>
      <c r="AW1282" t="s">
        <v>885</v>
      </c>
      <c r="AX1282" t="s">
        <v>222</v>
      </c>
      <c r="BA1282" s="57">
        <v>46275.333333333336</v>
      </c>
      <c r="BB1282" t="s">
        <v>6059</v>
      </c>
      <c r="BC1282">
        <v>2026</v>
      </c>
      <c r="BD1282">
        <v>9</v>
      </c>
      <c r="BE1282">
        <v>10</v>
      </c>
      <c r="BF1282" s="6">
        <f t="shared" ref="BF1282:BF1345" si="60">DATE(BC1282,BD1282,BE1282)</f>
        <v>46275</v>
      </c>
      <c r="BG1282">
        <f t="shared" ref="BG1282:BG1345" si="61">BF1282-BA1282</f>
        <v>-0.33333333333575865</v>
      </c>
      <c r="BH1282" t="str">
        <f t="shared" ref="BH1282:BH1345" si="62">IF(BG1282=1,"COMPLY",IF(BG1282&lt;1,"COMPLY","NOT COMPLY"))</f>
        <v>COMPLY</v>
      </c>
      <c r="BI1282" t="e">
        <f>VLOOKUP(H1282,Sheet2!$A$1:$B$270,2,FALSE)</f>
        <v>#N/A</v>
      </c>
    </row>
    <row r="1283" spans="1:61">
      <c r="A1283">
        <v>1282</v>
      </c>
      <c r="B1283">
        <v>1002581548</v>
      </c>
      <c r="C1283">
        <v>3</v>
      </c>
      <c r="D1283" t="s">
        <v>49</v>
      </c>
      <c r="E1283">
        <v>4</v>
      </c>
      <c r="F1283" t="s">
        <v>245</v>
      </c>
      <c r="G1283" t="s">
        <v>246</v>
      </c>
      <c r="H1283" t="s">
        <v>834</v>
      </c>
      <c r="I1283" t="s">
        <v>212</v>
      </c>
      <c r="J1283" t="s">
        <v>213</v>
      </c>
      <c r="K1283" t="s">
        <v>149</v>
      </c>
      <c r="L1283" t="s">
        <v>214</v>
      </c>
      <c r="M1283" t="s">
        <v>76</v>
      </c>
      <c r="N1283" t="s">
        <v>215</v>
      </c>
      <c r="O1283" s="57">
        <v>46275.716631944444</v>
      </c>
      <c r="P1283" s="57">
        <v>46276.583738425928</v>
      </c>
      <c r="Q1283">
        <v>69387955</v>
      </c>
      <c r="S1283">
        <v>142410346092</v>
      </c>
      <c r="T1283" t="s">
        <v>6600</v>
      </c>
      <c r="U1283" t="s">
        <v>6601</v>
      </c>
      <c r="V1283" t="s">
        <v>6602</v>
      </c>
      <c r="Z1283">
        <v>110.563636533916</v>
      </c>
      <c r="AA1283">
        <v>-7.0906049958333304</v>
      </c>
      <c r="AB1283" t="s">
        <v>6603</v>
      </c>
      <c r="AC1283" t="s">
        <v>216</v>
      </c>
      <c r="AL1283" t="s">
        <v>217</v>
      </c>
      <c r="AM1283" t="s">
        <v>6444</v>
      </c>
      <c r="AN1283" t="s">
        <v>6</v>
      </c>
      <c r="AO1283" s="57">
        <v>46304.725729166668</v>
      </c>
      <c r="AP1283" s="57">
        <v>46276.625</v>
      </c>
      <c r="AR1283" t="s">
        <v>218</v>
      </c>
      <c r="AS1283" t="s">
        <v>909</v>
      </c>
      <c r="AT1283" t="s">
        <v>230</v>
      </c>
      <c r="AU1283">
        <v>20260911</v>
      </c>
      <c r="AV1283" t="s">
        <v>221</v>
      </c>
      <c r="AW1283" t="s">
        <v>886</v>
      </c>
      <c r="AX1283" t="s">
        <v>222</v>
      </c>
      <c r="BA1283" s="57">
        <v>46276.625</v>
      </c>
      <c r="BB1283" t="s">
        <v>6444</v>
      </c>
      <c r="BC1283">
        <v>2026</v>
      </c>
      <c r="BD1283">
        <v>9</v>
      </c>
      <c r="BE1283">
        <v>11</v>
      </c>
      <c r="BF1283" s="6">
        <f t="shared" si="60"/>
        <v>46276</v>
      </c>
      <c r="BG1283">
        <f t="shared" si="61"/>
        <v>-0.625</v>
      </c>
      <c r="BH1283" t="str">
        <f t="shared" si="62"/>
        <v>COMPLY</v>
      </c>
      <c r="BI1283" t="e">
        <f>VLOOKUP(H1283,Sheet2!$A$1:$B$270,2,FALSE)</f>
        <v>#N/A</v>
      </c>
    </row>
    <row r="1284" spans="1:61">
      <c r="A1284">
        <v>1283</v>
      </c>
      <c r="B1284">
        <v>1002567420</v>
      </c>
      <c r="C1284">
        <v>3</v>
      </c>
      <c r="D1284" t="s">
        <v>49</v>
      </c>
      <c r="E1284">
        <v>4</v>
      </c>
      <c r="F1284" t="s">
        <v>245</v>
      </c>
      <c r="G1284" t="s">
        <v>246</v>
      </c>
      <c r="H1284" t="s">
        <v>834</v>
      </c>
      <c r="I1284" t="s">
        <v>212</v>
      </c>
      <c r="J1284" t="s">
        <v>213</v>
      </c>
      <c r="K1284" t="s">
        <v>149</v>
      </c>
      <c r="L1284" t="s">
        <v>214</v>
      </c>
      <c r="M1284" t="s">
        <v>2154</v>
      </c>
      <c r="N1284" t="s">
        <v>215</v>
      </c>
      <c r="O1284" s="57">
        <v>46267.502743055556</v>
      </c>
      <c r="P1284" s="57">
        <v>46269.502164351848</v>
      </c>
      <c r="Q1284">
        <v>69382239</v>
      </c>
      <c r="S1284">
        <v>142410346466</v>
      </c>
      <c r="T1284" t="s">
        <v>1647</v>
      </c>
      <c r="U1284" t="s">
        <v>1648</v>
      </c>
      <c r="V1284" t="s">
        <v>1649</v>
      </c>
      <c r="Z1284">
        <v>110.526506</v>
      </c>
      <c r="AA1284">
        <v>-7.0235409999999998</v>
      </c>
      <c r="AB1284" t="s">
        <v>1650</v>
      </c>
      <c r="AC1284" t="s">
        <v>236</v>
      </c>
      <c r="AL1284" t="s">
        <v>217</v>
      </c>
      <c r="AM1284" t="s">
        <v>1651</v>
      </c>
      <c r="AN1284" t="s">
        <v>6</v>
      </c>
      <c r="AO1284" s="57">
        <v>46062.506898148145</v>
      </c>
      <c r="AP1284" s="57">
        <v>46268.458333333336</v>
      </c>
      <c r="AQ1284" t="s">
        <v>2172</v>
      </c>
      <c r="AR1284" t="s">
        <v>14</v>
      </c>
      <c r="AS1284" t="s">
        <v>909</v>
      </c>
      <c r="AT1284" t="s">
        <v>230</v>
      </c>
      <c r="AV1284" t="s">
        <v>5585</v>
      </c>
      <c r="AW1284" t="s">
        <v>881</v>
      </c>
      <c r="AX1284" t="s">
        <v>222</v>
      </c>
      <c r="BA1284" s="57">
        <v>46268.458333333336</v>
      </c>
      <c r="BB1284" t="s">
        <v>1651</v>
      </c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:61">
      <c r="A1285">
        <v>1284</v>
      </c>
      <c r="B1285">
        <v>1002586057</v>
      </c>
      <c r="C1285">
        <v>3</v>
      </c>
      <c r="D1285" t="s">
        <v>49</v>
      </c>
      <c r="E1285">
        <v>4</v>
      </c>
      <c r="F1285" t="s">
        <v>245</v>
      </c>
      <c r="G1285" t="s">
        <v>246</v>
      </c>
      <c r="H1285" t="s">
        <v>834</v>
      </c>
      <c r="I1285" t="s">
        <v>212</v>
      </c>
      <c r="J1285" t="s">
        <v>213</v>
      </c>
      <c r="K1285" t="s">
        <v>149</v>
      </c>
      <c r="L1285" t="s">
        <v>214</v>
      </c>
      <c r="M1285" t="s">
        <v>224</v>
      </c>
      <c r="N1285" t="s">
        <v>215</v>
      </c>
      <c r="O1285" s="57">
        <v>46279.474942129629</v>
      </c>
      <c r="P1285" s="57">
        <v>46280.337094907409</v>
      </c>
      <c r="Q1285">
        <v>69389719</v>
      </c>
      <c r="S1285">
        <v>142410346643</v>
      </c>
      <c r="T1285" t="s">
        <v>8970</v>
      </c>
      <c r="U1285" t="s">
        <v>8971</v>
      </c>
      <c r="V1285" t="s">
        <v>8972</v>
      </c>
      <c r="Z1285">
        <v>110.5052841</v>
      </c>
      <c r="AA1285">
        <v>-7.0201452</v>
      </c>
      <c r="AB1285" t="s">
        <v>8973</v>
      </c>
      <c r="AC1285" t="s">
        <v>236</v>
      </c>
      <c r="AL1285" t="s">
        <v>217</v>
      </c>
      <c r="AM1285" t="s">
        <v>8315</v>
      </c>
      <c r="AN1285" t="s">
        <v>6</v>
      </c>
      <c r="AO1285" t="s">
        <v>8321</v>
      </c>
      <c r="AP1285" s="57">
        <v>46280.333333333336</v>
      </c>
      <c r="AR1285" t="s">
        <v>18</v>
      </c>
      <c r="AS1285" t="s">
        <v>909</v>
      </c>
      <c r="AT1285" t="s">
        <v>230</v>
      </c>
      <c r="AV1285" t="s">
        <v>226</v>
      </c>
      <c r="AW1285" t="s">
        <v>7118</v>
      </c>
      <c r="AX1285" t="s">
        <v>222</v>
      </c>
      <c r="BA1285" s="57">
        <v>46280.333333333336</v>
      </c>
      <c r="BB1285" t="s">
        <v>8315</v>
      </c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:61">
      <c r="A1286">
        <v>1285</v>
      </c>
      <c r="B1286">
        <v>1002571798</v>
      </c>
      <c r="C1286">
        <v>3</v>
      </c>
      <c r="D1286" t="s">
        <v>49</v>
      </c>
      <c r="E1286">
        <v>4</v>
      </c>
      <c r="F1286" t="s">
        <v>245</v>
      </c>
      <c r="G1286" t="s">
        <v>246</v>
      </c>
      <c r="H1286" t="s">
        <v>834</v>
      </c>
      <c r="I1286" t="s">
        <v>212</v>
      </c>
      <c r="J1286" t="s">
        <v>213</v>
      </c>
      <c r="K1286" t="s">
        <v>149</v>
      </c>
      <c r="L1286" t="s">
        <v>214</v>
      </c>
      <c r="M1286" t="s">
        <v>2151</v>
      </c>
      <c r="N1286" t="s">
        <v>215</v>
      </c>
      <c r="O1286" s="57">
        <v>46269.591620370367</v>
      </c>
      <c r="P1286" s="57">
        <v>46280.402025462965</v>
      </c>
      <c r="Q1286">
        <v>69383941</v>
      </c>
      <c r="S1286">
        <v>142410346509</v>
      </c>
      <c r="T1286" t="s">
        <v>5207</v>
      </c>
      <c r="U1286" t="s">
        <v>5208</v>
      </c>
      <c r="V1286" t="s">
        <v>5209</v>
      </c>
      <c r="Z1286">
        <v>110.4690773</v>
      </c>
      <c r="AA1286">
        <v>-7.0388007999999997</v>
      </c>
      <c r="AB1286" t="s">
        <v>5210</v>
      </c>
      <c r="AC1286" t="s">
        <v>216</v>
      </c>
      <c r="AL1286" t="s">
        <v>217</v>
      </c>
      <c r="AM1286" t="s">
        <v>5211</v>
      </c>
      <c r="AN1286" t="s">
        <v>6</v>
      </c>
      <c r="AO1286" s="57">
        <v>46121.600740740738</v>
      </c>
      <c r="AP1286" s="57">
        <v>46270.458333333336</v>
      </c>
      <c r="AQ1286" t="s">
        <v>2172</v>
      </c>
      <c r="AR1286" t="s">
        <v>14</v>
      </c>
      <c r="AS1286" t="s">
        <v>909</v>
      </c>
      <c r="AT1286" t="s">
        <v>230</v>
      </c>
      <c r="AV1286" t="s">
        <v>2153</v>
      </c>
      <c r="AW1286" t="s">
        <v>885</v>
      </c>
      <c r="AX1286" t="s">
        <v>222</v>
      </c>
      <c r="BA1286" s="57">
        <v>46270.458333333336</v>
      </c>
      <c r="BB1286" t="s">
        <v>5211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:61">
      <c r="A1287">
        <v>1286</v>
      </c>
      <c r="B1287">
        <v>1002578784</v>
      </c>
      <c r="C1287">
        <v>3</v>
      </c>
      <c r="D1287" t="s">
        <v>49</v>
      </c>
      <c r="E1287">
        <v>4</v>
      </c>
      <c r="F1287" t="s">
        <v>245</v>
      </c>
      <c r="G1287" t="s">
        <v>246</v>
      </c>
      <c r="H1287" t="s">
        <v>610</v>
      </c>
      <c r="I1287" t="s">
        <v>212</v>
      </c>
      <c r="J1287" t="s">
        <v>213</v>
      </c>
      <c r="K1287" t="s">
        <v>149</v>
      </c>
      <c r="M1287" t="s">
        <v>76</v>
      </c>
      <c r="N1287" t="s">
        <v>215</v>
      </c>
      <c r="O1287" s="57">
        <v>46274.566099537034</v>
      </c>
      <c r="P1287" s="57">
        <v>46274.630624999998</v>
      </c>
      <c r="Q1287">
        <v>69379081</v>
      </c>
      <c r="S1287">
        <v>141408116058</v>
      </c>
      <c r="T1287" t="s">
        <v>6343</v>
      </c>
      <c r="U1287" t="s">
        <v>6344</v>
      </c>
      <c r="V1287" t="s">
        <v>6345</v>
      </c>
      <c r="Z1287">
        <v>110.431825</v>
      </c>
      <c r="AA1287">
        <v>-6.9924809999999997</v>
      </c>
      <c r="AB1287" t="s">
        <v>6346</v>
      </c>
      <c r="AC1287" t="s">
        <v>225</v>
      </c>
      <c r="AL1287" t="s">
        <v>217</v>
      </c>
      <c r="AM1287" t="s">
        <v>6347</v>
      </c>
      <c r="AN1287" t="s">
        <v>6</v>
      </c>
      <c r="AO1287" s="57">
        <v>46274.569328703707</v>
      </c>
      <c r="AR1287" t="s">
        <v>218</v>
      </c>
      <c r="AS1287" t="s">
        <v>219</v>
      </c>
      <c r="AT1287" t="s">
        <v>230</v>
      </c>
      <c r="AU1287">
        <v>20260909</v>
      </c>
      <c r="AV1287" t="s">
        <v>221</v>
      </c>
      <c r="AW1287" t="s">
        <v>3824</v>
      </c>
      <c r="AX1287" t="s">
        <v>222</v>
      </c>
      <c r="BA1287" s="57">
        <v>46274.291666666664</v>
      </c>
      <c r="BB1287" t="s">
        <v>6347</v>
      </c>
      <c r="BC1287">
        <v>2026</v>
      </c>
      <c r="BD1287">
        <v>9</v>
      </c>
      <c r="BE1287">
        <v>9</v>
      </c>
      <c r="BF1287" s="6">
        <f t="shared" si="60"/>
        <v>46274</v>
      </c>
      <c r="BG1287">
        <f t="shared" si="61"/>
        <v>-0.29166666666424135</v>
      </c>
      <c r="BH1287" t="str">
        <f t="shared" si="62"/>
        <v>COMPLY</v>
      </c>
      <c r="BI1287" t="e">
        <f>VLOOKUP(H1287,Sheet2!$A$1:$B$270,2,FALSE)</f>
        <v>#N/A</v>
      </c>
    </row>
    <row r="1288" spans="1:61">
      <c r="A1288">
        <v>1287</v>
      </c>
      <c r="B1288">
        <v>1002586241</v>
      </c>
      <c r="C1288">
        <v>3</v>
      </c>
      <c r="D1288" t="s">
        <v>49</v>
      </c>
      <c r="E1288">
        <v>4</v>
      </c>
      <c r="F1288" t="s">
        <v>245</v>
      </c>
      <c r="G1288" t="s">
        <v>246</v>
      </c>
      <c r="H1288" t="s">
        <v>610</v>
      </c>
      <c r="I1288" t="s">
        <v>212</v>
      </c>
      <c r="J1288" t="s">
        <v>213</v>
      </c>
      <c r="K1288" t="s">
        <v>149</v>
      </c>
      <c r="L1288" t="s">
        <v>214</v>
      </c>
      <c r="M1288" t="s">
        <v>76</v>
      </c>
      <c r="N1288" t="s">
        <v>215</v>
      </c>
      <c r="O1288" s="57">
        <v>46279.512442129628</v>
      </c>
      <c r="P1288" s="57">
        <v>46280.546886574077</v>
      </c>
      <c r="Q1288">
        <v>69389793</v>
      </c>
      <c r="S1288">
        <v>141408116840</v>
      </c>
      <c r="T1288" t="s">
        <v>8974</v>
      </c>
      <c r="U1288" t="s">
        <v>8975</v>
      </c>
      <c r="V1288" t="s">
        <v>8976</v>
      </c>
      <c r="Z1288">
        <v>110.43035159999999</v>
      </c>
      <c r="AA1288">
        <v>-6.9857701999999904</v>
      </c>
      <c r="AB1288" t="s">
        <v>8977</v>
      </c>
      <c r="AC1288" t="s">
        <v>236</v>
      </c>
      <c r="AL1288" t="s">
        <v>217</v>
      </c>
      <c r="AM1288" t="s">
        <v>8625</v>
      </c>
      <c r="AN1288" t="s">
        <v>6</v>
      </c>
      <c r="AO1288" t="s">
        <v>8173</v>
      </c>
      <c r="AP1288" s="57">
        <v>46280.458333333336</v>
      </c>
      <c r="AR1288" t="s">
        <v>218</v>
      </c>
      <c r="AS1288" t="s">
        <v>219</v>
      </c>
      <c r="AT1288" t="s">
        <v>230</v>
      </c>
      <c r="AU1288">
        <v>20260915</v>
      </c>
      <c r="AV1288" t="s">
        <v>221</v>
      </c>
      <c r="AW1288" t="s">
        <v>237</v>
      </c>
      <c r="AX1288" t="s">
        <v>222</v>
      </c>
      <c r="BA1288" s="57">
        <v>46280.458333333336</v>
      </c>
      <c r="BB1288" t="s">
        <v>8625</v>
      </c>
      <c r="BC1288">
        <v>2026</v>
      </c>
      <c r="BD1288">
        <v>9</v>
      </c>
      <c r="BE1288">
        <v>15</v>
      </c>
      <c r="BF1288" s="6">
        <f t="shared" si="60"/>
        <v>46280</v>
      </c>
      <c r="BG1288">
        <f t="shared" si="61"/>
        <v>-0.45833333333575865</v>
      </c>
      <c r="BH1288" t="str">
        <f t="shared" si="62"/>
        <v>COMPLY</v>
      </c>
      <c r="BI1288" t="e">
        <f>VLOOKUP(H1288,Sheet2!$A$1:$B$270,2,FALSE)</f>
        <v>#N/A</v>
      </c>
    </row>
    <row r="1289" spans="1:61">
      <c r="A1289">
        <v>1288</v>
      </c>
      <c r="B1289">
        <v>1002588156</v>
      </c>
      <c r="C1289">
        <v>3</v>
      </c>
      <c r="D1289" t="s">
        <v>49</v>
      </c>
      <c r="E1289">
        <v>4</v>
      </c>
      <c r="F1289" t="s">
        <v>245</v>
      </c>
      <c r="G1289" t="s">
        <v>246</v>
      </c>
      <c r="H1289" t="s">
        <v>610</v>
      </c>
      <c r="I1289" t="s">
        <v>212</v>
      </c>
      <c r="J1289" t="s">
        <v>213</v>
      </c>
      <c r="K1289" t="s">
        <v>149</v>
      </c>
      <c r="L1289" t="s">
        <v>214</v>
      </c>
      <c r="M1289" t="s">
        <v>76</v>
      </c>
      <c r="N1289" t="s">
        <v>215</v>
      </c>
      <c r="O1289" s="57">
        <v>46280.408275462964</v>
      </c>
      <c r="P1289" s="57">
        <v>46281.337476851855</v>
      </c>
      <c r="Q1289">
        <v>69390405</v>
      </c>
      <c r="S1289">
        <v>141408117130</v>
      </c>
      <c r="T1289" t="s">
        <v>8978</v>
      </c>
      <c r="U1289" t="s">
        <v>8979</v>
      </c>
      <c r="V1289" t="s">
        <v>8980</v>
      </c>
      <c r="Z1289">
        <v>110.42234294671999</v>
      </c>
      <c r="AA1289">
        <v>-6.9880050468767498</v>
      </c>
      <c r="AB1289" t="s">
        <v>8981</v>
      </c>
      <c r="AC1289" t="s">
        <v>236</v>
      </c>
      <c r="AL1289" t="s">
        <v>217</v>
      </c>
      <c r="AM1289" t="s">
        <v>7049</v>
      </c>
      <c r="AN1289" t="s">
        <v>6</v>
      </c>
      <c r="AO1289" t="s">
        <v>7698</v>
      </c>
      <c r="AP1289" s="57">
        <v>46281.333333333336</v>
      </c>
      <c r="AR1289" t="s">
        <v>218</v>
      </c>
      <c r="AS1289" t="s">
        <v>219</v>
      </c>
      <c r="AT1289" t="s">
        <v>230</v>
      </c>
      <c r="AU1289">
        <v>20260916</v>
      </c>
      <c r="AV1289" t="s">
        <v>221</v>
      </c>
      <c r="AW1289" t="s">
        <v>7285</v>
      </c>
      <c r="AX1289" t="s">
        <v>222</v>
      </c>
      <c r="BA1289" s="57">
        <v>46281.333333333336</v>
      </c>
      <c r="BB1289" t="s">
        <v>7049</v>
      </c>
      <c r="BC1289">
        <v>2026</v>
      </c>
      <c r="BD1289">
        <v>9</v>
      </c>
      <c r="BE1289">
        <v>16</v>
      </c>
      <c r="BF1289" s="6">
        <f t="shared" si="60"/>
        <v>46281</v>
      </c>
      <c r="BG1289">
        <f t="shared" si="61"/>
        <v>-0.33333333333575865</v>
      </c>
      <c r="BH1289" t="str">
        <f t="shared" si="62"/>
        <v>COMPLY</v>
      </c>
      <c r="BI1289" t="e">
        <f>VLOOKUP(H1289,Sheet2!$A$1:$B$270,2,FALSE)</f>
        <v>#N/A</v>
      </c>
    </row>
    <row r="1290" spans="1:61">
      <c r="A1290">
        <v>1289</v>
      </c>
      <c r="B1290">
        <v>1002565482</v>
      </c>
      <c r="C1290">
        <v>3</v>
      </c>
      <c r="D1290" t="s">
        <v>49</v>
      </c>
      <c r="E1290">
        <v>4</v>
      </c>
      <c r="F1290" t="s">
        <v>245</v>
      </c>
      <c r="G1290" t="s">
        <v>246</v>
      </c>
      <c r="H1290" t="s">
        <v>610</v>
      </c>
      <c r="I1290" t="s">
        <v>212</v>
      </c>
      <c r="J1290" t="s">
        <v>213</v>
      </c>
      <c r="K1290" t="s">
        <v>149</v>
      </c>
      <c r="L1290" t="s">
        <v>214</v>
      </c>
      <c r="M1290" t="s">
        <v>2154</v>
      </c>
      <c r="N1290" t="s">
        <v>215</v>
      </c>
      <c r="O1290" s="57">
        <v>46266.574953703705</v>
      </c>
      <c r="P1290" s="57">
        <v>46281.513888888891</v>
      </c>
      <c r="Q1290">
        <v>69381526</v>
      </c>
      <c r="S1290">
        <v>141408116576</v>
      </c>
      <c r="T1290" t="s">
        <v>1106</v>
      </c>
      <c r="U1290" t="s">
        <v>1107</v>
      </c>
      <c r="V1290" t="s">
        <v>1108</v>
      </c>
      <c r="Z1290">
        <v>110.40788000000001</v>
      </c>
      <c r="AA1290">
        <v>-6.9934120000000002</v>
      </c>
      <c r="AB1290" t="s">
        <v>1109</v>
      </c>
      <c r="AC1290" t="s">
        <v>236</v>
      </c>
      <c r="AL1290" t="s">
        <v>217</v>
      </c>
      <c r="AM1290" t="s">
        <v>1021</v>
      </c>
      <c r="AN1290" t="s">
        <v>6</v>
      </c>
      <c r="AO1290" s="57">
        <v>46031.579826388886</v>
      </c>
      <c r="AP1290" s="57">
        <v>46267.541666666664</v>
      </c>
      <c r="AQ1290" t="s">
        <v>2155</v>
      </c>
      <c r="AR1290" t="s">
        <v>14</v>
      </c>
      <c r="AS1290" t="s">
        <v>219</v>
      </c>
      <c r="AT1290" t="s">
        <v>230</v>
      </c>
      <c r="AV1290" t="s">
        <v>8982</v>
      </c>
      <c r="AW1290" t="s">
        <v>237</v>
      </c>
      <c r="AX1290" t="s">
        <v>222</v>
      </c>
      <c r="BA1290" s="57">
        <v>46267.541666666664</v>
      </c>
      <c r="BB1290" t="s">
        <v>1021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:61">
      <c r="A1291">
        <v>1290</v>
      </c>
      <c r="B1291">
        <v>1002564072</v>
      </c>
      <c r="C1291">
        <v>3</v>
      </c>
      <c r="D1291" t="s">
        <v>59</v>
      </c>
      <c r="E1291">
        <v>4</v>
      </c>
      <c r="F1291" t="s">
        <v>223</v>
      </c>
      <c r="G1291" t="s">
        <v>223</v>
      </c>
      <c r="H1291" t="s">
        <v>844</v>
      </c>
      <c r="I1291" t="s">
        <v>212</v>
      </c>
      <c r="J1291" t="s">
        <v>213</v>
      </c>
      <c r="K1291" t="s">
        <v>149</v>
      </c>
      <c r="M1291" t="s">
        <v>76</v>
      </c>
      <c r="N1291" t="s">
        <v>215</v>
      </c>
      <c r="O1291" s="57">
        <v>46266.346446759257</v>
      </c>
      <c r="P1291" s="57">
        <v>46266.581354166665</v>
      </c>
      <c r="Q1291">
        <v>69380149</v>
      </c>
      <c r="S1291">
        <v>143387116898</v>
      </c>
      <c r="T1291" t="s">
        <v>973</v>
      </c>
      <c r="U1291" t="s">
        <v>1417</v>
      </c>
      <c r="V1291" t="s">
        <v>1418</v>
      </c>
      <c r="Z1291">
        <v>109.0774661</v>
      </c>
      <c r="AA1291">
        <v>-7.4091196000000004</v>
      </c>
      <c r="AB1291" t="s">
        <v>974</v>
      </c>
      <c r="AC1291" t="s">
        <v>284</v>
      </c>
      <c r="AL1291" t="s">
        <v>217</v>
      </c>
      <c r="AM1291" t="s">
        <v>1419</v>
      </c>
      <c r="AN1291" t="s">
        <v>6</v>
      </c>
      <c r="AO1291" s="57">
        <v>46031.350752314815</v>
      </c>
      <c r="AR1291" t="s">
        <v>218</v>
      </c>
      <c r="AS1291" t="s">
        <v>908</v>
      </c>
      <c r="AT1291" t="s">
        <v>230</v>
      </c>
      <c r="AU1291">
        <v>20260901</v>
      </c>
      <c r="AV1291" t="s">
        <v>221</v>
      </c>
      <c r="AW1291" t="s">
        <v>544</v>
      </c>
      <c r="AX1291" t="s">
        <v>222</v>
      </c>
      <c r="BA1291" s="57">
        <v>46266.291666666664</v>
      </c>
      <c r="BB1291" t="s">
        <v>1419</v>
      </c>
      <c r="BC1291">
        <v>2026</v>
      </c>
      <c r="BD1291">
        <v>9</v>
      </c>
      <c r="BE1291">
        <v>1</v>
      </c>
      <c r="BF1291" s="6">
        <f t="shared" si="60"/>
        <v>46266</v>
      </c>
      <c r="BG1291">
        <f t="shared" si="61"/>
        <v>-0.29166666666424135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1002570682</v>
      </c>
      <c r="C1292">
        <v>3</v>
      </c>
      <c r="D1292" t="s">
        <v>59</v>
      </c>
      <c r="E1292">
        <v>4</v>
      </c>
      <c r="F1292" t="s">
        <v>223</v>
      </c>
      <c r="G1292" t="s">
        <v>223</v>
      </c>
      <c r="H1292" t="s">
        <v>844</v>
      </c>
      <c r="I1292" t="s">
        <v>212</v>
      </c>
      <c r="J1292" t="s">
        <v>213</v>
      </c>
      <c r="K1292" t="s">
        <v>149</v>
      </c>
      <c r="L1292" t="s">
        <v>214</v>
      </c>
      <c r="M1292" t="s">
        <v>76</v>
      </c>
      <c r="N1292" t="s">
        <v>215</v>
      </c>
      <c r="O1292" s="57">
        <v>46268.80064814815</v>
      </c>
      <c r="P1292" s="57">
        <v>46270.656631944446</v>
      </c>
      <c r="Q1292">
        <v>69383516</v>
      </c>
      <c r="S1292">
        <v>143387116900</v>
      </c>
      <c r="T1292" t="s">
        <v>2594</v>
      </c>
      <c r="U1292" t="s">
        <v>2595</v>
      </c>
      <c r="V1292" t="s">
        <v>2596</v>
      </c>
      <c r="Z1292">
        <v>109.05146999999999</v>
      </c>
      <c r="AA1292">
        <v>-7.5411149999999996</v>
      </c>
      <c r="AB1292" t="s">
        <v>2597</v>
      </c>
      <c r="AC1292" t="s">
        <v>236</v>
      </c>
      <c r="AL1292" t="s">
        <v>217</v>
      </c>
      <c r="AM1292" t="s">
        <v>2598</v>
      </c>
      <c r="AN1292" t="s">
        <v>6</v>
      </c>
      <c r="AO1292" s="57">
        <v>46090.809652777774</v>
      </c>
      <c r="AP1292" s="57">
        <v>46270.333333333336</v>
      </c>
      <c r="AR1292" t="s">
        <v>218</v>
      </c>
      <c r="AS1292" t="s">
        <v>908</v>
      </c>
      <c r="AT1292" t="s">
        <v>230</v>
      </c>
      <c r="AU1292">
        <v>20260905</v>
      </c>
      <c r="AV1292" t="s">
        <v>221</v>
      </c>
      <c r="AW1292" t="s">
        <v>887</v>
      </c>
      <c r="AX1292" t="s">
        <v>222</v>
      </c>
      <c r="BA1292" s="57">
        <v>46270.333333333336</v>
      </c>
      <c r="BB1292" t="s">
        <v>2598</v>
      </c>
      <c r="BC1292">
        <v>2026</v>
      </c>
      <c r="BD1292">
        <v>9</v>
      </c>
      <c r="BE1292">
        <v>5</v>
      </c>
      <c r="BF1292" s="6">
        <f t="shared" si="60"/>
        <v>46270</v>
      </c>
      <c r="BG1292">
        <f t="shared" si="61"/>
        <v>-0.33333333333575865</v>
      </c>
      <c r="BH1292" t="str">
        <f t="shared" si="62"/>
        <v>COMPLY</v>
      </c>
      <c r="BI1292" t="e">
        <f>VLOOKUP(H1292,Sheet2!$A$1:$B$270,2,FALSE)</f>
        <v>#N/A</v>
      </c>
    </row>
    <row r="1293" spans="1:61">
      <c r="A1293">
        <v>1292</v>
      </c>
      <c r="B1293">
        <v>1002578623</v>
      </c>
      <c r="C1293">
        <v>3</v>
      </c>
      <c r="D1293" t="s">
        <v>59</v>
      </c>
      <c r="E1293">
        <v>4</v>
      </c>
      <c r="F1293" t="s">
        <v>223</v>
      </c>
      <c r="G1293" t="s">
        <v>223</v>
      </c>
      <c r="H1293" t="s">
        <v>844</v>
      </c>
      <c r="I1293" t="s">
        <v>212</v>
      </c>
      <c r="J1293" t="s">
        <v>213</v>
      </c>
      <c r="K1293" t="s">
        <v>149</v>
      </c>
      <c r="M1293" t="s">
        <v>76</v>
      </c>
      <c r="N1293" t="s">
        <v>215</v>
      </c>
      <c r="O1293" s="57">
        <v>46274.516828703701</v>
      </c>
      <c r="P1293" s="57">
        <v>46274.594641203701</v>
      </c>
      <c r="Q1293">
        <v>69385510</v>
      </c>
      <c r="S1293">
        <v>143387117394</v>
      </c>
      <c r="T1293" t="s">
        <v>5343</v>
      </c>
      <c r="U1293" t="s">
        <v>6257</v>
      </c>
      <c r="V1293" t="s">
        <v>6258</v>
      </c>
      <c r="Z1293">
        <v>109.048893536023</v>
      </c>
      <c r="AA1293">
        <v>-7.5356554893394101</v>
      </c>
      <c r="AB1293" t="s">
        <v>5346</v>
      </c>
      <c r="AC1293" t="s">
        <v>284</v>
      </c>
      <c r="AL1293" t="s">
        <v>217</v>
      </c>
      <c r="AM1293" t="s">
        <v>6259</v>
      </c>
      <c r="AN1293" t="s">
        <v>6</v>
      </c>
      <c r="AO1293" s="57">
        <v>46274.517708333333</v>
      </c>
      <c r="AR1293" t="s">
        <v>218</v>
      </c>
      <c r="AS1293" t="s">
        <v>908</v>
      </c>
      <c r="AT1293" t="s">
        <v>230</v>
      </c>
      <c r="AU1293">
        <v>20260909</v>
      </c>
      <c r="AV1293" t="s">
        <v>221</v>
      </c>
      <c r="AW1293" t="s">
        <v>571</v>
      </c>
      <c r="AX1293" t="s">
        <v>222</v>
      </c>
      <c r="BA1293" s="57">
        <v>46274.291666666664</v>
      </c>
      <c r="BB1293" t="s">
        <v>6259</v>
      </c>
      <c r="BC1293">
        <v>2026</v>
      </c>
      <c r="BD1293">
        <v>9</v>
      </c>
      <c r="BE1293">
        <v>9</v>
      </c>
      <c r="BF1293" s="6">
        <f t="shared" si="60"/>
        <v>46274</v>
      </c>
      <c r="BG1293">
        <f t="shared" si="61"/>
        <v>-0.29166666666424135</v>
      </c>
      <c r="BH1293" t="str">
        <f t="shared" si="62"/>
        <v>COMPLY</v>
      </c>
      <c r="BI1293" t="e">
        <f>VLOOKUP(H1293,Sheet2!$A$1:$B$270,2,FALSE)</f>
        <v>#N/A</v>
      </c>
    </row>
    <row r="1294" spans="1:61">
      <c r="A1294">
        <v>1293</v>
      </c>
      <c r="B1294">
        <v>1002586307</v>
      </c>
      <c r="C1294">
        <v>3</v>
      </c>
      <c r="D1294" t="s">
        <v>59</v>
      </c>
      <c r="E1294">
        <v>4</v>
      </c>
      <c r="F1294" t="s">
        <v>223</v>
      </c>
      <c r="G1294" t="s">
        <v>223</v>
      </c>
      <c r="H1294" t="s">
        <v>844</v>
      </c>
      <c r="I1294" t="s">
        <v>212</v>
      </c>
      <c r="J1294" t="s">
        <v>213</v>
      </c>
      <c r="K1294" t="s">
        <v>149</v>
      </c>
      <c r="M1294" t="s">
        <v>76</v>
      </c>
      <c r="N1294" t="s">
        <v>215</v>
      </c>
      <c r="O1294" s="57">
        <v>46279.538182870368</v>
      </c>
      <c r="P1294" s="57">
        <v>46279.582685185182</v>
      </c>
      <c r="Q1294">
        <v>69388687</v>
      </c>
      <c r="S1294">
        <v>143387117858</v>
      </c>
      <c r="T1294" t="s">
        <v>8983</v>
      </c>
      <c r="U1294" t="s">
        <v>8984</v>
      </c>
      <c r="V1294" t="s">
        <v>8985</v>
      </c>
      <c r="Z1294">
        <v>109.0939659</v>
      </c>
      <c r="AA1294">
        <v>-7.3931287000000001</v>
      </c>
      <c r="AB1294" t="s">
        <v>8986</v>
      </c>
      <c r="AC1294" t="s">
        <v>284</v>
      </c>
      <c r="AL1294" t="s">
        <v>217</v>
      </c>
      <c r="AM1294" t="s">
        <v>8987</v>
      </c>
      <c r="AN1294" t="s">
        <v>6</v>
      </c>
      <c r="AO1294" t="s">
        <v>7140</v>
      </c>
      <c r="AR1294" t="s">
        <v>218</v>
      </c>
      <c r="AS1294" t="s">
        <v>908</v>
      </c>
      <c r="AT1294" t="s">
        <v>230</v>
      </c>
      <c r="AU1294">
        <v>20260914</v>
      </c>
      <c r="AV1294" t="s">
        <v>221</v>
      </c>
      <c r="AW1294" t="s">
        <v>553</v>
      </c>
      <c r="AX1294" t="s">
        <v>222</v>
      </c>
      <c r="BA1294" s="57">
        <v>46279.291666666664</v>
      </c>
      <c r="BB1294" t="s">
        <v>8987</v>
      </c>
      <c r="BC1294">
        <v>2026</v>
      </c>
      <c r="BD1294">
        <v>9</v>
      </c>
      <c r="BE1294">
        <v>14</v>
      </c>
      <c r="BF1294" s="6">
        <f t="shared" si="60"/>
        <v>46279</v>
      </c>
      <c r="BG1294">
        <f t="shared" si="61"/>
        <v>-0.29166666666424135</v>
      </c>
      <c r="BH1294" t="str">
        <f t="shared" si="62"/>
        <v>COMPLY</v>
      </c>
      <c r="BI1294" t="e">
        <f>VLOOKUP(H1294,Sheet2!$A$1:$B$270,2,FALSE)</f>
        <v>#N/A</v>
      </c>
    </row>
    <row r="1295" spans="1:61">
      <c r="A1295">
        <v>1294</v>
      </c>
      <c r="B1295">
        <v>1002575608</v>
      </c>
      <c r="C1295">
        <v>3</v>
      </c>
      <c r="D1295" t="s">
        <v>59</v>
      </c>
      <c r="E1295">
        <v>4</v>
      </c>
      <c r="F1295" t="s">
        <v>223</v>
      </c>
      <c r="G1295" t="s">
        <v>223</v>
      </c>
      <c r="H1295" t="s">
        <v>844</v>
      </c>
      <c r="I1295" t="s">
        <v>212</v>
      </c>
      <c r="J1295" t="s">
        <v>213</v>
      </c>
      <c r="K1295" t="s">
        <v>149</v>
      </c>
      <c r="L1295" t="s">
        <v>214</v>
      </c>
      <c r="M1295" t="s">
        <v>2154</v>
      </c>
      <c r="N1295" t="s">
        <v>215</v>
      </c>
      <c r="O1295" s="57">
        <v>46272.664537037039</v>
      </c>
      <c r="P1295" s="57">
        <v>46274.516828703701</v>
      </c>
      <c r="Q1295">
        <v>69385510</v>
      </c>
      <c r="S1295">
        <v>143387117069</v>
      </c>
      <c r="T1295" t="s">
        <v>5343</v>
      </c>
      <c r="U1295" t="s">
        <v>5344</v>
      </c>
      <c r="V1295" t="s">
        <v>5345</v>
      </c>
      <c r="Z1295">
        <v>109.049243</v>
      </c>
      <c r="AA1295">
        <v>-7.535183</v>
      </c>
      <c r="AB1295" t="s">
        <v>5346</v>
      </c>
      <c r="AC1295" t="s">
        <v>236</v>
      </c>
      <c r="AL1295" t="s">
        <v>217</v>
      </c>
      <c r="AM1295" t="s">
        <v>5347</v>
      </c>
      <c r="AN1295" t="s">
        <v>6</v>
      </c>
      <c r="AO1295" s="57">
        <v>46212.674201388887</v>
      </c>
      <c r="AP1295" s="57">
        <v>46273.541666666664</v>
      </c>
      <c r="AQ1295" t="s">
        <v>2152</v>
      </c>
      <c r="AR1295" t="s">
        <v>14</v>
      </c>
      <c r="AS1295" t="s">
        <v>908</v>
      </c>
      <c r="AT1295" t="s">
        <v>230</v>
      </c>
      <c r="AV1295" t="s">
        <v>6170</v>
      </c>
      <c r="AW1295" t="s">
        <v>2088</v>
      </c>
      <c r="AX1295" t="s">
        <v>222</v>
      </c>
      <c r="BA1295" s="57">
        <v>46273.541666666664</v>
      </c>
      <c r="BB1295" t="s">
        <v>5347</v>
      </c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:61">
      <c r="A1296">
        <v>1295</v>
      </c>
      <c r="B1296">
        <v>1002583463</v>
      </c>
      <c r="C1296">
        <v>3</v>
      </c>
      <c r="D1296" t="s">
        <v>59</v>
      </c>
      <c r="E1296">
        <v>4</v>
      </c>
      <c r="F1296" t="s">
        <v>223</v>
      </c>
      <c r="G1296" t="s">
        <v>223</v>
      </c>
      <c r="H1296" t="s">
        <v>844</v>
      </c>
      <c r="I1296" t="s">
        <v>212</v>
      </c>
      <c r="J1296" t="s">
        <v>213</v>
      </c>
      <c r="K1296" t="s">
        <v>149</v>
      </c>
      <c r="L1296" t="s">
        <v>214</v>
      </c>
      <c r="M1296" t="s">
        <v>2154</v>
      </c>
      <c r="N1296" t="s">
        <v>215</v>
      </c>
      <c r="O1296" s="57">
        <v>46276.697870370372</v>
      </c>
      <c r="P1296" s="57">
        <v>46279.538171296299</v>
      </c>
      <c r="Q1296">
        <v>69388687</v>
      </c>
      <c r="S1296">
        <v>143387116067</v>
      </c>
      <c r="T1296" t="s">
        <v>8983</v>
      </c>
      <c r="U1296" t="s">
        <v>8988</v>
      </c>
      <c r="V1296" t="s">
        <v>8989</v>
      </c>
      <c r="Z1296">
        <v>109.09585800000001</v>
      </c>
      <c r="AA1296">
        <v>-7.3930435000000001</v>
      </c>
      <c r="AB1296" t="s">
        <v>8986</v>
      </c>
      <c r="AC1296" t="s">
        <v>236</v>
      </c>
      <c r="AL1296" t="s">
        <v>217</v>
      </c>
      <c r="AM1296" t="s">
        <v>8154</v>
      </c>
      <c r="AN1296" t="s">
        <v>6</v>
      </c>
      <c r="AO1296" s="57">
        <v>46335.704861111109</v>
      </c>
      <c r="AP1296" s="57">
        <v>46277.625</v>
      </c>
      <c r="AQ1296" t="s">
        <v>2152</v>
      </c>
      <c r="AR1296" t="s">
        <v>14</v>
      </c>
      <c r="AS1296" t="s">
        <v>908</v>
      </c>
      <c r="AT1296" t="s">
        <v>230</v>
      </c>
      <c r="AV1296" t="s">
        <v>8990</v>
      </c>
      <c r="AW1296" t="s">
        <v>7459</v>
      </c>
      <c r="AX1296" t="s">
        <v>222</v>
      </c>
      <c r="BA1296" s="57">
        <v>46277.625</v>
      </c>
      <c r="BB1296" t="s">
        <v>8154</v>
      </c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:61">
      <c r="A1297">
        <v>1296</v>
      </c>
      <c r="B1297">
        <v>1002576660</v>
      </c>
      <c r="C1297">
        <v>3</v>
      </c>
      <c r="D1297" t="s">
        <v>59</v>
      </c>
      <c r="E1297">
        <v>4</v>
      </c>
      <c r="F1297" t="s">
        <v>223</v>
      </c>
      <c r="G1297" t="s">
        <v>223</v>
      </c>
      <c r="H1297" t="s">
        <v>844</v>
      </c>
      <c r="I1297" t="s">
        <v>212</v>
      </c>
      <c r="J1297" t="s">
        <v>213</v>
      </c>
      <c r="K1297" t="s">
        <v>149</v>
      </c>
      <c r="L1297" t="s">
        <v>214</v>
      </c>
      <c r="M1297" t="s">
        <v>2162</v>
      </c>
      <c r="N1297" t="s">
        <v>215</v>
      </c>
      <c r="O1297" s="57">
        <v>46273.47078703704</v>
      </c>
      <c r="P1297" s="57">
        <v>46279.409016203703</v>
      </c>
      <c r="Q1297">
        <v>69385937</v>
      </c>
      <c r="S1297">
        <v>143387117230</v>
      </c>
      <c r="T1297" t="s">
        <v>5334</v>
      </c>
      <c r="U1297" t="s">
        <v>3244</v>
      </c>
      <c r="V1297" t="s">
        <v>5335</v>
      </c>
      <c r="Z1297">
        <v>109.119484</v>
      </c>
      <c r="AA1297">
        <v>-7.5341779999999998</v>
      </c>
      <c r="AB1297" t="s">
        <v>5336</v>
      </c>
      <c r="AC1297" t="s">
        <v>236</v>
      </c>
      <c r="AL1297" t="s">
        <v>217</v>
      </c>
      <c r="AM1297" t="s">
        <v>5337</v>
      </c>
      <c r="AN1297" t="s">
        <v>6</v>
      </c>
      <c r="AO1297" s="57">
        <v>46243.475949074076</v>
      </c>
      <c r="AP1297" s="57">
        <v>46274.333333333336</v>
      </c>
      <c r="AQ1297" t="s">
        <v>2152</v>
      </c>
      <c r="AR1297" t="s">
        <v>2171</v>
      </c>
      <c r="AS1297" t="s">
        <v>908</v>
      </c>
      <c r="AT1297" t="s">
        <v>230</v>
      </c>
      <c r="AV1297" t="s">
        <v>8991</v>
      </c>
      <c r="AW1297" t="s">
        <v>574</v>
      </c>
      <c r="AX1297" t="s">
        <v>222</v>
      </c>
      <c r="BA1297" s="57">
        <v>46274.333333333336</v>
      </c>
      <c r="BB1297" t="s">
        <v>5337</v>
      </c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:61">
      <c r="A1298">
        <v>1297</v>
      </c>
      <c r="B1298">
        <v>1002577685</v>
      </c>
      <c r="C1298">
        <v>3</v>
      </c>
      <c r="D1298" t="s">
        <v>59</v>
      </c>
      <c r="E1298">
        <v>4</v>
      </c>
      <c r="F1298" t="s">
        <v>223</v>
      </c>
      <c r="G1298" t="s">
        <v>223</v>
      </c>
      <c r="H1298" t="s">
        <v>844</v>
      </c>
      <c r="I1298" t="s">
        <v>212</v>
      </c>
      <c r="J1298" t="s">
        <v>213</v>
      </c>
      <c r="K1298" t="s">
        <v>149</v>
      </c>
      <c r="L1298" t="s">
        <v>214</v>
      </c>
      <c r="M1298" t="s">
        <v>256</v>
      </c>
      <c r="N1298" t="s">
        <v>215</v>
      </c>
      <c r="O1298" s="57">
        <v>46273.716620370367</v>
      </c>
      <c r="P1298" s="57">
        <v>46281.510462962964</v>
      </c>
      <c r="Q1298">
        <v>69386410</v>
      </c>
      <c r="S1298">
        <v>143387117235</v>
      </c>
      <c r="T1298" t="s">
        <v>3243</v>
      </c>
      <c r="U1298" t="s">
        <v>3244</v>
      </c>
      <c r="V1298" t="s">
        <v>3245</v>
      </c>
      <c r="Z1298">
        <v>109.119484</v>
      </c>
      <c r="AA1298">
        <v>-7.5341779999999998</v>
      </c>
      <c r="AB1298" t="s">
        <v>3246</v>
      </c>
      <c r="AC1298" t="s">
        <v>236</v>
      </c>
      <c r="AL1298" t="s">
        <v>217</v>
      </c>
      <c r="AM1298" t="s">
        <v>3247</v>
      </c>
      <c r="AN1298" t="s">
        <v>6</v>
      </c>
      <c r="AO1298" s="57">
        <v>46243.726122685184</v>
      </c>
      <c r="AP1298" s="57">
        <v>46275.333333333336</v>
      </c>
      <c r="AQ1298" t="s">
        <v>2152</v>
      </c>
      <c r="AR1298" t="s">
        <v>257</v>
      </c>
      <c r="AS1298" t="s">
        <v>908</v>
      </c>
      <c r="AT1298" t="s">
        <v>230</v>
      </c>
      <c r="AV1298" t="s">
        <v>258</v>
      </c>
      <c r="AW1298" t="s">
        <v>237</v>
      </c>
      <c r="AX1298" t="s">
        <v>222</v>
      </c>
      <c r="BA1298" s="57">
        <v>46275.333333333336</v>
      </c>
      <c r="BB1298" t="s">
        <v>3247</v>
      </c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:61">
      <c r="A1299">
        <v>1298</v>
      </c>
      <c r="B1299">
        <v>1002564057</v>
      </c>
      <c r="C1299">
        <v>3</v>
      </c>
      <c r="D1299" t="s">
        <v>59</v>
      </c>
      <c r="E1299">
        <v>4</v>
      </c>
      <c r="F1299" t="s">
        <v>223</v>
      </c>
      <c r="G1299" t="s">
        <v>223</v>
      </c>
      <c r="H1299" t="s">
        <v>1007</v>
      </c>
      <c r="I1299" t="s">
        <v>212</v>
      </c>
      <c r="J1299" t="s">
        <v>213</v>
      </c>
      <c r="K1299" t="s">
        <v>149</v>
      </c>
      <c r="M1299" t="s">
        <v>76</v>
      </c>
      <c r="N1299" t="s">
        <v>215</v>
      </c>
      <c r="O1299" s="57">
        <v>46266.340960648151</v>
      </c>
      <c r="P1299" s="57">
        <v>46266.45484953704</v>
      </c>
      <c r="Q1299">
        <v>69379064</v>
      </c>
      <c r="S1299">
        <v>146396100343</v>
      </c>
      <c r="T1299" t="s">
        <v>1008</v>
      </c>
      <c r="U1299" t="s">
        <v>1428</v>
      </c>
      <c r="V1299" t="s">
        <v>1429</v>
      </c>
      <c r="Z1299">
        <v>109.21419779999999</v>
      </c>
      <c r="AA1299">
        <v>-7.3366372000000002</v>
      </c>
      <c r="AB1299" t="s">
        <v>1009</v>
      </c>
      <c r="AC1299" t="s">
        <v>284</v>
      </c>
      <c r="AL1299" t="s">
        <v>217</v>
      </c>
      <c r="AM1299" t="s">
        <v>1430</v>
      </c>
      <c r="AN1299" t="s">
        <v>6</v>
      </c>
      <c r="AO1299" s="57">
        <v>46031.350752314815</v>
      </c>
      <c r="AR1299" t="s">
        <v>218</v>
      </c>
      <c r="AS1299" t="s">
        <v>219</v>
      </c>
      <c r="AT1299" t="s">
        <v>230</v>
      </c>
      <c r="AU1299">
        <v>20260901</v>
      </c>
      <c r="AV1299" t="s">
        <v>221</v>
      </c>
      <c r="AW1299" t="s">
        <v>550</v>
      </c>
      <c r="AX1299" t="s">
        <v>222</v>
      </c>
      <c r="BA1299" s="57">
        <v>46266.291666666664</v>
      </c>
      <c r="BB1299" t="s">
        <v>1430</v>
      </c>
      <c r="BC1299">
        <v>2026</v>
      </c>
      <c r="BD1299">
        <v>9</v>
      </c>
      <c r="BE1299">
        <v>1</v>
      </c>
      <c r="BF1299" s="6">
        <f t="shared" si="60"/>
        <v>46266</v>
      </c>
      <c r="BG1299">
        <f t="shared" si="61"/>
        <v>-0.29166666666424135</v>
      </c>
      <c r="BH1299" t="str">
        <f t="shared" si="62"/>
        <v>COMPLY</v>
      </c>
      <c r="BI1299" t="e">
        <f>VLOOKUP(H1299,Sheet2!$A$1:$B$270,2,FALSE)</f>
        <v>#N/A</v>
      </c>
    </row>
    <row r="1300" spans="1:61">
      <c r="A1300">
        <v>1299</v>
      </c>
      <c r="B1300">
        <v>1002570596</v>
      </c>
      <c r="C1300">
        <v>3</v>
      </c>
      <c r="D1300" t="s">
        <v>59</v>
      </c>
      <c r="E1300">
        <v>4</v>
      </c>
      <c r="F1300" t="s">
        <v>223</v>
      </c>
      <c r="G1300" t="s">
        <v>223</v>
      </c>
      <c r="H1300" t="s">
        <v>1007</v>
      </c>
      <c r="I1300" t="s">
        <v>212</v>
      </c>
      <c r="J1300" t="s">
        <v>213</v>
      </c>
      <c r="K1300" t="s">
        <v>149</v>
      </c>
      <c r="L1300" t="s">
        <v>214</v>
      </c>
      <c r="M1300" t="s">
        <v>76</v>
      </c>
      <c r="N1300" t="s">
        <v>215</v>
      </c>
      <c r="O1300" s="57">
        <v>46268.719398148147</v>
      </c>
      <c r="P1300" s="57">
        <v>46270.567523148151</v>
      </c>
      <c r="Q1300">
        <v>69383457</v>
      </c>
      <c r="S1300">
        <v>146396100349</v>
      </c>
      <c r="T1300" t="s">
        <v>2599</v>
      </c>
      <c r="U1300" t="s">
        <v>2600</v>
      </c>
      <c r="V1300" t="s">
        <v>2601</v>
      </c>
      <c r="Z1300">
        <v>109.240239</v>
      </c>
      <c r="AA1300">
        <v>-7.3106689999999999</v>
      </c>
      <c r="AB1300" t="s">
        <v>2602</v>
      </c>
      <c r="AC1300" t="s">
        <v>236</v>
      </c>
      <c r="AL1300" t="s">
        <v>217</v>
      </c>
      <c r="AM1300" t="s">
        <v>2244</v>
      </c>
      <c r="AN1300" t="s">
        <v>6</v>
      </c>
      <c r="AO1300" s="57">
        <v>46090.725902777776</v>
      </c>
      <c r="AP1300" s="57">
        <v>46269.625</v>
      </c>
      <c r="AR1300" t="s">
        <v>218</v>
      </c>
      <c r="AS1300" t="s">
        <v>219</v>
      </c>
      <c r="AT1300" t="s">
        <v>230</v>
      </c>
      <c r="AU1300">
        <v>20260905</v>
      </c>
      <c r="AV1300" t="s">
        <v>221</v>
      </c>
      <c r="AW1300" t="s">
        <v>882</v>
      </c>
      <c r="AX1300" t="s">
        <v>222</v>
      </c>
      <c r="BA1300" s="57">
        <v>46269.625</v>
      </c>
      <c r="BB1300" t="s">
        <v>2244</v>
      </c>
      <c r="BC1300">
        <v>2026</v>
      </c>
      <c r="BD1300">
        <v>9</v>
      </c>
      <c r="BE1300">
        <v>5</v>
      </c>
      <c r="BF1300" s="6">
        <f t="shared" si="60"/>
        <v>46270</v>
      </c>
      <c r="BG1300">
        <f t="shared" si="61"/>
        <v>0.375</v>
      </c>
      <c r="BH1300" t="str">
        <f t="shared" si="62"/>
        <v>COMPLY</v>
      </c>
      <c r="BI1300" t="e">
        <f>VLOOKUP(H1300,Sheet2!$A$1:$B$270,2,FALSE)</f>
        <v>#N/A</v>
      </c>
    </row>
    <row r="1301" spans="1:61">
      <c r="A1301">
        <v>1300</v>
      </c>
      <c r="B1301">
        <v>1002585917</v>
      </c>
      <c r="C1301">
        <v>3</v>
      </c>
      <c r="D1301" t="s">
        <v>59</v>
      </c>
      <c r="E1301">
        <v>4</v>
      </c>
      <c r="F1301" t="s">
        <v>223</v>
      </c>
      <c r="G1301" t="s">
        <v>223</v>
      </c>
      <c r="H1301" t="s">
        <v>2617</v>
      </c>
      <c r="I1301" t="s">
        <v>212</v>
      </c>
      <c r="J1301" t="s">
        <v>213</v>
      </c>
      <c r="K1301" t="s">
        <v>149</v>
      </c>
      <c r="M1301" t="s">
        <v>76</v>
      </c>
      <c r="N1301" t="s">
        <v>215</v>
      </c>
      <c r="O1301" s="57">
        <v>46279.454108796293</v>
      </c>
      <c r="P1301" s="57">
        <v>46279.51226851852</v>
      </c>
      <c r="Q1301">
        <v>69388727</v>
      </c>
      <c r="S1301">
        <v>146388101529</v>
      </c>
      <c r="T1301" t="s">
        <v>8992</v>
      </c>
      <c r="U1301" t="s">
        <v>8993</v>
      </c>
      <c r="V1301" t="s">
        <v>8994</v>
      </c>
      <c r="Z1301">
        <v>109.1178129</v>
      </c>
      <c r="AA1301">
        <v>-7.3820378</v>
      </c>
      <c r="AB1301" t="s">
        <v>8995</v>
      </c>
      <c r="AC1301" t="s">
        <v>285</v>
      </c>
      <c r="AL1301" t="s">
        <v>217</v>
      </c>
      <c r="AM1301" t="s">
        <v>8996</v>
      </c>
      <c r="AN1301" t="s">
        <v>6</v>
      </c>
      <c r="AO1301" t="s">
        <v>7134</v>
      </c>
      <c r="AR1301" t="s">
        <v>218</v>
      </c>
      <c r="AS1301" t="s">
        <v>908</v>
      </c>
      <c r="AT1301" t="s">
        <v>230</v>
      </c>
      <c r="AU1301">
        <v>20260914</v>
      </c>
      <c r="AV1301" t="s">
        <v>221</v>
      </c>
      <c r="AW1301" t="s">
        <v>544</v>
      </c>
      <c r="AX1301" t="s">
        <v>222</v>
      </c>
      <c r="BA1301" s="57">
        <v>46279.291666666664</v>
      </c>
      <c r="BB1301" t="s">
        <v>8996</v>
      </c>
      <c r="BC1301">
        <v>2026</v>
      </c>
      <c r="BD1301">
        <v>9</v>
      </c>
      <c r="BE1301">
        <v>14</v>
      </c>
      <c r="BF1301" s="6">
        <f t="shared" si="60"/>
        <v>46279</v>
      </c>
      <c r="BG1301">
        <f t="shared" si="61"/>
        <v>-0.29166666666424135</v>
      </c>
      <c r="BH1301" t="str">
        <f t="shared" si="62"/>
        <v>COMPLY</v>
      </c>
      <c r="BI1301" t="e">
        <f>VLOOKUP(H1301,Sheet2!$A$1:$B$270,2,FALSE)</f>
        <v>#N/A</v>
      </c>
    </row>
    <row r="1302" spans="1:61">
      <c r="A1302">
        <v>1301</v>
      </c>
      <c r="B1302">
        <v>1002583558</v>
      </c>
      <c r="C1302">
        <v>3</v>
      </c>
      <c r="D1302" t="s">
        <v>59</v>
      </c>
      <c r="E1302">
        <v>4</v>
      </c>
      <c r="F1302" t="s">
        <v>223</v>
      </c>
      <c r="G1302" t="s">
        <v>223</v>
      </c>
      <c r="H1302" t="s">
        <v>2617</v>
      </c>
      <c r="I1302" t="s">
        <v>212</v>
      </c>
      <c r="J1302" t="s">
        <v>213</v>
      </c>
      <c r="K1302" t="s">
        <v>149</v>
      </c>
      <c r="L1302" t="s">
        <v>214</v>
      </c>
      <c r="M1302" t="s">
        <v>2154</v>
      </c>
      <c r="N1302" t="s">
        <v>215</v>
      </c>
      <c r="O1302" s="57">
        <v>46276.731215277781</v>
      </c>
      <c r="P1302" s="57">
        <v>46279.454108796293</v>
      </c>
      <c r="Q1302">
        <v>69388727</v>
      </c>
      <c r="S1302">
        <v>146388101351</v>
      </c>
      <c r="T1302" t="s">
        <v>8992</v>
      </c>
      <c r="U1302" t="s">
        <v>8997</v>
      </c>
      <c r="V1302" t="s">
        <v>8998</v>
      </c>
      <c r="Z1302">
        <v>109.1180808</v>
      </c>
      <c r="AA1302">
        <v>-7.3819242999999997</v>
      </c>
      <c r="AB1302" t="s">
        <v>8995</v>
      </c>
      <c r="AC1302" t="s">
        <v>236</v>
      </c>
      <c r="AL1302" t="s">
        <v>217</v>
      </c>
      <c r="AM1302" t="s">
        <v>7692</v>
      </c>
      <c r="AN1302" t="s">
        <v>6</v>
      </c>
      <c r="AO1302" s="57">
        <v>46335.73605324074</v>
      </c>
      <c r="AP1302" s="57">
        <v>46277.625</v>
      </c>
      <c r="AQ1302" t="s">
        <v>2152</v>
      </c>
      <c r="AR1302" t="s">
        <v>14</v>
      </c>
      <c r="AS1302" t="s">
        <v>908</v>
      </c>
      <c r="AT1302" t="s">
        <v>230</v>
      </c>
      <c r="AV1302" t="s">
        <v>8999</v>
      </c>
      <c r="AW1302" t="s">
        <v>7118</v>
      </c>
      <c r="AX1302" t="s">
        <v>222</v>
      </c>
      <c r="BA1302" s="57">
        <v>46277.625</v>
      </c>
      <c r="BB1302" t="s">
        <v>7692</v>
      </c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:61">
      <c r="A1303">
        <v>1302</v>
      </c>
      <c r="B1303">
        <v>1002578700</v>
      </c>
      <c r="C1303">
        <v>3</v>
      </c>
      <c r="D1303" t="s">
        <v>59</v>
      </c>
      <c r="E1303">
        <v>4</v>
      </c>
      <c r="F1303" t="s">
        <v>223</v>
      </c>
      <c r="G1303" t="s">
        <v>223</v>
      </c>
      <c r="H1303" t="s">
        <v>2617</v>
      </c>
      <c r="I1303" t="s">
        <v>212</v>
      </c>
      <c r="J1303" t="s">
        <v>213</v>
      </c>
      <c r="K1303" t="s">
        <v>149</v>
      </c>
      <c r="M1303" t="s">
        <v>547</v>
      </c>
      <c r="N1303" t="s">
        <v>215</v>
      </c>
      <c r="O1303" s="57">
        <v>46274.549328703702</v>
      </c>
      <c r="P1303" s="57">
        <v>46274.549328703702</v>
      </c>
      <c r="Q1303">
        <v>69384365</v>
      </c>
      <c r="T1303" t="s">
        <v>5199</v>
      </c>
      <c r="V1303" t="s">
        <v>5200</v>
      </c>
      <c r="Z1303">
        <v>109.137148</v>
      </c>
      <c r="AA1303">
        <v>-7.3676240000000002</v>
      </c>
      <c r="AB1303" t="s">
        <v>2620</v>
      </c>
      <c r="AC1303" t="s">
        <v>285</v>
      </c>
      <c r="AL1303" t="s">
        <v>217</v>
      </c>
      <c r="AM1303" t="s">
        <v>5201</v>
      </c>
      <c r="AN1303" t="s">
        <v>6</v>
      </c>
      <c r="AO1303" s="57">
        <v>46274.559652777774</v>
      </c>
      <c r="AP1303" s="57">
        <v>46271</v>
      </c>
      <c r="AR1303" t="s">
        <v>548</v>
      </c>
      <c r="AS1303" t="s">
        <v>908</v>
      </c>
      <c r="AT1303" t="s">
        <v>230</v>
      </c>
      <c r="AV1303" t="s">
        <v>6001</v>
      </c>
      <c r="AW1303" t="s">
        <v>4115</v>
      </c>
      <c r="AX1303" t="s">
        <v>222</v>
      </c>
      <c r="BA1303" s="57">
        <v>46271.625</v>
      </c>
      <c r="BB1303" t="s">
        <v>5201</v>
      </c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:61">
      <c r="A1304">
        <v>1303</v>
      </c>
      <c r="B1304">
        <v>1002589916</v>
      </c>
      <c r="C1304">
        <v>3</v>
      </c>
      <c r="D1304" t="s">
        <v>59</v>
      </c>
      <c r="E1304">
        <v>4</v>
      </c>
      <c r="F1304" t="s">
        <v>223</v>
      </c>
      <c r="G1304" t="s">
        <v>223</v>
      </c>
      <c r="H1304" t="s">
        <v>2617</v>
      </c>
      <c r="I1304" t="s">
        <v>212</v>
      </c>
      <c r="J1304" t="s">
        <v>213</v>
      </c>
      <c r="K1304" t="s">
        <v>149</v>
      </c>
      <c r="L1304" t="s">
        <v>214</v>
      </c>
      <c r="M1304" t="s">
        <v>239</v>
      </c>
      <c r="N1304" t="s">
        <v>215</v>
      </c>
      <c r="O1304" s="57">
        <v>46280.687511574077</v>
      </c>
      <c r="P1304" s="57">
        <v>46280.688900462963</v>
      </c>
      <c r="Q1304">
        <v>69391009</v>
      </c>
      <c r="S1304">
        <v>146388101532</v>
      </c>
      <c r="T1304" t="s">
        <v>9000</v>
      </c>
      <c r="U1304" t="s">
        <v>9001</v>
      </c>
      <c r="V1304" t="s">
        <v>9002</v>
      </c>
      <c r="Z1304">
        <v>109.139377</v>
      </c>
      <c r="AA1304">
        <v>-7.4042310000000002</v>
      </c>
      <c r="AB1304" t="s">
        <v>9003</v>
      </c>
      <c r="AC1304" t="s">
        <v>236</v>
      </c>
      <c r="AL1304" t="s">
        <v>217</v>
      </c>
      <c r="AM1304" t="s">
        <v>7344</v>
      </c>
      <c r="AN1304" t="s">
        <v>6</v>
      </c>
      <c r="AO1304" t="s">
        <v>7451</v>
      </c>
      <c r="AP1304" s="57">
        <v>46281.625</v>
      </c>
      <c r="AR1304" t="s">
        <v>240</v>
      </c>
      <c r="AS1304" t="s">
        <v>908</v>
      </c>
      <c r="AT1304" t="s">
        <v>230</v>
      </c>
      <c r="AV1304" t="s">
        <v>239</v>
      </c>
      <c r="AW1304" t="s">
        <v>237</v>
      </c>
      <c r="AX1304" t="s">
        <v>222</v>
      </c>
      <c r="BA1304" s="57">
        <v>46281.625</v>
      </c>
      <c r="BB1304" t="s">
        <v>7344</v>
      </c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:61">
      <c r="A1305">
        <v>1304</v>
      </c>
      <c r="B1305">
        <v>1002589837</v>
      </c>
      <c r="C1305">
        <v>3</v>
      </c>
      <c r="D1305" t="s">
        <v>59</v>
      </c>
      <c r="E1305">
        <v>4</v>
      </c>
      <c r="F1305" t="s">
        <v>223</v>
      </c>
      <c r="G1305" t="s">
        <v>223</v>
      </c>
      <c r="H1305" t="s">
        <v>2617</v>
      </c>
      <c r="I1305" t="s">
        <v>212</v>
      </c>
      <c r="J1305" t="s">
        <v>213</v>
      </c>
      <c r="K1305" t="s">
        <v>149</v>
      </c>
      <c r="L1305" t="s">
        <v>214</v>
      </c>
      <c r="M1305" t="s">
        <v>239</v>
      </c>
      <c r="N1305" t="s">
        <v>215</v>
      </c>
      <c r="O1305" s="57">
        <v>46280.67291666667</v>
      </c>
      <c r="P1305" s="57">
        <v>46280.675069444442</v>
      </c>
      <c r="Q1305">
        <v>69390981</v>
      </c>
      <c r="S1305">
        <v>146388101531</v>
      </c>
      <c r="T1305" t="s">
        <v>9000</v>
      </c>
      <c r="U1305" t="s">
        <v>9001</v>
      </c>
      <c r="V1305" t="s">
        <v>9004</v>
      </c>
      <c r="Z1305">
        <v>109.139377</v>
      </c>
      <c r="AA1305">
        <v>-7.4042310000000002</v>
      </c>
      <c r="AB1305" t="s">
        <v>9005</v>
      </c>
      <c r="AC1305" t="s">
        <v>236</v>
      </c>
      <c r="AL1305" t="s">
        <v>217</v>
      </c>
      <c r="AM1305" t="s">
        <v>7062</v>
      </c>
      <c r="AN1305" t="s">
        <v>6</v>
      </c>
      <c r="AO1305" t="s">
        <v>7874</v>
      </c>
      <c r="AP1305" s="57">
        <v>46281.625</v>
      </c>
      <c r="AR1305" t="s">
        <v>240</v>
      </c>
      <c r="AS1305" t="s">
        <v>908</v>
      </c>
      <c r="AT1305" t="s">
        <v>230</v>
      </c>
      <c r="AV1305" t="s">
        <v>239</v>
      </c>
      <c r="AW1305" t="s">
        <v>574</v>
      </c>
      <c r="AX1305" t="s">
        <v>222</v>
      </c>
      <c r="BA1305" s="57">
        <v>46281.625</v>
      </c>
      <c r="BB1305" t="s">
        <v>7062</v>
      </c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:61">
      <c r="A1306">
        <v>1305</v>
      </c>
      <c r="B1306">
        <v>1002570552</v>
      </c>
      <c r="C1306">
        <v>3</v>
      </c>
      <c r="D1306" t="s">
        <v>59</v>
      </c>
      <c r="E1306">
        <v>4</v>
      </c>
      <c r="F1306" t="s">
        <v>223</v>
      </c>
      <c r="G1306" t="s">
        <v>223</v>
      </c>
      <c r="H1306" t="s">
        <v>2617</v>
      </c>
      <c r="I1306" t="s">
        <v>212</v>
      </c>
      <c r="J1306" t="s">
        <v>213</v>
      </c>
      <c r="K1306" t="s">
        <v>149</v>
      </c>
      <c r="M1306" t="s">
        <v>235</v>
      </c>
      <c r="N1306" t="s">
        <v>215</v>
      </c>
      <c r="O1306" s="57">
        <v>46268.707685185182</v>
      </c>
      <c r="P1306" s="57">
        <v>46280.578703703701</v>
      </c>
      <c r="Q1306">
        <v>69383438</v>
      </c>
      <c r="S1306">
        <v>146388101172</v>
      </c>
      <c r="T1306" t="s">
        <v>2618</v>
      </c>
      <c r="U1306" t="s">
        <v>2619</v>
      </c>
      <c r="Z1306">
        <v>109.135374</v>
      </c>
      <c r="AA1306">
        <v>-7.3749010000000004</v>
      </c>
      <c r="AB1306" t="s">
        <v>2620</v>
      </c>
      <c r="AC1306" t="s">
        <v>225</v>
      </c>
      <c r="AO1306" s="57">
        <v>46090.715532407405</v>
      </c>
      <c r="AR1306" t="s">
        <v>306</v>
      </c>
      <c r="AS1306" t="s">
        <v>908</v>
      </c>
      <c r="AT1306" t="s">
        <v>230</v>
      </c>
      <c r="AV1306" t="s">
        <v>3055</v>
      </c>
      <c r="AW1306" t="s">
        <v>545</v>
      </c>
      <c r="AX1306" t="s">
        <v>222</v>
      </c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:61">
      <c r="A1307">
        <v>1306</v>
      </c>
      <c r="B1307">
        <v>1002572860</v>
      </c>
      <c r="C1307">
        <v>3</v>
      </c>
      <c r="D1307" t="s">
        <v>59</v>
      </c>
      <c r="E1307">
        <v>4</v>
      </c>
      <c r="F1307" t="s">
        <v>223</v>
      </c>
      <c r="G1307" t="s">
        <v>223</v>
      </c>
      <c r="H1307" t="s">
        <v>2617</v>
      </c>
      <c r="I1307" t="s">
        <v>212</v>
      </c>
      <c r="J1307" t="s">
        <v>213</v>
      </c>
      <c r="K1307" t="s">
        <v>149</v>
      </c>
      <c r="M1307" t="s">
        <v>2186</v>
      </c>
      <c r="N1307" t="s">
        <v>215</v>
      </c>
      <c r="O1307" s="57">
        <v>46270.427511574075</v>
      </c>
      <c r="P1307" s="57">
        <v>46274.549942129626</v>
      </c>
      <c r="Q1307">
        <v>69384365</v>
      </c>
      <c r="S1307">
        <v>146388101168</v>
      </c>
      <c r="T1307" t="s">
        <v>5199</v>
      </c>
      <c r="U1307" t="s">
        <v>2619</v>
      </c>
      <c r="V1307" t="s">
        <v>5200</v>
      </c>
      <c r="Z1307">
        <v>109.135374</v>
      </c>
      <c r="AA1307">
        <v>-7.3749010000000004</v>
      </c>
      <c r="AB1307" t="s">
        <v>2620</v>
      </c>
      <c r="AC1307" t="s">
        <v>285</v>
      </c>
      <c r="AL1307" t="s">
        <v>217</v>
      </c>
      <c r="AM1307" t="s">
        <v>5201</v>
      </c>
      <c r="AN1307" t="s">
        <v>6</v>
      </c>
      <c r="AO1307" s="57">
        <v>46151.434502314813</v>
      </c>
      <c r="AP1307" s="57">
        <v>46271.625</v>
      </c>
      <c r="AQ1307" t="s">
        <v>2155</v>
      </c>
      <c r="AR1307" t="s">
        <v>12</v>
      </c>
      <c r="AS1307" t="s">
        <v>908</v>
      </c>
      <c r="AT1307" t="s">
        <v>230</v>
      </c>
      <c r="AV1307" t="s">
        <v>2187</v>
      </c>
      <c r="AW1307" t="s">
        <v>4115</v>
      </c>
      <c r="AX1307" t="s">
        <v>222</v>
      </c>
      <c r="BA1307" s="57">
        <v>46271.625</v>
      </c>
      <c r="BB1307" t="s">
        <v>5201</v>
      </c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:61">
      <c r="A1308">
        <v>1307</v>
      </c>
      <c r="B1308">
        <v>1002568919</v>
      </c>
      <c r="C1308">
        <v>3</v>
      </c>
      <c r="D1308" t="s">
        <v>59</v>
      </c>
      <c r="E1308">
        <v>4</v>
      </c>
      <c r="F1308" t="s">
        <v>223</v>
      </c>
      <c r="G1308" t="s">
        <v>223</v>
      </c>
      <c r="H1308" t="s">
        <v>827</v>
      </c>
      <c r="I1308" t="s">
        <v>212</v>
      </c>
      <c r="J1308" t="s">
        <v>213</v>
      </c>
      <c r="K1308" t="s">
        <v>149</v>
      </c>
      <c r="M1308" t="s">
        <v>76</v>
      </c>
      <c r="N1308" t="s">
        <v>215</v>
      </c>
      <c r="O1308" s="57">
        <v>46268.394675925927</v>
      </c>
      <c r="P1308" s="57">
        <v>46268.655844907407</v>
      </c>
      <c r="Q1308">
        <v>69378309</v>
      </c>
      <c r="S1308">
        <v>146303629015</v>
      </c>
      <c r="T1308" t="s">
        <v>2693</v>
      </c>
      <c r="U1308" t="s">
        <v>2694</v>
      </c>
      <c r="V1308" t="s">
        <v>2695</v>
      </c>
      <c r="Z1308">
        <v>109.2554342</v>
      </c>
      <c r="AA1308">
        <v>-7.4254781000000003</v>
      </c>
      <c r="AB1308" t="s">
        <v>2696</v>
      </c>
      <c r="AC1308" t="s">
        <v>284</v>
      </c>
      <c r="AL1308" t="s">
        <v>217</v>
      </c>
      <c r="AM1308" t="s">
        <v>2697</v>
      </c>
      <c r="AN1308" t="s">
        <v>6</v>
      </c>
      <c r="AO1308" s="57">
        <v>46090.402800925927</v>
      </c>
      <c r="AR1308" t="s">
        <v>218</v>
      </c>
      <c r="AS1308" t="s">
        <v>219</v>
      </c>
      <c r="AT1308" t="s">
        <v>230</v>
      </c>
      <c r="AU1308">
        <v>20260903</v>
      </c>
      <c r="AV1308" t="s">
        <v>221</v>
      </c>
      <c r="AW1308" t="s">
        <v>2698</v>
      </c>
      <c r="AX1308" t="s">
        <v>222</v>
      </c>
      <c r="BA1308" s="57">
        <v>46268.291666666664</v>
      </c>
      <c r="BB1308" t="s">
        <v>2697</v>
      </c>
      <c r="BC1308">
        <v>2026</v>
      </c>
      <c r="BD1308">
        <v>9</v>
      </c>
      <c r="BE1308">
        <v>3</v>
      </c>
      <c r="BF1308" s="6">
        <f t="shared" si="60"/>
        <v>46268</v>
      </c>
      <c r="BG1308">
        <f t="shared" si="61"/>
        <v>-0.29166666666424135</v>
      </c>
      <c r="BH1308" t="str">
        <f t="shared" si="62"/>
        <v>COMPLY</v>
      </c>
      <c r="BI1308" t="e">
        <f>VLOOKUP(H1308,Sheet2!$A$1:$B$270,2,FALSE)</f>
        <v>#N/A</v>
      </c>
    </row>
    <row r="1309" spans="1:61">
      <c r="A1309">
        <v>1308</v>
      </c>
      <c r="B1309">
        <v>1002571491</v>
      </c>
      <c r="C1309">
        <v>3</v>
      </c>
      <c r="D1309" t="s">
        <v>59</v>
      </c>
      <c r="E1309">
        <v>4</v>
      </c>
      <c r="F1309" t="s">
        <v>223</v>
      </c>
      <c r="G1309" t="s">
        <v>223</v>
      </c>
      <c r="H1309" t="s">
        <v>827</v>
      </c>
      <c r="I1309" t="s">
        <v>212</v>
      </c>
      <c r="J1309" t="s">
        <v>213</v>
      </c>
      <c r="K1309" t="s">
        <v>149</v>
      </c>
      <c r="M1309" t="s">
        <v>76</v>
      </c>
      <c r="N1309" t="s">
        <v>215</v>
      </c>
      <c r="O1309" s="57">
        <v>46269.534930555557</v>
      </c>
      <c r="P1309" s="57">
        <v>46275.545381944445</v>
      </c>
      <c r="Q1309">
        <v>69383831</v>
      </c>
      <c r="S1309">
        <v>146303629033</v>
      </c>
      <c r="T1309" t="s">
        <v>3150</v>
      </c>
      <c r="U1309" t="s">
        <v>3151</v>
      </c>
      <c r="V1309" t="s">
        <v>5996</v>
      </c>
      <c r="Z1309">
        <v>109.2303572086</v>
      </c>
      <c r="AA1309">
        <v>-7.4261705494093997</v>
      </c>
      <c r="AB1309" t="s">
        <v>3152</v>
      </c>
      <c r="AC1309" t="s">
        <v>285</v>
      </c>
      <c r="AL1309" t="s">
        <v>217</v>
      </c>
      <c r="AM1309" t="s">
        <v>3304</v>
      </c>
      <c r="AN1309" t="s">
        <v>6</v>
      </c>
      <c r="AO1309" s="57">
        <v>46121.538124999999</v>
      </c>
      <c r="AP1309" s="57">
        <v>46275.333333333336</v>
      </c>
      <c r="AR1309" t="s">
        <v>218</v>
      </c>
      <c r="AS1309" t="s">
        <v>219</v>
      </c>
      <c r="AT1309" t="s">
        <v>230</v>
      </c>
      <c r="AU1309">
        <v>20260910</v>
      </c>
      <c r="AV1309" t="s">
        <v>221</v>
      </c>
      <c r="AW1309" t="s">
        <v>544</v>
      </c>
      <c r="AX1309" t="s">
        <v>222</v>
      </c>
      <c r="BA1309" s="57">
        <v>46275.333333333336</v>
      </c>
      <c r="BB1309" t="s">
        <v>3304</v>
      </c>
      <c r="BC1309">
        <v>2026</v>
      </c>
      <c r="BD1309">
        <v>9</v>
      </c>
      <c r="BE1309">
        <v>10</v>
      </c>
      <c r="BF1309" s="6">
        <f t="shared" si="60"/>
        <v>46275</v>
      </c>
      <c r="BG1309">
        <f t="shared" si="61"/>
        <v>-0.33333333333575865</v>
      </c>
      <c r="BH1309" t="str">
        <f t="shared" si="62"/>
        <v>COMPLY</v>
      </c>
      <c r="BI1309" t="e">
        <f>VLOOKUP(H1309,Sheet2!$A$1:$B$270,2,FALSE)</f>
        <v>#N/A</v>
      </c>
    </row>
    <row r="1310" spans="1:61">
      <c r="A1310">
        <v>1309</v>
      </c>
      <c r="B1310">
        <v>1002573263</v>
      </c>
      <c r="C1310">
        <v>3</v>
      </c>
      <c r="D1310" t="s">
        <v>59</v>
      </c>
      <c r="E1310">
        <v>4</v>
      </c>
      <c r="F1310" t="s">
        <v>223</v>
      </c>
      <c r="G1310" t="s">
        <v>223</v>
      </c>
      <c r="H1310" t="s">
        <v>827</v>
      </c>
      <c r="I1310" t="s">
        <v>212</v>
      </c>
      <c r="J1310" t="s">
        <v>213</v>
      </c>
      <c r="K1310" t="s">
        <v>149</v>
      </c>
      <c r="M1310" t="s">
        <v>76</v>
      </c>
      <c r="N1310" t="s">
        <v>215</v>
      </c>
      <c r="O1310" s="57">
        <v>46270.639652777776</v>
      </c>
      <c r="P1310" s="57">
        <v>46270.678206018521</v>
      </c>
      <c r="Q1310">
        <v>69382255</v>
      </c>
      <c r="S1310">
        <v>146303629054</v>
      </c>
      <c r="T1310" t="s">
        <v>2978</v>
      </c>
      <c r="U1310" t="s">
        <v>4664</v>
      </c>
      <c r="V1310" t="s">
        <v>4665</v>
      </c>
      <c r="Z1310">
        <v>109.2344281</v>
      </c>
      <c r="AA1310">
        <v>-7.4167623000000003</v>
      </c>
      <c r="AB1310" t="s">
        <v>2981</v>
      </c>
      <c r="AC1310" t="s">
        <v>284</v>
      </c>
      <c r="AL1310" t="s">
        <v>217</v>
      </c>
      <c r="AM1310" t="s">
        <v>4666</v>
      </c>
      <c r="AN1310" t="s">
        <v>6</v>
      </c>
      <c r="AO1310" s="57">
        <v>46151.642500000002</v>
      </c>
      <c r="AR1310" t="s">
        <v>218</v>
      </c>
      <c r="AS1310" t="s">
        <v>219</v>
      </c>
      <c r="AT1310" t="s">
        <v>230</v>
      </c>
      <c r="AU1310">
        <v>20260905</v>
      </c>
      <c r="AV1310" t="s">
        <v>221</v>
      </c>
      <c r="AW1310" t="s">
        <v>4115</v>
      </c>
      <c r="AX1310" t="s">
        <v>222</v>
      </c>
      <c r="BA1310" s="57">
        <v>46270.291666666664</v>
      </c>
      <c r="BB1310" t="s">
        <v>4666</v>
      </c>
      <c r="BC1310">
        <v>2026</v>
      </c>
      <c r="BD1310">
        <v>9</v>
      </c>
      <c r="BE1310">
        <v>5</v>
      </c>
      <c r="BF1310" s="6">
        <f t="shared" si="60"/>
        <v>46270</v>
      </c>
      <c r="BG1310">
        <f t="shared" si="61"/>
        <v>-0.29166666666424135</v>
      </c>
      <c r="BH1310" t="str">
        <f t="shared" si="62"/>
        <v>COMPLY</v>
      </c>
      <c r="BI1310" t="e">
        <f>VLOOKUP(H1310,Sheet2!$A$1:$B$270,2,FALSE)</f>
        <v>#N/A</v>
      </c>
    </row>
    <row r="1311" spans="1:61">
      <c r="A1311">
        <v>1310</v>
      </c>
      <c r="B1311">
        <v>1002575629</v>
      </c>
      <c r="C1311">
        <v>3</v>
      </c>
      <c r="D1311" t="s">
        <v>59</v>
      </c>
      <c r="E1311">
        <v>4</v>
      </c>
      <c r="F1311" t="s">
        <v>223</v>
      </c>
      <c r="G1311" t="s">
        <v>223</v>
      </c>
      <c r="H1311" t="s">
        <v>827</v>
      </c>
      <c r="I1311" t="s">
        <v>212</v>
      </c>
      <c r="J1311" t="s">
        <v>213</v>
      </c>
      <c r="K1311" t="s">
        <v>149</v>
      </c>
      <c r="M1311" t="s">
        <v>76</v>
      </c>
      <c r="N1311" t="s">
        <v>215</v>
      </c>
      <c r="O1311" s="57">
        <v>46272.668495370373</v>
      </c>
      <c r="P1311" s="57">
        <v>46272.729849537034</v>
      </c>
      <c r="Q1311">
        <v>69384026</v>
      </c>
      <c r="S1311">
        <v>146303629078</v>
      </c>
      <c r="T1311" t="s">
        <v>3898</v>
      </c>
      <c r="U1311" t="s">
        <v>3899</v>
      </c>
      <c r="V1311" t="s">
        <v>3900</v>
      </c>
      <c r="Z1311">
        <v>109.27000940000001</v>
      </c>
      <c r="AA1311">
        <v>-7.4139692000000004</v>
      </c>
      <c r="AB1311" t="s">
        <v>3901</v>
      </c>
      <c r="AC1311" t="s">
        <v>285</v>
      </c>
      <c r="AL1311" t="s">
        <v>217</v>
      </c>
      <c r="AM1311" t="s">
        <v>3902</v>
      </c>
      <c r="AN1311" t="s">
        <v>6</v>
      </c>
      <c r="AO1311" s="57">
        <v>46212.674201388887</v>
      </c>
      <c r="AR1311" t="s">
        <v>218</v>
      </c>
      <c r="AS1311" t="s">
        <v>219</v>
      </c>
      <c r="AT1311" t="s">
        <v>230</v>
      </c>
      <c r="AU1311">
        <v>20260907</v>
      </c>
      <c r="AV1311" t="s">
        <v>221</v>
      </c>
      <c r="AW1311" t="s">
        <v>7033</v>
      </c>
      <c r="AX1311" t="s">
        <v>222</v>
      </c>
      <c r="BA1311" s="57">
        <v>46272.291666666664</v>
      </c>
      <c r="BB1311" t="s">
        <v>3902</v>
      </c>
      <c r="BC1311">
        <v>2026</v>
      </c>
      <c r="BD1311">
        <v>9</v>
      </c>
      <c r="BE1311">
        <v>7</v>
      </c>
      <c r="BF1311" s="6">
        <f t="shared" si="60"/>
        <v>46272</v>
      </c>
      <c r="BG1311">
        <f t="shared" si="61"/>
        <v>-0.29166666666424135</v>
      </c>
      <c r="BH1311" t="str">
        <f t="shared" si="62"/>
        <v>COMPLY</v>
      </c>
      <c r="BI1311" t="e">
        <f>VLOOKUP(H1311,Sheet2!$A$1:$B$270,2,FALSE)</f>
        <v>#N/A</v>
      </c>
    </row>
    <row r="1312" spans="1:61">
      <c r="A1312">
        <v>1311</v>
      </c>
      <c r="B1312">
        <v>1002576429</v>
      </c>
      <c r="C1312">
        <v>3</v>
      </c>
      <c r="D1312" t="s">
        <v>59</v>
      </c>
      <c r="E1312">
        <v>4</v>
      </c>
      <c r="F1312" t="s">
        <v>223</v>
      </c>
      <c r="G1312" t="s">
        <v>223</v>
      </c>
      <c r="H1312" t="s">
        <v>827</v>
      </c>
      <c r="I1312" t="s">
        <v>212</v>
      </c>
      <c r="J1312" t="s">
        <v>213</v>
      </c>
      <c r="K1312" t="s">
        <v>149</v>
      </c>
      <c r="M1312" t="s">
        <v>76</v>
      </c>
      <c r="N1312" t="s">
        <v>215</v>
      </c>
      <c r="O1312" s="57">
        <v>46273.427384259259</v>
      </c>
      <c r="P1312" s="57">
        <v>46274.646516203706</v>
      </c>
      <c r="Q1312">
        <v>69380672</v>
      </c>
      <c r="R1312">
        <v>2812958244</v>
      </c>
      <c r="S1312">
        <v>146303629084</v>
      </c>
      <c r="T1312" t="s">
        <v>5282</v>
      </c>
      <c r="U1312" t="s">
        <v>5283</v>
      </c>
      <c r="V1312" t="s">
        <v>5284</v>
      </c>
      <c r="Z1312">
        <v>109.21626809999999</v>
      </c>
      <c r="AA1312">
        <v>-7.4229453000000003</v>
      </c>
      <c r="AB1312" t="s">
        <v>5285</v>
      </c>
      <c r="AC1312" t="s">
        <v>284</v>
      </c>
      <c r="AL1312" t="s">
        <v>217</v>
      </c>
      <c r="AM1312" t="s">
        <v>5286</v>
      </c>
      <c r="AN1312" t="s">
        <v>6</v>
      </c>
      <c r="AO1312" s="57">
        <v>46243.43445601852</v>
      </c>
      <c r="AR1312" t="s">
        <v>218</v>
      </c>
      <c r="AS1312" t="s">
        <v>219</v>
      </c>
      <c r="AT1312" t="s">
        <v>230</v>
      </c>
      <c r="AU1312">
        <v>20260909</v>
      </c>
      <c r="AV1312" t="s">
        <v>221</v>
      </c>
      <c r="AW1312" t="s">
        <v>585</v>
      </c>
      <c r="AX1312" t="s">
        <v>222</v>
      </c>
      <c r="BA1312" s="57">
        <v>46273.291666666664</v>
      </c>
      <c r="BB1312" t="s">
        <v>5286</v>
      </c>
      <c r="BC1312">
        <v>2026</v>
      </c>
      <c r="BD1312">
        <v>9</v>
      </c>
      <c r="BE1312">
        <v>9</v>
      </c>
      <c r="BF1312" s="6">
        <f t="shared" si="60"/>
        <v>46274</v>
      </c>
      <c r="BG1312">
        <f t="shared" si="61"/>
        <v>0.70833333333575865</v>
      </c>
      <c r="BH1312" t="str">
        <f t="shared" si="62"/>
        <v>COMPLY</v>
      </c>
      <c r="BI1312" t="e">
        <f>VLOOKUP(H1312,Sheet2!$A$1:$B$270,2,FALSE)</f>
        <v>#N/A</v>
      </c>
    </row>
    <row r="1313" spans="1:61">
      <c r="A1313">
        <v>1312</v>
      </c>
      <c r="B1313">
        <v>1002576833</v>
      </c>
      <c r="C1313">
        <v>3</v>
      </c>
      <c r="D1313" t="s">
        <v>59</v>
      </c>
      <c r="E1313">
        <v>4</v>
      </c>
      <c r="F1313" t="s">
        <v>223</v>
      </c>
      <c r="G1313" t="s">
        <v>223</v>
      </c>
      <c r="H1313" t="s">
        <v>827</v>
      </c>
      <c r="I1313" t="s">
        <v>212</v>
      </c>
      <c r="J1313" t="s">
        <v>213</v>
      </c>
      <c r="K1313" t="s">
        <v>149</v>
      </c>
      <c r="L1313" t="s">
        <v>214</v>
      </c>
      <c r="M1313" t="s">
        <v>76</v>
      </c>
      <c r="N1313" t="s">
        <v>215</v>
      </c>
      <c r="O1313" s="57">
        <v>46273.518703703703</v>
      </c>
      <c r="P1313" s="57">
        <v>46275.487025462964</v>
      </c>
      <c r="Q1313">
        <v>69386027</v>
      </c>
      <c r="S1313">
        <v>146303629092</v>
      </c>
      <c r="T1313" t="s">
        <v>3222</v>
      </c>
      <c r="U1313" t="s">
        <v>3223</v>
      </c>
      <c r="V1313" t="s">
        <v>3224</v>
      </c>
      <c r="Z1313">
        <v>109.244356</v>
      </c>
      <c r="AA1313">
        <v>-7.4204330000000001</v>
      </c>
      <c r="AB1313" t="s">
        <v>3225</v>
      </c>
      <c r="AC1313" t="s">
        <v>236</v>
      </c>
      <c r="AL1313" t="s">
        <v>217</v>
      </c>
      <c r="AM1313" t="s">
        <v>3180</v>
      </c>
      <c r="AN1313" t="s">
        <v>6</v>
      </c>
      <c r="AO1313" s="57">
        <v>46243.528124999997</v>
      </c>
      <c r="AP1313" s="57">
        <v>46274.458333333336</v>
      </c>
      <c r="AR1313" t="s">
        <v>218</v>
      </c>
      <c r="AS1313" t="s">
        <v>219</v>
      </c>
      <c r="AT1313" t="s">
        <v>230</v>
      </c>
      <c r="AU1313">
        <v>20260910</v>
      </c>
      <c r="AV1313" t="s">
        <v>221</v>
      </c>
      <c r="AW1313" t="s">
        <v>574</v>
      </c>
      <c r="AX1313" t="s">
        <v>222</v>
      </c>
      <c r="BA1313" s="57">
        <v>46274.458333333336</v>
      </c>
      <c r="BB1313" t="s">
        <v>3180</v>
      </c>
      <c r="BC1313">
        <v>2026</v>
      </c>
      <c r="BD1313">
        <v>9</v>
      </c>
      <c r="BE1313">
        <v>10</v>
      </c>
      <c r="BF1313" s="6">
        <f t="shared" si="60"/>
        <v>46275</v>
      </c>
      <c r="BG1313">
        <f t="shared" si="61"/>
        <v>0.54166666666424135</v>
      </c>
      <c r="BH1313" t="str">
        <f t="shared" si="62"/>
        <v>COMPLY</v>
      </c>
      <c r="BI1313" t="e">
        <f>VLOOKUP(H1313,Sheet2!$A$1:$B$270,2,FALSE)</f>
        <v>#N/A</v>
      </c>
    </row>
    <row r="1314" spans="1:61">
      <c r="A1314">
        <v>1313</v>
      </c>
      <c r="B1314">
        <v>1002580716</v>
      </c>
      <c r="C1314">
        <v>3</v>
      </c>
      <c r="D1314" t="s">
        <v>59</v>
      </c>
      <c r="E1314">
        <v>4</v>
      </c>
      <c r="F1314" t="s">
        <v>223</v>
      </c>
      <c r="G1314" t="s">
        <v>223</v>
      </c>
      <c r="H1314" t="s">
        <v>827</v>
      </c>
      <c r="I1314" t="s">
        <v>212</v>
      </c>
      <c r="J1314" t="s">
        <v>213</v>
      </c>
      <c r="K1314" t="s">
        <v>149</v>
      </c>
      <c r="M1314" t="s">
        <v>76</v>
      </c>
      <c r="N1314" t="s">
        <v>215</v>
      </c>
      <c r="O1314" s="57">
        <v>46275.549050925925</v>
      </c>
      <c r="P1314" s="57">
        <v>46275.585057870368</v>
      </c>
      <c r="Q1314">
        <v>69386774</v>
      </c>
      <c r="S1314">
        <v>146303609807</v>
      </c>
      <c r="T1314" t="s">
        <v>6122</v>
      </c>
      <c r="U1314" t="s">
        <v>6970</v>
      </c>
      <c r="V1314" t="s">
        <v>6971</v>
      </c>
      <c r="Z1314">
        <v>109.2652818</v>
      </c>
      <c r="AA1314">
        <v>-7.3941003729999997</v>
      </c>
      <c r="AB1314" t="s">
        <v>6125</v>
      </c>
      <c r="AC1314" t="s">
        <v>284</v>
      </c>
      <c r="AL1314" t="s">
        <v>217</v>
      </c>
      <c r="AM1314" t="s">
        <v>6972</v>
      </c>
      <c r="AN1314" t="s">
        <v>6</v>
      </c>
      <c r="AO1314" s="57">
        <v>46304.559386574074</v>
      </c>
      <c r="AR1314" t="s">
        <v>218</v>
      </c>
      <c r="AS1314" t="s">
        <v>219</v>
      </c>
      <c r="AT1314" t="s">
        <v>33</v>
      </c>
      <c r="AU1314">
        <v>20260910</v>
      </c>
      <c r="AV1314" t="s">
        <v>221</v>
      </c>
      <c r="AW1314" t="s">
        <v>3903</v>
      </c>
      <c r="AX1314" t="s">
        <v>3904</v>
      </c>
      <c r="BA1314" s="57">
        <v>46275.291666666664</v>
      </c>
      <c r="BB1314" t="s">
        <v>6972</v>
      </c>
      <c r="BC1314">
        <v>2026</v>
      </c>
      <c r="BD1314">
        <v>9</v>
      </c>
      <c r="BE1314">
        <v>10</v>
      </c>
      <c r="BF1314" s="6">
        <f t="shared" si="60"/>
        <v>46275</v>
      </c>
      <c r="BG1314">
        <f t="shared" si="61"/>
        <v>-0.29166666666424135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1002586820</v>
      </c>
      <c r="C1315">
        <v>3</v>
      </c>
      <c r="D1315" t="s">
        <v>59</v>
      </c>
      <c r="E1315">
        <v>4</v>
      </c>
      <c r="F1315" t="s">
        <v>223</v>
      </c>
      <c r="G1315" t="s">
        <v>223</v>
      </c>
      <c r="H1315" t="s">
        <v>827</v>
      </c>
      <c r="I1315" t="s">
        <v>212</v>
      </c>
      <c r="J1315" t="s">
        <v>213</v>
      </c>
      <c r="K1315" t="s">
        <v>149</v>
      </c>
      <c r="M1315" t="s">
        <v>76</v>
      </c>
      <c r="N1315" t="s">
        <v>215</v>
      </c>
      <c r="O1315" s="57">
        <v>46279.611724537041</v>
      </c>
      <c r="P1315" s="57">
        <v>46279.651284722226</v>
      </c>
      <c r="Q1315">
        <v>69388841</v>
      </c>
      <c r="S1315">
        <v>146303629156</v>
      </c>
      <c r="T1315" t="s">
        <v>9006</v>
      </c>
      <c r="U1315" t="s">
        <v>9007</v>
      </c>
      <c r="V1315" t="s">
        <v>9008</v>
      </c>
      <c r="Z1315">
        <v>109.2768069</v>
      </c>
      <c r="AA1315">
        <v>-7.4474014999999998</v>
      </c>
      <c r="AB1315" t="s">
        <v>9009</v>
      </c>
      <c r="AC1315" t="s">
        <v>284</v>
      </c>
      <c r="AL1315" t="s">
        <v>217</v>
      </c>
      <c r="AM1315" t="s">
        <v>9010</v>
      </c>
      <c r="AN1315" t="s">
        <v>6</v>
      </c>
      <c r="AO1315" t="s">
        <v>7152</v>
      </c>
      <c r="AR1315" t="s">
        <v>218</v>
      </c>
      <c r="AS1315" t="s">
        <v>219</v>
      </c>
      <c r="AT1315" t="s">
        <v>33</v>
      </c>
      <c r="AU1315">
        <v>20260914</v>
      </c>
      <c r="AV1315" t="s">
        <v>221</v>
      </c>
      <c r="AW1315" t="s">
        <v>3903</v>
      </c>
      <c r="AX1315" t="s">
        <v>3904</v>
      </c>
      <c r="BA1315" s="57">
        <v>46279.291666666664</v>
      </c>
      <c r="BB1315" t="s">
        <v>9010</v>
      </c>
      <c r="BC1315">
        <v>2026</v>
      </c>
      <c r="BD1315">
        <v>9</v>
      </c>
      <c r="BE1315">
        <v>14</v>
      </c>
      <c r="BF1315" s="6">
        <f t="shared" si="60"/>
        <v>46279</v>
      </c>
      <c r="BG1315">
        <f t="shared" si="61"/>
        <v>-0.29166666666424135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1002587667</v>
      </c>
      <c r="C1316">
        <v>3</v>
      </c>
      <c r="D1316" t="s">
        <v>59</v>
      </c>
      <c r="E1316">
        <v>4</v>
      </c>
      <c r="F1316" t="s">
        <v>223</v>
      </c>
      <c r="G1316" t="s">
        <v>223</v>
      </c>
      <c r="H1316" t="s">
        <v>827</v>
      </c>
      <c r="I1316" t="s">
        <v>212</v>
      </c>
      <c r="J1316" t="s">
        <v>213</v>
      </c>
      <c r="K1316" t="s">
        <v>149</v>
      </c>
      <c r="L1316" t="s">
        <v>214</v>
      </c>
      <c r="M1316" t="s">
        <v>76</v>
      </c>
      <c r="N1316" t="s">
        <v>215</v>
      </c>
      <c r="O1316" s="57">
        <v>46279.818703703706</v>
      </c>
      <c r="P1316" s="57">
        <v>46281.337442129632</v>
      </c>
      <c r="Q1316">
        <v>69390234</v>
      </c>
      <c r="S1316">
        <v>146303629159</v>
      </c>
      <c r="T1316" t="s">
        <v>9011</v>
      </c>
      <c r="U1316" t="s">
        <v>9012</v>
      </c>
      <c r="V1316" t="s">
        <v>9013</v>
      </c>
      <c r="Z1316">
        <v>109.23022400000001</v>
      </c>
      <c r="AA1316">
        <v>-7.4255040000000001</v>
      </c>
      <c r="AB1316" t="s">
        <v>9014</v>
      </c>
      <c r="AC1316" t="s">
        <v>236</v>
      </c>
      <c r="AL1316" t="s">
        <v>217</v>
      </c>
      <c r="AM1316" t="s">
        <v>7664</v>
      </c>
      <c r="AN1316" t="s">
        <v>6</v>
      </c>
      <c r="AO1316" t="s">
        <v>7147</v>
      </c>
      <c r="AP1316" s="57">
        <v>46281.333333333336</v>
      </c>
      <c r="AR1316" t="s">
        <v>218</v>
      </c>
      <c r="AS1316" t="s">
        <v>219</v>
      </c>
      <c r="AT1316" t="s">
        <v>230</v>
      </c>
      <c r="AU1316">
        <v>20260916</v>
      </c>
      <c r="AV1316" t="s">
        <v>221</v>
      </c>
      <c r="AW1316" t="s">
        <v>7459</v>
      </c>
      <c r="AX1316" t="s">
        <v>222</v>
      </c>
      <c r="BA1316" s="57">
        <v>46281.333333333336</v>
      </c>
      <c r="BB1316" t="s">
        <v>7664</v>
      </c>
      <c r="BC1316">
        <v>2026</v>
      </c>
      <c r="BD1316">
        <v>9</v>
      </c>
      <c r="BE1316">
        <v>16</v>
      </c>
      <c r="BF1316" s="6">
        <f t="shared" si="60"/>
        <v>46281</v>
      </c>
      <c r="BG1316">
        <f t="shared" si="61"/>
        <v>-0.33333333333575865</v>
      </c>
      <c r="BH1316" t="str">
        <f t="shared" si="62"/>
        <v>COMPLY</v>
      </c>
      <c r="BI1316" t="e">
        <f>VLOOKUP(H1316,Sheet2!$A$1:$B$270,2,FALSE)</f>
        <v>#N/A</v>
      </c>
    </row>
    <row r="1317" spans="1:61">
      <c r="A1317">
        <v>1316</v>
      </c>
      <c r="B1317">
        <v>1002586748</v>
      </c>
      <c r="C1317">
        <v>3</v>
      </c>
      <c r="D1317" t="s">
        <v>59</v>
      </c>
      <c r="E1317">
        <v>4</v>
      </c>
      <c r="F1317" t="s">
        <v>223</v>
      </c>
      <c r="G1317" t="s">
        <v>223</v>
      </c>
      <c r="H1317" t="s">
        <v>827</v>
      </c>
      <c r="I1317" t="s">
        <v>212</v>
      </c>
      <c r="J1317" t="s">
        <v>213</v>
      </c>
      <c r="K1317" t="s">
        <v>149</v>
      </c>
      <c r="M1317" t="s">
        <v>76</v>
      </c>
      <c r="N1317" t="s">
        <v>215</v>
      </c>
      <c r="O1317" s="57">
        <v>46279.603356481479</v>
      </c>
      <c r="P1317" s="57">
        <v>46280.666493055556</v>
      </c>
      <c r="Q1317">
        <v>69389961</v>
      </c>
      <c r="S1317">
        <v>146303629177</v>
      </c>
      <c r="T1317" t="s">
        <v>9015</v>
      </c>
      <c r="U1317" t="s">
        <v>9016</v>
      </c>
      <c r="V1317" t="s">
        <v>9017</v>
      </c>
      <c r="Z1317">
        <v>109.25053628288499</v>
      </c>
      <c r="AA1317">
        <v>-7.4451304071553803</v>
      </c>
      <c r="AB1317" t="s">
        <v>9018</v>
      </c>
      <c r="AC1317" t="s">
        <v>216</v>
      </c>
      <c r="AL1317" t="s">
        <v>217</v>
      </c>
      <c r="AM1317" t="s">
        <v>9019</v>
      </c>
      <c r="AN1317" t="s">
        <v>6</v>
      </c>
      <c r="AO1317" t="s">
        <v>7161</v>
      </c>
      <c r="AP1317" s="57">
        <v>46280.625</v>
      </c>
      <c r="AR1317" t="s">
        <v>218</v>
      </c>
      <c r="AS1317" t="s">
        <v>219</v>
      </c>
      <c r="AT1317" t="s">
        <v>230</v>
      </c>
      <c r="AU1317">
        <v>20260915</v>
      </c>
      <c r="AV1317" t="s">
        <v>221</v>
      </c>
      <c r="AW1317" t="s">
        <v>4835</v>
      </c>
      <c r="AX1317" t="s">
        <v>222</v>
      </c>
      <c r="BA1317" s="57">
        <v>46280.625</v>
      </c>
      <c r="BB1317" t="s">
        <v>9019</v>
      </c>
      <c r="BC1317">
        <v>2026</v>
      </c>
      <c r="BD1317">
        <v>9</v>
      </c>
      <c r="BE1317">
        <v>15</v>
      </c>
      <c r="BF1317" s="6">
        <f t="shared" si="60"/>
        <v>46280</v>
      </c>
      <c r="BG1317">
        <f t="shared" si="61"/>
        <v>-0.625</v>
      </c>
      <c r="BH1317" t="str">
        <f t="shared" si="62"/>
        <v>COMPLY</v>
      </c>
      <c r="BI1317" t="e">
        <f>VLOOKUP(H1317,Sheet2!$A$1:$B$270,2,FALSE)</f>
        <v>#N/A</v>
      </c>
    </row>
    <row r="1318" spans="1:61">
      <c r="A1318">
        <v>1317</v>
      </c>
      <c r="B1318">
        <v>1002568671</v>
      </c>
      <c r="C1318">
        <v>3</v>
      </c>
      <c r="D1318" t="s">
        <v>59</v>
      </c>
      <c r="E1318">
        <v>4</v>
      </c>
      <c r="F1318" t="s">
        <v>223</v>
      </c>
      <c r="G1318" t="s">
        <v>223</v>
      </c>
      <c r="H1318" t="s">
        <v>827</v>
      </c>
      <c r="I1318" t="s">
        <v>212</v>
      </c>
      <c r="J1318" t="s">
        <v>213</v>
      </c>
      <c r="K1318" t="s">
        <v>149</v>
      </c>
      <c r="L1318" t="s">
        <v>214</v>
      </c>
      <c r="M1318" t="s">
        <v>2154</v>
      </c>
      <c r="N1318" t="s">
        <v>215</v>
      </c>
      <c r="O1318" s="57">
        <v>46268.340231481481</v>
      </c>
      <c r="P1318" s="57">
        <v>46270.639641203707</v>
      </c>
      <c r="Q1318">
        <v>69382255</v>
      </c>
      <c r="S1318">
        <v>146303629014</v>
      </c>
      <c r="T1318" t="s">
        <v>2978</v>
      </c>
      <c r="U1318" t="s">
        <v>2979</v>
      </c>
      <c r="V1318" t="s">
        <v>2980</v>
      </c>
      <c r="Z1318">
        <v>109.234533</v>
      </c>
      <c r="AA1318">
        <v>-7.4169919999999996</v>
      </c>
      <c r="AB1318" t="s">
        <v>2981</v>
      </c>
      <c r="AC1318" t="s">
        <v>236</v>
      </c>
      <c r="AL1318" t="s">
        <v>217</v>
      </c>
      <c r="AM1318" t="s">
        <v>2982</v>
      </c>
      <c r="AN1318" t="s">
        <v>6</v>
      </c>
      <c r="AO1318" s="57">
        <v>46090.350740740738</v>
      </c>
      <c r="AP1318" s="57">
        <v>46269.333333333336</v>
      </c>
      <c r="AR1318" t="s">
        <v>14</v>
      </c>
      <c r="AS1318" t="s">
        <v>219</v>
      </c>
      <c r="AT1318" t="s">
        <v>230</v>
      </c>
      <c r="AV1318" t="s">
        <v>5579</v>
      </c>
      <c r="AW1318" t="s">
        <v>885</v>
      </c>
      <c r="AX1318" t="s">
        <v>222</v>
      </c>
      <c r="BA1318" s="57">
        <v>46269.333333333336</v>
      </c>
      <c r="BB1318" t="s">
        <v>2982</v>
      </c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:61">
      <c r="A1319">
        <v>1318</v>
      </c>
      <c r="B1319">
        <v>1002572066</v>
      </c>
      <c r="C1319">
        <v>3</v>
      </c>
      <c r="D1319" t="s">
        <v>59</v>
      </c>
      <c r="E1319">
        <v>4</v>
      </c>
      <c r="F1319" t="s">
        <v>223</v>
      </c>
      <c r="G1319" t="s">
        <v>223</v>
      </c>
      <c r="H1319" t="s">
        <v>827</v>
      </c>
      <c r="I1319" t="s">
        <v>212</v>
      </c>
      <c r="J1319" t="s">
        <v>213</v>
      </c>
      <c r="K1319" t="s">
        <v>149</v>
      </c>
      <c r="L1319" t="s">
        <v>214</v>
      </c>
      <c r="M1319" t="s">
        <v>2154</v>
      </c>
      <c r="N1319" t="s">
        <v>215</v>
      </c>
      <c r="O1319" s="57">
        <v>46269.629814814813</v>
      </c>
      <c r="P1319" s="57">
        <v>46272.668483796297</v>
      </c>
      <c r="Q1319">
        <v>69384026</v>
      </c>
      <c r="S1319">
        <v>146303629037</v>
      </c>
      <c r="T1319" t="s">
        <v>3898</v>
      </c>
      <c r="U1319" t="s">
        <v>5500</v>
      </c>
      <c r="V1319" t="s">
        <v>5501</v>
      </c>
      <c r="Z1319">
        <v>109.2692141</v>
      </c>
      <c r="AA1319">
        <v>-7.4141935999999999</v>
      </c>
      <c r="AB1319" t="s">
        <v>3901</v>
      </c>
      <c r="AC1319" t="s">
        <v>236</v>
      </c>
      <c r="AL1319" t="s">
        <v>217</v>
      </c>
      <c r="AM1319" t="s">
        <v>4812</v>
      </c>
      <c r="AN1319" t="s">
        <v>6</v>
      </c>
      <c r="AO1319" s="57">
        <v>46121.632037037038</v>
      </c>
      <c r="AP1319" s="57">
        <v>46270.541666666664</v>
      </c>
      <c r="AR1319" t="s">
        <v>14</v>
      </c>
      <c r="AS1319" t="s">
        <v>219</v>
      </c>
      <c r="AT1319" t="s">
        <v>230</v>
      </c>
      <c r="AV1319" t="s">
        <v>5502</v>
      </c>
      <c r="AW1319" t="s">
        <v>889</v>
      </c>
      <c r="AX1319" t="s">
        <v>222</v>
      </c>
      <c r="BA1319" s="57">
        <v>46270.541666666664</v>
      </c>
      <c r="BB1319" t="s">
        <v>4812</v>
      </c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:61">
      <c r="A1320">
        <v>1319</v>
      </c>
      <c r="B1320">
        <v>1002578523</v>
      </c>
      <c r="C1320">
        <v>3</v>
      </c>
      <c r="D1320" t="s">
        <v>59</v>
      </c>
      <c r="E1320">
        <v>4</v>
      </c>
      <c r="F1320" t="s">
        <v>223</v>
      </c>
      <c r="G1320" t="s">
        <v>223</v>
      </c>
      <c r="H1320" t="s">
        <v>827</v>
      </c>
      <c r="I1320" t="s">
        <v>212</v>
      </c>
      <c r="J1320" t="s">
        <v>213</v>
      </c>
      <c r="K1320" t="s">
        <v>149</v>
      </c>
      <c r="L1320" t="s">
        <v>214</v>
      </c>
      <c r="M1320" t="s">
        <v>2154</v>
      </c>
      <c r="N1320" t="s">
        <v>215</v>
      </c>
      <c r="O1320" s="57">
        <v>46274.483287037037</v>
      </c>
      <c r="P1320" s="57">
        <v>46275.549039351848</v>
      </c>
      <c r="Q1320">
        <v>69386774</v>
      </c>
      <c r="S1320">
        <v>146303629099</v>
      </c>
      <c r="T1320" t="s">
        <v>6122</v>
      </c>
      <c r="U1320" t="s">
        <v>6123</v>
      </c>
      <c r="V1320" t="s">
        <v>6124</v>
      </c>
      <c r="Z1320">
        <v>109.2655986</v>
      </c>
      <c r="AA1320">
        <v>-7.3946774</v>
      </c>
      <c r="AB1320" t="s">
        <v>6125</v>
      </c>
      <c r="AC1320" t="s">
        <v>236</v>
      </c>
      <c r="AL1320" t="s">
        <v>217</v>
      </c>
      <c r="AM1320" t="s">
        <v>6044</v>
      </c>
      <c r="AN1320" t="s">
        <v>6</v>
      </c>
      <c r="AO1320" s="57">
        <v>46274.48605324074</v>
      </c>
      <c r="AP1320" s="57">
        <v>46275.333333333336</v>
      </c>
      <c r="AR1320" t="s">
        <v>14</v>
      </c>
      <c r="AS1320" t="s">
        <v>219</v>
      </c>
      <c r="AT1320" t="s">
        <v>230</v>
      </c>
      <c r="AV1320" t="s">
        <v>6873</v>
      </c>
      <c r="AW1320" t="s">
        <v>889</v>
      </c>
      <c r="AX1320" t="s">
        <v>222</v>
      </c>
      <c r="BA1320" s="57">
        <v>46275.333333333336</v>
      </c>
      <c r="BB1320" t="s">
        <v>6044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:61">
      <c r="A1321">
        <v>1320</v>
      </c>
      <c r="B1321">
        <v>1002583867</v>
      </c>
      <c r="C1321">
        <v>3</v>
      </c>
      <c r="D1321" t="s">
        <v>59</v>
      </c>
      <c r="E1321">
        <v>4</v>
      </c>
      <c r="F1321" t="s">
        <v>223</v>
      </c>
      <c r="G1321" t="s">
        <v>223</v>
      </c>
      <c r="H1321" t="s">
        <v>827</v>
      </c>
      <c r="I1321" t="s">
        <v>212</v>
      </c>
      <c r="J1321" t="s">
        <v>213</v>
      </c>
      <c r="K1321" t="s">
        <v>149</v>
      </c>
      <c r="L1321" t="s">
        <v>214</v>
      </c>
      <c r="M1321" t="s">
        <v>2154</v>
      </c>
      <c r="N1321" t="s">
        <v>215</v>
      </c>
      <c r="O1321" s="57">
        <v>46277.455011574071</v>
      </c>
      <c r="P1321" s="57">
        <v>46279.611712962964</v>
      </c>
      <c r="Q1321">
        <v>69388841</v>
      </c>
      <c r="S1321">
        <v>146303629128</v>
      </c>
      <c r="T1321" t="s">
        <v>9006</v>
      </c>
      <c r="U1321" t="s">
        <v>9007</v>
      </c>
      <c r="V1321" t="s">
        <v>9020</v>
      </c>
      <c r="Z1321">
        <v>109.27698599999999</v>
      </c>
      <c r="AA1321">
        <v>-7.4474530000000003</v>
      </c>
      <c r="AB1321" t="s">
        <v>9009</v>
      </c>
      <c r="AC1321" t="s">
        <v>236</v>
      </c>
      <c r="AL1321" t="s">
        <v>217</v>
      </c>
      <c r="AM1321" t="s">
        <v>9021</v>
      </c>
      <c r="AN1321" t="s">
        <v>6</v>
      </c>
      <c r="AO1321" s="57">
        <v>46365.465405092589</v>
      </c>
      <c r="AP1321" s="57">
        <v>46278.333333333336</v>
      </c>
      <c r="AQ1321" t="s">
        <v>2152</v>
      </c>
      <c r="AR1321" t="s">
        <v>14</v>
      </c>
      <c r="AS1321" t="s">
        <v>219</v>
      </c>
      <c r="AT1321" t="s">
        <v>230</v>
      </c>
      <c r="AV1321" t="s">
        <v>9022</v>
      </c>
      <c r="AW1321" t="s">
        <v>7118</v>
      </c>
      <c r="AX1321" t="s">
        <v>222</v>
      </c>
      <c r="BA1321" s="57">
        <v>46278.333333333336</v>
      </c>
      <c r="BB1321" t="s">
        <v>9021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:61">
      <c r="A1322">
        <v>1321</v>
      </c>
      <c r="B1322">
        <v>1002565568</v>
      </c>
      <c r="C1322">
        <v>3</v>
      </c>
      <c r="D1322" t="s">
        <v>59</v>
      </c>
      <c r="E1322">
        <v>4</v>
      </c>
      <c r="F1322" t="s">
        <v>223</v>
      </c>
      <c r="G1322" t="s">
        <v>223</v>
      </c>
      <c r="H1322" t="s">
        <v>827</v>
      </c>
      <c r="I1322" t="s">
        <v>212</v>
      </c>
      <c r="J1322" t="s">
        <v>213</v>
      </c>
      <c r="K1322" t="s">
        <v>149</v>
      </c>
      <c r="L1322" t="s">
        <v>214</v>
      </c>
      <c r="M1322" t="s">
        <v>2151</v>
      </c>
      <c r="N1322" t="s">
        <v>215</v>
      </c>
      <c r="O1322" s="57">
        <v>46266.587476851855</v>
      </c>
      <c r="P1322" s="57">
        <v>46267.692418981482</v>
      </c>
      <c r="Q1322">
        <v>69381554</v>
      </c>
      <c r="S1322">
        <v>146303608408</v>
      </c>
      <c r="T1322" t="s">
        <v>1301</v>
      </c>
      <c r="U1322" t="s">
        <v>1302</v>
      </c>
      <c r="V1322" t="s">
        <v>1303</v>
      </c>
      <c r="Z1322">
        <v>109.25642209999999</v>
      </c>
      <c r="AA1322">
        <v>-7.4259066000000002</v>
      </c>
      <c r="AB1322" t="s">
        <v>1304</v>
      </c>
      <c r="AC1322" t="s">
        <v>236</v>
      </c>
      <c r="AL1322" t="s">
        <v>217</v>
      </c>
      <c r="AM1322" t="s">
        <v>1053</v>
      </c>
      <c r="AN1322" t="s">
        <v>6</v>
      </c>
      <c r="AO1322" s="57">
        <v>46031.590208333335</v>
      </c>
      <c r="AP1322" s="57">
        <v>46267.541666666664</v>
      </c>
      <c r="AQ1322" t="s">
        <v>2152</v>
      </c>
      <c r="AR1322" t="s">
        <v>14</v>
      </c>
      <c r="AS1322" t="s">
        <v>219</v>
      </c>
      <c r="AT1322" t="s">
        <v>230</v>
      </c>
      <c r="AV1322" t="s">
        <v>2153</v>
      </c>
      <c r="AW1322" t="s">
        <v>889</v>
      </c>
      <c r="AX1322" t="s">
        <v>222</v>
      </c>
      <c r="BA1322" s="57">
        <v>46267.541666666664</v>
      </c>
      <c r="BB1322" t="s">
        <v>1053</v>
      </c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:61">
      <c r="A1323">
        <v>1322</v>
      </c>
      <c r="B1323">
        <v>1002585414</v>
      </c>
      <c r="C1323">
        <v>3</v>
      </c>
      <c r="D1323" t="s">
        <v>59</v>
      </c>
      <c r="E1323">
        <v>4</v>
      </c>
      <c r="F1323" t="s">
        <v>223</v>
      </c>
      <c r="G1323" t="s">
        <v>223</v>
      </c>
      <c r="H1323" t="s">
        <v>827</v>
      </c>
      <c r="I1323" t="s">
        <v>212</v>
      </c>
      <c r="J1323" t="s">
        <v>213</v>
      </c>
      <c r="K1323" t="s">
        <v>149</v>
      </c>
      <c r="M1323" t="s">
        <v>235</v>
      </c>
      <c r="N1323" t="s">
        <v>215</v>
      </c>
      <c r="O1323" s="57">
        <v>46279.385000000002</v>
      </c>
      <c r="P1323" s="57">
        <v>46279.490856481483</v>
      </c>
      <c r="Q1323">
        <v>69389537</v>
      </c>
      <c r="S1323">
        <v>146303609858</v>
      </c>
      <c r="T1323" t="s">
        <v>9023</v>
      </c>
      <c r="U1323" t="s">
        <v>9024</v>
      </c>
      <c r="Z1323">
        <v>109.2506885</v>
      </c>
      <c r="AA1323">
        <v>-7.4451884000000002</v>
      </c>
      <c r="AB1323" t="s">
        <v>9025</v>
      </c>
      <c r="AC1323" t="s">
        <v>216</v>
      </c>
      <c r="AO1323" t="s">
        <v>7409</v>
      </c>
      <c r="AR1323" t="s">
        <v>306</v>
      </c>
      <c r="AS1323" t="s">
        <v>219</v>
      </c>
      <c r="AT1323" t="s">
        <v>230</v>
      </c>
      <c r="AV1323" t="s">
        <v>3055</v>
      </c>
      <c r="AW1323" t="s">
        <v>545</v>
      </c>
      <c r="AX1323" t="s">
        <v>222</v>
      </c>
      <c r="AZ1323" t="s">
        <v>3055</v>
      </c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:61">
      <c r="A1324">
        <v>1323</v>
      </c>
      <c r="B1324">
        <v>1002577926</v>
      </c>
      <c r="C1324">
        <v>3</v>
      </c>
      <c r="D1324" t="s">
        <v>59</v>
      </c>
      <c r="E1324">
        <v>4</v>
      </c>
      <c r="F1324" t="s">
        <v>223</v>
      </c>
      <c r="G1324" t="s">
        <v>223</v>
      </c>
      <c r="H1324" t="s">
        <v>2226</v>
      </c>
      <c r="I1324" t="s">
        <v>212</v>
      </c>
      <c r="J1324" t="s">
        <v>213</v>
      </c>
      <c r="K1324" t="s">
        <v>149</v>
      </c>
      <c r="M1324" t="s">
        <v>76</v>
      </c>
      <c r="N1324" t="s">
        <v>215</v>
      </c>
      <c r="O1324" s="57">
        <v>46274.356180555558</v>
      </c>
      <c r="P1324" s="57">
        <v>46274.435532407406</v>
      </c>
      <c r="Q1324">
        <v>69383179</v>
      </c>
      <c r="R1324">
        <v>2812955258</v>
      </c>
      <c r="S1324">
        <v>143374121644</v>
      </c>
      <c r="T1324" t="s">
        <v>2227</v>
      </c>
      <c r="U1324" t="s">
        <v>6206</v>
      </c>
      <c r="V1324" t="s">
        <v>6207</v>
      </c>
      <c r="Z1324">
        <v>109.2929989</v>
      </c>
      <c r="AA1324">
        <v>-7.4575418000000004</v>
      </c>
      <c r="AB1324" t="s">
        <v>2229</v>
      </c>
      <c r="AC1324" t="s">
        <v>284</v>
      </c>
      <c r="AL1324" t="s">
        <v>217</v>
      </c>
      <c r="AM1324" t="s">
        <v>5571</v>
      </c>
      <c r="AN1324" t="s">
        <v>6</v>
      </c>
      <c r="AO1324" s="57">
        <v>46274.361087962963</v>
      </c>
      <c r="AR1324" t="s">
        <v>218</v>
      </c>
      <c r="AS1324" t="s">
        <v>219</v>
      </c>
      <c r="AT1324" t="s">
        <v>230</v>
      </c>
      <c r="AU1324">
        <v>20260909</v>
      </c>
      <c r="AV1324" t="s">
        <v>221</v>
      </c>
      <c r="AW1324" t="s">
        <v>585</v>
      </c>
      <c r="AX1324" t="s">
        <v>222</v>
      </c>
      <c r="BA1324" s="57">
        <v>46274.291666666664</v>
      </c>
      <c r="BB1324" t="s">
        <v>5571</v>
      </c>
      <c r="BC1324">
        <v>2026</v>
      </c>
      <c r="BD1324">
        <v>9</v>
      </c>
      <c r="BE1324">
        <v>9</v>
      </c>
      <c r="BF1324" s="6">
        <f t="shared" si="60"/>
        <v>46274</v>
      </c>
      <c r="BG1324">
        <f t="shared" si="61"/>
        <v>-0.29166666666424135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1002569863</v>
      </c>
      <c r="C1325">
        <v>3</v>
      </c>
      <c r="D1325" t="s">
        <v>59</v>
      </c>
      <c r="E1325">
        <v>4</v>
      </c>
      <c r="F1325" t="s">
        <v>223</v>
      </c>
      <c r="G1325" t="s">
        <v>223</v>
      </c>
      <c r="H1325" t="s">
        <v>2226</v>
      </c>
      <c r="I1325" t="s">
        <v>212</v>
      </c>
      <c r="J1325" t="s">
        <v>213</v>
      </c>
      <c r="K1325" t="s">
        <v>149</v>
      </c>
      <c r="M1325" t="s">
        <v>2154</v>
      </c>
      <c r="N1325" t="s">
        <v>215</v>
      </c>
      <c r="O1325" s="57">
        <v>46268.581018518518</v>
      </c>
      <c r="P1325" s="57">
        <v>46274.356180555558</v>
      </c>
      <c r="Q1325">
        <v>69383179</v>
      </c>
      <c r="R1325">
        <v>2812955228</v>
      </c>
      <c r="S1325">
        <v>143374121462</v>
      </c>
      <c r="T1325" t="s">
        <v>2227</v>
      </c>
      <c r="U1325" t="s">
        <v>2228</v>
      </c>
      <c r="V1325" t="s">
        <v>5570</v>
      </c>
      <c r="Z1325">
        <v>109.2927423</v>
      </c>
      <c r="AA1325">
        <v>-7.4573494</v>
      </c>
      <c r="AB1325" t="s">
        <v>2229</v>
      </c>
      <c r="AC1325" t="s">
        <v>284</v>
      </c>
      <c r="AL1325" t="s">
        <v>217</v>
      </c>
      <c r="AM1325" t="s">
        <v>5571</v>
      </c>
      <c r="AN1325" t="s">
        <v>6</v>
      </c>
      <c r="AO1325" s="57">
        <v>46090.590648148151</v>
      </c>
      <c r="AP1325" s="57">
        <v>46276.625</v>
      </c>
      <c r="AQ1325" t="s">
        <v>2152</v>
      </c>
      <c r="AR1325" t="s">
        <v>14</v>
      </c>
      <c r="AS1325" t="s">
        <v>219</v>
      </c>
      <c r="AT1325" t="s">
        <v>230</v>
      </c>
      <c r="AV1325" t="s">
        <v>5572</v>
      </c>
      <c r="AW1325" t="s">
        <v>1668</v>
      </c>
      <c r="AX1325" t="s">
        <v>222</v>
      </c>
      <c r="BA1325" s="57">
        <v>46276.625</v>
      </c>
      <c r="BB1325" t="s">
        <v>5571</v>
      </c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:61">
      <c r="A1326">
        <v>1325</v>
      </c>
      <c r="B1326">
        <v>1002589490</v>
      </c>
      <c r="C1326">
        <v>3</v>
      </c>
      <c r="D1326" t="s">
        <v>59</v>
      </c>
      <c r="E1326">
        <v>4</v>
      </c>
      <c r="F1326" t="s">
        <v>223</v>
      </c>
      <c r="G1326" t="s">
        <v>223</v>
      </c>
      <c r="H1326" t="s">
        <v>2226</v>
      </c>
      <c r="I1326" t="s">
        <v>212</v>
      </c>
      <c r="J1326" t="s">
        <v>213</v>
      </c>
      <c r="K1326" t="s">
        <v>149</v>
      </c>
      <c r="L1326" t="s">
        <v>214</v>
      </c>
      <c r="M1326" t="s">
        <v>256</v>
      </c>
      <c r="N1326" t="s">
        <v>215</v>
      </c>
      <c r="O1326" s="57">
        <v>46280.622858796298</v>
      </c>
      <c r="P1326" s="57">
        <v>46281.512418981481</v>
      </c>
      <c r="Q1326">
        <v>69390860</v>
      </c>
      <c r="S1326">
        <v>143374121819</v>
      </c>
      <c r="T1326" t="s">
        <v>9026</v>
      </c>
      <c r="U1326" t="s">
        <v>9027</v>
      </c>
      <c r="V1326" t="s">
        <v>9028</v>
      </c>
      <c r="Z1326">
        <v>109.2975684</v>
      </c>
      <c r="AA1326">
        <v>-7.4526596999999999</v>
      </c>
      <c r="AB1326" t="s">
        <v>9029</v>
      </c>
      <c r="AC1326" t="s">
        <v>236</v>
      </c>
      <c r="AL1326" t="s">
        <v>217</v>
      </c>
      <c r="AM1326" t="s">
        <v>9030</v>
      </c>
      <c r="AN1326" t="s">
        <v>6</v>
      </c>
      <c r="AO1326" t="s">
        <v>7382</v>
      </c>
      <c r="AP1326" s="57">
        <v>46281.458333333336</v>
      </c>
      <c r="AR1326" t="s">
        <v>257</v>
      </c>
      <c r="AS1326" t="s">
        <v>219</v>
      </c>
      <c r="AT1326" t="s">
        <v>230</v>
      </c>
      <c r="AV1326" t="s">
        <v>258</v>
      </c>
      <c r="AW1326" t="s">
        <v>7087</v>
      </c>
      <c r="AX1326" t="s">
        <v>222</v>
      </c>
      <c r="BA1326" s="57">
        <v>46281.458333333336</v>
      </c>
      <c r="BB1326" t="s">
        <v>9030</v>
      </c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:61">
      <c r="A1327">
        <v>1326</v>
      </c>
      <c r="B1327">
        <v>1002581444</v>
      </c>
      <c r="C1327">
        <v>3</v>
      </c>
      <c r="D1327" t="s">
        <v>59</v>
      </c>
      <c r="E1327">
        <v>4</v>
      </c>
      <c r="F1327" t="s">
        <v>223</v>
      </c>
      <c r="G1327" t="s">
        <v>223</v>
      </c>
      <c r="H1327" t="s">
        <v>2226</v>
      </c>
      <c r="I1327" t="s">
        <v>212</v>
      </c>
      <c r="J1327" t="s">
        <v>213</v>
      </c>
      <c r="K1327" t="s">
        <v>149</v>
      </c>
      <c r="M1327" t="s">
        <v>2186</v>
      </c>
      <c r="N1327" t="s">
        <v>581</v>
      </c>
      <c r="O1327" s="57">
        <v>46275.690775462965</v>
      </c>
      <c r="P1327" s="57">
        <v>46280.488194444442</v>
      </c>
      <c r="Q1327">
        <v>69205616</v>
      </c>
      <c r="S1327">
        <v>143374121643</v>
      </c>
      <c r="T1327" t="s">
        <v>6393</v>
      </c>
      <c r="U1327" t="s">
        <v>6394</v>
      </c>
      <c r="V1327" t="s">
        <v>9031</v>
      </c>
      <c r="Z1327">
        <v>109.1310204</v>
      </c>
      <c r="AA1327">
        <v>-7.6283224000000001</v>
      </c>
      <c r="AB1327" t="s">
        <v>6395</v>
      </c>
      <c r="AC1327" t="s">
        <v>225</v>
      </c>
      <c r="AL1327" t="s">
        <v>217</v>
      </c>
      <c r="AM1327" t="s">
        <v>9032</v>
      </c>
      <c r="AN1327" t="s">
        <v>6</v>
      </c>
      <c r="AO1327" s="57">
        <v>46304.694756944446</v>
      </c>
      <c r="AP1327" s="57">
        <v>46277.458333333336</v>
      </c>
      <c r="AQ1327" t="s">
        <v>2155</v>
      </c>
      <c r="AR1327" t="s">
        <v>12</v>
      </c>
      <c r="AS1327" t="s">
        <v>219</v>
      </c>
      <c r="AT1327" t="s">
        <v>230</v>
      </c>
      <c r="AV1327" t="s">
        <v>2187</v>
      </c>
      <c r="AW1327" t="s">
        <v>4025</v>
      </c>
      <c r="AX1327" t="s">
        <v>222</v>
      </c>
      <c r="BA1327" s="57">
        <v>46277.458333333336</v>
      </c>
      <c r="BB1327" t="s">
        <v>9032</v>
      </c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:61">
      <c r="A1328">
        <v>1327</v>
      </c>
      <c r="B1328">
        <v>1002564932</v>
      </c>
      <c r="C1328">
        <v>3</v>
      </c>
      <c r="D1328" t="s">
        <v>59</v>
      </c>
      <c r="E1328">
        <v>4</v>
      </c>
      <c r="F1328" t="s">
        <v>223</v>
      </c>
      <c r="G1328" t="s">
        <v>580</v>
      </c>
      <c r="H1328" t="s">
        <v>829</v>
      </c>
      <c r="I1328" t="s">
        <v>212</v>
      </c>
      <c r="J1328" t="s">
        <v>213</v>
      </c>
      <c r="K1328" t="s">
        <v>149</v>
      </c>
      <c r="L1328" t="s">
        <v>214</v>
      </c>
      <c r="M1328" t="s">
        <v>76</v>
      </c>
      <c r="N1328" t="s">
        <v>215</v>
      </c>
      <c r="O1328" s="57">
        <v>46266.463159722225</v>
      </c>
      <c r="P1328" s="57">
        <v>46267.718298611115</v>
      </c>
      <c r="Q1328">
        <v>69381362</v>
      </c>
      <c r="S1328">
        <v>143361127092</v>
      </c>
      <c r="T1328" t="s">
        <v>1193</v>
      </c>
      <c r="U1328" t="s">
        <v>1194</v>
      </c>
      <c r="V1328" t="s">
        <v>1195</v>
      </c>
      <c r="Z1328">
        <v>109.0122937</v>
      </c>
      <c r="AA1328">
        <v>-7.7399620000000002</v>
      </c>
      <c r="AB1328" t="s">
        <v>1196</v>
      </c>
      <c r="AC1328" t="s">
        <v>236</v>
      </c>
      <c r="AL1328" t="s">
        <v>217</v>
      </c>
      <c r="AM1328" t="s">
        <v>1197</v>
      </c>
      <c r="AN1328" t="s">
        <v>6</v>
      </c>
      <c r="AO1328" s="57">
        <v>46031.465405092589</v>
      </c>
      <c r="AP1328" s="57">
        <v>46272.333333333336</v>
      </c>
      <c r="AR1328" t="s">
        <v>218</v>
      </c>
      <c r="AS1328" t="s">
        <v>219</v>
      </c>
      <c r="AT1328" t="s">
        <v>230</v>
      </c>
      <c r="AU1328">
        <v>20260902</v>
      </c>
      <c r="AV1328" t="s">
        <v>221</v>
      </c>
      <c r="AW1328" t="s">
        <v>887</v>
      </c>
      <c r="AX1328" t="s">
        <v>222</v>
      </c>
      <c r="BA1328" s="57">
        <v>46272.333333333336</v>
      </c>
      <c r="BB1328" t="s">
        <v>1197</v>
      </c>
      <c r="BC1328">
        <v>2026</v>
      </c>
      <c r="BD1328">
        <v>9</v>
      </c>
      <c r="BE1328">
        <v>2</v>
      </c>
      <c r="BF1328" s="6">
        <f t="shared" si="60"/>
        <v>46267</v>
      </c>
      <c r="BG1328">
        <f t="shared" si="61"/>
        <v>-5.3333333333357587</v>
      </c>
      <c r="BH1328" t="str">
        <f t="shared" si="62"/>
        <v>COMPLY</v>
      </c>
      <c r="BI1328" t="e">
        <f>VLOOKUP(H1328,Sheet2!$A$1:$B$270,2,FALSE)</f>
        <v>#N/A</v>
      </c>
    </row>
    <row r="1329" spans="1:61">
      <c r="A1329">
        <v>1328</v>
      </c>
      <c r="B1329">
        <v>1002588488</v>
      </c>
      <c r="C1329">
        <v>3</v>
      </c>
      <c r="D1329" t="s">
        <v>59</v>
      </c>
      <c r="E1329">
        <v>4</v>
      </c>
      <c r="F1329" t="s">
        <v>223</v>
      </c>
      <c r="G1329" t="s">
        <v>580</v>
      </c>
      <c r="H1329" t="s">
        <v>829</v>
      </c>
      <c r="I1329" t="s">
        <v>212</v>
      </c>
      <c r="J1329" t="s">
        <v>213</v>
      </c>
      <c r="K1329" t="s">
        <v>149</v>
      </c>
      <c r="M1329" t="s">
        <v>239</v>
      </c>
      <c r="N1329" t="s">
        <v>215</v>
      </c>
      <c r="O1329" s="57">
        <v>46280.456643518519</v>
      </c>
      <c r="P1329" s="57">
        <v>46280.693067129629</v>
      </c>
      <c r="Q1329">
        <v>69390523</v>
      </c>
      <c r="R1329">
        <v>2825100455</v>
      </c>
      <c r="S1329">
        <v>143361126745</v>
      </c>
      <c r="T1329" t="s">
        <v>9033</v>
      </c>
      <c r="U1329" t="s">
        <v>9034</v>
      </c>
      <c r="V1329" t="s">
        <v>9035</v>
      </c>
      <c r="Z1329">
        <v>109.00575627775901</v>
      </c>
      <c r="AA1329">
        <v>-7.7159555219482598</v>
      </c>
      <c r="AB1329" t="s">
        <v>9036</v>
      </c>
      <c r="AC1329" t="s">
        <v>216</v>
      </c>
      <c r="AL1329" t="s">
        <v>217</v>
      </c>
      <c r="AM1329" t="s">
        <v>9037</v>
      </c>
      <c r="AN1329" t="s">
        <v>6</v>
      </c>
      <c r="AO1329" t="s">
        <v>7278</v>
      </c>
      <c r="AP1329" s="57">
        <v>46284.625</v>
      </c>
      <c r="AR1329" t="s">
        <v>240</v>
      </c>
      <c r="AS1329" t="s">
        <v>219</v>
      </c>
      <c r="AT1329" t="s">
        <v>230</v>
      </c>
      <c r="AV1329" t="s">
        <v>239</v>
      </c>
      <c r="AW1329" t="s">
        <v>1668</v>
      </c>
      <c r="AX1329" t="s">
        <v>222</v>
      </c>
      <c r="BA1329" s="57">
        <v>46284.625</v>
      </c>
      <c r="BB1329" t="s">
        <v>9037</v>
      </c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:61">
      <c r="A1330">
        <v>1329</v>
      </c>
      <c r="B1330">
        <v>1002566131</v>
      </c>
      <c r="C1330">
        <v>3</v>
      </c>
      <c r="D1330" t="s">
        <v>59</v>
      </c>
      <c r="E1330">
        <v>4</v>
      </c>
      <c r="F1330" t="s">
        <v>223</v>
      </c>
      <c r="G1330" t="s">
        <v>580</v>
      </c>
      <c r="H1330" t="s">
        <v>842</v>
      </c>
      <c r="I1330" t="s">
        <v>212</v>
      </c>
      <c r="J1330" t="s">
        <v>213</v>
      </c>
      <c r="K1330" t="s">
        <v>149</v>
      </c>
      <c r="L1330" t="s">
        <v>214</v>
      </c>
      <c r="M1330" t="s">
        <v>76</v>
      </c>
      <c r="N1330" t="s">
        <v>215</v>
      </c>
      <c r="O1330" s="57">
        <v>46266.667326388888</v>
      </c>
      <c r="P1330" s="57">
        <v>46267.738020833334</v>
      </c>
      <c r="Q1330">
        <v>69381726</v>
      </c>
      <c r="S1330">
        <v>141362105347</v>
      </c>
      <c r="T1330" t="s">
        <v>1341</v>
      </c>
      <c r="U1330" t="s">
        <v>1342</v>
      </c>
      <c r="V1330" t="s">
        <v>1343</v>
      </c>
      <c r="Z1330">
        <v>109.0269304</v>
      </c>
      <c r="AA1330">
        <v>-7.6734384000000002</v>
      </c>
      <c r="AB1330" t="s">
        <v>1344</v>
      </c>
      <c r="AC1330" t="s">
        <v>236</v>
      </c>
      <c r="AL1330" t="s">
        <v>217</v>
      </c>
      <c r="AM1330" t="s">
        <v>1345</v>
      </c>
      <c r="AN1330" t="s">
        <v>6</v>
      </c>
      <c r="AO1330" s="57">
        <v>46031.673645833333</v>
      </c>
      <c r="AP1330" s="57">
        <v>46272.333333333336</v>
      </c>
      <c r="AR1330" t="s">
        <v>218</v>
      </c>
      <c r="AS1330" t="s">
        <v>219</v>
      </c>
      <c r="AT1330" t="s">
        <v>230</v>
      </c>
      <c r="AU1330">
        <v>20260902</v>
      </c>
      <c r="AV1330" t="s">
        <v>221</v>
      </c>
      <c r="AW1330" t="s">
        <v>890</v>
      </c>
      <c r="AX1330" t="s">
        <v>222</v>
      </c>
      <c r="BA1330" s="57">
        <v>46272.333333333336</v>
      </c>
      <c r="BB1330" t="s">
        <v>1345</v>
      </c>
      <c r="BC1330">
        <v>2026</v>
      </c>
      <c r="BD1330">
        <v>9</v>
      </c>
      <c r="BE1330">
        <v>2</v>
      </c>
      <c r="BF1330" s="6">
        <f t="shared" si="60"/>
        <v>46267</v>
      </c>
      <c r="BG1330">
        <f t="shared" si="61"/>
        <v>-5.3333333333357587</v>
      </c>
      <c r="BH1330" t="str">
        <f t="shared" si="62"/>
        <v>COMPLY</v>
      </c>
      <c r="BI1330" t="e">
        <f>VLOOKUP(H1330,Sheet2!$A$1:$B$270,2,FALSE)</f>
        <v>#N/A</v>
      </c>
    </row>
    <row r="1331" spans="1:61">
      <c r="A1331">
        <v>1330</v>
      </c>
      <c r="B1331">
        <v>1002571285</v>
      </c>
      <c r="C1331">
        <v>3</v>
      </c>
      <c r="D1331" t="s">
        <v>59</v>
      </c>
      <c r="E1331">
        <v>4</v>
      </c>
      <c r="F1331" t="s">
        <v>223</v>
      </c>
      <c r="G1331" t="s">
        <v>580</v>
      </c>
      <c r="H1331" t="s">
        <v>842</v>
      </c>
      <c r="I1331" t="s">
        <v>212</v>
      </c>
      <c r="J1331" t="s">
        <v>213</v>
      </c>
      <c r="K1331" t="s">
        <v>149</v>
      </c>
      <c r="M1331" t="s">
        <v>76</v>
      </c>
      <c r="N1331" t="s">
        <v>215</v>
      </c>
      <c r="O1331" s="57">
        <v>46269.462627314817</v>
      </c>
      <c r="P1331" s="57">
        <v>46273.732870370368</v>
      </c>
      <c r="Q1331">
        <v>69383749</v>
      </c>
      <c r="S1331">
        <v>141362105663</v>
      </c>
      <c r="T1331" t="s">
        <v>4721</v>
      </c>
      <c r="U1331" t="s">
        <v>4722</v>
      </c>
      <c r="V1331" t="s">
        <v>4723</v>
      </c>
      <c r="Z1331">
        <v>109.020798151959</v>
      </c>
      <c r="AA1331">
        <v>-7.6162874954418003</v>
      </c>
      <c r="AB1331" t="s">
        <v>4724</v>
      </c>
      <c r="AC1331" t="s">
        <v>285</v>
      </c>
      <c r="AL1331" t="s">
        <v>217</v>
      </c>
      <c r="AM1331" t="s">
        <v>4725</v>
      </c>
      <c r="AN1331" t="s">
        <v>6</v>
      </c>
      <c r="AO1331" s="57">
        <v>46121.465381944443</v>
      </c>
      <c r="AP1331" s="57">
        <v>46274.333333333336</v>
      </c>
      <c r="AR1331" t="s">
        <v>218</v>
      </c>
      <c r="AS1331" t="s">
        <v>219</v>
      </c>
      <c r="AT1331" t="s">
        <v>230</v>
      </c>
      <c r="AU1331">
        <v>20260908</v>
      </c>
      <c r="AV1331" t="s">
        <v>221</v>
      </c>
      <c r="AW1331" t="s">
        <v>544</v>
      </c>
      <c r="AX1331" t="s">
        <v>222</v>
      </c>
      <c r="BA1331" s="57">
        <v>46274.333333333336</v>
      </c>
      <c r="BB1331" t="s">
        <v>4725</v>
      </c>
      <c r="BC1331">
        <v>2026</v>
      </c>
      <c r="BD1331">
        <v>9</v>
      </c>
      <c r="BE1331">
        <v>8</v>
      </c>
      <c r="BF1331" s="6">
        <f t="shared" si="60"/>
        <v>46273</v>
      </c>
      <c r="BG1331">
        <f t="shared" si="61"/>
        <v>-1.3333333333357587</v>
      </c>
      <c r="BH1331" t="str">
        <f t="shared" si="62"/>
        <v>COMPLY</v>
      </c>
      <c r="BI1331" t="e">
        <f>VLOOKUP(H1331,Sheet2!$A$1:$B$270,2,FALSE)</f>
        <v>#N/A</v>
      </c>
    </row>
    <row r="1332" spans="1:61">
      <c r="A1332">
        <v>1331</v>
      </c>
      <c r="B1332">
        <v>1002576991</v>
      </c>
      <c r="C1332">
        <v>3</v>
      </c>
      <c r="D1332" t="s">
        <v>59</v>
      </c>
      <c r="E1332">
        <v>4</v>
      </c>
      <c r="F1332" t="s">
        <v>223</v>
      </c>
      <c r="G1332" t="s">
        <v>580</v>
      </c>
      <c r="H1332" t="s">
        <v>842</v>
      </c>
      <c r="I1332" t="s">
        <v>212</v>
      </c>
      <c r="J1332" t="s">
        <v>213</v>
      </c>
      <c r="K1332" t="s">
        <v>149</v>
      </c>
      <c r="L1332" t="s">
        <v>214</v>
      </c>
      <c r="M1332" t="s">
        <v>76</v>
      </c>
      <c r="N1332" t="s">
        <v>215</v>
      </c>
      <c r="O1332" s="57">
        <v>46273.568715277775</v>
      </c>
      <c r="P1332" s="57">
        <v>46278.69604166667</v>
      </c>
      <c r="Q1332">
        <v>69386093</v>
      </c>
      <c r="S1332">
        <v>141362106445</v>
      </c>
      <c r="T1332" t="s">
        <v>3181</v>
      </c>
      <c r="U1332" t="s">
        <v>3182</v>
      </c>
      <c r="V1332" t="s">
        <v>3183</v>
      </c>
      <c r="Z1332">
        <v>109.03076280000001</v>
      </c>
      <c r="AA1332">
        <v>-7.6727238</v>
      </c>
      <c r="AB1332" t="s">
        <v>3184</v>
      </c>
      <c r="AC1332" t="s">
        <v>236</v>
      </c>
      <c r="AL1332" t="s">
        <v>217</v>
      </c>
      <c r="AM1332" t="s">
        <v>3185</v>
      </c>
      <c r="AN1332" t="s">
        <v>6</v>
      </c>
      <c r="AO1332" s="57">
        <v>46243.569351851853</v>
      </c>
      <c r="AP1332" s="57">
        <v>46275.333333333336</v>
      </c>
      <c r="AR1332" t="s">
        <v>218</v>
      </c>
      <c r="AS1332" t="s">
        <v>219</v>
      </c>
      <c r="AT1332" t="s">
        <v>230</v>
      </c>
      <c r="AU1332">
        <v>20260913</v>
      </c>
      <c r="AV1332" t="s">
        <v>221</v>
      </c>
      <c r="AW1332" t="s">
        <v>887</v>
      </c>
      <c r="AX1332" t="s">
        <v>222</v>
      </c>
      <c r="BA1332" s="57">
        <v>46275.333333333336</v>
      </c>
      <c r="BB1332" t="s">
        <v>3185</v>
      </c>
      <c r="BC1332">
        <v>2026</v>
      </c>
      <c r="BD1332">
        <v>9</v>
      </c>
      <c r="BE1332">
        <v>13</v>
      </c>
      <c r="BF1332" s="6">
        <f t="shared" si="60"/>
        <v>46278</v>
      </c>
      <c r="BG1332">
        <f t="shared" si="61"/>
        <v>2.6666666666642413</v>
      </c>
      <c r="BH1332" t="str">
        <f t="shared" si="62"/>
        <v>NOT COMPLY</v>
      </c>
      <c r="BI1332" t="e">
        <f>VLOOKUP(H1332,Sheet2!$A$1:$B$270,2,FALSE)</f>
        <v>#N/A</v>
      </c>
    </row>
    <row r="1333" spans="1:61">
      <c r="A1333">
        <v>1332</v>
      </c>
      <c r="B1333">
        <v>1002580652</v>
      </c>
      <c r="C1333">
        <v>3</v>
      </c>
      <c r="D1333" t="s">
        <v>59</v>
      </c>
      <c r="E1333">
        <v>4</v>
      </c>
      <c r="F1333" t="s">
        <v>223</v>
      </c>
      <c r="G1333" t="s">
        <v>580</v>
      </c>
      <c r="H1333" t="s">
        <v>842</v>
      </c>
      <c r="I1333" t="s">
        <v>212</v>
      </c>
      <c r="J1333" t="s">
        <v>213</v>
      </c>
      <c r="K1333" t="s">
        <v>149</v>
      </c>
      <c r="L1333" t="s">
        <v>214</v>
      </c>
      <c r="M1333" t="s">
        <v>76</v>
      </c>
      <c r="N1333" t="s">
        <v>215</v>
      </c>
      <c r="O1333" s="57">
        <v>46275.527048611111</v>
      </c>
      <c r="P1333" s="57">
        <v>46276.632523148146</v>
      </c>
      <c r="Q1333">
        <v>69387637</v>
      </c>
      <c r="S1333">
        <v>141362106775</v>
      </c>
      <c r="T1333" t="s">
        <v>6580</v>
      </c>
      <c r="U1333" t="s">
        <v>6581</v>
      </c>
      <c r="V1333" t="s">
        <v>6582</v>
      </c>
      <c r="Z1333">
        <v>109.02897230000001</v>
      </c>
      <c r="AA1333">
        <v>-7.6831972000000004</v>
      </c>
      <c r="AB1333" t="s">
        <v>6583</v>
      </c>
      <c r="AC1333" t="s">
        <v>236</v>
      </c>
      <c r="AL1333" t="s">
        <v>217</v>
      </c>
      <c r="AM1333" t="s">
        <v>6584</v>
      </c>
      <c r="AN1333" t="s">
        <v>6</v>
      </c>
      <c r="AO1333" s="57">
        <v>46304.527662037035</v>
      </c>
      <c r="AP1333" s="57">
        <v>46278.458333333336</v>
      </c>
      <c r="AR1333" t="s">
        <v>218</v>
      </c>
      <c r="AS1333" t="s">
        <v>219</v>
      </c>
      <c r="AT1333" t="s">
        <v>230</v>
      </c>
      <c r="AU1333">
        <v>20260911</v>
      </c>
      <c r="AV1333" t="s">
        <v>221</v>
      </c>
      <c r="AW1333" t="s">
        <v>885</v>
      </c>
      <c r="AX1333" t="s">
        <v>222</v>
      </c>
      <c r="BA1333" s="57">
        <v>46278.458333333336</v>
      </c>
      <c r="BB1333" t="s">
        <v>6584</v>
      </c>
      <c r="BC1333">
        <v>2026</v>
      </c>
      <c r="BD1333">
        <v>9</v>
      </c>
      <c r="BE1333">
        <v>11</v>
      </c>
      <c r="BF1333" s="6">
        <f t="shared" si="60"/>
        <v>46276</v>
      </c>
      <c r="BG1333">
        <f t="shared" si="61"/>
        <v>-2.4583333333357587</v>
      </c>
      <c r="BH1333" t="str">
        <f t="shared" si="62"/>
        <v>COMPLY</v>
      </c>
      <c r="BI1333" t="e">
        <f>VLOOKUP(H1333,Sheet2!$A$1:$B$270,2,FALSE)</f>
        <v>#N/A</v>
      </c>
    </row>
    <row r="1334" spans="1:61">
      <c r="A1334">
        <v>1333</v>
      </c>
      <c r="B1334">
        <v>1002582016</v>
      </c>
      <c r="C1334">
        <v>3</v>
      </c>
      <c r="D1334" t="s">
        <v>59</v>
      </c>
      <c r="E1334">
        <v>4</v>
      </c>
      <c r="F1334" t="s">
        <v>223</v>
      </c>
      <c r="G1334" t="s">
        <v>580</v>
      </c>
      <c r="H1334" t="s">
        <v>842</v>
      </c>
      <c r="I1334" t="s">
        <v>212</v>
      </c>
      <c r="J1334" t="s">
        <v>213</v>
      </c>
      <c r="K1334" t="s">
        <v>149</v>
      </c>
      <c r="L1334" t="s">
        <v>214</v>
      </c>
      <c r="M1334" t="s">
        <v>76</v>
      </c>
      <c r="N1334" t="s">
        <v>215</v>
      </c>
      <c r="O1334" s="57">
        <v>46276.40828703704</v>
      </c>
      <c r="P1334" s="57">
        <v>46277.732418981483</v>
      </c>
      <c r="Q1334">
        <v>69388145</v>
      </c>
      <c r="S1334">
        <v>141362106905</v>
      </c>
      <c r="T1334" t="s">
        <v>9038</v>
      </c>
      <c r="U1334" t="s">
        <v>9039</v>
      </c>
      <c r="V1334" t="s">
        <v>9040</v>
      </c>
      <c r="Z1334">
        <v>109.06794190406799</v>
      </c>
      <c r="AA1334">
        <v>-7.6227702820273704</v>
      </c>
      <c r="AB1334" t="s">
        <v>9041</v>
      </c>
      <c r="AC1334" t="s">
        <v>236</v>
      </c>
      <c r="AL1334" t="s">
        <v>217</v>
      </c>
      <c r="AM1334" t="s">
        <v>9042</v>
      </c>
      <c r="AN1334" t="s">
        <v>6</v>
      </c>
      <c r="AO1334" s="57">
        <v>46335.41333333333</v>
      </c>
      <c r="AP1334" s="57">
        <v>46279.333333333336</v>
      </c>
      <c r="AR1334" t="s">
        <v>218</v>
      </c>
      <c r="AS1334" t="s">
        <v>219</v>
      </c>
      <c r="AT1334" t="s">
        <v>230</v>
      </c>
      <c r="AU1334">
        <v>20260912</v>
      </c>
      <c r="AV1334" t="s">
        <v>221</v>
      </c>
      <c r="AW1334" t="s">
        <v>883</v>
      </c>
      <c r="AX1334" t="s">
        <v>222</v>
      </c>
      <c r="BA1334" s="57">
        <v>46279.333333333336</v>
      </c>
      <c r="BB1334" t="s">
        <v>9042</v>
      </c>
      <c r="BC1334">
        <v>2026</v>
      </c>
      <c r="BD1334">
        <v>9</v>
      </c>
      <c r="BE1334">
        <v>12</v>
      </c>
      <c r="BF1334" s="6">
        <f t="shared" si="60"/>
        <v>46277</v>
      </c>
      <c r="BG1334">
        <f t="shared" si="61"/>
        <v>-2.3333333333357587</v>
      </c>
      <c r="BH1334" t="str">
        <f t="shared" si="62"/>
        <v>COMPLY</v>
      </c>
      <c r="BI1334" t="e">
        <f>VLOOKUP(H1334,Sheet2!$A$1:$B$270,2,FALSE)</f>
        <v>#N/A</v>
      </c>
    </row>
    <row r="1335" spans="1:61">
      <c r="A1335">
        <v>1334</v>
      </c>
      <c r="B1335">
        <v>1002568312</v>
      </c>
      <c r="C1335">
        <v>3</v>
      </c>
      <c r="D1335" t="s">
        <v>59</v>
      </c>
      <c r="E1335">
        <v>4</v>
      </c>
      <c r="F1335" t="s">
        <v>223</v>
      </c>
      <c r="G1335" t="s">
        <v>580</v>
      </c>
      <c r="H1335" t="s">
        <v>1714</v>
      </c>
      <c r="I1335" t="s">
        <v>212</v>
      </c>
      <c r="J1335" t="s">
        <v>213</v>
      </c>
      <c r="K1335" t="s">
        <v>149</v>
      </c>
      <c r="L1335" t="s">
        <v>214</v>
      </c>
      <c r="M1335" t="s">
        <v>76</v>
      </c>
      <c r="N1335" t="s">
        <v>215</v>
      </c>
      <c r="O1335" s="57">
        <v>46267.677060185182</v>
      </c>
      <c r="P1335" s="57">
        <v>46268.685196759259</v>
      </c>
      <c r="Q1335">
        <v>69382520</v>
      </c>
      <c r="S1335">
        <v>143385101245</v>
      </c>
      <c r="T1335" t="s">
        <v>1715</v>
      </c>
      <c r="U1335" t="s">
        <v>1716</v>
      </c>
      <c r="V1335" t="s">
        <v>1717</v>
      </c>
      <c r="Z1335">
        <v>109.274609</v>
      </c>
      <c r="AA1335">
        <v>-7.5926549999999997</v>
      </c>
      <c r="AB1335" t="s">
        <v>1718</v>
      </c>
      <c r="AC1335" t="s">
        <v>236</v>
      </c>
      <c r="AL1335" t="s">
        <v>217</v>
      </c>
      <c r="AM1335" t="s">
        <v>1719</v>
      </c>
      <c r="AN1335" t="s">
        <v>6</v>
      </c>
      <c r="AO1335" s="57">
        <v>46062.684166666666</v>
      </c>
      <c r="AP1335" s="57">
        <v>46269.625</v>
      </c>
      <c r="AR1335" t="s">
        <v>218</v>
      </c>
      <c r="AS1335" t="s">
        <v>1720</v>
      </c>
      <c r="AT1335" t="s">
        <v>230</v>
      </c>
      <c r="AU1335">
        <v>20260903</v>
      </c>
      <c r="AV1335" t="s">
        <v>221</v>
      </c>
      <c r="AW1335" t="s">
        <v>885</v>
      </c>
      <c r="AX1335" t="s">
        <v>222</v>
      </c>
      <c r="BA1335" s="57">
        <v>46269.625</v>
      </c>
      <c r="BB1335" t="s">
        <v>1719</v>
      </c>
      <c r="BC1335">
        <v>2026</v>
      </c>
      <c r="BD1335">
        <v>9</v>
      </c>
      <c r="BE1335">
        <v>3</v>
      </c>
      <c r="BF1335" s="6">
        <f t="shared" si="60"/>
        <v>46268</v>
      </c>
      <c r="BG1335">
        <f t="shared" si="61"/>
        <v>-1.625</v>
      </c>
      <c r="BH1335" t="str">
        <f t="shared" si="62"/>
        <v>COMPLY</v>
      </c>
      <c r="BI1335" t="e">
        <f>VLOOKUP(H1335,Sheet2!$A$1:$B$270,2,FALSE)</f>
        <v>#N/A</v>
      </c>
    </row>
    <row r="1336" spans="1:61">
      <c r="A1336">
        <v>1335</v>
      </c>
      <c r="B1336">
        <v>1002568847</v>
      </c>
      <c r="C1336">
        <v>3</v>
      </c>
      <c r="D1336" t="s">
        <v>59</v>
      </c>
      <c r="E1336">
        <v>4</v>
      </c>
      <c r="F1336" t="s">
        <v>223</v>
      </c>
      <c r="G1336" t="s">
        <v>580</v>
      </c>
      <c r="H1336" t="s">
        <v>1714</v>
      </c>
      <c r="I1336" t="s">
        <v>212</v>
      </c>
      <c r="J1336" t="s">
        <v>213</v>
      </c>
      <c r="K1336" t="s">
        <v>149</v>
      </c>
      <c r="L1336" t="s">
        <v>214</v>
      </c>
      <c r="M1336" t="s">
        <v>76</v>
      </c>
      <c r="N1336" t="s">
        <v>215</v>
      </c>
      <c r="O1336" s="57">
        <v>46268.383287037039</v>
      </c>
      <c r="P1336" s="57">
        <v>46269.623993055553</v>
      </c>
      <c r="Q1336">
        <v>69382776</v>
      </c>
      <c r="S1336">
        <v>143385101256</v>
      </c>
      <c r="T1336" t="s">
        <v>2343</v>
      </c>
      <c r="U1336" t="s">
        <v>5143</v>
      </c>
      <c r="V1336" t="s">
        <v>2344</v>
      </c>
      <c r="Z1336">
        <v>109.225128</v>
      </c>
      <c r="AA1336">
        <v>-7.5714410000000001</v>
      </c>
      <c r="AB1336" t="s">
        <v>2345</v>
      </c>
      <c r="AC1336" t="s">
        <v>236</v>
      </c>
      <c r="AL1336" t="s">
        <v>217</v>
      </c>
      <c r="AM1336" t="s">
        <v>2346</v>
      </c>
      <c r="AN1336" t="s">
        <v>6</v>
      </c>
      <c r="AO1336" s="57">
        <v>46090.392812500002</v>
      </c>
      <c r="AP1336" s="57">
        <v>46272.333333333336</v>
      </c>
      <c r="AR1336" t="s">
        <v>218</v>
      </c>
      <c r="AS1336" t="s">
        <v>1720</v>
      </c>
      <c r="AT1336" t="s">
        <v>230</v>
      </c>
      <c r="AU1336">
        <v>20260904</v>
      </c>
      <c r="AV1336" t="s">
        <v>221</v>
      </c>
      <c r="AW1336" t="s">
        <v>885</v>
      </c>
      <c r="AX1336" t="s">
        <v>222</v>
      </c>
      <c r="BA1336" s="57">
        <v>46272.333333333336</v>
      </c>
      <c r="BB1336" t="s">
        <v>2346</v>
      </c>
      <c r="BC1336">
        <v>2026</v>
      </c>
      <c r="BD1336">
        <v>9</v>
      </c>
      <c r="BE1336">
        <v>4</v>
      </c>
      <c r="BF1336" s="6">
        <f t="shared" si="60"/>
        <v>46269</v>
      </c>
      <c r="BG1336">
        <f t="shared" si="61"/>
        <v>-3.3333333333357587</v>
      </c>
      <c r="BH1336" t="str">
        <f t="shared" si="62"/>
        <v>COMPLY</v>
      </c>
      <c r="BI1336" t="e">
        <f>VLOOKUP(H1336,Sheet2!$A$1:$B$270,2,FALSE)</f>
        <v>#N/A</v>
      </c>
    </row>
    <row r="1337" spans="1:61">
      <c r="A1337">
        <v>1336</v>
      </c>
      <c r="B1337">
        <v>1002589766</v>
      </c>
      <c r="C1337">
        <v>3</v>
      </c>
      <c r="D1337" t="s">
        <v>59</v>
      </c>
      <c r="E1337">
        <v>4</v>
      </c>
      <c r="F1337" t="s">
        <v>223</v>
      </c>
      <c r="G1337" t="s">
        <v>580</v>
      </c>
      <c r="H1337" t="s">
        <v>9043</v>
      </c>
      <c r="I1337" t="s">
        <v>212</v>
      </c>
      <c r="J1337" t="s">
        <v>213</v>
      </c>
      <c r="K1337" t="s">
        <v>149</v>
      </c>
      <c r="L1337" t="s">
        <v>214</v>
      </c>
      <c r="M1337" t="s">
        <v>239</v>
      </c>
      <c r="N1337" t="s">
        <v>215</v>
      </c>
      <c r="O1337" s="57">
        <v>46280.662442129629</v>
      </c>
      <c r="P1337" s="57">
        <v>46280.663900462961</v>
      </c>
      <c r="Q1337">
        <v>69390972</v>
      </c>
      <c r="S1337">
        <v>146391107574</v>
      </c>
      <c r="T1337" t="s">
        <v>9044</v>
      </c>
      <c r="U1337" t="s">
        <v>9045</v>
      </c>
      <c r="V1337" t="s">
        <v>9046</v>
      </c>
      <c r="Z1337">
        <v>108.85688</v>
      </c>
      <c r="AA1337">
        <v>-7.188955</v>
      </c>
      <c r="AB1337" t="s">
        <v>9047</v>
      </c>
      <c r="AC1337" t="s">
        <v>236</v>
      </c>
      <c r="AL1337" t="s">
        <v>217</v>
      </c>
      <c r="AM1337" t="s">
        <v>7344</v>
      </c>
      <c r="AN1337" t="s">
        <v>6</v>
      </c>
      <c r="AO1337" t="s">
        <v>7212</v>
      </c>
      <c r="AP1337" s="57">
        <v>46281.625</v>
      </c>
      <c r="AR1337" t="s">
        <v>240</v>
      </c>
      <c r="AS1337" t="s">
        <v>9048</v>
      </c>
      <c r="AT1337" t="s">
        <v>230</v>
      </c>
      <c r="AV1337" t="s">
        <v>239</v>
      </c>
      <c r="AW1337" t="s">
        <v>574</v>
      </c>
      <c r="AX1337" t="s">
        <v>222</v>
      </c>
      <c r="BA1337" s="57">
        <v>46281.625</v>
      </c>
      <c r="BB1337" t="s">
        <v>7344</v>
      </c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:61">
      <c r="A1338">
        <v>1337</v>
      </c>
      <c r="B1338">
        <v>1002587984</v>
      </c>
      <c r="C1338">
        <v>3</v>
      </c>
      <c r="D1338" t="s">
        <v>59</v>
      </c>
      <c r="E1338">
        <v>4</v>
      </c>
      <c r="F1338" t="s">
        <v>223</v>
      </c>
      <c r="G1338" t="s">
        <v>580</v>
      </c>
      <c r="H1338" t="s">
        <v>9043</v>
      </c>
      <c r="I1338" t="s">
        <v>212</v>
      </c>
      <c r="J1338" t="s">
        <v>213</v>
      </c>
      <c r="K1338" t="s">
        <v>149</v>
      </c>
      <c r="M1338" t="s">
        <v>239</v>
      </c>
      <c r="N1338" t="s">
        <v>215</v>
      </c>
      <c r="O1338" s="57">
        <v>46280.382222222222</v>
      </c>
      <c r="P1338" s="57">
        <v>46281.481956018521</v>
      </c>
      <c r="Q1338">
        <v>69390320</v>
      </c>
      <c r="S1338">
        <v>146391107029</v>
      </c>
      <c r="T1338" t="s">
        <v>9049</v>
      </c>
      <c r="U1338" t="s">
        <v>9050</v>
      </c>
      <c r="V1338" t="s">
        <v>9051</v>
      </c>
      <c r="Z1338">
        <v>108.762186909053</v>
      </c>
      <c r="AA1338">
        <v>-7.2990918993843303</v>
      </c>
      <c r="AB1338" t="s">
        <v>9052</v>
      </c>
      <c r="AC1338" t="s">
        <v>216</v>
      </c>
      <c r="AL1338" t="s">
        <v>217</v>
      </c>
      <c r="AM1338" t="s">
        <v>9053</v>
      </c>
      <c r="AN1338" t="s">
        <v>6</v>
      </c>
      <c r="AO1338" t="s">
        <v>7375</v>
      </c>
      <c r="AP1338" s="57">
        <v>46283.458333333336</v>
      </c>
      <c r="AR1338" t="s">
        <v>240</v>
      </c>
      <c r="AS1338" t="s">
        <v>9048</v>
      </c>
      <c r="AT1338" t="s">
        <v>230</v>
      </c>
      <c r="AV1338" t="s">
        <v>239</v>
      </c>
      <c r="AW1338" t="s">
        <v>545</v>
      </c>
      <c r="AX1338" t="s">
        <v>222</v>
      </c>
      <c r="BA1338" s="57">
        <v>46283.458333333336</v>
      </c>
      <c r="BB1338" t="s">
        <v>9053</v>
      </c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:61">
      <c r="A1339">
        <v>1338</v>
      </c>
      <c r="B1339">
        <v>1002588563</v>
      </c>
      <c r="C1339">
        <v>3</v>
      </c>
      <c r="D1339" t="s">
        <v>59</v>
      </c>
      <c r="E1339">
        <v>4</v>
      </c>
      <c r="F1339" t="s">
        <v>223</v>
      </c>
      <c r="G1339" t="s">
        <v>580</v>
      </c>
      <c r="H1339" t="s">
        <v>5616</v>
      </c>
      <c r="I1339" t="s">
        <v>212</v>
      </c>
      <c r="J1339" t="s">
        <v>213</v>
      </c>
      <c r="K1339" t="s">
        <v>149</v>
      </c>
      <c r="L1339" t="s">
        <v>214</v>
      </c>
      <c r="M1339" t="s">
        <v>76</v>
      </c>
      <c r="N1339" t="s">
        <v>215</v>
      </c>
      <c r="O1339" s="57">
        <v>46280.470914351848</v>
      </c>
      <c r="P1339" s="57">
        <v>46281.337326388886</v>
      </c>
      <c r="Q1339">
        <v>69390554</v>
      </c>
      <c r="S1339">
        <v>146389102894</v>
      </c>
      <c r="T1339" t="s">
        <v>9054</v>
      </c>
      <c r="U1339" t="s">
        <v>9055</v>
      </c>
      <c r="V1339" t="s">
        <v>9056</v>
      </c>
      <c r="Z1339">
        <v>109.20052</v>
      </c>
      <c r="AA1339">
        <v>-7.5656699999999999</v>
      </c>
      <c r="AB1339" t="s">
        <v>9057</v>
      </c>
      <c r="AC1339" t="s">
        <v>236</v>
      </c>
      <c r="AL1339" t="s">
        <v>217</v>
      </c>
      <c r="AM1339" t="s">
        <v>8178</v>
      </c>
      <c r="AN1339" t="s">
        <v>6</v>
      </c>
      <c r="AO1339" t="s">
        <v>7101</v>
      </c>
      <c r="AP1339" s="57">
        <v>46281.333333333336</v>
      </c>
      <c r="AR1339" t="s">
        <v>218</v>
      </c>
      <c r="AS1339" t="s">
        <v>1720</v>
      </c>
      <c r="AT1339" t="s">
        <v>230</v>
      </c>
      <c r="AU1339">
        <v>20260916</v>
      </c>
      <c r="AV1339" t="s">
        <v>221</v>
      </c>
      <c r="AW1339" t="s">
        <v>7087</v>
      </c>
      <c r="AX1339" t="s">
        <v>222</v>
      </c>
      <c r="BA1339" s="57">
        <v>46281.333333333336</v>
      </c>
      <c r="BB1339" t="s">
        <v>8178</v>
      </c>
      <c r="BC1339">
        <v>2026</v>
      </c>
      <c r="BD1339">
        <v>9</v>
      </c>
      <c r="BE1339">
        <v>16</v>
      </c>
      <c r="BF1339" s="6">
        <f t="shared" si="60"/>
        <v>46281</v>
      </c>
      <c r="BG1339">
        <f t="shared" si="61"/>
        <v>-0.33333333333575865</v>
      </c>
      <c r="BH1339" t="str">
        <f t="shared" si="62"/>
        <v>COMPLY</v>
      </c>
      <c r="BI1339" t="e">
        <f>VLOOKUP(H1339,Sheet2!$A$1:$B$270,2,FALSE)</f>
        <v>#N/A</v>
      </c>
    </row>
    <row r="1340" spans="1:61">
      <c r="A1340">
        <v>1339</v>
      </c>
      <c r="B1340">
        <v>1002589930</v>
      </c>
      <c r="C1340">
        <v>3</v>
      </c>
      <c r="D1340" t="s">
        <v>59</v>
      </c>
      <c r="E1340">
        <v>4</v>
      </c>
      <c r="F1340" t="s">
        <v>223</v>
      </c>
      <c r="G1340" t="s">
        <v>580</v>
      </c>
      <c r="H1340" t="s">
        <v>5616</v>
      </c>
      <c r="I1340" t="s">
        <v>212</v>
      </c>
      <c r="J1340" t="s">
        <v>213</v>
      </c>
      <c r="K1340" t="s">
        <v>149</v>
      </c>
      <c r="L1340" t="s">
        <v>214</v>
      </c>
      <c r="M1340" t="s">
        <v>256</v>
      </c>
      <c r="N1340" t="s">
        <v>215</v>
      </c>
      <c r="O1340" s="57">
        <v>46280.689513888887</v>
      </c>
      <c r="P1340" s="57">
        <v>46281.48846064815</v>
      </c>
      <c r="Q1340">
        <v>69391012</v>
      </c>
      <c r="S1340">
        <v>146389100471</v>
      </c>
      <c r="T1340" t="s">
        <v>9058</v>
      </c>
      <c r="U1340" t="s">
        <v>9059</v>
      </c>
      <c r="V1340" t="s">
        <v>9060</v>
      </c>
      <c r="Z1340">
        <v>109.21963700000001</v>
      </c>
      <c r="AA1340">
        <v>-7.5763639999999999</v>
      </c>
      <c r="AB1340" t="s">
        <v>9061</v>
      </c>
      <c r="AC1340" t="s">
        <v>236</v>
      </c>
      <c r="AL1340" t="s">
        <v>217</v>
      </c>
      <c r="AM1340" t="s">
        <v>7062</v>
      </c>
      <c r="AN1340" t="s">
        <v>6</v>
      </c>
      <c r="AO1340" t="s">
        <v>7451</v>
      </c>
      <c r="AP1340" s="57">
        <v>46281.625</v>
      </c>
      <c r="AR1340" t="s">
        <v>257</v>
      </c>
      <c r="AS1340" t="s">
        <v>1720</v>
      </c>
      <c r="AT1340" t="s">
        <v>230</v>
      </c>
      <c r="AV1340" t="s">
        <v>258</v>
      </c>
      <c r="AW1340" t="s">
        <v>7437</v>
      </c>
      <c r="AX1340" t="s">
        <v>222</v>
      </c>
      <c r="BA1340" s="57">
        <v>46281.625</v>
      </c>
      <c r="BB1340" t="s">
        <v>7062</v>
      </c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:61">
      <c r="A1341">
        <v>1340</v>
      </c>
      <c r="B1341">
        <v>1002578453</v>
      </c>
      <c r="C1341">
        <v>3</v>
      </c>
      <c r="D1341" t="s">
        <v>59</v>
      </c>
      <c r="E1341">
        <v>4</v>
      </c>
      <c r="F1341" t="s">
        <v>223</v>
      </c>
      <c r="G1341" t="s">
        <v>580</v>
      </c>
      <c r="H1341" t="s">
        <v>5616</v>
      </c>
      <c r="I1341" t="s">
        <v>212</v>
      </c>
      <c r="J1341" t="s">
        <v>213</v>
      </c>
      <c r="K1341" t="s">
        <v>149</v>
      </c>
      <c r="M1341" t="s">
        <v>235</v>
      </c>
      <c r="N1341" t="s">
        <v>581</v>
      </c>
      <c r="O1341" s="57">
        <v>46274.469710648147</v>
      </c>
      <c r="P1341" s="57">
        <v>46274.664907407408</v>
      </c>
      <c r="Q1341">
        <v>69386740</v>
      </c>
      <c r="S1341">
        <v>146389102582</v>
      </c>
      <c r="T1341" t="s">
        <v>5617</v>
      </c>
      <c r="U1341" t="s">
        <v>5618</v>
      </c>
      <c r="Z1341">
        <v>109.1310146</v>
      </c>
      <c r="AA1341">
        <v>-7.6283225999999997</v>
      </c>
      <c r="AB1341" t="s">
        <v>5619</v>
      </c>
      <c r="AC1341" t="s">
        <v>225</v>
      </c>
      <c r="AO1341" s="57">
        <v>46274.476064814815</v>
      </c>
      <c r="AR1341" t="s">
        <v>306</v>
      </c>
      <c r="AS1341" t="s">
        <v>1720</v>
      </c>
      <c r="AT1341" t="s">
        <v>230</v>
      </c>
      <c r="AV1341" t="s">
        <v>5620</v>
      </c>
      <c r="AW1341" t="s">
        <v>550</v>
      </c>
      <c r="AX1341" t="s">
        <v>222</v>
      </c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:61">
      <c r="A1342">
        <v>1341</v>
      </c>
      <c r="B1342">
        <v>1002564132</v>
      </c>
      <c r="C1342">
        <v>3</v>
      </c>
      <c r="D1342" t="s">
        <v>59</v>
      </c>
      <c r="E1342">
        <v>4</v>
      </c>
      <c r="F1342" t="s">
        <v>223</v>
      </c>
      <c r="G1342" t="s">
        <v>314</v>
      </c>
      <c r="H1342" t="s">
        <v>315</v>
      </c>
      <c r="I1342" t="s">
        <v>212</v>
      </c>
      <c r="J1342" t="s">
        <v>213</v>
      </c>
      <c r="K1342" t="s">
        <v>149</v>
      </c>
      <c r="L1342" t="s">
        <v>214</v>
      </c>
      <c r="M1342" t="s">
        <v>76</v>
      </c>
      <c r="N1342" t="s">
        <v>215</v>
      </c>
      <c r="O1342" s="57">
        <v>46266.358981481484</v>
      </c>
      <c r="P1342" s="57">
        <v>46267.703912037039</v>
      </c>
      <c r="Q1342">
        <v>69381161</v>
      </c>
      <c r="S1342">
        <v>146372103739</v>
      </c>
      <c r="T1342" t="s">
        <v>1022</v>
      </c>
      <c r="U1342" t="s">
        <v>2068</v>
      </c>
      <c r="V1342" t="s">
        <v>1305</v>
      </c>
      <c r="Z1342">
        <v>109.77256199999999</v>
      </c>
      <c r="AA1342">
        <v>-7.2659840000000004</v>
      </c>
      <c r="AB1342" t="s">
        <v>1306</v>
      </c>
      <c r="AC1342" t="s">
        <v>236</v>
      </c>
      <c r="AL1342" t="s">
        <v>217</v>
      </c>
      <c r="AM1342" t="s">
        <v>1307</v>
      </c>
      <c r="AN1342" t="s">
        <v>6</v>
      </c>
      <c r="AO1342" s="57">
        <v>46031.361087962963</v>
      </c>
      <c r="AP1342" s="57">
        <v>46268.333333333336</v>
      </c>
      <c r="AR1342" t="s">
        <v>218</v>
      </c>
      <c r="AS1342" t="s">
        <v>219</v>
      </c>
      <c r="AT1342" t="s">
        <v>230</v>
      </c>
      <c r="AU1342">
        <v>20260902</v>
      </c>
      <c r="AV1342" t="s">
        <v>221</v>
      </c>
      <c r="AW1342" t="s">
        <v>883</v>
      </c>
      <c r="AX1342" t="s">
        <v>222</v>
      </c>
      <c r="BA1342" s="57">
        <v>46268.333333333336</v>
      </c>
      <c r="BB1342" t="s">
        <v>1307</v>
      </c>
      <c r="BC1342">
        <v>2026</v>
      </c>
      <c r="BD1342">
        <v>9</v>
      </c>
      <c r="BE1342">
        <v>2</v>
      </c>
      <c r="BF1342" s="6">
        <f t="shared" si="60"/>
        <v>46267</v>
      </c>
      <c r="BG1342">
        <f t="shared" si="61"/>
        <v>-1.3333333333357587</v>
      </c>
      <c r="BH1342" t="str">
        <f t="shared" si="62"/>
        <v>COMPLY</v>
      </c>
      <c r="BI1342" t="e">
        <f>VLOOKUP(H1342,Sheet2!$A$1:$B$270,2,FALSE)</f>
        <v>#N/A</v>
      </c>
    </row>
    <row r="1343" spans="1:61">
      <c r="A1343">
        <v>1342</v>
      </c>
      <c r="B1343">
        <v>1002566360</v>
      </c>
      <c r="C1343">
        <v>3</v>
      </c>
      <c r="D1343" t="s">
        <v>59</v>
      </c>
      <c r="E1343">
        <v>4</v>
      </c>
      <c r="F1343" t="s">
        <v>223</v>
      </c>
      <c r="G1343" t="s">
        <v>314</v>
      </c>
      <c r="H1343" t="s">
        <v>315</v>
      </c>
      <c r="I1343" t="s">
        <v>212</v>
      </c>
      <c r="J1343" t="s">
        <v>213</v>
      </c>
      <c r="K1343" t="s">
        <v>149</v>
      </c>
      <c r="L1343" t="s">
        <v>214</v>
      </c>
      <c r="M1343" t="s">
        <v>76</v>
      </c>
      <c r="N1343" t="s">
        <v>215</v>
      </c>
      <c r="O1343" s="57">
        <v>46266.711064814815</v>
      </c>
      <c r="P1343" s="57">
        <v>46268.6721412037</v>
      </c>
      <c r="Q1343">
        <v>69381775</v>
      </c>
      <c r="S1343">
        <v>146372103323</v>
      </c>
      <c r="T1343" t="s">
        <v>1064</v>
      </c>
      <c r="U1343" t="s">
        <v>2893</v>
      </c>
      <c r="V1343" t="s">
        <v>1065</v>
      </c>
      <c r="Z1343">
        <v>109.636751</v>
      </c>
      <c r="AA1343">
        <v>-7.3654310000000001</v>
      </c>
      <c r="AB1343" t="s">
        <v>1066</v>
      </c>
      <c r="AC1343" t="s">
        <v>236</v>
      </c>
      <c r="AL1343" t="s">
        <v>217</v>
      </c>
      <c r="AM1343" t="s">
        <v>1067</v>
      </c>
      <c r="AN1343" t="s">
        <v>6</v>
      </c>
      <c r="AO1343" s="57">
        <v>46031.715439814812</v>
      </c>
      <c r="AP1343" s="57">
        <v>46269.333333333336</v>
      </c>
      <c r="AR1343" t="s">
        <v>218</v>
      </c>
      <c r="AS1343" t="s">
        <v>219</v>
      </c>
      <c r="AT1343" t="s">
        <v>230</v>
      </c>
      <c r="AU1343">
        <v>20260903</v>
      </c>
      <c r="AV1343" t="s">
        <v>221</v>
      </c>
      <c r="AW1343" t="s">
        <v>881</v>
      </c>
      <c r="AX1343" t="s">
        <v>222</v>
      </c>
      <c r="BA1343" s="57">
        <v>46269.333333333336</v>
      </c>
      <c r="BB1343" t="s">
        <v>1067</v>
      </c>
      <c r="BC1343">
        <v>2026</v>
      </c>
      <c r="BD1343">
        <v>9</v>
      </c>
      <c r="BE1343">
        <v>3</v>
      </c>
      <c r="BF1343" s="6">
        <f t="shared" si="60"/>
        <v>46268</v>
      </c>
      <c r="BG1343">
        <f t="shared" si="61"/>
        <v>-1.3333333333357587</v>
      </c>
      <c r="BH1343" t="str">
        <f t="shared" si="62"/>
        <v>COMPLY</v>
      </c>
      <c r="BI1343" t="e">
        <f>VLOOKUP(H1343,Sheet2!$A$1:$B$270,2,FALSE)</f>
        <v>#N/A</v>
      </c>
    </row>
    <row r="1344" spans="1:61">
      <c r="A1344">
        <v>1343</v>
      </c>
      <c r="B1344">
        <v>1002568264</v>
      </c>
      <c r="C1344">
        <v>3</v>
      </c>
      <c r="D1344" t="s">
        <v>59</v>
      </c>
      <c r="E1344">
        <v>4</v>
      </c>
      <c r="F1344" t="s">
        <v>223</v>
      </c>
      <c r="G1344" t="s">
        <v>314</v>
      </c>
      <c r="H1344" t="s">
        <v>315</v>
      </c>
      <c r="I1344" t="s">
        <v>212</v>
      </c>
      <c r="J1344" t="s">
        <v>213</v>
      </c>
      <c r="K1344" t="s">
        <v>149</v>
      </c>
      <c r="L1344" t="s">
        <v>214</v>
      </c>
      <c r="M1344" t="s">
        <v>76</v>
      </c>
      <c r="N1344" t="s">
        <v>215</v>
      </c>
      <c r="O1344" s="57">
        <v>46267.669409722221</v>
      </c>
      <c r="P1344" s="57">
        <v>46269.462511574071</v>
      </c>
      <c r="Q1344">
        <v>69382512</v>
      </c>
      <c r="S1344">
        <v>146372103760</v>
      </c>
      <c r="T1344" t="s">
        <v>1823</v>
      </c>
      <c r="U1344" t="s">
        <v>2983</v>
      </c>
      <c r="V1344" t="s">
        <v>1824</v>
      </c>
      <c r="Z1344">
        <v>109.670011</v>
      </c>
      <c r="AA1344">
        <v>-7.4078660000000003</v>
      </c>
      <c r="AB1344" t="s">
        <v>1825</v>
      </c>
      <c r="AC1344" t="s">
        <v>236</v>
      </c>
      <c r="AL1344" t="s">
        <v>217</v>
      </c>
      <c r="AM1344" t="s">
        <v>1826</v>
      </c>
      <c r="AN1344" t="s">
        <v>6</v>
      </c>
      <c r="AO1344" s="57">
        <v>46062.673541666663</v>
      </c>
      <c r="AP1344" s="57">
        <v>46270.625</v>
      </c>
      <c r="AR1344" t="s">
        <v>218</v>
      </c>
      <c r="AS1344" t="s">
        <v>219</v>
      </c>
      <c r="AT1344" t="s">
        <v>230</v>
      </c>
      <c r="AU1344">
        <v>20260904</v>
      </c>
      <c r="AV1344" t="s">
        <v>221</v>
      </c>
      <c r="AW1344" t="s">
        <v>886</v>
      </c>
      <c r="AX1344" t="s">
        <v>222</v>
      </c>
      <c r="BA1344" s="57">
        <v>46270.625</v>
      </c>
      <c r="BB1344" t="s">
        <v>1826</v>
      </c>
      <c r="BC1344">
        <v>2026</v>
      </c>
      <c r="BD1344">
        <v>9</v>
      </c>
      <c r="BE1344">
        <v>4</v>
      </c>
      <c r="BF1344" s="6">
        <f t="shared" si="60"/>
        <v>46269</v>
      </c>
      <c r="BG1344">
        <f t="shared" si="61"/>
        <v>-1.625</v>
      </c>
      <c r="BH1344" t="str">
        <f t="shared" si="62"/>
        <v>COMPLY</v>
      </c>
      <c r="BI1344" t="e">
        <f>VLOOKUP(H1344,Sheet2!$A$1:$B$270,2,FALSE)</f>
        <v>#N/A</v>
      </c>
    </row>
    <row r="1345" spans="1:61">
      <c r="A1345">
        <v>1344</v>
      </c>
      <c r="B1345">
        <v>1002571482</v>
      </c>
      <c r="C1345">
        <v>3</v>
      </c>
      <c r="D1345" t="s">
        <v>59</v>
      </c>
      <c r="E1345">
        <v>4</v>
      </c>
      <c r="F1345" t="s">
        <v>223</v>
      </c>
      <c r="G1345" t="s">
        <v>314</v>
      </c>
      <c r="H1345" t="s">
        <v>315</v>
      </c>
      <c r="I1345" t="s">
        <v>212</v>
      </c>
      <c r="J1345" t="s">
        <v>213</v>
      </c>
      <c r="K1345" t="s">
        <v>149</v>
      </c>
      <c r="L1345" t="s">
        <v>214</v>
      </c>
      <c r="M1345" t="s">
        <v>76</v>
      </c>
      <c r="N1345" t="s">
        <v>215</v>
      </c>
      <c r="O1345" s="57">
        <v>46269.524976851855</v>
      </c>
      <c r="P1345" s="57">
        <v>46270.510347222225</v>
      </c>
      <c r="Q1345">
        <v>69383837</v>
      </c>
      <c r="S1345">
        <v>146372103763</v>
      </c>
      <c r="T1345" t="s">
        <v>5086</v>
      </c>
      <c r="U1345" t="s">
        <v>5087</v>
      </c>
      <c r="V1345" t="s">
        <v>5088</v>
      </c>
      <c r="Z1345">
        <v>109.826097</v>
      </c>
      <c r="AA1345">
        <v>-7.2067209999999999</v>
      </c>
      <c r="AB1345" t="s">
        <v>5089</v>
      </c>
      <c r="AC1345" t="s">
        <v>236</v>
      </c>
      <c r="AL1345" t="s">
        <v>217</v>
      </c>
      <c r="AM1345" t="s">
        <v>5090</v>
      </c>
      <c r="AN1345" t="s">
        <v>6</v>
      </c>
      <c r="AO1345" s="57">
        <v>46121.527766203704</v>
      </c>
      <c r="AP1345" s="57">
        <v>46272.333333333336</v>
      </c>
      <c r="AR1345" t="s">
        <v>218</v>
      </c>
      <c r="AS1345" t="s">
        <v>219</v>
      </c>
      <c r="AT1345" t="s">
        <v>230</v>
      </c>
      <c r="AU1345">
        <v>20260905</v>
      </c>
      <c r="AV1345" t="s">
        <v>221</v>
      </c>
      <c r="AW1345" t="s">
        <v>881</v>
      </c>
      <c r="AX1345" t="s">
        <v>222</v>
      </c>
      <c r="BA1345" s="57">
        <v>46272.333333333336</v>
      </c>
      <c r="BB1345" t="s">
        <v>5090</v>
      </c>
      <c r="BC1345">
        <v>2026</v>
      </c>
      <c r="BD1345">
        <v>9</v>
      </c>
      <c r="BE1345">
        <v>5</v>
      </c>
      <c r="BF1345" s="6">
        <f t="shared" si="60"/>
        <v>46270</v>
      </c>
      <c r="BG1345">
        <f t="shared" si="61"/>
        <v>-2.3333333333357587</v>
      </c>
      <c r="BH1345" t="str">
        <f t="shared" si="62"/>
        <v>COMPLY</v>
      </c>
      <c r="BI1345" t="e">
        <f>VLOOKUP(H1345,Sheet2!$A$1:$B$270,2,FALSE)</f>
        <v>#N/A</v>
      </c>
    </row>
    <row r="1346" spans="1:61">
      <c r="A1346">
        <v>1345</v>
      </c>
      <c r="B1346">
        <v>1002573556</v>
      </c>
      <c r="C1346">
        <v>3</v>
      </c>
      <c r="D1346" t="s">
        <v>59</v>
      </c>
      <c r="E1346">
        <v>4</v>
      </c>
      <c r="F1346" t="s">
        <v>223</v>
      </c>
      <c r="G1346" t="s">
        <v>314</v>
      </c>
      <c r="H1346" t="s">
        <v>315</v>
      </c>
      <c r="I1346" t="s">
        <v>212</v>
      </c>
      <c r="J1346" t="s">
        <v>213</v>
      </c>
      <c r="K1346" t="s">
        <v>149</v>
      </c>
      <c r="L1346" t="s">
        <v>214</v>
      </c>
      <c r="M1346" t="s">
        <v>76</v>
      </c>
      <c r="N1346" t="s">
        <v>215</v>
      </c>
      <c r="O1346" s="57">
        <v>46271.4999537037</v>
      </c>
      <c r="P1346" s="57">
        <v>46273.682511574072</v>
      </c>
      <c r="Q1346">
        <v>69384754</v>
      </c>
      <c r="S1346">
        <v>146372102144</v>
      </c>
      <c r="T1346" t="s">
        <v>4421</v>
      </c>
      <c r="U1346" t="s">
        <v>4422</v>
      </c>
      <c r="V1346" t="s">
        <v>4423</v>
      </c>
      <c r="Z1346">
        <v>109.58813646811799</v>
      </c>
      <c r="AA1346">
        <v>-7.4904222748101201</v>
      </c>
      <c r="AB1346" t="s">
        <v>4424</v>
      </c>
      <c r="AC1346" t="s">
        <v>236</v>
      </c>
      <c r="AL1346" t="s">
        <v>217</v>
      </c>
      <c r="AM1346" t="s">
        <v>4425</v>
      </c>
      <c r="AN1346" t="s">
        <v>6</v>
      </c>
      <c r="AO1346" s="57">
        <v>46182.507048611114</v>
      </c>
      <c r="AP1346" s="57">
        <v>46274.333333333336</v>
      </c>
      <c r="AR1346" t="s">
        <v>218</v>
      </c>
      <c r="AS1346" t="s">
        <v>219</v>
      </c>
      <c r="AT1346" t="s">
        <v>230</v>
      </c>
      <c r="AU1346">
        <v>20260908</v>
      </c>
      <c r="AV1346" t="s">
        <v>221</v>
      </c>
      <c r="AW1346" t="s">
        <v>884</v>
      </c>
      <c r="AX1346" t="s">
        <v>222</v>
      </c>
      <c r="BA1346" s="57">
        <v>46274.333333333336</v>
      </c>
      <c r="BB1346" t="s">
        <v>4425</v>
      </c>
      <c r="BC1346">
        <v>2026</v>
      </c>
      <c r="BD1346">
        <v>9</v>
      </c>
      <c r="BE1346">
        <v>8</v>
      </c>
      <c r="BF1346" s="6">
        <f t="shared" ref="BF1346:BF1409" si="63">DATE(BC1346,BD1346,BE1346)</f>
        <v>46273</v>
      </c>
      <c r="BG1346">
        <f t="shared" ref="BG1346:BG1409" si="64">BF1346-BA1346</f>
        <v>-1.3333333333357587</v>
      </c>
      <c r="BH1346" t="str">
        <f t="shared" ref="BH1346:BH1409" si="65">IF(BG1346=1,"COMPLY",IF(BG1346&lt;1,"COMPLY","NOT COMPLY"))</f>
        <v>COMPLY</v>
      </c>
      <c r="BI1346" t="e">
        <f>VLOOKUP(H1346,Sheet2!$A$1:$B$270,2,FALSE)</f>
        <v>#N/A</v>
      </c>
    </row>
    <row r="1347" spans="1:61">
      <c r="A1347">
        <v>1346</v>
      </c>
      <c r="B1347">
        <v>1002573674</v>
      </c>
      <c r="C1347">
        <v>3</v>
      </c>
      <c r="D1347" t="s">
        <v>59</v>
      </c>
      <c r="E1347">
        <v>4</v>
      </c>
      <c r="F1347" t="s">
        <v>223</v>
      </c>
      <c r="G1347" t="s">
        <v>314</v>
      </c>
      <c r="H1347" t="s">
        <v>315</v>
      </c>
      <c r="I1347" t="s">
        <v>212</v>
      </c>
      <c r="J1347" t="s">
        <v>213</v>
      </c>
      <c r="K1347" t="s">
        <v>149</v>
      </c>
      <c r="L1347" t="s">
        <v>214</v>
      </c>
      <c r="M1347" t="s">
        <v>76</v>
      </c>
      <c r="N1347" t="s">
        <v>215</v>
      </c>
      <c r="O1347" s="57">
        <v>46271.660393518519</v>
      </c>
      <c r="P1347" s="57">
        <v>46272.54755787037</v>
      </c>
      <c r="Q1347">
        <v>69384836</v>
      </c>
      <c r="S1347">
        <v>146372101984</v>
      </c>
      <c r="T1347" t="s">
        <v>4404</v>
      </c>
      <c r="U1347" t="s">
        <v>4405</v>
      </c>
      <c r="V1347" t="s">
        <v>4406</v>
      </c>
      <c r="Z1347">
        <v>109.682472298389</v>
      </c>
      <c r="AA1347">
        <v>-7.4051269303267304</v>
      </c>
      <c r="AB1347" t="s">
        <v>4407</v>
      </c>
      <c r="AC1347" t="s">
        <v>236</v>
      </c>
      <c r="AL1347" t="s">
        <v>217</v>
      </c>
      <c r="AM1347" t="s">
        <v>4277</v>
      </c>
      <c r="AN1347" t="s">
        <v>6</v>
      </c>
      <c r="AO1347" s="57">
        <v>46182.663101851853</v>
      </c>
      <c r="AP1347" s="57">
        <v>46272.541666666664</v>
      </c>
      <c r="AR1347" t="s">
        <v>218</v>
      </c>
      <c r="AS1347" t="s">
        <v>219</v>
      </c>
      <c r="AT1347" t="s">
        <v>230</v>
      </c>
      <c r="AU1347">
        <v>20260907</v>
      </c>
      <c r="AV1347" t="s">
        <v>221</v>
      </c>
      <c r="AW1347" t="s">
        <v>919</v>
      </c>
      <c r="AX1347" t="s">
        <v>222</v>
      </c>
      <c r="BA1347" s="57">
        <v>46272.541666666664</v>
      </c>
      <c r="BB1347" t="s">
        <v>4277</v>
      </c>
      <c r="BC1347">
        <v>2026</v>
      </c>
      <c r="BD1347">
        <v>9</v>
      </c>
      <c r="BE1347">
        <v>7</v>
      </c>
      <c r="BF1347" s="6">
        <f t="shared" si="63"/>
        <v>46272</v>
      </c>
      <c r="BG1347">
        <f t="shared" si="64"/>
        <v>-0.54166666666424135</v>
      </c>
      <c r="BH1347" t="str">
        <f t="shared" si="65"/>
        <v>COMPLY</v>
      </c>
      <c r="BI1347" t="e">
        <f>VLOOKUP(H1347,Sheet2!$A$1:$B$270,2,FALSE)</f>
        <v>#N/A</v>
      </c>
    </row>
    <row r="1348" spans="1:61">
      <c r="A1348">
        <v>1347</v>
      </c>
      <c r="B1348">
        <v>1002577361</v>
      </c>
      <c r="C1348">
        <v>3</v>
      </c>
      <c r="D1348" t="s">
        <v>59</v>
      </c>
      <c r="E1348">
        <v>4</v>
      </c>
      <c r="F1348" t="s">
        <v>223</v>
      </c>
      <c r="G1348" t="s">
        <v>314</v>
      </c>
      <c r="H1348" t="s">
        <v>315</v>
      </c>
      <c r="I1348" t="s">
        <v>212</v>
      </c>
      <c r="J1348" t="s">
        <v>213</v>
      </c>
      <c r="K1348" t="s">
        <v>149</v>
      </c>
      <c r="L1348" t="s">
        <v>214</v>
      </c>
      <c r="M1348" t="s">
        <v>76</v>
      </c>
      <c r="N1348" t="s">
        <v>215</v>
      </c>
      <c r="O1348" s="57">
        <v>46273.639537037037</v>
      </c>
      <c r="P1348" s="57">
        <v>46274.561006944445</v>
      </c>
      <c r="Q1348">
        <v>69386273</v>
      </c>
      <c r="S1348">
        <v>146372102288</v>
      </c>
      <c r="T1348" t="s">
        <v>3277</v>
      </c>
      <c r="U1348" t="s">
        <v>6373</v>
      </c>
      <c r="V1348" t="s">
        <v>3278</v>
      </c>
      <c r="Z1348">
        <v>109.73034350860701</v>
      </c>
      <c r="AA1348">
        <v>-7.2707749439398199</v>
      </c>
      <c r="AB1348" t="s">
        <v>3279</v>
      </c>
      <c r="AC1348" t="s">
        <v>236</v>
      </c>
      <c r="AL1348" t="s">
        <v>217</v>
      </c>
      <c r="AM1348" t="s">
        <v>3280</v>
      </c>
      <c r="AN1348" t="s">
        <v>6</v>
      </c>
      <c r="AO1348" s="57">
        <v>46243.642685185187</v>
      </c>
      <c r="AP1348" s="57">
        <v>46275.333333333336</v>
      </c>
      <c r="AR1348" t="s">
        <v>218</v>
      </c>
      <c r="AS1348" t="s">
        <v>219</v>
      </c>
      <c r="AT1348" t="s">
        <v>230</v>
      </c>
      <c r="AU1348">
        <v>20260909</v>
      </c>
      <c r="AV1348" t="s">
        <v>221</v>
      </c>
      <c r="AW1348" t="s">
        <v>881</v>
      </c>
      <c r="AX1348" t="s">
        <v>222</v>
      </c>
      <c r="BA1348" s="57">
        <v>46275.333333333336</v>
      </c>
      <c r="BB1348" t="s">
        <v>3280</v>
      </c>
      <c r="BC1348">
        <v>2026</v>
      </c>
      <c r="BD1348">
        <v>9</v>
      </c>
      <c r="BE1348">
        <v>9</v>
      </c>
      <c r="BF1348" s="6">
        <f t="shared" si="63"/>
        <v>46274</v>
      </c>
      <c r="BG1348">
        <f t="shared" si="64"/>
        <v>-1.3333333333357587</v>
      </c>
      <c r="BH1348" t="str">
        <f t="shared" si="65"/>
        <v>COMPLY</v>
      </c>
      <c r="BI1348" t="e">
        <f>VLOOKUP(H1348,Sheet2!$A$1:$B$270,2,FALSE)</f>
        <v>#N/A</v>
      </c>
    </row>
    <row r="1349" spans="1:61">
      <c r="A1349">
        <v>1348</v>
      </c>
      <c r="B1349">
        <v>1002579280</v>
      </c>
      <c r="C1349">
        <v>3</v>
      </c>
      <c r="D1349" t="s">
        <v>59</v>
      </c>
      <c r="E1349">
        <v>4</v>
      </c>
      <c r="F1349" t="s">
        <v>223</v>
      </c>
      <c r="G1349" t="s">
        <v>314</v>
      </c>
      <c r="H1349" t="s">
        <v>315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46274.65828703704</v>
      </c>
      <c r="P1349" s="57">
        <v>46275.517650462964</v>
      </c>
      <c r="Q1349">
        <v>69387126</v>
      </c>
      <c r="S1349">
        <v>146372102471</v>
      </c>
      <c r="T1349" t="s">
        <v>5975</v>
      </c>
      <c r="U1349" t="s">
        <v>5976</v>
      </c>
      <c r="V1349" t="s">
        <v>5977</v>
      </c>
      <c r="Z1349">
        <v>109.69716452975599</v>
      </c>
      <c r="AA1349">
        <v>-7.3838946541842496</v>
      </c>
      <c r="AB1349" t="s">
        <v>5978</v>
      </c>
      <c r="AC1349" t="s">
        <v>236</v>
      </c>
      <c r="AL1349" t="s">
        <v>217</v>
      </c>
      <c r="AM1349" t="s">
        <v>5979</v>
      </c>
      <c r="AN1349" t="s">
        <v>6</v>
      </c>
      <c r="AO1349" s="57">
        <v>46274.663506944446</v>
      </c>
      <c r="AP1349" s="57">
        <v>46275.625</v>
      </c>
      <c r="AR1349" t="s">
        <v>218</v>
      </c>
      <c r="AS1349" t="s">
        <v>219</v>
      </c>
      <c r="AT1349" t="s">
        <v>230</v>
      </c>
      <c r="AU1349">
        <v>20260910</v>
      </c>
      <c r="AV1349" t="s">
        <v>221</v>
      </c>
      <c r="AW1349" t="s">
        <v>883</v>
      </c>
      <c r="AX1349" t="s">
        <v>222</v>
      </c>
      <c r="BA1349" s="57">
        <v>46275.625</v>
      </c>
      <c r="BB1349" t="s">
        <v>5979</v>
      </c>
      <c r="BC1349">
        <v>2026</v>
      </c>
      <c r="BD1349">
        <v>9</v>
      </c>
      <c r="BE1349">
        <v>10</v>
      </c>
      <c r="BF1349" s="6">
        <f t="shared" si="63"/>
        <v>46275</v>
      </c>
      <c r="BG1349">
        <f t="shared" si="64"/>
        <v>-0.625</v>
      </c>
      <c r="BH1349" t="str">
        <f t="shared" si="65"/>
        <v>COMPLY</v>
      </c>
      <c r="BI1349" t="e">
        <f>VLOOKUP(H1349,Sheet2!$A$1:$B$270,2,FALSE)</f>
        <v>#N/A</v>
      </c>
    </row>
    <row r="1350" spans="1:61">
      <c r="A1350">
        <v>1349</v>
      </c>
      <c r="B1350">
        <v>1002580361</v>
      </c>
      <c r="C1350">
        <v>3</v>
      </c>
      <c r="D1350" t="s">
        <v>59</v>
      </c>
      <c r="E1350">
        <v>4</v>
      </c>
      <c r="F1350" t="s">
        <v>223</v>
      </c>
      <c r="G1350" t="s">
        <v>314</v>
      </c>
      <c r="H1350" t="s">
        <v>315</v>
      </c>
      <c r="I1350" t="s">
        <v>212</v>
      </c>
      <c r="J1350" t="s">
        <v>213</v>
      </c>
      <c r="K1350" t="s">
        <v>149</v>
      </c>
      <c r="L1350" t="s">
        <v>214</v>
      </c>
      <c r="M1350" t="s">
        <v>76</v>
      </c>
      <c r="N1350" t="s">
        <v>215</v>
      </c>
      <c r="O1350" s="57">
        <v>46275.464537037034</v>
      </c>
      <c r="P1350" s="57">
        <v>46276.491875</v>
      </c>
      <c r="Q1350">
        <v>69387509</v>
      </c>
      <c r="S1350">
        <v>146372102637</v>
      </c>
      <c r="T1350" t="s">
        <v>6667</v>
      </c>
      <c r="U1350" t="s">
        <v>5976</v>
      </c>
      <c r="V1350" t="s">
        <v>6668</v>
      </c>
      <c r="Z1350">
        <v>109.696995086708</v>
      </c>
      <c r="AA1350">
        <v>-7.3841092794174497</v>
      </c>
      <c r="AB1350" t="s">
        <v>6669</v>
      </c>
      <c r="AC1350" t="s">
        <v>236</v>
      </c>
      <c r="AL1350" t="s">
        <v>217</v>
      </c>
      <c r="AM1350" t="s">
        <v>6670</v>
      </c>
      <c r="AN1350" t="s">
        <v>6</v>
      </c>
      <c r="AO1350" s="57">
        <v>46304.465520833335</v>
      </c>
      <c r="AP1350" s="57">
        <v>46277.333333333336</v>
      </c>
      <c r="AR1350" t="s">
        <v>218</v>
      </c>
      <c r="AS1350" t="s">
        <v>219</v>
      </c>
      <c r="AT1350" t="s">
        <v>230</v>
      </c>
      <c r="AU1350">
        <v>20260911</v>
      </c>
      <c r="AV1350" t="s">
        <v>221</v>
      </c>
      <c r="AW1350" t="s">
        <v>886</v>
      </c>
      <c r="AX1350" t="s">
        <v>222</v>
      </c>
      <c r="BA1350" s="57">
        <v>46277.333333333336</v>
      </c>
      <c r="BB1350" t="s">
        <v>6670</v>
      </c>
      <c r="BC1350">
        <v>2026</v>
      </c>
      <c r="BD1350">
        <v>9</v>
      </c>
      <c r="BE1350">
        <v>11</v>
      </c>
      <c r="BF1350" s="6">
        <f t="shared" si="63"/>
        <v>46276</v>
      </c>
      <c r="BG1350">
        <f t="shared" si="64"/>
        <v>-1.3333333333357587</v>
      </c>
      <c r="BH1350" t="str">
        <f t="shared" si="65"/>
        <v>COMPLY</v>
      </c>
      <c r="BI1350" t="e">
        <f>VLOOKUP(H1350,Sheet2!$A$1:$B$270,2,FALSE)</f>
        <v>#N/A</v>
      </c>
    </row>
    <row r="1351" spans="1:61">
      <c r="A1351">
        <v>1350</v>
      </c>
      <c r="B1351">
        <v>1002581722</v>
      </c>
      <c r="C1351">
        <v>3</v>
      </c>
      <c r="D1351" t="s">
        <v>59</v>
      </c>
      <c r="E1351">
        <v>4</v>
      </c>
      <c r="F1351" t="s">
        <v>223</v>
      </c>
      <c r="G1351" t="s">
        <v>314</v>
      </c>
      <c r="H1351" t="s">
        <v>315</v>
      </c>
      <c r="I1351" t="s">
        <v>212</v>
      </c>
      <c r="J1351" t="s">
        <v>213</v>
      </c>
      <c r="K1351" t="s">
        <v>149</v>
      </c>
      <c r="L1351" t="s">
        <v>214</v>
      </c>
      <c r="M1351" t="s">
        <v>76</v>
      </c>
      <c r="N1351" t="s">
        <v>215</v>
      </c>
      <c r="O1351" s="57">
        <v>46276.324953703705</v>
      </c>
      <c r="P1351" s="57">
        <v>46279.521099537036</v>
      </c>
      <c r="Q1351">
        <v>69388020</v>
      </c>
      <c r="S1351">
        <v>146372102633</v>
      </c>
      <c r="T1351" t="s">
        <v>9062</v>
      </c>
      <c r="U1351" t="s">
        <v>9063</v>
      </c>
      <c r="V1351" t="s">
        <v>9064</v>
      </c>
      <c r="Z1351">
        <v>109.799875</v>
      </c>
      <c r="AA1351">
        <v>-7.2072430000000001</v>
      </c>
      <c r="AB1351" t="s">
        <v>9065</v>
      </c>
      <c r="AC1351" t="s">
        <v>236</v>
      </c>
      <c r="AL1351" t="s">
        <v>217</v>
      </c>
      <c r="AM1351" t="s">
        <v>9066</v>
      </c>
      <c r="AN1351" t="s">
        <v>6</v>
      </c>
      <c r="AO1351" s="57">
        <v>46335.330092592594</v>
      </c>
      <c r="AP1351" s="57">
        <v>46278.458333333336</v>
      </c>
      <c r="AR1351" t="s">
        <v>218</v>
      </c>
      <c r="AS1351" t="s">
        <v>219</v>
      </c>
      <c r="AT1351" t="s">
        <v>230</v>
      </c>
      <c r="AU1351">
        <v>20260914</v>
      </c>
      <c r="AV1351" t="s">
        <v>221</v>
      </c>
      <c r="AW1351" t="s">
        <v>883</v>
      </c>
      <c r="AX1351" t="s">
        <v>222</v>
      </c>
      <c r="BA1351" s="57">
        <v>46278.458333333336</v>
      </c>
      <c r="BB1351" t="s">
        <v>9066</v>
      </c>
      <c r="BC1351">
        <v>2026</v>
      </c>
      <c r="BD1351">
        <v>9</v>
      </c>
      <c r="BE1351">
        <v>14</v>
      </c>
      <c r="BF1351" s="6">
        <f t="shared" si="63"/>
        <v>46279</v>
      </c>
      <c r="BG1351">
        <f t="shared" si="64"/>
        <v>0.54166666666424135</v>
      </c>
      <c r="BH1351" t="str">
        <f t="shared" si="65"/>
        <v>COMPLY</v>
      </c>
      <c r="BI1351" t="e">
        <f>VLOOKUP(H1351,Sheet2!$A$1:$B$270,2,FALSE)</f>
        <v>#N/A</v>
      </c>
    </row>
    <row r="1352" spans="1:61">
      <c r="A1352">
        <v>1351</v>
      </c>
      <c r="B1352">
        <v>1002586876</v>
      </c>
      <c r="C1352">
        <v>3</v>
      </c>
      <c r="D1352" t="s">
        <v>59</v>
      </c>
      <c r="E1352">
        <v>4</v>
      </c>
      <c r="F1352" t="s">
        <v>223</v>
      </c>
      <c r="G1352" t="s">
        <v>314</v>
      </c>
      <c r="H1352" t="s">
        <v>315</v>
      </c>
      <c r="I1352" t="s">
        <v>212</v>
      </c>
      <c r="J1352" t="s">
        <v>213</v>
      </c>
      <c r="K1352" t="s">
        <v>149</v>
      </c>
      <c r="L1352" t="s">
        <v>214</v>
      </c>
      <c r="M1352" t="s">
        <v>76</v>
      </c>
      <c r="N1352" t="s">
        <v>215</v>
      </c>
      <c r="O1352" s="57">
        <v>46279.616655092592</v>
      </c>
      <c r="P1352" s="57">
        <v>46280.547002314815</v>
      </c>
      <c r="Q1352">
        <v>69389999</v>
      </c>
      <c r="S1352">
        <v>146372103159</v>
      </c>
      <c r="T1352" t="s">
        <v>9067</v>
      </c>
      <c r="U1352" t="s">
        <v>9068</v>
      </c>
      <c r="V1352" t="s">
        <v>9069</v>
      </c>
      <c r="Z1352">
        <v>109.632319246507</v>
      </c>
      <c r="AA1352">
        <v>-7.3964062493450902</v>
      </c>
      <c r="AB1352" t="s">
        <v>9070</v>
      </c>
      <c r="AC1352" t="s">
        <v>236</v>
      </c>
      <c r="AL1352" t="s">
        <v>217</v>
      </c>
      <c r="AM1352" t="s">
        <v>9071</v>
      </c>
      <c r="AN1352" t="s">
        <v>6</v>
      </c>
      <c r="AO1352" t="s">
        <v>7152</v>
      </c>
      <c r="AP1352" s="57">
        <v>46281.458333333336</v>
      </c>
      <c r="AR1352" t="s">
        <v>218</v>
      </c>
      <c r="AS1352" t="s">
        <v>219</v>
      </c>
      <c r="AT1352" t="s">
        <v>230</v>
      </c>
      <c r="AU1352">
        <v>20260915</v>
      </c>
      <c r="AV1352" t="s">
        <v>221</v>
      </c>
      <c r="AW1352" t="s">
        <v>7087</v>
      </c>
      <c r="AX1352" t="s">
        <v>222</v>
      </c>
      <c r="BA1352" s="57">
        <v>46281.458333333336</v>
      </c>
      <c r="BB1352" t="s">
        <v>9071</v>
      </c>
      <c r="BC1352">
        <v>2026</v>
      </c>
      <c r="BD1352">
        <v>9</v>
      </c>
      <c r="BE1352">
        <v>15</v>
      </c>
      <c r="BF1352" s="6">
        <f t="shared" si="63"/>
        <v>46280</v>
      </c>
      <c r="BG1352">
        <f t="shared" si="64"/>
        <v>-1.4583333333357587</v>
      </c>
      <c r="BH1352" t="str">
        <f t="shared" si="65"/>
        <v>COMPLY</v>
      </c>
      <c r="BI1352" t="e">
        <f>VLOOKUP(H1352,Sheet2!$A$1:$B$270,2,FALSE)</f>
        <v>#N/A</v>
      </c>
    </row>
    <row r="1353" spans="1:61">
      <c r="A1353">
        <v>1352</v>
      </c>
      <c r="B1353">
        <v>1002586391</v>
      </c>
      <c r="C1353">
        <v>3</v>
      </c>
      <c r="D1353" t="s">
        <v>59</v>
      </c>
      <c r="E1353">
        <v>4</v>
      </c>
      <c r="F1353" t="s">
        <v>223</v>
      </c>
      <c r="G1353" t="s">
        <v>314</v>
      </c>
      <c r="H1353" t="s">
        <v>315</v>
      </c>
      <c r="I1353" t="s">
        <v>212</v>
      </c>
      <c r="J1353" t="s">
        <v>213</v>
      </c>
      <c r="K1353" t="s">
        <v>149</v>
      </c>
      <c r="M1353" t="s">
        <v>76</v>
      </c>
      <c r="N1353" t="s">
        <v>215</v>
      </c>
      <c r="O1353" s="57">
        <v>46279.555405092593</v>
      </c>
      <c r="P1353" s="57">
        <v>46279.603067129632</v>
      </c>
      <c r="Q1353">
        <v>69388379</v>
      </c>
      <c r="S1353">
        <v>146372102981</v>
      </c>
      <c r="T1353" t="s">
        <v>9072</v>
      </c>
      <c r="U1353" t="s">
        <v>9073</v>
      </c>
      <c r="V1353" t="s">
        <v>9074</v>
      </c>
      <c r="Z1353">
        <v>109.6122862</v>
      </c>
      <c r="AA1353">
        <v>-7.4028540999999999</v>
      </c>
      <c r="AB1353" t="s">
        <v>9075</v>
      </c>
      <c r="AC1353" t="s">
        <v>284</v>
      </c>
      <c r="AL1353" t="s">
        <v>217</v>
      </c>
      <c r="AM1353" t="s">
        <v>9076</v>
      </c>
      <c r="AN1353" t="s">
        <v>6</v>
      </c>
      <c r="AO1353" t="s">
        <v>7095</v>
      </c>
      <c r="AR1353" t="s">
        <v>218</v>
      </c>
      <c r="AS1353" t="s">
        <v>219</v>
      </c>
      <c r="AT1353" t="s">
        <v>230</v>
      </c>
      <c r="AU1353">
        <v>20260914</v>
      </c>
      <c r="AV1353" t="s">
        <v>221</v>
      </c>
      <c r="AW1353" t="s">
        <v>599</v>
      </c>
      <c r="AX1353" t="s">
        <v>222</v>
      </c>
      <c r="BA1353" s="57">
        <v>46279.291666666664</v>
      </c>
      <c r="BB1353" t="s">
        <v>9076</v>
      </c>
      <c r="BC1353">
        <v>2026</v>
      </c>
      <c r="BD1353">
        <v>9</v>
      </c>
      <c r="BE1353">
        <v>14</v>
      </c>
      <c r="BF1353" s="6">
        <f t="shared" si="63"/>
        <v>46279</v>
      </c>
      <c r="BG1353">
        <f t="shared" si="64"/>
        <v>-0.29166666666424135</v>
      </c>
      <c r="BH1353" t="str">
        <f t="shared" si="65"/>
        <v>COMPLY</v>
      </c>
      <c r="BI1353" t="e">
        <f>VLOOKUP(H1353,Sheet2!$A$1:$B$270,2,FALSE)</f>
        <v>#N/A</v>
      </c>
    </row>
    <row r="1354" spans="1:61">
      <c r="A1354">
        <v>1353</v>
      </c>
      <c r="B1354">
        <v>1002582599</v>
      </c>
      <c r="C1354">
        <v>3</v>
      </c>
      <c r="D1354" t="s">
        <v>59</v>
      </c>
      <c r="E1354">
        <v>4</v>
      </c>
      <c r="F1354" t="s">
        <v>223</v>
      </c>
      <c r="G1354" t="s">
        <v>314</v>
      </c>
      <c r="H1354" t="s">
        <v>315</v>
      </c>
      <c r="I1354" t="s">
        <v>212</v>
      </c>
      <c r="J1354" t="s">
        <v>213</v>
      </c>
      <c r="K1354" t="s">
        <v>149</v>
      </c>
      <c r="L1354" t="s">
        <v>214</v>
      </c>
      <c r="M1354" t="s">
        <v>2154</v>
      </c>
      <c r="N1354" t="s">
        <v>215</v>
      </c>
      <c r="O1354" s="57">
        <v>46276.562465277777</v>
      </c>
      <c r="P1354" s="57">
        <v>46279.555393518516</v>
      </c>
      <c r="Q1354">
        <v>69388379</v>
      </c>
      <c r="S1354">
        <v>146372102800</v>
      </c>
      <c r="T1354" t="s">
        <v>9072</v>
      </c>
      <c r="U1354" t="s">
        <v>9077</v>
      </c>
      <c r="V1354" t="s">
        <v>9078</v>
      </c>
      <c r="Z1354">
        <v>109.612235</v>
      </c>
      <c r="AA1354">
        <v>-7.4016789999999997</v>
      </c>
      <c r="AB1354" t="s">
        <v>9075</v>
      </c>
      <c r="AC1354" t="s">
        <v>236</v>
      </c>
      <c r="AL1354" t="s">
        <v>217</v>
      </c>
      <c r="AM1354" t="s">
        <v>9079</v>
      </c>
      <c r="AN1354" t="s">
        <v>6</v>
      </c>
      <c r="AO1354" s="57">
        <v>46335.569374999999</v>
      </c>
      <c r="AP1354" s="57">
        <v>46279.458333333336</v>
      </c>
      <c r="AQ1354" t="s">
        <v>2152</v>
      </c>
      <c r="AR1354" t="s">
        <v>14</v>
      </c>
      <c r="AS1354" t="s">
        <v>219</v>
      </c>
      <c r="AT1354" t="s">
        <v>230</v>
      </c>
      <c r="AV1354" t="s">
        <v>9080</v>
      </c>
      <c r="AW1354" t="s">
        <v>882</v>
      </c>
      <c r="AX1354" t="s">
        <v>222</v>
      </c>
      <c r="BA1354" s="57">
        <v>46279.458333333336</v>
      </c>
      <c r="BB1354" t="s">
        <v>9079</v>
      </c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:61">
      <c r="A1355">
        <v>1354</v>
      </c>
      <c r="B1355">
        <v>1002564644</v>
      </c>
      <c r="C1355">
        <v>3</v>
      </c>
      <c r="D1355" t="s">
        <v>59</v>
      </c>
      <c r="E1355">
        <v>4</v>
      </c>
      <c r="F1355" t="s">
        <v>223</v>
      </c>
      <c r="G1355" t="s">
        <v>314</v>
      </c>
      <c r="H1355" t="s">
        <v>868</v>
      </c>
      <c r="I1355" t="s">
        <v>212</v>
      </c>
      <c r="J1355" t="s">
        <v>213</v>
      </c>
      <c r="K1355" t="s">
        <v>149</v>
      </c>
      <c r="L1355" t="s">
        <v>214</v>
      </c>
      <c r="M1355" t="s">
        <v>76</v>
      </c>
      <c r="N1355" t="s">
        <v>215</v>
      </c>
      <c r="O1355" s="57">
        <v>46266.424953703703</v>
      </c>
      <c r="P1355" s="57">
        <v>46267.703217592592</v>
      </c>
      <c r="Q1355">
        <v>69381281</v>
      </c>
      <c r="S1355">
        <v>143395109404</v>
      </c>
      <c r="T1355" t="s">
        <v>1257</v>
      </c>
      <c r="U1355" t="s">
        <v>2065</v>
      </c>
      <c r="V1355" t="s">
        <v>1258</v>
      </c>
      <c r="Z1355">
        <v>109.431105022954</v>
      </c>
      <c r="AA1355">
        <v>-7.4626980231590299</v>
      </c>
      <c r="AB1355" t="s">
        <v>1259</v>
      </c>
      <c r="AC1355" t="s">
        <v>236</v>
      </c>
      <c r="AL1355" t="s">
        <v>217</v>
      </c>
      <c r="AM1355" t="s">
        <v>1260</v>
      </c>
      <c r="AN1355" t="s">
        <v>6</v>
      </c>
      <c r="AO1355" s="57">
        <v>46031.434351851851</v>
      </c>
      <c r="AP1355" s="57">
        <v>46268.625</v>
      </c>
      <c r="AR1355" t="s">
        <v>218</v>
      </c>
      <c r="AS1355" t="s">
        <v>916</v>
      </c>
      <c r="AT1355" t="s">
        <v>230</v>
      </c>
      <c r="AU1355">
        <v>20260902</v>
      </c>
      <c r="AV1355" t="s">
        <v>221</v>
      </c>
      <c r="AW1355" t="s">
        <v>887</v>
      </c>
      <c r="AX1355" t="s">
        <v>222</v>
      </c>
      <c r="BA1355" s="57">
        <v>46268.625</v>
      </c>
      <c r="BB1355" t="s">
        <v>1260</v>
      </c>
      <c r="BC1355">
        <v>2026</v>
      </c>
      <c r="BD1355">
        <v>9</v>
      </c>
      <c r="BE1355">
        <v>2</v>
      </c>
      <c r="BF1355" s="6">
        <f t="shared" si="63"/>
        <v>46267</v>
      </c>
      <c r="BG1355">
        <f t="shared" si="64"/>
        <v>-1.625</v>
      </c>
      <c r="BH1355" t="str">
        <f t="shared" si="65"/>
        <v>COMPLY</v>
      </c>
      <c r="BI1355" t="e">
        <f>VLOOKUP(H1355,Sheet2!$A$1:$B$270,2,FALSE)</f>
        <v>#N/A</v>
      </c>
    </row>
    <row r="1356" spans="1:61">
      <c r="A1356">
        <v>1355</v>
      </c>
      <c r="B1356">
        <v>1002573185</v>
      </c>
      <c r="C1356">
        <v>3</v>
      </c>
      <c r="D1356" t="s">
        <v>59</v>
      </c>
      <c r="E1356">
        <v>4</v>
      </c>
      <c r="F1356" t="s">
        <v>223</v>
      </c>
      <c r="G1356" t="s">
        <v>314</v>
      </c>
      <c r="H1356" t="s">
        <v>868</v>
      </c>
      <c r="I1356" t="s">
        <v>212</v>
      </c>
      <c r="J1356" t="s">
        <v>213</v>
      </c>
      <c r="K1356" t="s">
        <v>149</v>
      </c>
      <c r="L1356" t="s">
        <v>214</v>
      </c>
      <c r="M1356" t="s">
        <v>76</v>
      </c>
      <c r="N1356" t="s">
        <v>215</v>
      </c>
      <c r="O1356" s="57">
        <v>46270.604120370372</v>
      </c>
      <c r="P1356" s="57">
        <v>46271.502002314817</v>
      </c>
      <c r="Q1356">
        <v>69384557</v>
      </c>
      <c r="S1356">
        <v>143395106896</v>
      </c>
      <c r="T1356" t="s">
        <v>4606</v>
      </c>
      <c r="U1356" t="s">
        <v>4607</v>
      </c>
      <c r="V1356" t="s">
        <v>4608</v>
      </c>
      <c r="Z1356">
        <v>109.477571</v>
      </c>
      <c r="AA1356">
        <v>-7.4778260000000003</v>
      </c>
      <c r="AB1356" t="s">
        <v>4609</v>
      </c>
      <c r="AC1356" t="s">
        <v>236</v>
      </c>
      <c r="AL1356" t="s">
        <v>217</v>
      </c>
      <c r="AM1356" t="s">
        <v>4610</v>
      </c>
      <c r="AN1356" t="s">
        <v>6</v>
      </c>
      <c r="AO1356" s="57">
        <v>46151.61109953704</v>
      </c>
      <c r="AP1356" s="57">
        <v>46271.625</v>
      </c>
      <c r="AR1356" t="s">
        <v>218</v>
      </c>
      <c r="AS1356" t="s">
        <v>916</v>
      </c>
      <c r="AT1356" t="s">
        <v>230</v>
      </c>
      <c r="AU1356">
        <v>20260906</v>
      </c>
      <c r="AV1356" t="s">
        <v>221</v>
      </c>
      <c r="AW1356" t="s">
        <v>881</v>
      </c>
      <c r="AX1356" t="s">
        <v>222</v>
      </c>
      <c r="BA1356" s="57">
        <v>46271.625</v>
      </c>
      <c r="BB1356" t="s">
        <v>4610</v>
      </c>
      <c r="BC1356">
        <v>2026</v>
      </c>
      <c r="BD1356">
        <v>9</v>
      </c>
      <c r="BE1356">
        <v>6</v>
      </c>
      <c r="BF1356" s="6">
        <f t="shared" si="63"/>
        <v>46271</v>
      </c>
      <c r="BG1356">
        <f t="shared" si="64"/>
        <v>-0.625</v>
      </c>
      <c r="BH1356" t="str">
        <f t="shared" si="65"/>
        <v>COMPLY</v>
      </c>
      <c r="BI1356" t="e">
        <f>VLOOKUP(H1356,Sheet2!$A$1:$B$270,2,FALSE)</f>
        <v>#N/A</v>
      </c>
    </row>
    <row r="1357" spans="1:61">
      <c r="A1357">
        <v>1356</v>
      </c>
      <c r="B1357">
        <v>1002579567</v>
      </c>
      <c r="C1357">
        <v>3</v>
      </c>
      <c r="D1357" t="s">
        <v>59</v>
      </c>
      <c r="E1357">
        <v>4</v>
      </c>
      <c r="F1357" t="s">
        <v>223</v>
      </c>
      <c r="G1357" t="s">
        <v>314</v>
      </c>
      <c r="H1357" t="s">
        <v>868</v>
      </c>
      <c r="I1357" t="s">
        <v>212</v>
      </c>
      <c r="J1357" t="s">
        <v>213</v>
      </c>
      <c r="K1357" t="s">
        <v>149</v>
      </c>
      <c r="L1357" t="s">
        <v>214</v>
      </c>
      <c r="M1357" t="s">
        <v>76</v>
      </c>
      <c r="N1357" t="s">
        <v>215</v>
      </c>
      <c r="O1357" s="57">
        <v>46274.739537037036</v>
      </c>
      <c r="P1357" s="57">
        <v>46275.546793981484</v>
      </c>
      <c r="Q1357">
        <v>69387184</v>
      </c>
      <c r="S1357">
        <v>143395107246</v>
      </c>
      <c r="T1357" t="s">
        <v>5788</v>
      </c>
      <c r="U1357" t="s">
        <v>7029</v>
      </c>
      <c r="V1357" t="s">
        <v>5789</v>
      </c>
      <c r="Z1357">
        <v>109.483311</v>
      </c>
      <c r="AA1357">
        <v>-7.4774779999999996</v>
      </c>
      <c r="AB1357" t="s">
        <v>5790</v>
      </c>
      <c r="AC1357" t="s">
        <v>236</v>
      </c>
      <c r="AL1357" t="s">
        <v>217</v>
      </c>
      <c r="AM1357" t="s">
        <v>5791</v>
      </c>
      <c r="AN1357" t="s">
        <v>6</v>
      </c>
      <c r="AO1357" s="57">
        <v>46274.746423611112</v>
      </c>
      <c r="AP1357" s="57">
        <v>46276.333333333336</v>
      </c>
      <c r="AR1357" t="s">
        <v>218</v>
      </c>
      <c r="AS1357" t="s">
        <v>916</v>
      </c>
      <c r="AT1357" t="s">
        <v>230</v>
      </c>
      <c r="AU1357">
        <v>20260910</v>
      </c>
      <c r="AV1357" t="s">
        <v>221</v>
      </c>
      <c r="AW1357" t="s">
        <v>881</v>
      </c>
      <c r="AX1357" t="s">
        <v>222</v>
      </c>
      <c r="BA1357" s="57">
        <v>46276.333333333336</v>
      </c>
      <c r="BB1357" t="s">
        <v>5791</v>
      </c>
      <c r="BC1357">
        <v>2026</v>
      </c>
      <c r="BD1357">
        <v>9</v>
      </c>
      <c r="BE1357">
        <v>10</v>
      </c>
      <c r="BF1357" s="6">
        <f t="shared" si="63"/>
        <v>46275</v>
      </c>
      <c r="BG1357">
        <f t="shared" si="64"/>
        <v>-1.3333333333357587</v>
      </c>
      <c r="BH1357" t="str">
        <f t="shared" si="65"/>
        <v>COMPLY</v>
      </c>
      <c r="BI1357" t="e">
        <f>VLOOKUP(H1357,Sheet2!$A$1:$B$270,2,FALSE)</f>
        <v>#N/A</v>
      </c>
    </row>
    <row r="1358" spans="1:61">
      <c r="A1358">
        <v>1357</v>
      </c>
      <c r="B1358">
        <v>1002566722</v>
      </c>
      <c r="C1358">
        <v>3</v>
      </c>
      <c r="D1358" t="s">
        <v>59</v>
      </c>
      <c r="E1358">
        <v>4</v>
      </c>
      <c r="F1358" t="s">
        <v>242</v>
      </c>
      <c r="G1358" t="s">
        <v>1537</v>
      </c>
      <c r="H1358" t="s">
        <v>1538</v>
      </c>
      <c r="I1358" t="s">
        <v>212</v>
      </c>
      <c r="J1358" t="s">
        <v>213</v>
      </c>
      <c r="K1358" t="s">
        <v>149</v>
      </c>
      <c r="L1358" t="s">
        <v>214</v>
      </c>
      <c r="M1358" t="s">
        <v>76</v>
      </c>
      <c r="N1358" t="s">
        <v>215</v>
      </c>
      <c r="O1358" s="57">
        <v>46267.369398148148</v>
      </c>
      <c r="P1358" s="57">
        <v>46268.410578703704</v>
      </c>
      <c r="Q1358">
        <v>69381986</v>
      </c>
      <c r="S1358">
        <v>141373127577</v>
      </c>
      <c r="T1358" t="s">
        <v>1642</v>
      </c>
      <c r="U1358" t="s">
        <v>1643</v>
      </c>
      <c r="V1358" t="s">
        <v>1890</v>
      </c>
      <c r="Z1358">
        <v>109.999415</v>
      </c>
      <c r="AA1358">
        <v>-7.3580639999999997</v>
      </c>
      <c r="AB1358" t="s">
        <v>1891</v>
      </c>
      <c r="AC1358" t="s">
        <v>236</v>
      </c>
      <c r="AL1358" t="s">
        <v>217</v>
      </c>
      <c r="AM1358" t="s">
        <v>1892</v>
      </c>
      <c r="AN1358" t="s">
        <v>6</v>
      </c>
      <c r="AO1358" s="57">
        <v>46062.371550925927</v>
      </c>
      <c r="AP1358" s="57">
        <v>46268.333333333336</v>
      </c>
      <c r="AR1358" t="s">
        <v>218</v>
      </c>
      <c r="AS1358" t="s">
        <v>219</v>
      </c>
      <c r="AT1358" t="s">
        <v>230</v>
      </c>
      <c r="AU1358">
        <v>20260903</v>
      </c>
      <c r="AV1358" t="s">
        <v>221</v>
      </c>
      <c r="AW1358" t="s">
        <v>886</v>
      </c>
      <c r="AX1358" t="s">
        <v>222</v>
      </c>
      <c r="BA1358" s="57">
        <v>46268.333333333336</v>
      </c>
      <c r="BB1358" t="s">
        <v>1892</v>
      </c>
      <c r="BC1358">
        <v>2026</v>
      </c>
      <c r="BD1358">
        <v>9</v>
      </c>
      <c r="BE1358">
        <v>3</v>
      </c>
      <c r="BF1358" s="6">
        <f t="shared" si="63"/>
        <v>46268</v>
      </c>
      <c r="BG1358">
        <f t="shared" si="64"/>
        <v>-0.33333333333575865</v>
      </c>
      <c r="BH1358" t="str">
        <f t="shared" si="65"/>
        <v>COMPLY</v>
      </c>
      <c r="BI1358" t="e">
        <f>VLOOKUP(H1358,Sheet2!$A$1:$B$270,2,FALSE)</f>
        <v>#N/A</v>
      </c>
    </row>
    <row r="1359" spans="1:61">
      <c r="A1359">
        <v>1358</v>
      </c>
      <c r="B1359">
        <v>1002567226</v>
      </c>
      <c r="C1359">
        <v>3</v>
      </c>
      <c r="D1359" t="s">
        <v>59</v>
      </c>
      <c r="E1359">
        <v>4</v>
      </c>
      <c r="F1359" t="s">
        <v>242</v>
      </c>
      <c r="G1359" t="s">
        <v>1537</v>
      </c>
      <c r="H1359" t="s">
        <v>1538</v>
      </c>
      <c r="I1359" t="s">
        <v>212</v>
      </c>
      <c r="J1359" t="s">
        <v>213</v>
      </c>
      <c r="K1359" t="s">
        <v>149</v>
      </c>
      <c r="L1359" t="s">
        <v>214</v>
      </c>
      <c r="M1359" t="s">
        <v>76</v>
      </c>
      <c r="N1359" t="s">
        <v>215</v>
      </c>
      <c r="O1359" s="57">
        <v>46267.463148148148</v>
      </c>
      <c r="P1359" s="57">
        <v>46268.400787037041</v>
      </c>
      <c r="Q1359">
        <v>69382155</v>
      </c>
      <c r="S1359">
        <v>141373127582</v>
      </c>
      <c r="T1359" t="s">
        <v>2011</v>
      </c>
      <c r="U1359" t="s">
        <v>2012</v>
      </c>
      <c r="V1359" t="s">
        <v>2013</v>
      </c>
      <c r="Z1359">
        <v>109.938009729745</v>
      </c>
      <c r="AA1359">
        <v>-7.2331036469159002</v>
      </c>
      <c r="AB1359" t="s">
        <v>2014</v>
      </c>
      <c r="AC1359" t="s">
        <v>236</v>
      </c>
      <c r="AL1359" t="s">
        <v>217</v>
      </c>
      <c r="AM1359" t="s">
        <v>2015</v>
      </c>
      <c r="AN1359" t="s">
        <v>6</v>
      </c>
      <c r="AO1359" s="57">
        <v>46062.465277777781</v>
      </c>
      <c r="AP1359" s="57">
        <v>46268.333333333336</v>
      </c>
      <c r="AR1359" t="s">
        <v>218</v>
      </c>
      <c r="AS1359" t="s">
        <v>219</v>
      </c>
      <c r="AT1359" t="s">
        <v>230</v>
      </c>
      <c r="AU1359">
        <v>20260903</v>
      </c>
      <c r="AV1359" t="s">
        <v>221</v>
      </c>
      <c r="AW1359" t="s">
        <v>886</v>
      </c>
      <c r="AX1359" t="s">
        <v>222</v>
      </c>
      <c r="BA1359" s="57">
        <v>46268.333333333336</v>
      </c>
      <c r="BB1359" t="s">
        <v>2015</v>
      </c>
      <c r="BC1359">
        <v>2026</v>
      </c>
      <c r="BD1359">
        <v>9</v>
      </c>
      <c r="BE1359">
        <v>3</v>
      </c>
      <c r="BF1359" s="6">
        <f t="shared" si="63"/>
        <v>46268</v>
      </c>
      <c r="BG1359">
        <f t="shared" si="64"/>
        <v>-0.33333333333575865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1002567574</v>
      </c>
      <c r="C1360">
        <v>3</v>
      </c>
      <c r="D1360" t="s">
        <v>59</v>
      </c>
      <c r="E1360">
        <v>4</v>
      </c>
      <c r="F1360" t="s">
        <v>242</v>
      </c>
      <c r="G1360" t="s">
        <v>1537</v>
      </c>
      <c r="H1360" t="s">
        <v>1538</v>
      </c>
      <c r="I1360" t="s">
        <v>212</v>
      </c>
      <c r="J1360" t="s">
        <v>213</v>
      </c>
      <c r="K1360" t="s">
        <v>149</v>
      </c>
      <c r="L1360" t="s">
        <v>214</v>
      </c>
      <c r="M1360" t="s">
        <v>76</v>
      </c>
      <c r="N1360" t="s">
        <v>215</v>
      </c>
      <c r="O1360" s="57">
        <v>46267.554131944446</v>
      </c>
      <c r="P1360" s="57">
        <v>46267.756458333337</v>
      </c>
      <c r="Q1360">
        <v>69382313</v>
      </c>
      <c r="S1360">
        <v>141373127586</v>
      </c>
      <c r="T1360" t="s">
        <v>1980</v>
      </c>
      <c r="U1360" t="s">
        <v>1981</v>
      </c>
      <c r="V1360" t="s">
        <v>1982</v>
      </c>
      <c r="Z1360">
        <v>109.94586099999999</v>
      </c>
      <c r="AA1360">
        <v>-7.3257209999999997</v>
      </c>
      <c r="AB1360" t="s">
        <v>1983</v>
      </c>
      <c r="AC1360" t="s">
        <v>236</v>
      </c>
      <c r="AL1360" t="s">
        <v>217</v>
      </c>
      <c r="AM1360" t="s">
        <v>1973</v>
      </c>
      <c r="AN1360" t="s">
        <v>6</v>
      </c>
      <c r="AO1360" s="57">
        <v>46062.559687499997</v>
      </c>
      <c r="AP1360" s="57">
        <v>46268.541666666664</v>
      </c>
      <c r="AR1360" t="s">
        <v>218</v>
      </c>
      <c r="AS1360" t="s">
        <v>219</v>
      </c>
      <c r="AT1360" t="s">
        <v>230</v>
      </c>
      <c r="AU1360">
        <v>20260902</v>
      </c>
      <c r="AV1360" t="s">
        <v>221</v>
      </c>
      <c r="AW1360" t="s">
        <v>886</v>
      </c>
      <c r="AX1360" t="s">
        <v>222</v>
      </c>
      <c r="BA1360" s="57">
        <v>46268.541666666664</v>
      </c>
      <c r="BB1360" t="s">
        <v>1973</v>
      </c>
      <c r="BC1360">
        <v>2026</v>
      </c>
      <c r="BD1360">
        <v>9</v>
      </c>
      <c r="BE1360">
        <v>2</v>
      </c>
      <c r="BF1360" s="6">
        <f t="shared" si="63"/>
        <v>46267</v>
      </c>
      <c r="BG1360">
        <f t="shared" si="64"/>
        <v>-1.5416666666642413</v>
      </c>
      <c r="BH1360" t="str">
        <f t="shared" si="65"/>
        <v>COMPLY</v>
      </c>
      <c r="BI1360" t="e">
        <f>VLOOKUP(H1360,Sheet2!$A$1:$B$270,2,FALSE)</f>
        <v>#N/A</v>
      </c>
    </row>
    <row r="1361" spans="1:61">
      <c r="A1361">
        <v>1360</v>
      </c>
      <c r="B1361">
        <v>1002569800</v>
      </c>
      <c r="C1361">
        <v>3</v>
      </c>
      <c r="D1361" t="s">
        <v>59</v>
      </c>
      <c r="E1361">
        <v>4</v>
      </c>
      <c r="F1361" t="s">
        <v>242</v>
      </c>
      <c r="G1361" t="s">
        <v>1537</v>
      </c>
      <c r="H1361" t="s">
        <v>1538</v>
      </c>
      <c r="I1361" t="s">
        <v>212</v>
      </c>
      <c r="J1361" t="s">
        <v>213</v>
      </c>
      <c r="K1361" t="s">
        <v>149</v>
      </c>
      <c r="M1361" t="s">
        <v>76</v>
      </c>
      <c r="N1361" t="s">
        <v>215</v>
      </c>
      <c r="O1361" s="57">
        <v>46268.570173611108</v>
      </c>
      <c r="P1361" s="57">
        <v>46269.601145833331</v>
      </c>
      <c r="Q1361">
        <v>69383172</v>
      </c>
      <c r="R1361">
        <v>2866160033</v>
      </c>
      <c r="S1361">
        <v>141373127378</v>
      </c>
      <c r="T1361" t="s">
        <v>2539</v>
      </c>
      <c r="U1361" t="s">
        <v>5151</v>
      </c>
      <c r="V1361" t="s">
        <v>2540</v>
      </c>
      <c r="Z1361">
        <v>109.9100456</v>
      </c>
      <c r="AA1361">
        <v>-7.3606774000000001</v>
      </c>
      <c r="AB1361" t="s">
        <v>2541</v>
      </c>
      <c r="AC1361" t="s">
        <v>225</v>
      </c>
      <c r="AL1361" t="s">
        <v>217</v>
      </c>
      <c r="AM1361" t="s">
        <v>2542</v>
      </c>
      <c r="AN1361" t="s">
        <v>6</v>
      </c>
      <c r="AO1361" s="57">
        <v>46090.579861111109</v>
      </c>
      <c r="AP1361" s="57">
        <v>46269.541666666664</v>
      </c>
      <c r="AR1361" t="s">
        <v>218</v>
      </c>
      <c r="AS1361" t="s">
        <v>219</v>
      </c>
      <c r="AT1361" t="s">
        <v>230</v>
      </c>
      <c r="AU1361">
        <v>20260904</v>
      </c>
      <c r="AV1361" t="s">
        <v>221</v>
      </c>
      <c r="AW1361" t="s">
        <v>585</v>
      </c>
      <c r="AX1361" t="s">
        <v>222</v>
      </c>
      <c r="BA1361" s="57">
        <v>46269.541666666664</v>
      </c>
      <c r="BB1361" t="s">
        <v>2542</v>
      </c>
      <c r="BC1361">
        <v>2026</v>
      </c>
      <c r="BD1361">
        <v>9</v>
      </c>
      <c r="BE1361">
        <v>4</v>
      </c>
      <c r="BF1361" s="6">
        <f t="shared" si="63"/>
        <v>46269</v>
      </c>
      <c r="BG1361">
        <f t="shared" si="64"/>
        <v>-0.54166666666424135</v>
      </c>
      <c r="BH1361" t="str">
        <f t="shared" si="65"/>
        <v>COMPLY</v>
      </c>
      <c r="BI1361" t="e">
        <f>VLOOKUP(H1361,Sheet2!$A$1:$B$270,2,FALSE)</f>
        <v>#N/A</v>
      </c>
    </row>
    <row r="1362" spans="1:61">
      <c r="A1362">
        <v>1361</v>
      </c>
      <c r="B1362">
        <v>1002569485</v>
      </c>
      <c r="C1362">
        <v>3</v>
      </c>
      <c r="D1362" t="s">
        <v>59</v>
      </c>
      <c r="E1362">
        <v>4</v>
      </c>
      <c r="F1362" t="s">
        <v>242</v>
      </c>
      <c r="G1362" t="s">
        <v>1537</v>
      </c>
      <c r="H1362" t="s">
        <v>1538</v>
      </c>
      <c r="I1362" t="s">
        <v>212</v>
      </c>
      <c r="J1362" t="s">
        <v>213</v>
      </c>
      <c r="K1362" t="s">
        <v>149</v>
      </c>
      <c r="M1362" t="s">
        <v>76</v>
      </c>
      <c r="N1362" t="s">
        <v>215</v>
      </c>
      <c r="O1362" s="57">
        <v>46268.493101851855</v>
      </c>
      <c r="P1362" s="57">
        <v>46268.591574074075</v>
      </c>
      <c r="Q1362">
        <v>69377249</v>
      </c>
      <c r="S1362">
        <v>141373127374</v>
      </c>
      <c r="T1362" t="s">
        <v>2714</v>
      </c>
      <c r="U1362" t="s">
        <v>2715</v>
      </c>
      <c r="V1362" t="s">
        <v>2716</v>
      </c>
      <c r="Z1362">
        <v>109.9118476</v>
      </c>
      <c r="AA1362">
        <v>-7.2078765999999996</v>
      </c>
      <c r="AB1362" t="s">
        <v>2717</v>
      </c>
      <c r="AC1362" t="s">
        <v>284</v>
      </c>
      <c r="AL1362" t="s">
        <v>217</v>
      </c>
      <c r="AM1362" t="s">
        <v>2718</v>
      </c>
      <c r="AN1362" t="s">
        <v>6</v>
      </c>
      <c r="AO1362" s="57">
        <v>46090.496493055558</v>
      </c>
      <c r="AR1362" t="s">
        <v>218</v>
      </c>
      <c r="AS1362" t="s">
        <v>219</v>
      </c>
      <c r="AT1362" t="s">
        <v>230</v>
      </c>
      <c r="AU1362">
        <v>20260903</v>
      </c>
      <c r="AV1362" t="s">
        <v>221</v>
      </c>
      <c r="AW1362" t="s">
        <v>2719</v>
      </c>
      <c r="AX1362" t="s">
        <v>222</v>
      </c>
      <c r="BA1362" s="57">
        <v>46268.291666666664</v>
      </c>
      <c r="BB1362" t="s">
        <v>2718</v>
      </c>
      <c r="BC1362">
        <v>2026</v>
      </c>
      <c r="BD1362">
        <v>9</v>
      </c>
      <c r="BE1362">
        <v>3</v>
      </c>
      <c r="BF1362" s="6">
        <f t="shared" si="63"/>
        <v>46268</v>
      </c>
      <c r="BG1362">
        <f t="shared" si="64"/>
        <v>-0.29166666666424135</v>
      </c>
      <c r="BH1362" t="str">
        <f t="shared" si="65"/>
        <v>COMPLY</v>
      </c>
      <c r="BI1362" t="e">
        <f>VLOOKUP(H1362,Sheet2!$A$1:$B$270,2,FALSE)</f>
        <v>#N/A</v>
      </c>
    </row>
    <row r="1363" spans="1:61">
      <c r="A1363">
        <v>1362</v>
      </c>
      <c r="B1363">
        <v>1002572964</v>
      </c>
      <c r="C1363">
        <v>3</v>
      </c>
      <c r="D1363" t="s">
        <v>59</v>
      </c>
      <c r="E1363">
        <v>4</v>
      </c>
      <c r="F1363" t="s">
        <v>242</v>
      </c>
      <c r="G1363" t="s">
        <v>1537</v>
      </c>
      <c r="H1363" t="s">
        <v>1538</v>
      </c>
      <c r="I1363" t="s">
        <v>212</v>
      </c>
      <c r="J1363" t="s">
        <v>213</v>
      </c>
      <c r="K1363" t="s">
        <v>149</v>
      </c>
      <c r="M1363" t="s">
        <v>76</v>
      </c>
      <c r="N1363" t="s">
        <v>215</v>
      </c>
      <c r="O1363" s="57">
        <v>46270.491018518522</v>
      </c>
      <c r="P1363" s="57">
        <v>46270.546770833331</v>
      </c>
      <c r="Q1363">
        <v>69382428</v>
      </c>
      <c r="S1363">
        <v>141373127591</v>
      </c>
      <c r="T1363" t="s">
        <v>1539</v>
      </c>
      <c r="U1363" t="s">
        <v>4599</v>
      </c>
      <c r="V1363" t="s">
        <v>4600</v>
      </c>
      <c r="Z1363">
        <v>109.93605700000001</v>
      </c>
      <c r="AA1363">
        <v>-7.4980890000000002</v>
      </c>
      <c r="AB1363" t="s">
        <v>1542</v>
      </c>
      <c r="AC1363" t="s">
        <v>284</v>
      </c>
      <c r="AL1363" t="s">
        <v>217</v>
      </c>
      <c r="AM1363" t="s">
        <v>4601</v>
      </c>
      <c r="AN1363" t="s">
        <v>6</v>
      </c>
      <c r="AO1363" s="57">
        <v>46151.496469907404</v>
      </c>
      <c r="AR1363" t="s">
        <v>218</v>
      </c>
      <c r="AS1363" t="s">
        <v>219</v>
      </c>
      <c r="AT1363" t="s">
        <v>230</v>
      </c>
      <c r="AU1363">
        <v>20260905</v>
      </c>
      <c r="AV1363" t="s">
        <v>221</v>
      </c>
      <c r="AW1363" t="s">
        <v>599</v>
      </c>
      <c r="AX1363" t="s">
        <v>222</v>
      </c>
      <c r="BA1363" s="57">
        <v>46270.291666666664</v>
      </c>
      <c r="BB1363" t="s">
        <v>4601</v>
      </c>
      <c r="BC1363">
        <v>2026</v>
      </c>
      <c r="BD1363">
        <v>9</v>
      </c>
      <c r="BE1363">
        <v>5</v>
      </c>
      <c r="BF1363" s="6">
        <f t="shared" si="63"/>
        <v>46270</v>
      </c>
      <c r="BG1363">
        <f t="shared" si="64"/>
        <v>-0.29166666666424135</v>
      </c>
      <c r="BH1363" t="str">
        <f t="shared" si="65"/>
        <v>COMPLY</v>
      </c>
      <c r="BI1363" t="e">
        <f>VLOOKUP(H1363,Sheet2!$A$1:$B$270,2,FALSE)</f>
        <v>#N/A</v>
      </c>
    </row>
    <row r="1364" spans="1:61">
      <c r="A1364">
        <v>1363</v>
      </c>
      <c r="B1364">
        <v>1002576821</v>
      </c>
      <c r="C1364">
        <v>3</v>
      </c>
      <c r="D1364" t="s">
        <v>59</v>
      </c>
      <c r="E1364">
        <v>4</v>
      </c>
      <c r="F1364" t="s">
        <v>242</v>
      </c>
      <c r="G1364" t="s">
        <v>1537</v>
      </c>
      <c r="H1364" t="s">
        <v>1538</v>
      </c>
      <c r="I1364" t="s">
        <v>212</v>
      </c>
      <c r="J1364" t="s">
        <v>213</v>
      </c>
      <c r="K1364" t="s">
        <v>149</v>
      </c>
      <c r="L1364" t="s">
        <v>214</v>
      </c>
      <c r="M1364" t="s">
        <v>76</v>
      </c>
      <c r="N1364" t="s">
        <v>215</v>
      </c>
      <c r="O1364" s="57">
        <v>46273.514537037037</v>
      </c>
      <c r="P1364" s="57">
        <v>46274.676574074074</v>
      </c>
      <c r="Q1364">
        <v>69386018</v>
      </c>
      <c r="S1364">
        <v>141373127612</v>
      </c>
      <c r="T1364" t="s">
        <v>3350</v>
      </c>
      <c r="U1364" t="s">
        <v>3351</v>
      </c>
      <c r="V1364" t="s">
        <v>3352</v>
      </c>
      <c r="Z1364">
        <v>109.941838261684</v>
      </c>
      <c r="AA1364">
        <v>-7.2348463234302196</v>
      </c>
      <c r="AB1364" t="s">
        <v>3353</v>
      </c>
      <c r="AC1364" t="s">
        <v>236</v>
      </c>
      <c r="AL1364" t="s">
        <v>217</v>
      </c>
      <c r="AM1364" t="s">
        <v>3354</v>
      </c>
      <c r="AN1364" t="s">
        <v>6</v>
      </c>
      <c r="AO1364" s="57">
        <v>46243.517731481479</v>
      </c>
      <c r="AP1364" s="57">
        <v>46274.458333333336</v>
      </c>
      <c r="AR1364" t="s">
        <v>218</v>
      </c>
      <c r="AS1364" t="s">
        <v>219</v>
      </c>
      <c r="AT1364" t="s">
        <v>230</v>
      </c>
      <c r="AU1364">
        <v>20260909</v>
      </c>
      <c r="AV1364" t="s">
        <v>221</v>
      </c>
      <c r="AW1364" t="s">
        <v>885</v>
      </c>
      <c r="AX1364" t="s">
        <v>222</v>
      </c>
      <c r="BA1364" s="57">
        <v>46274.458333333336</v>
      </c>
      <c r="BB1364" t="s">
        <v>3354</v>
      </c>
      <c r="BC1364">
        <v>2026</v>
      </c>
      <c r="BD1364">
        <v>9</v>
      </c>
      <c r="BE1364">
        <v>9</v>
      </c>
      <c r="BF1364" s="6">
        <f t="shared" si="63"/>
        <v>46274</v>
      </c>
      <c r="BG1364">
        <f t="shared" si="64"/>
        <v>-0.45833333333575865</v>
      </c>
      <c r="BH1364" t="str">
        <f t="shared" si="65"/>
        <v>COMPLY</v>
      </c>
      <c r="BI1364" t="e">
        <f>VLOOKUP(H1364,Sheet2!$A$1:$B$270,2,FALSE)</f>
        <v>#N/A</v>
      </c>
    </row>
    <row r="1365" spans="1:61">
      <c r="A1365">
        <v>1364</v>
      </c>
      <c r="B1365">
        <v>1002578152</v>
      </c>
      <c r="C1365">
        <v>3</v>
      </c>
      <c r="D1365" t="s">
        <v>59</v>
      </c>
      <c r="E1365">
        <v>4</v>
      </c>
      <c r="F1365" t="s">
        <v>242</v>
      </c>
      <c r="G1365" t="s">
        <v>1537</v>
      </c>
      <c r="H1365" t="s">
        <v>1538</v>
      </c>
      <c r="I1365" t="s">
        <v>212</v>
      </c>
      <c r="J1365" t="s">
        <v>213</v>
      </c>
      <c r="K1365" t="s">
        <v>149</v>
      </c>
      <c r="M1365" t="s">
        <v>76</v>
      </c>
      <c r="N1365" t="s">
        <v>215</v>
      </c>
      <c r="O1365" s="57">
        <v>46274.410324074073</v>
      </c>
      <c r="P1365" s="57">
        <v>46275.618472222224</v>
      </c>
      <c r="Q1365">
        <v>69386617</v>
      </c>
      <c r="S1365">
        <v>141373127617</v>
      </c>
      <c r="T1365" t="s">
        <v>6112</v>
      </c>
      <c r="U1365" t="s">
        <v>6113</v>
      </c>
      <c r="V1365" t="s">
        <v>6114</v>
      </c>
      <c r="Z1365">
        <v>109.92539542352399</v>
      </c>
      <c r="AA1365">
        <v>-7.3721194435113802</v>
      </c>
      <c r="AB1365" t="s">
        <v>6115</v>
      </c>
      <c r="AC1365" t="s">
        <v>285</v>
      </c>
      <c r="AL1365" t="s">
        <v>217</v>
      </c>
      <c r="AM1365" t="s">
        <v>6116</v>
      </c>
      <c r="AN1365" t="s">
        <v>6</v>
      </c>
      <c r="AO1365" s="57">
        <v>46274.413368055553</v>
      </c>
      <c r="AP1365" s="57">
        <v>46275.625</v>
      </c>
      <c r="AR1365" t="s">
        <v>218</v>
      </c>
      <c r="AS1365" t="s">
        <v>219</v>
      </c>
      <c r="AT1365" t="s">
        <v>230</v>
      </c>
      <c r="AU1365">
        <v>20260910</v>
      </c>
      <c r="AV1365" t="s">
        <v>221</v>
      </c>
      <c r="AW1365" t="s">
        <v>545</v>
      </c>
      <c r="AX1365" t="s">
        <v>222</v>
      </c>
      <c r="BA1365" s="57">
        <v>46275.625</v>
      </c>
      <c r="BB1365" t="s">
        <v>6116</v>
      </c>
      <c r="BC1365">
        <v>2026</v>
      </c>
      <c r="BD1365">
        <v>9</v>
      </c>
      <c r="BE1365">
        <v>10</v>
      </c>
      <c r="BF1365" s="6">
        <f t="shared" si="63"/>
        <v>46275</v>
      </c>
      <c r="BG1365">
        <f t="shared" si="64"/>
        <v>-0.625</v>
      </c>
      <c r="BH1365" t="str">
        <f t="shared" si="65"/>
        <v>COMPLY</v>
      </c>
      <c r="BI1365" t="e">
        <f>VLOOKUP(H1365,Sheet2!$A$1:$B$270,2,FALSE)</f>
        <v>#N/A</v>
      </c>
    </row>
    <row r="1366" spans="1:61">
      <c r="A1366">
        <v>1365</v>
      </c>
      <c r="B1366">
        <v>1002583695</v>
      </c>
      <c r="C1366">
        <v>3</v>
      </c>
      <c r="D1366" t="s">
        <v>59</v>
      </c>
      <c r="E1366">
        <v>4</v>
      </c>
      <c r="F1366" t="s">
        <v>242</v>
      </c>
      <c r="G1366" t="s">
        <v>1537</v>
      </c>
      <c r="H1366" t="s">
        <v>1538</v>
      </c>
      <c r="I1366" t="s">
        <v>212</v>
      </c>
      <c r="J1366" t="s">
        <v>213</v>
      </c>
      <c r="K1366" t="s">
        <v>149</v>
      </c>
      <c r="L1366" t="s">
        <v>214</v>
      </c>
      <c r="M1366" t="s">
        <v>76</v>
      </c>
      <c r="N1366" t="s">
        <v>215</v>
      </c>
      <c r="O1366" s="57">
        <v>46276.818715277775</v>
      </c>
      <c r="P1366" s="57">
        <v>46278.43954861111</v>
      </c>
      <c r="Q1366">
        <v>69388760</v>
      </c>
      <c r="S1366">
        <v>141373127439</v>
      </c>
      <c r="T1366" t="s">
        <v>9081</v>
      </c>
      <c r="U1366" t="s">
        <v>9082</v>
      </c>
      <c r="V1366" t="s">
        <v>9083</v>
      </c>
      <c r="Z1366">
        <v>109.88512299999999</v>
      </c>
      <c r="AA1366">
        <v>-7.4154140000000002</v>
      </c>
      <c r="AB1366" t="s">
        <v>9084</v>
      </c>
      <c r="AC1366" t="s">
        <v>236</v>
      </c>
      <c r="AL1366" t="s">
        <v>217</v>
      </c>
      <c r="AM1366" t="s">
        <v>9085</v>
      </c>
      <c r="AN1366" t="s">
        <v>6</v>
      </c>
      <c r="AO1366" s="57">
        <v>46335.819282407407</v>
      </c>
      <c r="AP1366" s="57">
        <v>46278.333333333336</v>
      </c>
      <c r="AR1366" t="s">
        <v>218</v>
      </c>
      <c r="AS1366" t="s">
        <v>219</v>
      </c>
      <c r="AT1366" t="s">
        <v>230</v>
      </c>
      <c r="AU1366">
        <v>20260913</v>
      </c>
      <c r="AV1366" t="s">
        <v>221</v>
      </c>
      <c r="AW1366" t="s">
        <v>7285</v>
      </c>
      <c r="AX1366" t="s">
        <v>222</v>
      </c>
      <c r="BA1366" s="57">
        <v>46278.333333333336</v>
      </c>
      <c r="BB1366" t="s">
        <v>9085</v>
      </c>
      <c r="BC1366">
        <v>2026</v>
      </c>
      <c r="BD1366">
        <v>9</v>
      </c>
      <c r="BE1366">
        <v>13</v>
      </c>
      <c r="BF1366" s="6">
        <f t="shared" si="63"/>
        <v>46278</v>
      </c>
      <c r="BG1366">
        <f t="shared" si="64"/>
        <v>-0.33333333333575865</v>
      </c>
      <c r="BH1366" t="str">
        <f t="shared" si="65"/>
        <v>COMPLY</v>
      </c>
      <c r="BI1366" t="e">
        <f>VLOOKUP(H1366,Sheet2!$A$1:$B$270,2,FALSE)</f>
        <v>#N/A</v>
      </c>
    </row>
    <row r="1367" spans="1:61">
      <c r="A1367">
        <v>1366</v>
      </c>
      <c r="B1367">
        <v>1002586262</v>
      </c>
      <c r="C1367">
        <v>3</v>
      </c>
      <c r="D1367" t="s">
        <v>59</v>
      </c>
      <c r="E1367">
        <v>4</v>
      </c>
      <c r="F1367" t="s">
        <v>242</v>
      </c>
      <c r="G1367" t="s">
        <v>1537</v>
      </c>
      <c r="H1367" t="s">
        <v>1538</v>
      </c>
      <c r="I1367" t="s">
        <v>212</v>
      </c>
      <c r="J1367" t="s">
        <v>213</v>
      </c>
      <c r="K1367" t="s">
        <v>149</v>
      </c>
      <c r="L1367" t="s">
        <v>214</v>
      </c>
      <c r="M1367" t="s">
        <v>76</v>
      </c>
      <c r="N1367" t="s">
        <v>215</v>
      </c>
      <c r="O1367" s="57">
        <v>46279.52076388889</v>
      </c>
      <c r="P1367" s="57">
        <v>46279.72347222222</v>
      </c>
      <c r="Q1367">
        <v>69389812</v>
      </c>
      <c r="S1367">
        <v>141373127638</v>
      </c>
      <c r="T1367" t="s">
        <v>9086</v>
      </c>
      <c r="U1367" t="s">
        <v>9087</v>
      </c>
      <c r="V1367" t="s">
        <v>9088</v>
      </c>
      <c r="Z1367">
        <v>109.94208</v>
      </c>
      <c r="AA1367">
        <v>-7.3748570000000004</v>
      </c>
      <c r="AB1367" t="s">
        <v>9089</v>
      </c>
      <c r="AC1367" t="s">
        <v>236</v>
      </c>
      <c r="AL1367" t="s">
        <v>217</v>
      </c>
      <c r="AM1367" t="s">
        <v>9090</v>
      </c>
      <c r="AN1367" t="s">
        <v>6</v>
      </c>
      <c r="AO1367" t="s">
        <v>7659</v>
      </c>
      <c r="AP1367" s="57">
        <v>46280.458333333336</v>
      </c>
      <c r="AR1367" t="s">
        <v>218</v>
      </c>
      <c r="AS1367" t="s">
        <v>219</v>
      </c>
      <c r="AT1367" t="s">
        <v>230</v>
      </c>
      <c r="AU1367">
        <v>20260914</v>
      </c>
      <c r="AV1367" t="s">
        <v>221</v>
      </c>
      <c r="AW1367" t="s">
        <v>7118</v>
      </c>
      <c r="AX1367" t="s">
        <v>222</v>
      </c>
      <c r="BA1367" s="57">
        <v>46280.458333333336</v>
      </c>
      <c r="BB1367" t="s">
        <v>9090</v>
      </c>
      <c r="BC1367">
        <v>2026</v>
      </c>
      <c r="BD1367">
        <v>9</v>
      </c>
      <c r="BE1367">
        <v>14</v>
      </c>
      <c r="BF1367" s="6">
        <f t="shared" si="63"/>
        <v>46279</v>
      </c>
      <c r="BG1367">
        <f t="shared" si="64"/>
        <v>-1.4583333333357587</v>
      </c>
      <c r="BH1367" t="str">
        <f t="shared" si="65"/>
        <v>COMPLY</v>
      </c>
      <c r="BI1367" t="e">
        <f>VLOOKUP(H1367,Sheet2!$A$1:$B$270,2,FALSE)</f>
        <v>#N/A</v>
      </c>
    </row>
    <row r="1368" spans="1:61">
      <c r="A1368">
        <v>1367</v>
      </c>
      <c r="B1368">
        <v>1002586299</v>
      </c>
      <c r="C1368">
        <v>3</v>
      </c>
      <c r="D1368" t="s">
        <v>59</v>
      </c>
      <c r="E1368">
        <v>4</v>
      </c>
      <c r="F1368" t="s">
        <v>242</v>
      </c>
      <c r="G1368" t="s">
        <v>1537</v>
      </c>
      <c r="H1368" t="s">
        <v>1538</v>
      </c>
      <c r="I1368" t="s">
        <v>212</v>
      </c>
      <c r="J1368" t="s">
        <v>213</v>
      </c>
      <c r="K1368" t="s">
        <v>149</v>
      </c>
      <c r="L1368" t="s">
        <v>214</v>
      </c>
      <c r="M1368" t="s">
        <v>76</v>
      </c>
      <c r="N1368" t="s">
        <v>215</v>
      </c>
      <c r="O1368" s="57">
        <v>46279.533321759256</v>
      </c>
      <c r="P1368" s="57">
        <v>46281.416076388887</v>
      </c>
      <c r="Q1368">
        <v>69389823</v>
      </c>
      <c r="S1368">
        <v>141373127636</v>
      </c>
      <c r="T1368" t="s">
        <v>9091</v>
      </c>
      <c r="U1368" t="s">
        <v>9092</v>
      </c>
      <c r="V1368" t="s">
        <v>9093</v>
      </c>
      <c r="Z1368">
        <v>109.810819</v>
      </c>
      <c r="AA1368">
        <v>-7.5515840000000001</v>
      </c>
      <c r="AB1368" t="s">
        <v>9094</v>
      </c>
      <c r="AC1368" t="s">
        <v>236</v>
      </c>
      <c r="AL1368" t="s">
        <v>217</v>
      </c>
      <c r="AM1368" t="s">
        <v>7457</v>
      </c>
      <c r="AN1368" t="s">
        <v>6</v>
      </c>
      <c r="AO1368" t="s">
        <v>7841</v>
      </c>
      <c r="AP1368" s="57">
        <v>46280.458333333336</v>
      </c>
      <c r="AR1368" t="s">
        <v>218</v>
      </c>
      <c r="AS1368" t="s">
        <v>219</v>
      </c>
      <c r="AT1368" t="s">
        <v>230</v>
      </c>
      <c r="AU1368">
        <v>20260916</v>
      </c>
      <c r="AV1368" t="s">
        <v>221</v>
      </c>
      <c r="AW1368" t="s">
        <v>9095</v>
      </c>
      <c r="AX1368" t="s">
        <v>222</v>
      </c>
      <c r="BA1368" s="57">
        <v>46280.458333333336</v>
      </c>
      <c r="BB1368" t="s">
        <v>7457</v>
      </c>
      <c r="BC1368">
        <v>2026</v>
      </c>
      <c r="BD1368">
        <v>9</v>
      </c>
      <c r="BE1368">
        <v>16</v>
      </c>
      <c r="BF1368" s="6">
        <f t="shared" si="63"/>
        <v>46281</v>
      </c>
      <c r="BG1368">
        <f t="shared" si="64"/>
        <v>0.54166666666424135</v>
      </c>
      <c r="BH1368" t="str">
        <f t="shared" si="65"/>
        <v>COMPLY</v>
      </c>
      <c r="BI1368" t="e">
        <f>VLOOKUP(H1368,Sheet2!$A$1:$B$270,2,FALSE)</f>
        <v>#N/A</v>
      </c>
    </row>
    <row r="1369" spans="1:61">
      <c r="A1369">
        <v>1368</v>
      </c>
      <c r="B1369">
        <v>1002589822</v>
      </c>
      <c r="C1369">
        <v>3</v>
      </c>
      <c r="D1369" t="s">
        <v>59</v>
      </c>
      <c r="E1369">
        <v>4</v>
      </c>
      <c r="F1369" t="s">
        <v>242</v>
      </c>
      <c r="G1369" t="s">
        <v>1537</v>
      </c>
      <c r="H1369" t="s">
        <v>1538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46280.67083333333</v>
      </c>
      <c r="P1369" s="57">
        <v>46281.511446759258</v>
      </c>
      <c r="Q1369">
        <v>69390960</v>
      </c>
      <c r="S1369">
        <v>141373127647</v>
      </c>
      <c r="T1369" t="s">
        <v>9096</v>
      </c>
      <c r="U1369" t="s">
        <v>9097</v>
      </c>
      <c r="V1369" t="s">
        <v>9098</v>
      </c>
      <c r="Z1369">
        <v>110.001417</v>
      </c>
      <c r="AA1369">
        <v>-7.536772</v>
      </c>
      <c r="AB1369" t="s">
        <v>9099</v>
      </c>
      <c r="AC1369" t="s">
        <v>236</v>
      </c>
      <c r="AL1369" t="s">
        <v>217</v>
      </c>
      <c r="AM1369" t="s">
        <v>7344</v>
      </c>
      <c r="AN1369" t="s">
        <v>6</v>
      </c>
      <c r="AO1369" t="s">
        <v>7874</v>
      </c>
      <c r="AP1369" s="57">
        <v>46281.625</v>
      </c>
      <c r="AR1369" t="s">
        <v>218</v>
      </c>
      <c r="AS1369" t="s">
        <v>219</v>
      </c>
      <c r="AT1369" t="s">
        <v>230</v>
      </c>
      <c r="AU1369">
        <v>20260916</v>
      </c>
      <c r="AV1369" t="s">
        <v>221</v>
      </c>
      <c r="AW1369" t="s">
        <v>836</v>
      </c>
      <c r="AX1369" t="s">
        <v>222</v>
      </c>
      <c r="BA1369" s="57">
        <v>46281.625</v>
      </c>
      <c r="BB1369" t="s">
        <v>7344</v>
      </c>
      <c r="BC1369">
        <v>2026</v>
      </c>
      <c r="BD1369">
        <v>9</v>
      </c>
      <c r="BE1369">
        <v>16</v>
      </c>
      <c r="BF1369" s="6">
        <f t="shared" si="63"/>
        <v>46281</v>
      </c>
      <c r="BG1369">
        <f t="shared" si="64"/>
        <v>-0.625</v>
      </c>
      <c r="BH1369" t="str">
        <f t="shared" si="65"/>
        <v>COMPLY</v>
      </c>
      <c r="BI1369" t="e">
        <f>VLOOKUP(H1369,Sheet2!$A$1:$B$270,2,FALSE)</f>
        <v>#N/A</v>
      </c>
    </row>
    <row r="1370" spans="1:61">
      <c r="A1370">
        <v>1369</v>
      </c>
      <c r="B1370">
        <v>1002567928</v>
      </c>
      <c r="C1370">
        <v>3</v>
      </c>
      <c r="D1370" t="s">
        <v>59</v>
      </c>
      <c r="E1370">
        <v>4</v>
      </c>
      <c r="F1370" t="s">
        <v>242</v>
      </c>
      <c r="G1370" t="s">
        <v>1537</v>
      </c>
      <c r="H1370" t="s">
        <v>1538</v>
      </c>
      <c r="I1370" t="s">
        <v>212</v>
      </c>
      <c r="J1370" t="s">
        <v>213</v>
      </c>
      <c r="K1370" t="s">
        <v>149</v>
      </c>
      <c r="L1370" t="s">
        <v>214</v>
      </c>
      <c r="M1370" t="s">
        <v>2154</v>
      </c>
      <c r="N1370" t="s">
        <v>215</v>
      </c>
      <c r="O1370" s="57">
        <v>46267.613159722219</v>
      </c>
      <c r="P1370" s="57">
        <v>46270.491006944445</v>
      </c>
      <c r="Q1370">
        <v>69382428</v>
      </c>
      <c r="S1370">
        <v>141373127584</v>
      </c>
      <c r="T1370" t="s">
        <v>1539</v>
      </c>
      <c r="U1370" t="s">
        <v>1540</v>
      </c>
      <c r="V1370" t="s">
        <v>1541</v>
      </c>
      <c r="Z1370">
        <v>109.93605700000001</v>
      </c>
      <c r="AA1370">
        <v>-7.4980890000000002</v>
      </c>
      <c r="AB1370" t="s">
        <v>1542</v>
      </c>
      <c r="AC1370" t="s">
        <v>236</v>
      </c>
      <c r="AL1370" t="s">
        <v>217</v>
      </c>
      <c r="AM1370" t="s">
        <v>1543</v>
      </c>
      <c r="AN1370" t="s">
        <v>6</v>
      </c>
      <c r="AO1370" s="57">
        <v>46062.621527777781</v>
      </c>
      <c r="AP1370" s="57">
        <v>46268.541666666664</v>
      </c>
      <c r="AQ1370" t="s">
        <v>2172</v>
      </c>
      <c r="AR1370" t="s">
        <v>14</v>
      </c>
      <c r="AS1370" t="s">
        <v>219</v>
      </c>
      <c r="AT1370" t="s">
        <v>230</v>
      </c>
      <c r="AV1370" t="s">
        <v>5580</v>
      </c>
      <c r="AW1370" t="s">
        <v>881</v>
      </c>
      <c r="AX1370" t="s">
        <v>222</v>
      </c>
      <c r="BA1370" s="57">
        <v>46268.541666666664</v>
      </c>
      <c r="BB1370" t="s">
        <v>1543</v>
      </c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:61">
      <c r="A1371">
        <v>1370</v>
      </c>
      <c r="B1371">
        <v>1002577902</v>
      </c>
      <c r="C1371">
        <v>3</v>
      </c>
      <c r="D1371" t="s">
        <v>59</v>
      </c>
      <c r="E1371">
        <v>4</v>
      </c>
      <c r="F1371" t="s">
        <v>242</v>
      </c>
      <c r="G1371" t="s">
        <v>1537</v>
      </c>
      <c r="H1371" t="s">
        <v>1538</v>
      </c>
      <c r="I1371" t="s">
        <v>212</v>
      </c>
      <c r="J1371" t="s">
        <v>213</v>
      </c>
      <c r="K1371" t="s">
        <v>149</v>
      </c>
      <c r="L1371" t="s">
        <v>214</v>
      </c>
      <c r="M1371" t="s">
        <v>2162</v>
      </c>
      <c r="N1371" t="s">
        <v>215</v>
      </c>
      <c r="O1371" s="57">
        <v>46274.347870370373</v>
      </c>
      <c r="P1371" s="57">
        <v>46275.425625000003</v>
      </c>
      <c r="Q1371">
        <v>69386509</v>
      </c>
      <c r="S1371">
        <v>141373127232</v>
      </c>
      <c r="T1371" t="s">
        <v>6003</v>
      </c>
      <c r="U1371" t="s">
        <v>6004</v>
      </c>
      <c r="V1371" t="s">
        <v>6005</v>
      </c>
      <c r="Z1371">
        <v>109.9046536</v>
      </c>
      <c r="AA1371">
        <v>-7.3619779999999997</v>
      </c>
      <c r="AB1371" t="s">
        <v>6006</v>
      </c>
      <c r="AC1371" t="s">
        <v>236</v>
      </c>
      <c r="AL1371" t="s">
        <v>217</v>
      </c>
      <c r="AM1371" t="s">
        <v>6007</v>
      </c>
      <c r="AN1371" t="s">
        <v>6</v>
      </c>
      <c r="AO1371" s="57">
        <v>46274.350868055553</v>
      </c>
      <c r="AP1371" s="57">
        <v>46275.333333333336</v>
      </c>
      <c r="AQ1371" t="s">
        <v>2172</v>
      </c>
      <c r="AR1371" t="s">
        <v>2171</v>
      </c>
      <c r="AS1371" t="s">
        <v>219</v>
      </c>
      <c r="AT1371" t="s">
        <v>230</v>
      </c>
      <c r="AV1371" t="s">
        <v>6008</v>
      </c>
      <c r="AW1371" t="s">
        <v>885</v>
      </c>
      <c r="AX1371" t="s">
        <v>222</v>
      </c>
      <c r="BA1371" s="57">
        <v>46275.333333333336</v>
      </c>
      <c r="BB1371" t="s">
        <v>6007</v>
      </c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:61">
      <c r="A1372">
        <v>1371</v>
      </c>
      <c r="B1372">
        <v>1002567425</v>
      </c>
      <c r="C1372">
        <v>3</v>
      </c>
      <c r="D1372" t="s">
        <v>59</v>
      </c>
      <c r="E1372">
        <v>4</v>
      </c>
      <c r="F1372" t="s">
        <v>242</v>
      </c>
      <c r="G1372" t="s">
        <v>1537</v>
      </c>
      <c r="H1372" t="s">
        <v>1538</v>
      </c>
      <c r="I1372" t="s">
        <v>212</v>
      </c>
      <c r="J1372" t="s">
        <v>213</v>
      </c>
      <c r="K1372" t="s">
        <v>149</v>
      </c>
      <c r="L1372" t="s">
        <v>214</v>
      </c>
      <c r="M1372" t="s">
        <v>2186</v>
      </c>
      <c r="N1372" t="s">
        <v>215</v>
      </c>
      <c r="O1372" s="57">
        <v>46267.504143518519</v>
      </c>
      <c r="P1372" s="57">
        <v>46269.395324074074</v>
      </c>
      <c r="Q1372">
        <v>69382249</v>
      </c>
      <c r="S1372">
        <v>141373127581</v>
      </c>
      <c r="T1372" t="s">
        <v>1642</v>
      </c>
      <c r="U1372" t="s">
        <v>1643</v>
      </c>
      <c r="V1372" t="s">
        <v>1644</v>
      </c>
      <c r="Z1372">
        <v>109.999415</v>
      </c>
      <c r="AA1372">
        <v>-7.3580639999999997</v>
      </c>
      <c r="AB1372" t="s">
        <v>1645</v>
      </c>
      <c r="AC1372" t="s">
        <v>236</v>
      </c>
      <c r="AL1372" t="s">
        <v>217</v>
      </c>
      <c r="AM1372" t="s">
        <v>1646</v>
      </c>
      <c r="AN1372" t="s">
        <v>6</v>
      </c>
      <c r="AO1372" s="57">
        <v>46062.506898148145</v>
      </c>
      <c r="AP1372" s="57">
        <v>46268.541666666664</v>
      </c>
      <c r="AQ1372" t="s">
        <v>2172</v>
      </c>
      <c r="AR1372" t="s">
        <v>12</v>
      </c>
      <c r="AS1372" t="s">
        <v>219</v>
      </c>
      <c r="AT1372" t="s">
        <v>230</v>
      </c>
      <c r="AV1372" t="s">
        <v>2187</v>
      </c>
      <c r="AW1372" t="s">
        <v>886</v>
      </c>
      <c r="AX1372" t="s">
        <v>222</v>
      </c>
      <c r="BA1372" s="57">
        <v>46268.541666666664</v>
      </c>
      <c r="BB1372" t="s">
        <v>1646</v>
      </c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:61">
      <c r="A1373">
        <v>1372</v>
      </c>
      <c r="B1373">
        <v>1002571487</v>
      </c>
      <c r="C1373">
        <v>3</v>
      </c>
      <c r="D1373" t="s">
        <v>49</v>
      </c>
      <c r="E1373">
        <v>4</v>
      </c>
      <c r="F1373" t="s">
        <v>250</v>
      </c>
      <c r="G1373" t="s">
        <v>4067</v>
      </c>
      <c r="H1373" t="s">
        <v>4726</v>
      </c>
      <c r="I1373" t="s">
        <v>212</v>
      </c>
      <c r="J1373" t="s">
        <v>213</v>
      </c>
      <c r="K1373" t="s">
        <v>149</v>
      </c>
      <c r="M1373" t="s">
        <v>76</v>
      </c>
      <c r="N1373" t="s">
        <v>215</v>
      </c>
      <c r="O1373" s="57">
        <v>46269.529907407406</v>
      </c>
      <c r="P1373" s="57">
        <v>46269.640046296299</v>
      </c>
      <c r="Q1373">
        <v>69380357</v>
      </c>
      <c r="S1373">
        <v>142201104976</v>
      </c>
      <c r="T1373" t="s">
        <v>4727</v>
      </c>
      <c r="U1373" t="s">
        <v>4728</v>
      </c>
      <c r="V1373" t="s">
        <v>5139</v>
      </c>
      <c r="Z1373">
        <v>109.798244</v>
      </c>
      <c r="AA1373">
        <v>-7.030875</v>
      </c>
      <c r="AB1373" t="s">
        <v>5140</v>
      </c>
      <c r="AC1373" t="s">
        <v>284</v>
      </c>
      <c r="AL1373" t="s">
        <v>217</v>
      </c>
      <c r="AM1373" t="s">
        <v>5141</v>
      </c>
      <c r="AN1373" t="s">
        <v>6</v>
      </c>
      <c r="AO1373" s="57">
        <v>46121.538124999999</v>
      </c>
      <c r="AR1373" t="s">
        <v>218</v>
      </c>
      <c r="AS1373" t="s">
        <v>4074</v>
      </c>
      <c r="AT1373" t="s">
        <v>230</v>
      </c>
      <c r="AU1373">
        <v>20260904</v>
      </c>
      <c r="AV1373" t="s">
        <v>221</v>
      </c>
      <c r="AW1373" t="s">
        <v>578</v>
      </c>
      <c r="AX1373" t="s">
        <v>222</v>
      </c>
      <c r="BA1373" s="57">
        <v>46269.291666666664</v>
      </c>
      <c r="BB1373" t="s">
        <v>5141</v>
      </c>
      <c r="BC1373">
        <v>2026</v>
      </c>
      <c r="BD1373">
        <v>9</v>
      </c>
      <c r="BE1373">
        <v>4</v>
      </c>
      <c r="BF1373" s="6">
        <f t="shared" si="63"/>
        <v>46269</v>
      </c>
      <c r="BG1373">
        <f t="shared" si="64"/>
        <v>-0.29166666666424135</v>
      </c>
      <c r="BH1373" t="str">
        <f t="shared" si="65"/>
        <v>COMPLY</v>
      </c>
      <c r="BI1373" t="e">
        <f>VLOOKUP(H1373,Sheet2!$A$1:$B$270,2,FALSE)</f>
        <v>#N/A</v>
      </c>
    </row>
    <row r="1374" spans="1:61">
      <c r="A1374">
        <v>1373</v>
      </c>
      <c r="B1374">
        <v>1002571445</v>
      </c>
      <c r="C1374">
        <v>3</v>
      </c>
      <c r="D1374" t="s">
        <v>49</v>
      </c>
      <c r="E1374">
        <v>4</v>
      </c>
      <c r="F1374" t="s">
        <v>250</v>
      </c>
      <c r="G1374" t="s">
        <v>4067</v>
      </c>
      <c r="H1374" t="s">
        <v>4726</v>
      </c>
      <c r="I1374" t="s">
        <v>212</v>
      </c>
      <c r="J1374" t="s">
        <v>213</v>
      </c>
      <c r="K1374" t="s">
        <v>149</v>
      </c>
      <c r="M1374" t="s">
        <v>76</v>
      </c>
      <c r="N1374" t="s">
        <v>215</v>
      </c>
      <c r="O1374" s="57">
        <v>46269.504004629627</v>
      </c>
      <c r="P1374" s="57">
        <v>46269.640115740738</v>
      </c>
      <c r="Q1374">
        <v>69380834</v>
      </c>
      <c r="S1374">
        <v>142201104843</v>
      </c>
      <c r="T1374" t="s">
        <v>4727</v>
      </c>
      <c r="U1374" t="s">
        <v>4728</v>
      </c>
      <c r="V1374" t="s">
        <v>4729</v>
      </c>
      <c r="Z1374">
        <v>109.798226</v>
      </c>
      <c r="AA1374">
        <v>-7.0305530000000003</v>
      </c>
      <c r="AB1374" t="s">
        <v>4730</v>
      </c>
      <c r="AC1374" t="s">
        <v>225</v>
      </c>
      <c r="AL1374" t="s">
        <v>217</v>
      </c>
      <c r="AM1374" t="s">
        <v>4731</v>
      </c>
      <c r="AN1374" t="s">
        <v>6</v>
      </c>
      <c r="AO1374" s="57">
        <v>46121.506956018522</v>
      </c>
      <c r="AR1374" t="s">
        <v>218</v>
      </c>
      <c r="AS1374" t="s">
        <v>4074</v>
      </c>
      <c r="AT1374" t="s">
        <v>230</v>
      </c>
      <c r="AU1374">
        <v>20260904</v>
      </c>
      <c r="AV1374" t="s">
        <v>221</v>
      </c>
      <c r="AW1374" t="s">
        <v>545</v>
      </c>
      <c r="AX1374" t="s">
        <v>222</v>
      </c>
      <c r="BA1374" s="57">
        <v>46269.291666666664</v>
      </c>
      <c r="BB1374" t="s">
        <v>4731</v>
      </c>
      <c r="BC1374">
        <v>2026</v>
      </c>
      <c r="BD1374">
        <v>9</v>
      </c>
      <c r="BE1374">
        <v>4</v>
      </c>
      <c r="BF1374" s="6">
        <f t="shared" si="63"/>
        <v>46269</v>
      </c>
      <c r="BG1374">
        <f t="shared" si="64"/>
        <v>-0.29166666666424135</v>
      </c>
      <c r="BH1374" t="str">
        <f t="shared" si="65"/>
        <v>COMPLY</v>
      </c>
      <c r="BI1374" t="e">
        <f>VLOOKUP(H1374,Sheet2!$A$1:$B$270,2,FALSE)</f>
        <v>#N/A</v>
      </c>
    </row>
    <row r="1375" spans="1:61">
      <c r="A1375">
        <v>1374</v>
      </c>
      <c r="B1375">
        <v>1002587767</v>
      </c>
      <c r="C1375">
        <v>3</v>
      </c>
      <c r="D1375" t="s">
        <v>49</v>
      </c>
      <c r="E1375">
        <v>4</v>
      </c>
      <c r="F1375" t="s">
        <v>250</v>
      </c>
      <c r="G1375" t="s">
        <v>4067</v>
      </c>
      <c r="H1375" t="s">
        <v>4726</v>
      </c>
      <c r="I1375" t="s">
        <v>212</v>
      </c>
      <c r="J1375" t="s">
        <v>213</v>
      </c>
      <c r="K1375" t="s">
        <v>149</v>
      </c>
      <c r="L1375" t="s">
        <v>214</v>
      </c>
      <c r="M1375" t="s">
        <v>76</v>
      </c>
      <c r="N1375" t="s">
        <v>215</v>
      </c>
      <c r="O1375" s="57">
        <v>46280.310416666667</v>
      </c>
      <c r="P1375" s="57">
        <v>46280.636678240742</v>
      </c>
      <c r="Q1375">
        <v>69390251</v>
      </c>
      <c r="S1375">
        <v>142201106801</v>
      </c>
      <c r="T1375" t="s">
        <v>9100</v>
      </c>
      <c r="U1375" t="s">
        <v>9101</v>
      </c>
      <c r="V1375" t="s">
        <v>9102</v>
      </c>
      <c r="Z1375">
        <v>109.802549</v>
      </c>
      <c r="AA1375">
        <v>-7.0517010000000004</v>
      </c>
      <c r="AB1375" t="s">
        <v>9103</v>
      </c>
      <c r="AC1375" t="s">
        <v>236</v>
      </c>
      <c r="AL1375" t="s">
        <v>217</v>
      </c>
      <c r="AM1375" t="s">
        <v>9104</v>
      </c>
      <c r="AN1375" t="s">
        <v>6</v>
      </c>
      <c r="AO1375" t="s">
        <v>8780</v>
      </c>
      <c r="AP1375" s="57">
        <v>46281.333333333336</v>
      </c>
      <c r="AR1375" t="s">
        <v>218</v>
      </c>
      <c r="AS1375" t="s">
        <v>4074</v>
      </c>
      <c r="AT1375" t="s">
        <v>230</v>
      </c>
      <c r="AU1375">
        <v>20260915</v>
      </c>
      <c r="AV1375" t="s">
        <v>221</v>
      </c>
      <c r="AW1375" t="s">
        <v>7610</v>
      </c>
      <c r="AX1375" t="s">
        <v>222</v>
      </c>
      <c r="BA1375" s="57">
        <v>46281.333333333336</v>
      </c>
      <c r="BB1375" t="s">
        <v>9104</v>
      </c>
      <c r="BC1375">
        <v>2026</v>
      </c>
      <c r="BD1375">
        <v>9</v>
      </c>
      <c r="BE1375">
        <v>15</v>
      </c>
      <c r="BF1375" s="6">
        <f t="shared" si="63"/>
        <v>46280</v>
      </c>
      <c r="BG1375">
        <f t="shared" si="64"/>
        <v>-1.3333333333357587</v>
      </c>
      <c r="BH1375" t="str">
        <f t="shared" si="65"/>
        <v>COMPLY</v>
      </c>
      <c r="BI1375" t="e">
        <f>VLOOKUP(H1375,Sheet2!$A$1:$B$270,2,FALSE)</f>
        <v>#N/A</v>
      </c>
    </row>
    <row r="1376" spans="1:61">
      <c r="A1376">
        <v>1375</v>
      </c>
      <c r="B1376">
        <v>1002584283</v>
      </c>
      <c r="C1376">
        <v>3</v>
      </c>
      <c r="D1376" t="s">
        <v>49</v>
      </c>
      <c r="E1376">
        <v>4</v>
      </c>
      <c r="F1376" t="s">
        <v>250</v>
      </c>
      <c r="G1376" t="s">
        <v>4067</v>
      </c>
      <c r="H1376" t="s">
        <v>6083</v>
      </c>
      <c r="I1376" t="s">
        <v>212</v>
      </c>
      <c r="J1376" t="s">
        <v>213</v>
      </c>
      <c r="K1376" t="s">
        <v>149</v>
      </c>
      <c r="M1376" t="s">
        <v>76</v>
      </c>
      <c r="N1376" t="s">
        <v>215</v>
      </c>
      <c r="O1376" s="57">
        <v>46277.639652777776</v>
      </c>
      <c r="P1376" s="57">
        <v>46278.498495370368</v>
      </c>
      <c r="Q1376">
        <v>69386552</v>
      </c>
      <c r="S1376">
        <v>146279105803</v>
      </c>
      <c r="T1376" t="s">
        <v>6084</v>
      </c>
      <c r="U1376" t="s">
        <v>9105</v>
      </c>
      <c r="V1376" t="s">
        <v>9106</v>
      </c>
      <c r="Z1376">
        <v>109.72737708465399</v>
      </c>
      <c r="AA1376">
        <v>-6.9065598001828796</v>
      </c>
      <c r="AB1376" t="s">
        <v>6087</v>
      </c>
      <c r="AC1376" t="s">
        <v>216</v>
      </c>
      <c r="AL1376" t="s">
        <v>217</v>
      </c>
      <c r="AM1376" t="s">
        <v>9107</v>
      </c>
      <c r="AN1376" t="s">
        <v>6</v>
      </c>
      <c r="AO1376" s="57">
        <v>46365.642337962963</v>
      </c>
      <c r="AR1376" t="s">
        <v>218</v>
      </c>
      <c r="AS1376" t="s">
        <v>219</v>
      </c>
      <c r="AT1376" t="s">
        <v>230</v>
      </c>
      <c r="AU1376">
        <v>20260913</v>
      </c>
      <c r="AV1376" t="s">
        <v>221</v>
      </c>
      <c r="AW1376" t="s">
        <v>545</v>
      </c>
      <c r="AX1376" t="s">
        <v>222</v>
      </c>
      <c r="BA1376" s="57">
        <v>46277.291666666664</v>
      </c>
      <c r="BB1376" t="s">
        <v>9107</v>
      </c>
      <c r="BC1376">
        <v>2026</v>
      </c>
      <c r="BD1376">
        <v>9</v>
      </c>
      <c r="BE1376">
        <v>13</v>
      </c>
      <c r="BF1376" s="6">
        <f t="shared" si="63"/>
        <v>46278</v>
      </c>
      <c r="BG1376">
        <f t="shared" si="64"/>
        <v>0.70833333333575865</v>
      </c>
      <c r="BH1376" t="str">
        <f t="shared" si="65"/>
        <v>COMPLY</v>
      </c>
      <c r="BI1376" t="e">
        <f>VLOOKUP(H1376,Sheet2!$A$1:$B$270,2,FALSE)</f>
        <v>#N/A</v>
      </c>
    </row>
    <row r="1377" spans="1:61">
      <c r="A1377">
        <v>1376</v>
      </c>
      <c r="B1377">
        <v>1002578017</v>
      </c>
      <c r="C1377">
        <v>3</v>
      </c>
      <c r="D1377" t="s">
        <v>49</v>
      </c>
      <c r="E1377">
        <v>4</v>
      </c>
      <c r="F1377" t="s">
        <v>250</v>
      </c>
      <c r="G1377" t="s">
        <v>4067</v>
      </c>
      <c r="H1377" t="s">
        <v>6083</v>
      </c>
      <c r="I1377" t="s">
        <v>212</v>
      </c>
      <c r="J1377" t="s">
        <v>213</v>
      </c>
      <c r="K1377" t="s">
        <v>149</v>
      </c>
      <c r="L1377" t="s">
        <v>214</v>
      </c>
      <c r="M1377" t="s">
        <v>2154</v>
      </c>
      <c r="N1377" t="s">
        <v>215</v>
      </c>
      <c r="O1377" s="57">
        <v>46274.381215277775</v>
      </c>
      <c r="P1377" s="57">
        <v>46277.639652777776</v>
      </c>
      <c r="Q1377">
        <v>69386552</v>
      </c>
      <c r="S1377">
        <v>146279105769</v>
      </c>
      <c r="T1377" t="s">
        <v>6084</v>
      </c>
      <c r="U1377" t="s">
        <v>6085</v>
      </c>
      <c r="V1377" t="s">
        <v>6086</v>
      </c>
      <c r="Z1377">
        <v>109.7268608</v>
      </c>
      <c r="AA1377">
        <v>-6.9097002999999999</v>
      </c>
      <c r="AB1377" t="s">
        <v>6087</v>
      </c>
      <c r="AC1377" t="s">
        <v>236</v>
      </c>
      <c r="AL1377" t="s">
        <v>217</v>
      </c>
      <c r="AM1377" t="s">
        <v>5628</v>
      </c>
      <c r="AN1377" t="s">
        <v>6</v>
      </c>
      <c r="AO1377" s="57">
        <v>46274.382025462961</v>
      </c>
      <c r="AP1377" s="57">
        <v>46275.333333333336</v>
      </c>
      <c r="AQ1377" t="s">
        <v>2155</v>
      </c>
      <c r="AR1377" t="s">
        <v>14</v>
      </c>
      <c r="AS1377" t="s">
        <v>219</v>
      </c>
      <c r="AT1377" t="s">
        <v>230</v>
      </c>
      <c r="AV1377" t="s">
        <v>9108</v>
      </c>
      <c r="AW1377" t="s">
        <v>885</v>
      </c>
      <c r="AX1377" t="s">
        <v>222</v>
      </c>
      <c r="BA1377" s="57">
        <v>46275.333333333336</v>
      </c>
      <c r="BB1377" t="s">
        <v>5628</v>
      </c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:61">
      <c r="A1378">
        <v>1377</v>
      </c>
      <c r="B1378">
        <v>1002574012</v>
      </c>
      <c r="C1378">
        <v>3</v>
      </c>
      <c r="D1378" t="s">
        <v>49</v>
      </c>
      <c r="E1378">
        <v>4</v>
      </c>
      <c r="F1378" t="s">
        <v>250</v>
      </c>
      <c r="G1378" t="s">
        <v>4067</v>
      </c>
      <c r="H1378" t="s">
        <v>4068</v>
      </c>
      <c r="I1378" t="s">
        <v>212</v>
      </c>
      <c r="J1378" t="s">
        <v>213</v>
      </c>
      <c r="K1378" t="s">
        <v>149</v>
      </c>
      <c r="L1378" t="s">
        <v>214</v>
      </c>
      <c r="M1378" t="s">
        <v>76</v>
      </c>
      <c r="N1378" t="s">
        <v>215</v>
      </c>
      <c r="O1378" s="57">
        <v>46272.389548611114</v>
      </c>
      <c r="P1378" s="57">
        <v>46273.741446759261</v>
      </c>
      <c r="Q1378">
        <v>69384996</v>
      </c>
      <c r="S1378">
        <v>142200200975</v>
      </c>
      <c r="T1378" t="s">
        <v>4069</v>
      </c>
      <c r="U1378" t="s">
        <v>4070</v>
      </c>
      <c r="V1378" t="s">
        <v>4071</v>
      </c>
      <c r="Z1378">
        <v>109.9023114</v>
      </c>
      <c r="AA1378">
        <v>-6.9768762000000004</v>
      </c>
      <c r="AB1378" t="s">
        <v>4072</v>
      </c>
      <c r="AC1378" t="s">
        <v>236</v>
      </c>
      <c r="AL1378" t="s">
        <v>217</v>
      </c>
      <c r="AM1378" t="s">
        <v>4073</v>
      </c>
      <c r="AN1378" t="s">
        <v>6</v>
      </c>
      <c r="AO1378" s="57">
        <v>46212.392395833333</v>
      </c>
      <c r="AP1378" s="57">
        <v>46273.333333333336</v>
      </c>
      <c r="AR1378" t="s">
        <v>218</v>
      </c>
      <c r="AS1378" t="s">
        <v>4074</v>
      </c>
      <c r="AT1378" t="s">
        <v>230</v>
      </c>
      <c r="AU1378">
        <v>20260908</v>
      </c>
      <c r="AV1378" t="s">
        <v>221</v>
      </c>
      <c r="AW1378" t="s">
        <v>887</v>
      </c>
      <c r="AX1378" t="s">
        <v>222</v>
      </c>
      <c r="BA1378" s="57">
        <v>46273.333333333336</v>
      </c>
      <c r="BB1378" t="s">
        <v>4073</v>
      </c>
      <c r="BC1378">
        <v>2026</v>
      </c>
      <c r="BD1378">
        <v>9</v>
      </c>
      <c r="BE1378">
        <v>8</v>
      </c>
      <c r="BF1378" s="6">
        <f t="shared" si="63"/>
        <v>46273</v>
      </c>
      <c r="BG1378">
        <f t="shared" si="64"/>
        <v>-0.33333333333575865</v>
      </c>
      <c r="BH1378" t="str">
        <f t="shared" si="65"/>
        <v>COMPLY</v>
      </c>
      <c r="BI1378" t="e">
        <f>VLOOKUP(H1378,Sheet2!$A$1:$B$270,2,FALSE)</f>
        <v>#N/A</v>
      </c>
    </row>
    <row r="1379" spans="1:61">
      <c r="A1379">
        <v>1378</v>
      </c>
      <c r="B1379">
        <v>1002580337</v>
      </c>
      <c r="C1379">
        <v>3</v>
      </c>
      <c r="D1379" t="s">
        <v>49</v>
      </c>
      <c r="E1379">
        <v>4</v>
      </c>
      <c r="F1379" t="s">
        <v>250</v>
      </c>
      <c r="G1379" t="s">
        <v>4067</v>
      </c>
      <c r="H1379" t="s">
        <v>4068</v>
      </c>
      <c r="I1379" t="s">
        <v>212</v>
      </c>
      <c r="J1379" t="s">
        <v>213</v>
      </c>
      <c r="K1379" t="s">
        <v>149</v>
      </c>
      <c r="L1379" t="s">
        <v>214</v>
      </c>
      <c r="M1379" t="s">
        <v>76</v>
      </c>
      <c r="N1379" t="s">
        <v>215</v>
      </c>
      <c r="O1379" s="57">
        <v>46275.460381944446</v>
      </c>
      <c r="P1379" s="57">
        <v>46276.769293981481</v>
      </c>
      <c r="Q1379">
        <v>69387496</v>
      </c>
      <c r="S1379">
        <v>142200200992</v>
      </c>
      <c r="T1379" t="s">
        <v>6863</v>
      </c>
      <c r="U1379" t="s">
        <v>6864</v>
      </c>
      <c r="V1379" t="s">
        <v>6865</v>
      </c>
      <c r="Z1379">
        <v>109.888590997194</v>
      </c>
      <c r="AA1379">
        <v>-6.9761486119119098</v>
      </c>
      <c r="AB1379" t="s">
        <v>6866</v>
      </c>
      <c r="AC1379" t="s">
        <v>236</v>
      </c>
      <c r="AL1379" t="s">
        <v>217</v>
      </c>
      <c r="AM1379" t="s">
        <v>6787</v>
      </c>
      <c r="AN1379" t="s">
        <v>6</v>
      </c>
      <c r="AO1379" s="57">
        <v>46304.465520833335</v>
      </c>
      <c r="AP1379" s="57">
        <v>46276.333333333336</v>
      </c>
      <c r="AR1379" t="s">
        <v>218</v>
      </c>
      <c r="AS1379" t="s">
        <v>4074</v>
      </c>
      <c r="AT1379" t="s">
        <v>230</v>
      </c>
      <c r="AU1379">
        <v>20260911</v>
      </c>
      <c r="AV1379" t="s">
        <v>221</v>
      </c>
      <c r="AW1379" t="s">
        <v>881</v>
      </c>
      <c r="AX1379" t="s">
        <v>222</v>
      </c>
      <c r="BA1379" s="57">
        <v>46276.333333333336</v>
      </c>
      <c r="BB1379" t="s">
        <v>6787</v>
      </c>
      <c r="BC1379">
        <v>2026</v>
      </c>
      <c r="BD1379">
        <v>9</v>
      </c>
      <c r="BE1379">
        <v>11</v>
      </c>
      <c r="BF1379" s="6">
        <f t="shared" si="63"/>
        <v>46276</v>
      </c>
      <c r="BG1379">
        <f t="shared" si="64"/>
        <v>-0.33333333333575865</v>
      </c>
      <c r="BH1379" t="str">
        <f t="shared" si="65"/>
        <v>COMPLY</v>
      </c>
      <c r="BI1379" t="e">
        <f>VLOOKUP(H1379,Sheet2!$A$1:$B$270,2,FALSE)</f>
        <v>#N/A</v>
      </c>
    </row>
    <row r="1380" spans="1:61">
      <c r="A1380">
        <v>1379</v>
      </c>
      <c r="B1380">
        <v>1002572008</v>
      </c>
      <c r="C1380">
        <v>3</v>
      </c>
      <c r="D1380" t="s">
        <v>49</v>
      </c>
      <c r="E1380">
        <v>4</v>
      </c>
      <c r="F1380" t="s">
        <v>250</v>
      </c>
      <c r="G1380" t="s">
        <v>250</v>
      </c>
      <c r="H1380" t="s">
        <v>2102</v>
      </c>
      <c r="I1380" t="s">
        <v>212</v>
      </c>
      <c r="J1380" t="s">
        <v>213</v>
      </c>
      <c r="K1380" t="s">
        <v>149</v>
      </c>
      <c r="L1380" t="s">
        <v>214</v>
      </c>
      <c r="M1380" t="s">
        <v>76</v>
      </c>
      <c r="N1380" t="s">
        <v>215</v>
      </c>
      <c r="O1380" s="57">
        <v>46269.620798611111</v>
      </c>
      <c r="P1380" s="57">
        <v>46270.47383101852</v>
      </c>
      <c r="Q1380">
        <v>69384011</v>
      </c>
      <c r="S1380">
        <v>142202154930</v>
      </c>
      <c r="T1380" t="s">
        <v>4808</v>
      </c>
      <c r="U1380" t="s">
        <v>4809</v>
      </c>
      <c r="V1380" t="s">
        <v>4810</v>
      </c>
      <c r="Z1380">
        <v>109.663709</v>
      </c>
      <c r="AA1380">
        <v>-6.90482</v>
      </c>
      <c r="AB1380" t="s">
        <v>4811</v>
      </c>
      <c r="AC1380" t="s">
        <v>236</v>
      </c>
      <c r="AL1380" t="s">
        <v>217</v>
      </c>
      <c r="AM1380" t="s">
        <v>4812</v>
      </c>
      <c r="AN1380" t="s">
        <v>6</v>
      </c>
      <c r="AO1380" s="57">
        <v>46121.621574074074</v>
      </c>
      <c r="AP1380" s="57">
        <v>46270.541666666664</v>
      </c>
      <c r="AR1380" t="s">
        <v>218</v>
      </c>
      <c r="AS1380" t="s">
        <v>219</v>
      </c>
      <c r="AT1380" t="s">
        <v>230</v>
      </c>
      <c r="AU1380">
        <v>20260905</v>
      </c>
      <c r="AV1380" t="s">
        <v>221</v>
      </c>
      <c r="AW1380" t="s">
        <v>537</v>
      </c>
      <c r="AX1380" t="s">
        <v>222</v>
      </c>
      <c r="BA1380" s="57">
        <v>46270.541666666664</v>
      </c>
      <c r="BB1380" t="s">
        <v>4812</v>
      </c>
      <c r="BC1380">
        <v>2026</v>
      </c>
      <c r="BD1380">
        <v>9</v>
      </c>
      <c r="BE1380">
        <v>5</v>
      </c>
      <c r="BF1380" s="6">
        <f t="shared" si="63"/>
        <v>46270</v>
      </c>
      <c r="BG1380">
        <f t="shared" si="64"/>
        <v>-0.54166666666424135</v>
      </c>
      <c r="BH1380" t="str">
        <f t="shared" si="65"/>
        <v>COMPLY</v>
      </c>
      <c r="BI1380" t="e">
        <f>VLOOKUP(H1380,Sheet2!$A$1:$B$270,2,FALSE)</f>
        <v>#N/A</v>
      </c>
    </row>
    <row r="1381" spans="1:61">
      <c r="A1381">
        <v>1380</v>
      </c>
      <c r="B1381">
        <v>1002573990</v>
      </c>
      <c r="C1381">
        <v>3</v>
      </c>
      <c r="D1381" t="s">
        <v>49</v>
      </c>
      <c r="E1381">
        <v>4</v>
      </c>
      <c r="F1381" t="s">
        <v>250</v>
      </c>
      <c r="G1381" t="s">
        <v>250</v>
      </c>
      <c r="H1381" t="s">
        <v>2102</v>
      </c>
      <c r="I1381" t="s">
        <v>212</v>
      </c>
      <c r="J1381" t="s">
        <v>213</v>
      </c>
      <c r="K1381" t="s">
        <v>149</v>
      </c>
      <c r="L1381" t="s">
        <v>214</v>
      </c>
      <c r="M1381" t="s">
        <v>76</v>
      </c>
      <c r="N1381" t="s">
        <v>215</v>
      </c>
      <c r="O1381" s="57">
        <v>46272.385370370372</v>
      </c>
      <c r="P1381" s="57">
        <v>46274.507951388892</v>
      </c>
      <c r="Q1381">
        <v>69384993</v>
      </c>
      <c r="S1381">
        <v>142202154717</v>
      </c>
      <c r="T1381" t="s">
        <v>5353</v>
      </c>
      <c r="U1381" t="s">
        <v>5354</v>
      </c>
      <c r="V1381" t="s">
        <v>5355</v>
      </c>
      <c r="Z1381">
        <v>109.63324799999999</v>
      </c>
      <c r="AA1381">
        <v>-6.9066253999999896</v>
      </c>
      <c r="AB1381" t="s">
        <v>5356</v>
      </c>
      <c r="AC1381" t="s">
        <v>236</v>
      </c>
      <c r="AL1381" t="s">
        <v>217</v>
      </c>
      <c r="AM1381" t="s">
        <v>5357</v>
      </c>
      <c r="AN1381" t="s">
        <v>6</v>
      </c>
      <c r="AO1381" s="57">
        <v>46212.392395833333</v>
      </c>
      <c r="AP1381" s="57">
        <v>46274.333333333336</v>
      </c>
      <c r="AR1381" t="s">
        <v>218</v>
      </c>
      <c r="AS1381" t="s">
        <v>219</v>
      </c>
      <c r="AT1381" t="s">
        <v>230</v>
      </c>
      <c r="AU1381">
        <v>20260909</v>
      </c>
      <c r="AV1381" t="s">
        <v>221</v>
      </c>
      <c r="AW1381" t="s">
        <v>881</v>
      </c>
      <c r="AX1381" t="s">
        <v>222</v>
      </c>
      <c r="BA1381" s="57">
        <v>46274.333333333336</v>
      </c>
      <c r="BB1381" t="s">
        <v>5357</v>
      </c>
      <c r="BC1381">
        <v>2026</v>
      </c>
      <c r="BD1381">
        <v>9</v>
      </c>
      <c r="BE1381">
        <v>9</v>
      </c>
      <c r="BF1381" s="6">
        <f t="shared" si="63"/>
        <v>46274</v>
      </c>
      <c r="BG1381">
        <f t="shared" si="64"/>
        <v>-0.33333333333575865</v>
      </c>
      <c r="BH1381" t="str">
        <f t="shared" si="65"/>
        <v>COMPLY</v>
      </c>
      <c r="BI1381" t="e">
        <f>VLOOKUP(H1381,Sheet2!$A$1:$B$270,2,FALSE)</f>
        <v>#N/A</v>
      </c>
    </row>
    <row r="1382" spans="1:61">
      <c r="A1382">
        <v>1381</v>
      </c>
      <c r="B1382">
        <v>1002579845</v>
      </c>
      <c r="C1382">
        <v>3</v>
      </c>
      <c r="D1382" t="s">
        <v>49</v>
      </c>
      <c r="E1382">
        <v>4</v>
      </c>
      <c r="F1382" t="s">
        <v>250</v>
      </c>
      <c r="G1382" t="s">
        <v>250</v>
      </c>
      <c r="H1382" t="s">
        <v>2102</v>
      </c>
      <c r="I1382" t="s">
        <v>212</v>
      </c>
      <c r="J1382" t="s">
        <v>213</v>
      </c>
      <c r="K1382" t="s">
        <v>149</v>
      </c>
      <c r="M1382" t="s">
        <v>76</v>
      </c>
      <c r="N1382" t="s">
        <v>215</v>
      </c>
      <c r="O1382" s="57">
        <v>46275.369074074071</v>
      </c>
      <c r="P1382" s="57">
        <v>46275.598275462966</v>
      </c>
      <c r="Q1382">
        <v>69382000</v>
      </c>
      <c r="S1382">
        <v>142202154459</v>
      </c>
      <c r="T1382" t="s">
        <v>2103</v>
      </c>
      <c r="U1382" t="s">
        <v>6934</v>
      </c>
      <c r="V1382" t="s">
        <v>6935</v>
      </c>
      <c r="Z1382">
        <v>109.68466100000001</v>
      </c>
      <c r="AA1382">
        <v>-6.944712</v>
      </c>
      <c r="AB1382" t="s">
        <v>2106</v>
      </c>
      <c r="AC1382" t="s">
        <v>225</v>
      </c>
      <c r="AL1382" t="s">
        <v>217</v>
      </c>
      <c r="AM1382" t="s">
        <v>6936</v>
      </c>
      <c r="AN1382" t="s">
        <v>6</v>
      </c>
      <c r="AO1382" s="57">
        <v>46304.37195601852</v>
      </c>
      <c r="AR1382" t="s">
        <v>218</v>
      </c>
      <c r="AS1382" t="s">
        <v>219</v>
      </c>
      <c r="AT1382" t="s">
        <v>230</v>
      </c>
      <c r="AU1382">
        <v>20260910</v>
      </c>
      <c r="AV1382" t="s">
        <v>221</v>
      </c>
      <c r="AW1382" t="s">
        <v>546</v>
      </c>
      <c r="AX1382" t="s">
        <v>222</v>
      </c>
      <c r="BA1382" s="57">
        <v>46275.291666666664</v>
      </c>
      <c r="BB1382" t="s">
        <v>6936</v>
      </c>
      <c r="BC1382">
        <v>2026</v>
      </c>
      <c r="BD1382">
        <v>9</v>
      </c>
      <c r="BE1382">
        <v>10</v>
      </c>
      <c r="BF1382" s="6">
        <f t="shared" si="63"/>
        <v>46275</v>
      </c>
      <c r="BG1382">
        <f t="shared" si="64"/>
        <v>-0.29166666666424135</v>
      </c>
      <c r="BH1382" t="str">
        <f t="shared" si="65"/>
        <v>COMPLY</v>
      </c>
      <c r="BI1382" t="e">
        <f>VLOOKUP(H1382,Sheet2!$A$1:$B$270,2,FALSE)</f>
        <v>#N/A</v>
      </c>
    </row>
    <row r="1383" spans="1:61">
      <c r="A1383">
        <v>1382</v>
      </c>
      <c r="B1383">
        <v>1002584621</v>
      </c>
      <c r="C1383">
        <v>3</v>
      </c>
      <c r="D1383" t="s">
        <v>49</v>
      </c>
      <c r="E1383">
        <v>4</v>
      </c>
      <c r="F1383" t="s">
        <v>250</v>
      </c>
      <c r="G1383" t="s">
        <v>250</v>
      </c>
      <c r="H1383" t="s">
        <v>2102</v>
      </c>
      <c r="I1383" t="s">
        <v>212</v>
      </c>
      <c r="J1383" t="s">
        <v>213</v>
      </c>
      <c r="K1383" t="s">
        <v>149</v>
      </c>
      <c r="L1383" t="s">
        <v>214</v>
      </c>
      <c r="M1383" t="s">
        <v>76</v>
      </c>
      <c r="N1383" t="s">
        <v>215</v>
      </c>
      <c r="O1383" s="57">
        <v>46278.356249999997</v>
      </c>
      <c r="P1383" s="57">
        <v>46279.647835648146</v>
      </c>
      <c r="Q1383">
        <v>69389219</v>
      </c>
      <c r="S1383">
        <v>142202154988</v>
      </c>
      <c r="T1383" t="s">
        <v>9109</v>
      </c>
      <c r="U1383" t="s">
        <v>9110</v>
      </c>
      <c r="V1383" t="s">
        <v>9111</v>
      </c>
      <c r="Z1383">
        <v>109.69957595295401</v>
      </c>
      <c r="AA1383">
        <v>-6.9052234375117401</v>
      </c>
      <c r="AB1383" t="s">
        <v>9112</v>
      </c>
      <c r="AC1383" t="s">
        <v>236</v>
      </c>
      <c r="AL1383" t="s">
        <v>217</v>
      </c>
      <c r="AM1383" t="s">
        <v>9113</v>
      </c>
      <c r="AN1383" t="s">
        <v>6</v>
      </c>
      <c r="AO1383" t="s">
        <v>9114</v>
      </c>
      <c r="AP1383" s="57">
        <v>46279.625</v>
      </c>
      <c r="AR1383" t="s">
        <v>218</v>
      </c>
      <c r="AS1383" t="s">
        <v>219</v>
      </c>
      <c r="AT1383" t="s">
        <v>230</v>
      </c>
      <c r="AU1383">
        <v>20260914</v>
      </c>
      <c r="AV1383" t="s">
        <v>221</v>
      </c>
      <c r="AW1383" t="s">
        <v>7044</v>
      </c>
      <c r="AX1383" t="s">
        <v>222</v>
      </c>
      <c r="BA1383" s="57">
        <v>46279.625</v>
      </c>
      <c r="BB1383" t="s">
        <v>9113</v>
      </c>
      <c r="BC1383">
        <v>2026</v>
      </c>
      <c r="BD1383">
        <v>9</v>
      </c>
      <c r="BE1383">
        <v>14</v>
      </c>
      <c r="BF1383" s="6">
        <f t="shared" si="63"/>
        <v>46279</v>
      </c>
      <c r="BG1383">
        <f t="shared" si="64"/>
        <v>-0.625</v>
      </c>
      <c r="BH1383" t="str">
        <f t="shared" si="65"/>
        <v>COMPLY</v>
      </c>
      <c r="BI1383" t="e">
        <f>VLOOKUP(H1383,Sheet2!$A$1:$B$270,2,FALSE)</f>
        <v>#N/A</v>
      </c>
    </row>
    <row r="1384" spans="1:61">
      <c r="A1384">
        <v>1383</v>
      </c>
      <c r="B1384">
        <v>1002584624</v>
      </c>
      <c r="C1384">
        <v>3</v>
      </c>
      <c r="D1384" t="s">
        <v>49</v>
      </c>
      <c r="E1384">
        <v>4</v>
      </c>
      <c r="F1384" t="s">
        <v>250</v>
      </c>
      <c r="G1384" t="s">
        <v>250</v>
      </c>
      <c r="H1384" t="s">
        <v>2102</v>
      </c>
      <c r="I1384" t="s">
        <v>212</v>
      </c>
      <c r="J1384" t="s">
        <v>213</v>
      </c>
      <c r="K1384" t="s">
        <v>149</v>
      </c>
      <c r="L1384" t="s">
        <v>214</v>
      </c>
      <c r="M1384" t="s">
        <v>76</v>
      </c>
      <c r="N1384" t="s">
        <v>215</v>
      </c>
      <c r="O1384" s="57">
        <v>46278.35833333333</v>
      </c>
      <c r="P1384" s="57">
        <v>46279.63349537037</v>
      </c>
      <c r="Q1384">
        <v>69389201</v>
      </c>
      <c r="S1384">
        <v>142202154987</v>
      </c>
      <c r="T1384" t="s">
        <v>9115</v>
      </c>
      <c r="U1384" t="s">
        <v>9110</v>
      </c>
      <c r="V1384" t="s">
        <v>9116</v>
      </c>
      <c r="Z1384">
        <v>109.69954364393701</v>
      </c>
      <c r="AA1384">
        <v>-6.9052754245817303</v>
      </c>
      <c r="AB1384" t="s">
        <v>9117</v>
      </c>
      <c r="AC1384" t="s">
        <v>236</v>
      </c>
      <c r="AL1384" t="s">
        <v>217</v>
      </c>
      <c r="AM1384" t="s">
        <v>9113</v>
      </c>
      <c r="AN1384" t="s">
        <v>6</v>
      </c>
      <c r="AO1384" t="s">
        <v>9114</v>
      </c>
      <c r="AP1384" s="57">
        <v>46279.625</v>
      </c>
      <c r="AR1384" t="s">
        <v>218</v>
      </c>
      <c r="AS1384" t="s">
        <v>219</v>
      </c>
      <c r="AT1384" t="s">
        <v>230</v>
      </c>
      <c r="AU1384">
        <v>20260914</v>
      </c>
      <c r="AV1384" t="s">
        <v>221</v>
      </c>
      <c r="AW1384" t="s">
        <v>7044</v>
      </c>
      <c r="AX1384" t="s">
        <v>222</v>
      </c>
      <c r="BA1384" s="57">
        <v>46279.625</v>
      </c>
      <c r="BB1384" t="s">
        <v>9113</v>
      </c>
      <c r="BC1384">
        <v>2026</v>
      </c>
      <c r="BD1384">
        <v>9</v>
      </c>
      <c r="BE1384">
        <v>14</v>
      </c>
      <c r="BF1384" s="6">
        <f t="shared" si="63"/>
        <v>46279</v>
      </c>
      <c r="BG1384">
        <f t="shared" si="64"/>
        <v>-0.625</v>
      </c>
      <c r="BH1384" t="str">
        <f t="shared" si="65"/>
        <v>COMPLY</v>
      </c>
      <c r="BI1384" t="e">
        <f>VLOOKUP(H1384,Sheet2!$A$1:$B$270,2,FALSE)</f>
        <v>#N/A</v>
      </c>
    </row>
    <row r="1385" spans="1:61">
      <c r="A1385">
        <v>1384</v>
      </c>
      <c r="B1385">
        <v>1002585368</v>
      </c>
      <c r="C1385">
        <v>3</v>
      </c>
      <c r="D1385" t="s">
        <v>49</v>
      </c>
      <c r="E1385">
        <v>4</v>
      </c>
      <c r="F1385" t="s">
        <v>250</v>
      </c>
      <c r="G1385" t="s">
        <v>250</v>
      </c>
      <c r="H1385" t="s">
        <v>2102</v>
      </c>
      <c r="I1385" t="s">
        <v>212</v>
      </c>
      <c r="J1385" t="s">
        <v>213</v>
      </c>
      <c r="K1385" t="s">
        <v>149</v>
      </c>
      <c r="M1385" t="s">
        <v>76</v>
      </c>
      <c r="N1385" t="s">
        <v>215</v>
      </c>
      <c r="O1385" s="57">
        <v>46279.376736111109</v>
      </c>
      <c r="P1385" s="57">
        <v>46279.520671296297</v>
      </c>
      <c r="Q1385">
        <v>69388180</v>
      </c>
      <c r="S1385">
        <v>142202154983</v>
      </c>
      <c r="T1385" t="s">
        <v>9118</v>
      </c>
      <c r="U1385" t="s">
        <v>9119</v>
      </c>
      <c r="V1385" t="s">
        <v>9120</v>
      </c>
      <c r="Z1385">
        <v>109.67171399999999</v>
      </c>
      <c r="AA1385">
        <v>-6.9196850000000003</v>
      </c>
      <c r="AB1385" t="s">
        <v>9121</v>
      </c>
      <c r="AC1385" t="s">
        <v>4576</v>
      </c>
      <c r="AL1385" t="s">
        <v>217</v>
      </c>
      <c r="AM1385" t="s">
        <v>9122</v>
      </c>
      <c r="AN1385" t="s">
        <v>6</v>
      </c>
      <c r="AO1385" t="s">
        <v>7500</v>
      </c>
      <c r="AR1385" t="s">
        <v>218</v>
      </c>
      <c r="AS1385" t="s">
        <v>219</v>
      </c>
      <c r="AT1385" t="s">
        <v>230</v>
      </c>
      <c r="AU1385">
        <v>20260914</v>
      </c>
      <c r="AV1385" t="s">
        <v>221</v>
      </c>
      <c r="AW1385" t="s">
        <v>545</v>
      </c>
      <c r="AX1385" t="s">
        <v>222</v>
      </c>
      <c r="BA1385" s="57">
        <v>46279.291666666664</v>
      </c>
      <c r="BB1385" t="s">
        <v>9122</v>
      </c>
      <c r="BC1385">
        <v>2026</v>
      </c>
      <c r="BD1385">
        <v>9</v>
      </c>
      <c r="BE1385">
        <v>14</v>
      </c>
      <c r="BF1385" s="6">
        <f t="shared" si="63"/>
        <v>46279</v>
      </c>
      <c r="BG1385">
        <f t="shared" si="64"/>
        <v>-0.29166666666424135</v>
      </c>
      <c r="BH1385" t="str">
        <f t="shared" si="65"/>
        <v>COMPLY</v>
      </c>
      <c r="BI1385" t="e">
        <f>VLOOKUP(H1385,Sheet2!$A$1:$B$270,2,FALSE)</f>
        <v>#N/A</v>
      </c>
    </row>
    <row r="1386" spans="1:61">
      <c r="A1386">
        <v>1385</v>
      </c>
      <c r="B1386">
        <v>1002566793</v>
      </c>
      <c r="C1386">
        <v>3</v>
      </c>
      <c r="D1386" t="s">
        <v>49</v>
      </c>
      <c r="E1386">
        <v>4</v>
      </c>
      <c r="F1386" t="s">
        <v>250</v>
      </c>
      <c r="G1386" t="s">
        <v>250</v>
      </c>
      <c r="H1386" t="s">
        <v>2102</v>
      </c>
      <c r="I1386" t="s">
        <v>212</v>
      </c>
      <c r="J1386" t="s">
        <v>213</v>
      </c>
      <c r="K1386" t="s">
        <v>149</v>
      </c>
      <c r="L1386" t="s">
        <v>214</v>
      </c>
      <c r="M1386" t="s">
        <v>2154</v>
      </c>
      <c r="N1386" t="s">
        <v>215</v>
      </c>
      <c r="O1386" s="57">
        <v>46267.386076388888</v>
      </c>
      <c r="P1386" s="57">
        <v>46275.369016203702</v>
      </c>
      <c r="Q1386">
        <v>69382000</v>
      </c>
      <c r="S1386">
        <v>142202154665</v>
      </c>
      <c r="T1386" t="s">
        <v>2103</v>
      </c>
      <c r="U1386" t="s">
        <v>2104</v>
      </c>
      <c r="V1386" t="s">
        <v>2105</v>
      </c>
      <c r="Z1386">
        <v>109.683713</v>
      </c>
      <c r="AA1386">
        <v>-6.9448752999999996</v>
      </c>
      <c r="AB1386" t="s">
        <v>2106</v>
      </c>
      <c r="AC1386" t="s">
        <v>236</v>
      </c>
      <c r="AL1386" t="s">
        <v>217</v>
      </c>
      <c r="AM1386" t="s">
        <v>1911</v>
      </c>
      <c r="AN1386" t="s">
        <v>6</v>
      </c>
      <c r="AO1386" s="57">
        <v>46062.402870370373</v>
      </c>
      <c r="AP1386" s="57">
        <v>46268.333333333336</v>
      </c>
      <c r="AQ1386" t="s">
        <v>2155</v>
      </c>
      <c r="AR1386" t="s">
        <v>14</v>
      </c>
      <c r="AS1386" t="s">
        <v>219</v>
      </c>
      <c r="AT1386" t="s">
        <v>230</v>
      </c>
      <c r="AV1386" t="s">
        <v>6182</v>
      </c>
      <c r="AW1386" t="s">
        <v>885</v>
      </c>
      <c r="AX1386" t="s">
        <v>222</v>
      </c>
      <c r="BA1386" s="57">
        <v>46268.333333333336</v>
      </c>
      <c r="BB1386" t="s">
        <v>1911</v>
      </c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:61">
      <c r="A1387">
        <v>1386</v>
      </c>
      <c r="B1387">
        <v>1002582125</v>
      </c>
      <c r="C1387">
        <v>3</v>
      </c>
      <c r="D1387" t="s">
        <v>49</v>
      </c>
      <c r="E1387">
        <v>4</v>
      </c>
      <c r="F1387" t="s">
        <v>250</v>
      </c>
      <c r="G1387" t="s">
        <v>250</v>
      </c>
      <c r="H1387" t="s">
        <v>2102</v>
      </c>
      <c r="I1387" t="s">
        <v>212</v>
      </c>
      <c r="J1387" t="s">
        <v>213</v>
      </c>
      <c r="K1387" t="s">
        <v>149</v>
      </c>
      <c r="L1387" t="s">
        <v>214</v>
      </c>
      <c r="M1387" t="s">
        <v>2154</v>
      </c>
      <c r="N1387" t="s">
        <v>215</v>
      </c>
      <c r="O1387" s="57">
        <v>46276.424976851849</v>
      </c>
      <c r="P1387" s="57">
        <v>46279.376712962963</v>
      </c>
      <c r="Q1387">
        <v>69388180</v>
      </c>
      <c r="S1387">
        <v>142202154955</v>
      </c>
      <c r="T1387" t="s">
        <v>9118</v>
      </c>
      <c r="U1387" t="s">
        <v>9123</v>
      </c>
      <c r="V1387" t="s">
        <v>9124</v>
      </c>
      <c r="Z1387">
        <v>109.672599780551</v>
      </c>
      <c r="AA1387">
        <v>-6.9217709859373997</v>
      </c>
      <c r="AB1387" t="s">
        <v>9121</v>
      </c>
      <c r="AC1387" t="s">
        <v>236</v>
      </c>
      <c r="AL1387" t="s">
        <v>217</v>
      </c>
      <c r="AM1387" t="s">
        <v>3887</v>
      </c>
      <c r="AN1387" t="s">
        <v>6</v>
      </c>
      <c r="AO1387" s="57">
        <v>46335.434618055559</v>
      </c>
      <c r="AP1387" s="57">
        <v>46277.333333333336</v>
      </c>
      <c r="AQ1387" t="s">
        <v>2152</v>
      </c>
      <c r="AR1387" t="s">
        <v>14</v>
      </c>
      <c r="AS1387" t="s">
        <v>219</v>
      </c>
      <c r="AT1387" t="s">
        <v>230</v>
      </c>
      <c r="AV1387" t="s">
        <v>9125</v>
      </c>
      <c r="AW1387" t="s">
        <v>885</v>
      </c>
      <c r="AX1387" t="s">
        <v>222</v>
      </c>
      <c r="BA1387" s="57">
        <v>46277.333333333336</v>
      </c>
      <c r="BB1387" t="s">
        <v>3887</v>
      </c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:61">
      <c r="A1388">
        <v>1387</v>
      </c>
      <c r="B1388">
        <v>1002588822</v>
      </c>
      <c r="C1388">
        <v>3</v>
      </c>
      <c r="D1388" t="s">
        <v>49</v>
      </c>
      <c r="E1388">
        <v>4</v>
      </c>
      <c r="F1388" t="s">
        <v>250</v>
      </c>
      <c r="G1388" t="s">
        <v>250</v>
      </c>
      <c r="H1388" t="s">
        <v>2102</v>
      </c>
      <c r="I1388" t="s">
        <v>212</v>
      </c>
      <c r="J1388" t="s">
        <v>213</v>
      </c>
      <c r="K1388" t="s">
        <v>149</v>
      </c>
      <c r="L1388" t="s">
        <v>1748</v>
      </c>
      <c r="M1388" t="s">
        <v>2162</v>
      </c>
      <c r="N1388" t="s">
        <v>215</v>
      </c>
      <c r="O1388" s="57">
        <v>46280.524930555555</v>
      </c>
      <c r="P1388" s="57">
        <v>46281.503807870373</v>
      </c>
      <c r="Q1388">
        <v>69390674</v>
      </c>
      <c r="R1388">
        <v>2858359800</v>
      </c>
      <c r="S1388">
        <v>142202155000</v>
      </c>
      <c r="T1388" t="s">
        <v>9126</v>
      </c>
      <c r="U1388" t="s">
        <v>9127</v>
      </c>
      <c r="V1388" t="s">
        <v>9128</v>
      </c>
      <c r="Z1388">
        <v>109.663034</v>
      </c>
      <c r="AA1388">
        <v>-6.906466</v>
      </c>
      <c r="AB1388" t="s">
        <v>9129</v>
      </c>
      <c r="AC1388" t="s">
        <v>236</v>
      </c>
      <c r="AL1388" t="s">
        <v>217</v>
      </c>
      <c r="AM1388" t="s">
        <v>9130</v>
      </c>
      <c r="AN1388" t="s">
        <v>6</v>
      </c>
      <c r="AO1388" t="s">
        <v>7516</v>
      </c>
      <c r="AP1388" s="57">
        <v>46281.458333333336</v>
      </c>
      <c r="AQ1388" t="s">
        <v>2155</v>
      </c>
      <c r="AR1388" t="s">
        <v>2171</v>
      </c>
      <c r="AS1388" t="s">
        <v>219</v>
      </c>
      <c r="AT1388" t="s">
        <v>230</v>
      </c>
      <c r="AV1388" t="s">
        <v>9131</v>
      </c>
      <c r="AW1388" t="s">
        <v>3384</v>
      </c>
      <c r="AX1388" t="s">
        <v>222</v>
      </c>
      <c r="BA1388" s="57">
        <v>46281.458333333336</v>
      </c>
      <c r="BB1388" t="s">
        <v>9130</v>
      </c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:61">
      <c r="A1389">
        <v>1388</v>
      </c>
      <c r="B1389">
        <v>1002578921</v>
      </c>
      <c r="C1389">
        <v>3</v>
      </c>
      <c r="D1389" t="s">
        <v>49</v>
      </c>
      <c r="E1389">
        <v>4</v>
      </c>
      <c r="F1389" t="s">
        <v>250</v>
      </c>
      <c r="G1389" t="s">
        <v>250</v>
      </c>
      <c r="H1389" t="s">
        <v>854</v>
      </c>
      <c r="I1389" t="s">
        <v>212</v>
      </c>
      <c r="J1389" t="s">
        <v>213</v>
      </c>
      <c r="K1389" t="s">
        <v>149</v>
      </c>
      <c r="M1389" t="s">
        <v>76</v>
      </c>
      <c r="N1389" t="s">
        <v>215</v>
      </c>
      <c r="O1389" s="57">
        <v>46274.591932870368</v>
      </c>
      <c r="P1389" s="57">
        <v>46274.765868055554</v>
      </c>
      <c r="Q1389">
        <v>69383960</v>
      </c>
      <c r="S1389">
        <v>146219104144</v>
      </c>
      <c r="T1389" t="s">
        <v>5409</v>
      </c>
      <c r="U1389" t="s">
        <v>6187</v>
      </c>
      <c r="V1389" t="s">
        <v>6277</v>
      </c>
      <c r="Z1389">
        <v>109.61906500000001</v>
      </c>
      <c r="AA1389">
        <v>-7.0315180000000002</v>
      </c>
      <c r="AB1389" t="s">
        <v>5412</v>
      </c>
      <c r="AC1389" t="s">
        <v>225</v>
      </c>
      <c r="AL1389" t="s">
        <v>217</v>
      </c>
      <c r="AM1389" t="s">
        <v>6189</v>
      </c>
      <c r="AN1389" t="s">
        <v>6</v>
      </c>
      <c r="AO1389" s="57">
        <v>46274.610983796294</v>
      </c>
      <c r="AR1389" t="s">
        <v>218</v>
      </c>
      <c r="AS1389" t="s">
        <v>897</v>
      </c>
      <c r="AT1389" t="s">
        <v>230</v>
      </c>
      <c r="AU1389">
        <v>20260909</v>
      </c>
      <c r="AV1389" t="s">
        <v>221</v>
      </c>
      <c r="AW1389" t="s">
        <v>544</v>
      </c>
      <c r="AX1389" t="s">
        <v>222</v>
      </c>
      <c r="BA1389" s="57">
        <v>46274.291666666664</v>
      </c>
      <c r="BB1389" t="s">
        <v>6189</v>
      </c>
      <c r="BC1389">
        <v>2026</v>
      </c>
      <c r="BD1389">
        <v>9</v>
      </c>
      <c r="BE1389">
        <v>9</v>
      </c>
      <c r="BF1389" s="6">
        <f t="shared" si="63"/>
        <v>46274</v>
      </c>
      <c r="BG1389">
        <f t="shared" si="64"/>
        <v>-0.29166666666424135</v>
      </c>
      <c r="BH1389" t="str">
        <f t="shared" si="65"/>
        <v>COMPLY</v>
      </c>
      <c r="BI1389" t="e">
        <f>VLOOKUP(H1389,Sheet2!$A$1:$B$270,2,FALSE)</f>
        <v>#N/A</v>
      </c>
    </row>
    <row r="1390" spans="1:61">
      <c r="A1390">
        <v>1389</v>
      </c>
      <c r="B1390">
        <v>1002578900</v>
      </c>
      <c r="C1390">
        <v>3</v>
      </c>
      <c r="D1390" t="s">
        <v>49</v>
      </c>
      <c r="E1390">
        <v>4</v>
      </c>
      <c r="F1390" t="s">
        <v>250</v>
      </c>
      <c r="G1390" t="s">
        <v>250</v>
      </c>
      <c r="H1390" t="s">
        <v>854</v>
      </c>
      <c r="I1390" t="s">
        <v>212</v>
      </c>
      <c r="J1390" t="s">
        <v>213</v>
      </c>
      <c r="K1390" t="s">
        <v>149</v>
      </c>
      <c r="M1390" t="s">
        <v>76</v>
      </c>
      <c r="N1390" t="s">
        <v>215</v>
      </c>
      <c r="O1390" s="57">
        <v>46274.588009259256</v>
      </c>
      <c r="P1390" s="57">
        <v>46274.653495370374</v>
      </c>
      <c r="Q1390">
        <v>69383923</v>
      </c>
      <c r="S1390">
        <v>146219104143</v>
      </c>
      <c r="T1390" t="s">
        <v>5409</v>
      </c>
      <c r="U1390" t="s">
        <v>6187</v>
      </c>
      <c r="V1390" t="s">
        <v>6188</v>
      </c>
      <c r="Z1390">
        <v>109.61906500000001</v>
      </c>
      <c r="AA1390">
        <v>-7.0315180000000002</v>
      </c>
      <c r="AB1390" t="s">
        <v>5412</v>
      </c>
      <c r="AC1390" t="s">
        <v>225</v>
      </c>
      <c r="AL1390" t="s">
        <v>217</v>
      </c>
      <c r="AM1390" t="s">
        <v>6189</v>
      </c>
      <c r="AN1390" t="s">
        <v>6</v>
      </c>
      <c r="AO1390" s="57">
        <v>46274.590694444443</v>
      </c>
      <c r="AR1390" t="s">
        <v>218</v>
      </c>
      <c r="AS1390" t="s">
        <v>897</v>
      </c>
      <c r="AT1390" t="s">
        <v>230</v>
      </c>
      <c r="AU1390">
        <v>20260909</v>
      </c>
      <c r="AV1390" t="s">
        <v>221</v>
      </c>
      <c r="AW1390" t="s">
        <v>599</v>
      </c>
      <c r="AX1390" t="s">
        <v>222</v>
      </c>
      <c r="BA1390" s="57">
        <v>46274.291666666664</v>
      </c>
      <c r="BB1390" t="s">
        <v>6189</v>
      </c>
      <c r="BC1390">
        <v>2026</v>
      </c>
      <c r="BD1390">
        <v>9</v>
      </c>
      <c r="BE1390">
        <v>9</v>
      </c>
      <c r="BF1390" s="6">
        <f t="shared" si="63"/>
        <v>46274</v>
      </c>
      <c r="BG1390">
        <f t="shared" si="64"/>
        <v>-0.29166666666424135</v>
      </c>
      <c r="BH1390" t="str">
        <f t="shared" si="65"/>
        <v>COMPLY</v>
      </c>
      <c r="BI1390" t="e">
        <f>VLOOKUP(H1390,Sheet2!$A$1:$B$270,2,FALSE)</f>
        <v>#N/A</v>
      </c>
    </row>
    <row r="1391" spans="1:61">
      <c r="A1391">
        <v>1390</v>
      </c>
      <c r="B1391">
        <v>1002571816</v>
      </c>
      <c r="C1391">
        <v>3</v>
      </c>
      <c r="D1391" t="s">
        <v>49</v>
      </c>
      <c r="E1391">
        <v>4</v>
      </c>
      <c r="F1391" t="s">
        <v>250</v>
      </c>
      <c r="G1391" t="s">
        <v>250</v>
      </c>
      <c r="H1391" t="s">
        <v>854</v>
      </c>
      <c r="I1391" t="s">
        <v>212</v>
      </c>
      <c r="J1391" t="s">
        <v>213</v>
      </c>
      <c r="K1391" t="s">
        <v>149</v>
      </c>
      <c r="M1391" t="s">
        <v>2154</v>
      </c>
      <c r="N1391" t="s">
        <v>215</v>
      </c>
      <c r="O1391" s="57">
        <v>46269.595960648148</v>
      </c>
      <c r="P1391" s="57">
        <v>46274.588009259256</v>
      </c>
      <c r="Q1391">
        <v>69383923</v>
      </c>
      <c r="S1391">
        <v>146219104077</v>
      </c>
      <c r="T1391" t="s">
        <v>5409</v>
      </c>
      <c r="U1391" t="s">
        <v>5410</v>
      </c>
      <c r="V1391" t="s">
        <v>5414</v>
      </c>
      <c r="Z1391">
        <v>109.607962691707</v>
      </c>
      <c r="AA1391">
        <v>-7.0326201063123497</v>
      </c>
      <c r="AB1391" t="s">
        <v>5412</v>
      </c>
      <c r="AC1391" t="s">
        <v>225</v>
      </c>
      <c r="AL1391" t="s">
        <v>217</v>
      </c>
      <c r="AM1391" t="s">
        <v>5413</v>
      </c>
      <c r="AN1391" t="s">
        <v>6</v>
      </c>
      <c r="AO1391" s="57">
        <v>46121.600740740738</v>
      </c>
      <c r="AP1391" s="57">
        <v>46274.333333333336</v>
      </c>
      <c r="AQ1391" t="s">
        <v>2155</v>
      </c>
      <c r="AR1391" t="s">
        <v>14</v>
      </c>
      <c r="AS1391" t="s">
        <v>897</v>
      </c>
      <c r="AT1391" t="s">
        <v>230</v>
      </c>
      <c r="AV1391" t="s">
        <v>6176</v>
      </c>
      <c r="AW1391" t="s">
        <v>546</v>
      </c>
      <c r="AX1391" t="s">
        <v>222</v>
      </c>
      <c r="BA1391" s="57">
        <v>46274.333333333336</v>
      </c>
      <c r="BB1391" t="s">
        <v>5413</v>
      </c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:61">
      <c r="A1392">
        <v>1391</v>
      </c>
      <c r="B1392">
        <v>1002571893</v>
      </c>
      <c r="C1392">
        <v>3</v>
      </c>
      <c r="D1392" t="s">
        <v>49</v>
      </c>
      <c r="E1392">
        <v>4</v>
      </c>
      <c r="F1392" t="s">
        <v>250</v>
      </c>
      <c r="G1392" t="s">
        <v>250</v>
      </c>
      <c r="H1392" t="s">
        <v>854</v>
      </c>
      <c r="I1392" t="s">
        <v>212</v>
      </c>
      <c r="J1392" t="s">
        <v>213</v>
      </c>
      <c r="K1392" t="s">
        <v>149</v>
      </c>
      <c r="M1392" t="s">
        <v>2154</v>
      </c>
      <c r="N1392" t="s">
        <v>215</v>
      </c>
      <c r="O1392" s="57">
        <v>46269.605775462966</v>
      </c>
      <c r="P1392" s="57">
        <v>46274.591921296298</v>
      </c>
      <c r="Q1392">
        <v>69383960</v>
      </c>
      <c r="S1392">
        <v>146219104126</v>
      </c>
      <c r="T1392" t="s">
        <v>5409</v>
      </c>
      <c r="U1392" t="s">
        <v>5410</v>
      </c>
      <c r="V1392" t="s">
        <v>5411</v>
      </c>
      <c r="Z1392">
        <v>109.607955632917</v>
      </c>
      <c r="AA1392">
        <v>-7.0326087492789702</v>
      </c>
      <c r="AB1392" t="s">
        <v>5412</v>
      </c>
      <c r="AC1392" t="s">
        <v>225</v>
      </c>
      <c r="AL1392" t="s">
        <v>217</v>
      </c>
      <c r="AM1392" t="s">
        <v>5413</v>
      </c>
      <c r="AN1392" t="s">
        <v>6</v>
      </c>
      <c r="AO1392" s="57">
        <v>46121.611157407409</v>
      </c>
      <c r="AP1392" s="57">
        <v>46274.333333333336</v>
      </c>
      <c r="AQ1392" t="s">
        <v>2155</v>
      </c>
      <c r="AR1392" t="s">
        <v>14</v>
      </c>
      <c r="AS1392" t="s">
        <v>897</v>
      </c>
      <c r="AT1392" t="s">
        <v>230</v>
      </c>
      <c r="AV1392" t="s">
        <v>6174</v>
      </c>
      <c r="AW1392" t="s">
        <v>545</v>
      </c>
      <c r="AX1392" t="s">
        <v>222</v>
      </c>
      <c r="BA1392" s="57">
        <v>46274.333333333336</v>
      </c>
      <c r="BB1392" t="s">
        <v>5413</v>
      </c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:61">
      <c r="A1393">
        <v>1392</v>
      </c>
      <c r="B1393">
        <v>1002564244</v>
      </c>
      <c r="C1393">
        <v>3</v>
      </c>
      <c r="D1393" t="s">
        <v>49</v>
      </c>
      <c r="E1393">
        <v>4</v>
      </c>
      <c r="F1393" t="s">
        <v>250</v>
      </c>
      <c r="G1393" t="s">
        <v>250</v>
      </c>
      <c r="H1393" t="s">
        <v>854</v>
      </c>
      <c r="I1393" t="s">
        <v>212</v>
      </c>
      <c r="J1393" t="s">
        <v>213</v>
      </c>
      <c r="K1393" t="s">
        <v>149</v>
      </c>
      <c r="L1393" t="s">
        <v>214</v>
      </c>
      <c r="M1393" t="s">
        <v>235</v>
      </c>
      <c r="N1393" t="s">
        <v>215</v>
      </c>
      <c r="O1393" s="57">
        <v>46266.376064814816</v>
      </c>
      <c r="P1393" s="57">
        <v>46266.622476851851</v>
      </c>
      <c r="Q1393">
        <v>69377558</v>
      </c>
      <c r="T1393" t="s">
        <v>963</v>
      </c>
      <c r="V1393" t="s">
        <v>964</v>
      </c>
      <c r="Z1393">
        <v>109.52406000000001</v>
      </c>
      <c r="AA1393">
        <v>-7.0198</v>
      </c>
      <c r="AB1393" t="s">
        <v>965</v>
      </c>
      <c r="AC1393" t="s">
        <v>236</v>
      </c>
      <c r="AL1393" t="s">
        <v>217</v>
      </c>
      <c r="AM1393" t="s">
        <v>966</v>
      </c>
      <c r="AN1393" t="s">
        <v>6</v>
      </c>
      <c r="AO1393" s="57">
        <v>46031.382175925923</v>
      </c>
      <c r="AP1393" s="57">
        <v>46262</v>
      </c>
      <c r="AR1393" t="s">
        <v>306</v>
      </c>
      <c r="AS1393" t="s">
        <v>897</v>
      </c>
      <c r="AT1393" t="s">
        <v>230</v>
      </c>
      <c r="AV1393" t="s">
        <v>1037</v>
      </c>
      <c r="AW1393" t="s">
        <v>885</v>
      </c>
      <c r="AX1393" t="s">
        <v>222</v>
      </c>
      <c r="AZ1393" t="s">
        <v>1037</v>
      </c>
      <c r="BA1393" s="57">
        <v>46262.333333333336</v>
      </c>
      <c r="BB1393" t="s">
        <v>966</v>
      </c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:61">
      <c r="A1394">
        <v>1393</v>
      </c>
      <c r="B1394">
        <v>1002565542</v>
      </c>
      <c r="C1394">
        <v>3</v>
      </c>
      <c r="D1394" t="s">
        <v>49</v>
      </c>
      <c r="E1394">
        <v>4</v>
      </c>
      <c r="F1394" t="s">
        <v>250</v>
      </c>
      <c r="G1394" t="s">
        <v>250</v>
      </c>
      <c r="H1394" t="s">
        <v>611</v>
      </c>
      <c r="I1394" t="s">
        <v>212</v>
      </c>
      <c r="J1394" t="s">
        <v>213</v>
      </c>
      <c r="K1394" t="s">
        <v>149</v>
      </c>
      <c r="M1394" t="s">
        <v>76</v>
      </c>
      <c r="N1394" t="s">
        <v>215</v>
      </c>
      <c r="O1394" s="57">
        <v>46266.584953703707</v>
      </c>
      <c r="P1394" s="57">
        <v>46266.643101851849</v>
      </c>
      <c r="Q1394">
        <v>69380877</v>
      </c>
      <c r="S1394">
        <v>146285103907</v>
      </c>
      <c r="T1394" t="s">
        <v>1023</v>
      </c>
      <c r="U1394" t="s">
        <v>1477</v>
      </c>
      <c r="V1394" t="s">
        <v>1484</v>
      </c>
      <c r="Z1394">
        <v>109.63218000000001</v>
      </c>
      <c r="AA1394">
        <v>-6.9770830000000004</v>
      </c>
      <c r="AB1394" t="s">
        <v>1024</v>
      </c>
      <c r="AC1394" t="s">
        <v>284</v>
      </c>
      <c r="AL1394" t="s">
        <v>217</v>
      </c>
      <c r="AM1394" t="s">
        <v>1485</v>
      </c>
      <c r="AN1394" t="s">
        <v>6</v>
      </c>
      <c r="AO1394" s="57">
        <v>46031.590208333335</v>
      </c>
      <c r="AR1394" t="s">
        <v>218</v>
      </c>
      <c r="AS1394" t="s">
        <v>897</v>
      </c>
      <c r="AT1394" t="s">
        <v>230</v>
      </c>
      <c r="AU1394">
        <v>20260901</v>
      </c>
      <c r="AV1394" t="s">
        <v>221</v>
      </c>
      <c r="AW1394" t="s">
        <v>545</v>
      </c>
      <c r="AX1394" t="s">
        <v>222</v>
      </c>
      <c r="BA1394" s="57">
        <v>46266.291666666664</v>
      </c>
      <c r="BB1394" t="s">
        <v>1485</v>
      </c>
      <c r="BC1394">
        <v>2026</v>
      </c>
      <c r="BD1394">
        <v>9</v>
      </c>
      <c r="BE1394">
        <v>1</v>
      </c>
      <c r="BF1394" s="6">
        <f t="shared" si="63"/>
        <v>46266</v>
      </c>
      <c r="BG1394">
        <f t="shared" si="64"/>
        <v>-0.29166666666424135</v>
      </c>
      <c r="BH1394" t="str">
        <f t="shared" si="65"/>
        <v>COMPLY</v>
      </c>
      <c r="BI1394" t="e">
        <f>VLOOKUP(H1394,Sheet2!$A$1:$B$270,2,FALSE)</f>
        <v>#N/A</v>
      </c>
    </row>
    <row r="1395" spans="1:61">
      <c r="A1395">
        <v>1394</v>
      </c>
      <c r="B1395">
        <v>1002565519</v>
      </c>
      <c r="C1395">
        <v>3</v>
      </c>
      <c r="D1395" t="s">
        <v>49</v>
      </c>
      <c r="E1395">
        <v>4</v>
      </c>
      <c r="F1395" t="s">
        <v>250</v>
      </c>
      <c r="G1395" t="s">
        <v>250</v>
      </c>
      <c r="H1395" t="s">
        <v>611</v>
      </c>
      <c r="I1395" t="s">
        <v>212</v>
      </c>
      <c r="J1395" t="s">
        <v>213</v>
      </c>
      <c r="K1395" t="s">
        <v>149</v>
      </c>
      <c r="M1395" t="s">
        <v>76</v>
      </c>
      <c r="N1395" t="s">
        <v>215</v>
      </c>
      <c r="O1395" s="57">
        <v>46266.581041666665</v>
      </c>
      <c r="P1395" s="57">
        <v>46266.632071759261</v>
      </c>
      <c r="Q1395">
        <v>69380776</v>
      </c>
      <c r="S1395">
        <v>146285103905</v>
      </c>
      <c r="T1395" t="s">
        <v>1029</v>
      </c>
      <c r="U1395" t="s">
        <v>1477</v>
      </c>
      <c r="V1395" t="s">
        <v>1478</v>
      </c>
      <c r="Z1395">
        <v>109.63218000000001</v>
      </c>
      <c r="AA1395">
        <v>-6.9770830000000004</v>
      </c>
      <c r="AB1395" t="s">
        <v>1030</v>
      </c>
      <c r="AC1395" t="s">
        <v>284</v>
      </c>
      <c r="AL1395" t="s">
        <v>217</v>
      </c>
      <c r="AM1395" t="s">
        <v>1479</v>
      </c>
      <c r="AN1395" t="s">
        <v>6</v>
      </c>
      <c r="AO1395" s="57">
        <v>46031.590208333335</v>
      </c>
      <c r="AR1395" t="s">
        <v>218</v>
      </c>
      <c r="AS1395" t="s">
        <v>897</v>
      </c>
      <c r="AT1395" t="s">
        <v>230</v>
      </c>
      <c r="AU1395">
        <v>20260901</v>
      </c>
      <c r="AV1395" t="s">
        <v>221</v>
      </c>
      <c r="AW1395" t="s">
        <v>545</v>
      </c>
      <c r="AX1395" t="s">
        <v>222</v>
      </c>
      <c r="BA1395" s="57">
        <v>46266.291666666664</v>
      </c>
      <c r="BB1395" t="s">
        <v>1479</v>
      </c>
      <c r="BC1395">
        <v>2026</v>
      </c>
      <c r="BD1395">
        <v>9</v>
      </c>
      <c r="BE1395">
        <v>1</v>
      </c>
      <c r="BF1395" s="6">
        <f t="shared" si="63"/>
        <v>46266</v>
      </c>
      <c r="BG1395">
        <f t="shared" si="64"/>
        <v>-0.29166666666424135</v>
      </c>
      <c r="BH1395" t="str">
        <f t="shared" si="65"/>
        <v>COMPLY</v>
      </c>
      <c r="BI1395" t="e">
        <f>VLOOKUP(H1395,Sheet2!$A$1:$B$270,2,FALSE)</f>
        <v>#N/A</v>
      </c>
    </row>
    <row r="1396" spans="1:61">
      <c r="A1396">
        <v>1395</v>
      </c>
      <c r="B1396">
        <v>1002567799</v>
      </c>
      <c r="C1396">
        <v>3</v>
      </c>
      <c r="D1396" t="s">
        <v>49</v>
      </c>
      <c r="E1396">
        <v>4</v>
      </c>
      <c r="F1396" t="s">
        <v>250</v>
      </c>
      <c r="G1396" t="s">
        <v>250</v>
      </c>
      <c r="H1396" t="s">
        <v>611</v>
      </c>
      <c r="I1396" t="s">
        <v>212</v>
      </c>
      <c r="J1396" t="s">
        <v>213</v>
      </c>
      <c r="K1396" t="s">
        <v>149</v>
      </c>
      <c r="M1396" t="s">
        <v>76</v>
      </c>
      <c r="N1396" t="s">
        <v>215</v>
      </c>
      <c r="O1396" s="57">
        <v>46267.592835648145</v>
      </c>
      <c r="P1396" s="57">
        <v>46267.628206018519</v>
      </c>
      <c r="Q1396">
        <v>69380809</v>
      </c>
      <c r="S1396">
        <v>146285103915</v>
      </c>
      <c r="T1396" t="s">
        <v>1899</v>
      </c>
      <c r="U1396" t="s">
        <v>1477</v>
      </c>
      <c r="V1396" t="s">
        <v>1900</v>
      </c>
      <c r="Z1396">
        <v>109.63218000000001</v>
      </c>
      <c r="AA1396">
        <v>-6.9770830000000004</v>
      </c>
      <c r="AB1396" t="s">
        <v>1901</v>
      </c>
      <c r="AC1396" t="s">
        <v>284</v>
      </c>
      <c r="AL1396" t="s">
        <v>217</v>
      </c>
      <c r="AM1396" t="s">
        <v>1902</v>
      </c>
      <c r="AN1396" t="s">
        <v>6</v>
      </c>
      <c r="AO1396" s="57">
        <v>46062.600717592592</v>
      </c>
      <c r="AR1396" t="s">
        <v>218</v>
      </c>
      <c r="AS1396" t="s">
        <v>897</v>
      </c>
      <c r="AT1396" t="s">
        <v>230</v>
      </c>
      <c r="AU1396">
        <v>20260902</v>
      </c>
      <c r="AV1396" t="s">
        <v>221</v>
      </c>
      <c r="AW1396" t="s">
        <v>545</v>
      </c>
      <c r="AX1396" t="s">
        <v>222</v>
      </c>
      <c r="BA1396" s="57">
        <v>46267.291666666664</v>
      </c>
      <c r="BB1396" t="s">
        <v>1902</v>
      </c>
      <c r="BC1396">
        <v>2026</v>
      </c>
      <c r="BD1396">
        <v>9</v>
      </c>
      <c r="BE1396">
        <v>2</v>
      </c>
      <c r="BF1396" s="6">
        <f t="shared" si="63"/>
        <v>46267</v>
      </c>
      <c r="BG1396">
        <f t="shared" si="64"/>
        <v>-0.29166666666424135</v>
      </c>
      <c r="BH1396" t="str">
        <f t="shared" si="65"/>
        <v>COMPLY</v>
      </c>
      <c r="BI1396" t="e">
        <f>VLOOKUP(H1396,Sheet2!$A$1:$B$270,2,FALSE)</f>
        <v>#N/A</v>
      </c>
    </row>
    <row r="1397" spans="1:61">
      <c r="A1397">
        <v>1396</v>
      </c>
      <c r="B1397">
        <v>1002574177</v>
      </c>
      <c r="C1397">
        <v>3</v>
      </c>
      <c r="D1397" t="s">
        <v>49</v>
      </c>
      <c r="E1397">
        <v>4</v>
      </c>
      <c r="F1397" t="s">
        <v>250</v>
      </c>
      <c r="G1397" t="s">
        <v>250</v>
      </c>
      <c r="H1397" t="s">
        <v>611</v>
      </c>
      <c r="I1397" t="s">
        <v>212</v>
      </c>
      <c r="J1397" t="s">
        <v>213</v>
      </c>
      <c r="K1397" t="s">
        <v>149</v>
      </c>
      <c r="L1397" t="s">
        <v>214</v>
      </c>
      <c r="M1397" t="s">
        <v>76</v>
      </c>
      <c r="N1397" t="s">
        <v>215</v>
      </c>
      <c r="O1397" s="57">
        <v>46272.416620370372</v>
      </c>
      <c r="P1397" s="57">
        <v>46273.786261574074</v>
      </c>
      <c r="Q1397">
        <v>69385035</v>
      </c>
      <c r="S1397">
        <v>146285103937</v>
      </c>
      <c r="T1397" t="s">
        <v>4247</v>
      </c>
      <c r="U1397" t="s">
        <v>4248</v>
      </c>
      <c r="V1397" t="s">
        <v>4249</v>
      </c>
      <c r="Z1397">
        <v>109.651899765751</v>
      </c>
      <c r="AA1397">
        <v>-6.96652054734618</v>
      </c>
      <c r="AB1397" t="s">
        <v>4250</v>
      </c>
      <c r="AC1397" t="s">
        <v>236</v>
      </c>
      <c r="AL1397" t="s">
        <v>217</v>
      </c>
      <c r="AM1397" t="s">
        <v>4251</v>
      </c>
      <c r="AN1397" t="s">
        <v>6</v>
      </c>
      <c r="AO1397" s="57">
        <v>46212.424027777779</v>
      </c>
      <c r="AP1397" s="57">
        <v>46273.333333333336</v>
      </c>
      <c r="AR1397" t="s">
        <v>218</v>
      </c>
      <c r="AS1397" t="s">
        <v>897</v>
      </c>
      <c r="AT1397" t="s">
        <v>230</v>
      </c>
      <c r="AU1397">
        <v>20260908</v>
      </c>
      <c r="AV1397" t="s">
        <v>221</v>
      </c>
      <c r="AW1397" t="s">
        <v>887</v>
      </c>
      <c r="AX1397" t="s">
        <v>222</v>
      </c>
      <c r="BA1397" s="57">
        <v>46273.333333333336</v>
      </c>
      <c r="BB1397" t="s">
        <v>4251</v>
      </c>
      <c r="BC1397">
        <v>2026</v>
      </c>
      <c r="BD1397">
        <v>9</v>
      </c>
      <c r="BE1397">
        <v>8</v>
      </c>
      <c r="BF1397" s="6">
        <f t="shared" si="63"/>
        <v>46273</v>
      </c>
      <c r="BG1397">
        <f t="shared" si="64"/>
        <v>-0.33333333333575865</v>
      </c>
      <c r="BH1397" t="str">
        <f t="shared" si="65"/>
        <v>COMPLY</v>
      </c>
      <c r="BI1397" t="e">
        <f>VLOOKUP(H1397,Sheet2!$A$1:$B$270,2,FALSE)</f>
        <v>#N/A</v>
      </c>
    </row>
    <row r="1398" spans="1:61">
      <c r="A1398">
        <v>1397</v>
      </c>
      <c r="B1398">
        <v>1002576789</v>
      </c>
      <c r="C1398">
        <v>3</v>
      </c>
      <c r="D1398" t="s">
        <v>49</v>
      </c>
      <c r="E1398">
        <v>4</v>
      </c>
      <c r="F1398" t="s">
        <v>250</v>
      </c>
      <c r="G1398" t="s">
        <v>250</v>
      </c>
      <c r="H1398" t="s">
        <v>611</v>
      </c>
      <c r="I1398" t="s">
        <v>212</v>
      </c>
      <c r="J1398" t="s">
        <v>213</v>
      </c>
      <c r="K1398" t="s">
        <v>149</v>
      </c>
      <c r="L1398" t="s">
        <v>214</v>
      </c>
      <c r="M1398" t="s">
        <v>76</v>
      </c>
      <c r="N1398" t="s">
        <v>215</v>
      </c>
      <c r="O1398" s="57">
        <v>46273.499965277777</v>
      </c>
      <c r="P1398" s="57">
        <v>46274.637939814813</v>
      </c>
      <c r="Q1398">
        <v>69386007</v>
      </c>
      <c r="S1398">
        <v>146285103946</v>
      </c>
      <c r="T1398" t="s">
        <v>5319</v>
      </c>
      <c r="U1398" t="s">
        <v>5320</v>
      </c>
      <c r="V1398" t="s">
        <v>5321</v>
      </c>
      <c r="Z1398">
        <v>109.651756605003</v>
      </c>
      <c r="AA1398">
        <v>-6.9673434475462903</v>
      </c>
      <c r="AB1398" t="s">
        <v>5322</v>
      </c>
      <c r="AC1398" t="s">
        <v>236</v>
      </c>
      <c r="AL1398" t="s">
        <v>217</v>
      </c>
      <c r="AM1398" t="s">
        <v>5323</v>
      </c>
      <c r="AN1398" t="s">
        <v>6</v>
      </c>
      <c r="AO1398" s="57">
        <v>46243.506851851853</v>
      </c>
      <c r="AP1398" s="57">
        <v>46274.333333333336</v>
      </c>
      <c r="AR1398" t="s">
        <v>218</v>
      </c>
      <c r="AS1398" t="s">
        <v>897</v>
      </c>
      <c r="AT1398" t="s">
        <v>230</v>
      </c>
      <c r="AU1398">
        <v>20260909</v>
      </c>
      <c r="AV1398" t="s">
        <v>221</v>
      </c>
      <c r="AW1398" t="s">
        <v>885</v>
      </c>
      <c r="AX1398" t="s">
        <v>222</v>
      </c>
      <c r="BA1398" s="57">
        <v>46274.333333333336</v>
      </c>
      <c r="BB1398" t="s">
        <v>5323</v>
      </c>
      <c r="BC1398">
        <v>2026</v>
      </c>
      <c r="BD1398">
        <v>9</v>
      </c>
      <c r="BE1398">
        <v>9</v>
      </c>
      <c r="BF1398" s="6">
        <f t="shared" si="63"/>
        <v>46274</v>
      </c>
      <c r="BG1398">
        <f t="shared" si="64"/>
        <v>-0.33333333333575865</v>
      </c>
      <c r="BH1398" t="str">
        <f t="shared" si="65"/>
        <v>COMPLY</v>
      </c>
      <c r="BI1398" t="e">
        <f>VLOOKUP(H1398,Sheet2!$A$1:$B$270,2,FALSE)</f>
        <v>#N/A</v>
      </c>
    </row>
    <row r="1399" spans="1:61">
      <c r="A1399">
        <v>1398</v>
      </c>
      <c r="B1399">
        <v>1002587028</v>
      </c>
      <c r="C1399">
        <v>3</v>
      </c>
      <c r="D1399" t="s">
        <v>49</v>
      </c>
      <c r="E1399">
        <v>4</v>
      </c>
      <c r="F1399" t="s">
        <v>250</v>
      </c>
      <c r="G1399" t="s">
        <v>250</v>
      </c>
      <c r="H1399" t="s">
        <v>611</v>
      </c>
      <c r="I1399" t="s">
        <v>212</v>
      </c>
      <c r="J1399" t="s">
        <v>213</v>
      </c>
      <c r="K1399" t="s">
        <v>149</v>
      </c>
      <c r="M1399" t="s">
        <v>76</v>
      </c>
      <c r="N1399" t="s">
        <v>215</v>
      </c>
      <c r="O1399" s="57">
        <v>46279.64</v>
      </c>
      <c r="P1399" s="57">
        <v>46280.670648148145</v>
      </c>
      <c r="Q1399">
        <v>69386684</v>
      </c>
      <c r="S1399">
        <v>146285103965</v>
      </c>
      <c r="T1399" t="s">
        <v>5676</v>
      </c>
      <c r="U1399" t="s">
        <v>9132</v>
      </c>
      <c r="V1399" t="s">
        <v>9133</v>
      </c>
      <c r="Z1399">
        <v>109.636789970932</v>
      </c>
      <c r="AA1399">
        <v>-6.9831532371705602</v>
      </c>
      <c r="AB1399" t="s">
        <v>5679</v>
      </c>
      <c r="AC1399" t="s">
        <v>229</v>
      </c>
      <c r="AL1399" t="s">
        <v>217</v>
      </c>
      <c r="AM1399" t="s">
        <v>9107</v>
      </c>
      <c r="AN1399" t="s">
        <v>6</v>
      </c>
      <c r="AO1399" t="s">
        <v>7244</v>
      </c>
      <c r="AR1399" t="s">
        <v>218</v>
      </c>
      <c r="AS1399" t="s">
        <v>897</v>
      </c>
      <c r="AT1399" t="s">
        <v>230</v>
      </c>
      <c r="AU1399">
        <v>20260915</v>
      </c>
      <c r="AV1399" t="s">
        <v>221</v>
      </c>
      <c r="AW1399" t="s">
        <v>545</v>
      </c>
      <c r="AX1399" t="s">
        <v>222</v>
      </c>
      <c r="BA1399" s="57">
        <v>46279.291666666664</v>
      </c>
      <c r="BB1399" t="s">
        <v>9107</v>
      </c>
      <c r="BC1399">
        <v>2026</v>
      </c>
      <c r="BD1399">
        <v>9</v>
      </c>
      <c r="BE1399">
        <v>15</v>
      </c>
      <c r="BF1399" s="6">
        <f t="shared" si="63"/>
        <v>46280</v>
      </c>
      <c r="BG1399">
        <f t="shared" si="64"/>
        <v>0.70833333333575865</v>
      </c>
      <c r="BH1399" t="str">
        <f t="shared" si="65"/>
        <v>COMPLY</v>
      </c>
      <c r="BI1399" t="e">
        <f>VLOOKUP(H1399,Sheet2!$A$1:$B$270,2,FALSE)</f>
        <v>#N/A</v>
      </c>
    </row>
    <row r="1400" spans="1:61">
      <c r="A1400">
        <v>1399</v>
      </c>
      <c r="B1400">
        <v>1002578342</v>
      </c>
      <c r="C1400">
        <v>3</v>
      </c>
      <c r="D1400" t="s">
        <v>49</v>
      </c>
      <c r="E1400">
        <v>4</v>
      </c>
      <c r="F1400" t="s">
        <v>250</v>
      </c>
      <c r="G1400" t="s">
        <v>250</v>
      </c>
      <c r="H1400" t="s">
        <v>611</v>
      </c>
      <c r="I1400" t="s">
        <v>212</v>
      </c>
      <c r="J1400" t="s">
        <v>213</v>
      </c>
      <c r="K1400" t="s">
        <v>149</v>
      </c>
      <c r="L1400" t="s">
        <v>214</v>
      </c>
      <c r="M1400" t="s">
        <v>2154</v>
      </c>
      <c r="N1400" t="s">
        <v>215</v>
      </c>
      <c r="O1400" s="57">
        <v>46274.445798611108</v>
      </c>
      <c r="P1400" s="57">
        <v>46279.639988425923</v>
      </c>
      <c r="Q1400">
        <v>69386684</v>
      </c>
      <c r="S1400">
        <v>146285103949</v>
      </c>
      <c r="T1400" t="s">
        <v>5676</v>
      </c>
      <c r="U1400" t="s">
        <v>5677</v>
      </c>
      <c r="V1400" t="s">
        <v>5678</v>
      </c>
      <c r="Z1400">
        <v>109.63503833874999</v>
      </c>
      <c r="AA1400">
        <v>-6.98432716798931</v>
      </c>
      <c r="AB1400" t="s">
        <v>5679</v>
      </c>
      <c r="AC1400" t="s">
        <v>236</v>
      </c>
      <c r="AL1400" t="s">
        <v>217</v>
      </c>
      <c r="AM1400" t="s">
        <v>5628</v>
      </c>
      <c r="AN1400" t="s">
        <v>6</v>
      </c>
      <c r="AO1400" s="57">
        <v>46274.455104166664</v>
      </c>
      <c r="AP1400" s="57">
        <v>46275.333333333336</v>
      </c>
      <c r="AQ1400" t="s">
        <v>2172</v>
      </c>
      <c r="AR1400" t="s">
        <v>14</v>
      </c>
      <c r="AS1400" t="s">
        <v>897</v>
      </c>
      <c r="AT1400" t="s">
        <v>230</v>
      </c>
      <c r="AV1400" t="s">
        <v>9134</v>
      </c>
      <c r="AW1400" t="s">
        <v>885</v>
      </c>
      <c r="AX1400" t="s">
        <v>222</v>
      </c>
      <c r="BA1400" s="57">
        <v>46275.333333333336</v>
      </c>
      <c r="BB1400" t="s">
        <v>5628</v>
      </c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:61">
      <c r="A1401">
        <v>1400</v>
      </c>
      <c r="B1401">
        <v>1002590029</v>
      </c>
      <c r="C1401">
        <v>3</v>
      </c>
      <c r="D1401" t="s">
        <v>49</v>
      </c>
      <c r="E1401">
        <v>4</v>
      </c>
      <c r="F1401" t="s">
        <v>250</v>
      </c>
      <c r="G1401" t="s">
        <v>250</v>
      </c>
      <c r="H1401" t="s">
        <v>611</v>
      </c>
      <c r="I1401" t="s">
        <v>212</v>
      </c>
      <c r="J1401" t="s">
        <v>213</v>
      </c>
      <c r="K1401" t="s">
        <v>149</v>
      </c>
      <c r="L1401" t="s">
        <v>214</v>
      </c>
      <c r="M1401" t="s">
        <v>239</v>
      </c>
      <c r="N1401" t="s">
        <v>215</v>
      </c>
      <c r="O1401" s="57">
        <v>46280.710439814815</v>
      </c>
      <c r="P1401" s="57">
        <v>46280.712569444448</v>
      </c>
      <c r="Q1401">
        <v>69391031</v>
      </c>
      <c r="S1401">
        <v>146285105004</v>
      </c>
      <c r="T1401" t="s">
        <v>9135</v>
      </c>
      <c r="U1401" t="s">
        <v>9136</v>
      </c>
      <c r="V1401" t="s">
        <v>9137</v>
      </c>
      <c r="Z1401">
        <v>109.664642</v>
      </c>
      <c r="AA1401">
        <v>-6.9623660000000003</v>
      </c>
      <c r="AB1401" t="s">
        <v>9138</v>
      </c>
      <c r="AC1401" t="s">
        <v>236</v>
      </c>
      <c r="AL1401" t="s">
        <v>217</v>
      </c>
      <c r="AM1401" t="s">
        <v>9139</v>
      </c>
      <c r="AN1401" t="s">
        <v>6</v>
      </c>
      <c r="AO1401" t="s">
        <v>9140</v>
      </c>
      <c r="AP1401" s="57">
        <v>46281.625</v>
      </c>
      <c r="AR1401" t="s">
        <v>240</v>
      </c>
      <c r="AS1401" t="s">
        <v>897</v>
      </c>
      <c r="AT1401" t="s">
        <v>230</v>
      </c>
      <c r="AV1401" t="s">
        <v>239</v>
      </c>
      <c r="AW1401" t="s">
        <v>7118</v>
      </c>
      <c r="AX1401" t="s">
        <v>222</v>
      </c>
      <c r="BA1401" s="57">
        <v>46281.625</v>
      </c>
      <c r="BB1401" t="s">
        <v>9139</v>
      </c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:61">
      <c r="A1402">
        <v>1401</v>
      </c>
      <c r="B1402">
        <v>1002583083</v>
      </c>
      <c r="C1402">
        <v>3</v>
      </c>
      <c r="D1402" t="s">
        <v>49</v>
      </c>
      <c r="E1402">
        <v>4</v>
      </c>
      <c r="F1402" t="s">
        <v>250</v>
      </c>
      <c r="G1402" t="s">
        <v>250</v>
      </c>
      <c r="H1402" t="s">
        <v>611</v>
      </c>
      <c r="I1402" t="s">
        <v>212</v>
      </c>
      <c r="J1402" t="s">
        <v>213</v>
      </c>
      <c r="K1402" t="s">
        <v>149</v>
      </c>
      <c r="L1402" t="s">
        <v>214</v>
      </c>
      <c r="M1402" t="s">
        <v>2186</v>
      </c>
      <c r="N1402" t="s">
        <v>215</v>
      </c>
      <c r="O1402" s="57">
        <v>46276.635381944441</v>
      </c>
      <c r="P1402" s="57">
        <v>46279.464074074072</v>
      </c>
      <c r="Q1402">
        <v>69388556</v>
      </c>
      <c r="S1402">
        <v>146285103789</v>
      </c>
      <c r="T1402" t="s">
        <v>9141</v>
      </c>
      <c r="U1402" t="s">
        <v>9142</v>
      </c>
      <c r="V1402" t="s">
        <v>9143</v>
      </c>
      <c r="Z1402">
        <v>109.655967</v>
      </c>
      <c r="AA1402">
        <v>-6.9889349999999997</v>
      </c>
      <c r="AB1402" t="s">
        <v>9144</v>
      </c>
      <c r="AC1402" t="s">
        <v>236</v>
      </c>
      <c r="AL1402" t="s">
        <v>217</v>
      </c>
      <c r="AM1402" t="s">
        <v>9145</v>
      </c>
      <c r="AN1402" t="s">
        <v>6</v>
      </c>
      <c r="AO1402" s="57">
        <v>46335.642557870371</v>
      </c>
      <c r="AP1402" s="57">
        <v>46277.625</v>
      </c>
      <c r="AQ1402" t="s">
        <v>2172</v>
      </c>
      <c r="AR1402" t="s">
        <v>12</v>
      </c>
      <c r="AS1402" t="s">
        <v>897</v>
      </c>
      <c r="AT1402" t="s">
        <v>230</v>
      </c>
      <c r="AV1402" t="s">
        <v>2187</v>
      </c>
      <c r="AW1402" t="s">
        <v>7118</v>
      </c>
      <c r="AX1402" t="s">
        <v>222</v>
      </c>
      <c r="BA1402" s="57">
        <v>46277.625</v>
      </c>
      <c r="BB1402" t="s">
        <v>9145</v>
      </c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:61">
      <c r="A1403">
        <v>1402</v>
      </c>
      <c r="B1403">
        <v>1002578995</v>
      </c>
      <c r="C1403">
        <v>3</v>
      </c>
      <c r="D1403" t="s">
        <v>49</v>
      </c>
      <c r="E1403">
        <v>4</v>
      </c>
      <c r="F1403" t="s">
        <v>250</v>
      </c>
      <c r="G1403" t="s">
        <v>540</v>
      </c>
      <c r="H1403" t="s">
        <v>5719</v>
      </c>
      <c r="I1403" t="s">
        <v>212</v>
      </c>
      <c r="J1403" t="s">
        <v>213</v>
      </c>
      <c r="K1403" t="s">
        <v>149</v>
      </c>
      <c r="L1403" t="s">
        <v>214</v>
      </c>
      <c r="M1403" t="s">
        <v>76</v>
      </c>
      <c r="N1403" t="s">
        <v>215</v>
      </c>
      <c r="O1403" s="57">
        <v>46274.602037037039</v>
      </c>
      <c r="P1403" s="57">
        <v>46275.63076388889</v>
      </c>
      <c r="Q1403">
        <v>69387006</v>
      </c>
      <c r="S1403">
        <v>142211111637</v>
      </c>
      <c r="T1403" t="s">
        <v>5720</v>
      </c>
      <c r="U1403" t="s">
        <v>5721</v>
      </c>
      <c r="V1403" t="s">
        <v>5722</v>
      </c>
      <c r="Z1403">
        <v>109.50754499999999</v>
      </c>
      <c r="AA1403">
        <v>-6.9228420000000002</v>
      </c>
      <c r="AB1403" t="s">
        <v>5723</v>
      </c>
      <c r="AC1403" t="s">
        <v>236</v>
      </c>
      <c r="AL1403" t="s">
        <v>217</v>
      </c>
      <c r="AM1403" t="s">
        <v>5724</v>
      </c>
      <c r="AN1403" t="s">
        <v>6</v>
      </c>
      <c r="AO1403" s="57">
        <v>46274.610983796294</v>
      </c>
      <c r="AP1403" s="57">
        <v>46275.458333333336</v>
      </c>
      <c r="AR1403" t="s">
        <v>218</v>
      </c>
      <c r="AS1403" t="s">
        <v>219</v>
      </c>
      <c r="AT1403" t="s">
        <v>230</v>
      </c>
      <c r="AU1403">
        <v>20260910</v>
      </c>
      <c r="AV1403" t="s">
        <v>221</v>
      </c>
      <c r="AW1403" t="s">
        <v>886</v>
      </c>
      <c r="AX1403" t="s">
        <v>222</v>
      </c>
      <c r="BA1403" s="57">
        <v>46275.458333333336</v>
      </c>
      <c r="BB1403" t="s">
        <v>5724</v>
      </c>
      <c r="BC1403">
        <v>2026</v>
      </c>
      <c r="BD1403">
        <v>9</v>
      </c>
      <c r="BE1403">
        <v>10</v>
      </c>
      <c r="BF1403" s="6">
        <f t="shared" si="63"/>
        <v>46275</v>
      </c>
      <c r="BG1403">
        <f t="shared" si="64"/>
        <v>-0.45833333333575865</v>
      </c>
      <c r="BH1403" t="str">
        <f t="shared" si="65"/>
        <v>COMPLY</v>
      </c>
      <c r="BI1403" t="e">
        <f>VLOOKUP(H1403,Sheet2!$A$1:$B$270,2,FALSE)</f>
        <v>#N/A</v>
      </c>
    </row>
    <row r="1404" spans="1:61">
      <c r="A1404">
        <v>1403</v>
      </c>
      <c r="B1404">
        <v>1002566437</v>
      </c>
      <c r="C1404">
        <v>3</v>
      </c>
      <c r="D1404" t="s">
        <v>49</v>
      </c>
      <c r="E1404">
        <v>4</v>
      </c>
      <c r="F1404" t="s">
        <v>250</v>
      </c>
      <c r="G1404" t="s">
        <v>540</v>
      </c>
      <c r="H1404" t="s">
        <v>543</v>
      </c>
      <c r="I1404" t="s">
        <v>212</v>
      </c>
      <c r="J1404" t="s">
        <v>213</v>
      </c>
      <c r="K1404" t="s">
        <v>149</v>
      </c>
      <c r="L1404" t="s">
        <v>214</v>
      </c>
      <c r="M1404" t="s">
        <v>76</v>
      </c>
      <c r="N1404" t="s">
        <v>215</v>
      </c>
      <c r="O1404" s="57">
        <v>46266.744398148148</v>
      </c>
      <c r="P1404" s="57">
        <v>46267.536354166667</v>
      </c>
      <c r="Q1404">
        <v>69381846</v>
      </c>
      <c r="S1404">
        <v>142278112752</v>
      </c>
      <c r="T1404" t="s">
        <v>994</v>
      </c>
      <c r="U1404" t="s">
        <v>995</v>
      </c>
      <c r="V1404" t="s">
        <v>1323</v>
      </c>
      <c r="Z1404">
        <v>109.45561600000001</v>
      </c>
      <c r="AA1404">
        <v>-6.894787</v>
      </c>
      <c r="AB1404" t="s">
        <v>1324</v>
      </c>
      <c r="AC1404" t="s">
        <v>236</v>
      </c>
      <c r="AL1404" t="s">
        <v>217</v>
      </c>
      <c r="AM1404" t="s">
        <v>1063</v>
      </c>
      <c r="AN1404" t="s">
        <v>6</v>
      </c>
      <c r="AO1404" s="57">
        <v>46031.746469907404</v>
      </c>
      <c r="AP1404" s="57">
        <v>46267.625</v>
      </c>
      <c r="AR1404" t="s">
        <v>218</v>
      </c>
      <c r="AS1404" t="s">
        <v>219</v>
      </c>
      <c r="AT1404" t="s">
        <v>230</v>
      </c>
      <c r="AU1404">
        <v>20260902</v>
      </c>
      <c r="AV1404" t="s">
        <v>221</v>
      </c>
      <c r="AW1404" t="s">
        <v>574</v>
      </c>
      <c r="AX1404" t="s">
        <v>222</v>
      </c>
      <c r="BA1404" s="57">
        <v>46267.625</v>
      </c>
      <c r="BB1404" t="s">
        <v>1063</v>
      </c>
      <c r="BC1404">
        <v>2026</v>
      </c>
      <c r="BD1404">
        <v>9</v>
      </c>
      <c r="BE1404">
        <v>2</v>
      </c>
      <c r="BF1404" s="6">
        <f t="shared" si="63"/>
        <v>46267</v>
      </c>
      <c r="BG1404">
        <f t="shared" si="64"/>
        <v>-0.625</v>
      </c>
      <c r="BH1404" t="str">
        <f t="shared" si="65"/>
        <v>COMPLY</v>
      </c>
      <c r="BI1404" t="e">
        <f>VLOOKUP(H1404,Sheet2!$A$1:$B$270,2,FALSE)</f>
        <v>#N/A</v>
      </c>
    </row>
    <row r="1405" spans="1:61">
      <c r="A1405">
        <v>1404</v>
      </c>
      <c r="B1405">
        <v>1002578591</v>
      </c>
      <c r="C1405">
        <v>3</v>
      </c>
      <c r="D1405" t="s">
        <v>49</v>
      </c>
      <c r="E1405">
        <v>4</v>
      </c>
      <c r="F1405" t="s">
        <v>250</v>
      </c>
      <c r="G1405" t="s">
        <v>540</v>
      </c>
      <c r="H1405" t="s">
        <v>543</v>
      </c>
      <c r="I1405" t="s">
        <v>212</v>
      </c>
      <c r="J1405" t="s">
        <v>213</v>
      </c>
      <c r="K1405" t="s">
        <v>149</v>
      </c>
      <c r="L1405" t="s">
        <v>214</v>
      </c>
      <c r="M1405" t="s">
        <v>76</v>
      </c>
      <c r="N1405" t="s">
        <v>215</v>
      </c>
      <c r="O1405" s="57">
        <v>46274.504120370373</v>
      </c>
      <c r="P1405" s="57">
        <v>46274.725428240738</v>
      </c>
      <c r="Q1405">
        <v>69386831</v>
      </c>
      <c r="S1405">
        <v>142278112801</v>
      </c>
      <c r="T1405" t="s">
        <v>6268</v>
      </c>
      <c r="U1405" t="s">
        <v>6269</v>
      </c>
      <c r="V1405" t="s">
        <v>6270</v>
      </c>
      <c r="Z1405">
        <v>109.440994262695</v>
      </c>
      <c r="AA1405">
        <v>-6.8916835239630796</v>
      </c>
      <c r="AB1405" t="s">
        <v>6271</v>
      </c>
      <c r="AC1405" t="s">
        <v>236</v>
      </c>
      <c r="AL1405" t="s">
        <v>217</v>
      </c>
      <c r="AM1405" t="s">
        <v>5929</v>
      </c>
      <c r="AN1405" t="s">
        <v>6</v>
      </c>
      <c r="AO1405" s="57">
        <v>46274.507303240738</v>
      </c>
      <c r="AP1405" s="57">
        <v>46275.458333333336</v>
      </c>
      <c r="AR1405" t="s">
        <v>218</v>
      </c>
      <c r="AS1405" t="s">
        <v>219</v>
      </c>
      <c r="AT1405" t="s">
        <v>230</v>
      </c>
      <c r="AU1405">
        <v>20260909</v>
      </c>
      <c r="AV1405" t="s">
        <v>221</v>
      </c>
      <c r="AW1405" t="s">
        <v>881</v>
      </c>
      <c r="AX1405" t="s">
        <v>222</v>
      </c>
      <c r="BA1405" s="57">
        <v>46275.458333333336</v>
      </c>
      <c r="BB1405" t="s">
        <v>5929</v>
      </c>
      <c r="BC1405">
        <v>2026</v>
      </c>
      <c r="BD1405">
        <v>9</v>
      </c>
      <c r="BE1405">
        <v>9</v>
      </c>
      <c r="BF1405" s="6">
        <f t="shared" si="63"/>
        <v>46274</v>
      </c>
      <c r="BG1405">
        <f t="shared" si="64"/>
        <v>-1.4583333333357587</v>
      </c>
      <c r="BH1405" t="str">
        <f t="shared" si="65"/>
        <v>COMPLY</v>
      </c>
      <c r="BI1405" t="e">
        <f>VLOOKUP(H1405,Sheet2!$A$1:$B$270,2,FALSE)</f>
        <v>#N/A</v>
      </c>
    </row>
    <row r="1406" spans="1:61">
      <c r="A1406">
        <v>1405</v>
      </c>
      <c r="B1406">
        <v>1002573530</v>
      </c>
      <c r="C1406">
        <v>3</v>
      </c>
      <c r="D1406" t="s">
        <v>49</v>
      </c>
      <c r="E1406">
        <v>4</v>
      </c>
      <c r="F1406" t="s">
        <v>250</v>
      </c>
      <c r="G1406" t="s">
        <v>540</v>
      </c>
      <c r="H1406" t="s">
        <v>543</v>
      </c>
      <c r="I1406" t="s">
        <v>212</v>
      </c>
      <c r="J1406" t="s">
        <v>213</v>
      </c>
      <c r="K1406" t="s">
        <v>149</v>
      </c>
      <c r="M1406" t="s">
        <v>2186</v>
      </c>
      <c r="N1406" t="s">
        <v>581</v>
      </c>
      <c r="O1406" s="57">
        <v>46271.467638888891</v>
      </c>
      <c r="P1406" s="57">
        <v>46280.615046296298</v>
      </c>
      <c r="Q1406">
        <v>69384743</v>
      </c>
      <c r="S1406">
        <v>142278112776</v>
      </c>
      <c r="T1406" t="s">
        <v>5194</v>
      </c>
      <c r="U1406" t="s">
        <v>5195</v>
      </c>
      <c r="V1406" t="s">
        <v>5196</v>
      </c>
      <c r="Z1406">
        <v>109.382114779231</v>
      </c>
      <c r="AA1406">
        <v>-6.8934637430988204</v>
      </c>
      <c r="AB1406" t="s">
        <v>5197</v>
      </c>
      <c r="AC1406" t="s">
        <v>229</v>
      </c>
      <c r="AL1406" t="s">
        <v>217</v>
      </c>
      <c r="AM1406" t="s">
        <v>5198</v>
      </c>
      <c r="AN1406" t="s">
        <v>6</v>
      </c>
      <c r="AO1406" s="57">
        <v>46182.476111111115</v>
      </c>
      <c r="AP1406" s="57">
        <v>46273.333333333336</v>
      </c>
      <c r="AQ1406" t="s">
        <v>2172</v>
      </c>
      <c r="AR1406" t="s">
        <v>12</v>
      </c>
      <c r="AS1406" t="s">
        <v>219</v>
      </c>
      <c r="AT1406" t="s">
        <v>230</v>
      </c>
      <c r="AV1406" t="s">
        <v>2187</v>
      </c>
      <c r="AW1406" t="s">
        <v>545</v>
      </c>
      <c r="AX1406" t="s">
        <v>222</v>
      </c>
      <c r="BA1406" s="57">
        <v>46273.541666666664</v>
      </c>
      <c r="BB1406" t="s">
        <v>5198</v>
      </c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:61">
      <c r="A1407">
        <v>1406</v>
      </c>
      <c r="B1407">
        <v>1002572934</v>
      </c>
      <c r="C1407">
        <v>3</v>
      </c>
      <c r="D1407" t="s">
        <v>49</v>
      </c>
      <c r="E1407">
        <v>4</v>
      </c>
      <c r="F1407" t="s">
        <v>250</v>
      </c>
      <c r="G1407" t="s">
        <v>540</v>
      </c>
      <c r="H1407" t="s">
        <v>4534</v>
      </c>
      <c r="I1407" t="s">
        <v>212</v>
      </c>
      <c r="J1407" t="s">
        <v>213</v>
      </c>
      <c r="K1407" t="s">
        <v>149</v>
      </c>
      <c r="M1407" t="s">
        <v>76</v>
      </c>
      <c r="N1407" t="s">
        <v>215</v>
      </c>
      <c r="O1407" s="57">
        <v>46270.47314814815</v>
      </c>
      <c r="P1407" s="57">
        <v>46270.721932870372</v>
      </c>
      <c r="Q1407">
        <v>69358113</v>
      </c>
      <c r="R1407">
        <v>2846131004</v>
      </c>
      <c r="S1407">
        <v>142213107437</v>
      </c>
      <c r="T1407" t="s">
        <v>4119</v>
      </c>
      <c r="U1407" t="s">
        <v>4535</v>
      </c>
      <c r="V1407" t="s">
        <v>4536</v>
      </c>
      <c r="Z1407">
        <v>109.239792271163</v>
      </c>
      <c r="AA1407">
        <v>-7.0602171583856999</v>
      </c>
      <c r="AB1407" t="s">
        <v>4537</v>
      </c>
      <c r="AC1407" t="s">
        <v>225</v>
      </c>
      <c r="AL1407" t="s">
        <v>217</v>
      </c>
      <c r="AM1407" t="s">
        <v>4538</v>
      </c>
      <c r="AN1407" t="s">
        <v>6</v>
      </c>
      <c r="AO1407" s="57">
        <v>46151.475810185184</v>
      </c>
      <c r="AR1407" t="s">
        <v>218</v>
      </c>
      <c r="AS1407" t="s">
        <v>4539</v>
      </c>
      <c r="AT1407" t="s">
        <v>230</v>
      </c>
      <c r="AU1407">
        <v>20260905</v>
      </c>
      <c r="AV1407" t="s">
        <v>221</v>
      </c>
      <c r="AW1407" t="s">
        <v>585</v>
      </c>
      <c r="AX1407" t="s">
        <v>222</v>
      </c>
      <c r="BA1407" s="57">
        <v>46270.291666666664</v>
      </c>
      <c r="BB1407" t="s">
        <v>4538</v>
      </c>
      <c r="BC1407">
        <v>2026</v>
      </c>
      <c r="BD1407">
        <v>9</v>
      </c>
      <c r="BE1407">
        <v>5</v>
      </c>
      <c r="BF1407" s="6">
        <f t="shared" si="63"/>
        <v>46270</v>
      </c>
      <c r="BG1407">
        <f t="shared" si="64"/>
        <v>-0.29166666666424135</v>
      </c>
      <c r="BH1407" t="str">
        <f t="shared" si="65"/>
        <v>COMPLY</v>
      </c>
      <c r="BI1407" t="e">
        <f>VLOOKUP(H1407,Sheet2!$A$1:$B$270,2,FALSE)</f>
        <v>#N/A</v>
      </c>
    </row>
    <row r="1408" spans="1:61">
      <c r="A1408">
        <v>1407</v>
      </c>
      <c r="B1408">
        <v>1002581554</v>
      </c>
      <c r="C1408">
        <v>3</v>
      </c>
      <c r="D1408" t="s">
        <v>49</v>
      </c>
      <c r="E1408">
        <v>4</v>
      </c>
      <c r="F1408" t="s">
        <v>250</v>
      </c>
      <c r="G1408" t="s">
        <v>540</v>
      </c>
      <c r="H1408" t="s">
        <v>4534</v>
      </c>
      <c r="I1408" t="s">
        <v>212</v>
      </c>
      <c r="J1408" t="s">
        <v>213</v>
      </c>
      <c r="K1408" t="s">
        <v>149</v>
      </c>
      <c r="L1408" t="s">
        <v>214</v>
      </c>
      <c r="M1408" t="s">
        <v>76</v>
      </c>
      <c r="N1408" t="s">
        <v>215</v>
      </c>
      <c r="O1408" s="57">
        <v>46275.718726851854</v>
      </c>
      <c r="P1408" s="57">
        <v>46276.832268518519</v>
      </c>
      <c r="Q1408">
        <v>69387957</v>
      </c>
      <c r="S1408">
        <v>142213107385</v>
      </c>
      <c r="T1408" t="s">
        <v>6590</v>
      </c>
      <c r="U1408" t="s">
        <v>6591</v>
      </c>
      <c r="V1408" t="s">
        <v>6592</v>
      </c>
      <c r="Z1408">
        <v>109.38474979999999</v>
      </c>
      <c r="AA1408">
        <v>-7.1608894000000003</v>
      </c>
      <c r="AB1408" t="s">
        <v>6593</v>
      </c>
      <c r="AC1408" t="s">
        <v>236</v>
      </c>
      <c r="AL1408" t="s">
        <v>217</v>
      </c>
      <c r="AM1408" t="s">
        <v>6594</v>
      </c>
      <c r="AN1408" t="s">
        <v>6</v>
      </c>
      <c r="AO1408" s="57">
        <v>46304.725729166668</v>
      </c>
      <c r="AP1408" s="57">
        <v>46276.625</v>
      </c>
      <c r="AR1408" t="s">
        <v>218</v>
      </c>
      <c r="AS1408" t="s">
        <v>4539</v>
      </c>
      <c r="AT1408" t="s">
        <v>230</v>
      </c>
      <c r="AU1408">
        <v>20260911</v>
      </c>
      <c r="AV1408" t="s">
        <v>221</v>
      </c>
      <c r="AW1408" t="s">
        <v>882</v>
      </c>
      <c r="AX1408" t="s">
        <v>222</v>
      </c>
      <c r="BA1408" s="57">
        <v>46276.625</v>
      </c>
      <c r="BB1408" t="s">
        <v>6594</v>
      </c>
      <c r="BC1408">
        <v>2026</v>
      </c>
      <c r="BD1408">
        <v>9</v>
      </c>
      <c r="BE1408">
        <v>11</v>
      </c>
      <c r="BF1408" s="6">
        <f t="shared" si="63"/>
        <v>46276</v>
      </c>
      <c r="BG1408">
        <f t="shared" si="64"/>
        <v>-0.625</v>
      </c>
      <c r="BH1408" t="str">
        <f t="shared" si="65"/>
        <v>COMPLY</v>
      </c>
      <c r="BI1408" t="e">
        <f>VLOOKUP(H1408,Sheet2!$A$1:$B$270,2,FALSE)</f>
        <v>#N/A</v>
      </c>
    </row>
    <row r="1409" spans="1:61">
      <c r="A1409">
        <v>1408</v>
      </c>
      <c r="B1409">
        <v>1002582101</v>
      </c>
      <c r="C1409">
        <v>3</v>
      </c>
      <c r="D1409" t="s">
        <v>49</v>
      </c>
      <c r="E1409">
        <v>4</v>
      </c>
      <c r="F1409" t="s">
        <v>250</v>
      </c>
      <c r="G1409" t="s">
        <v>540</v>
      </c>
      <c r="H1409" t="s">
        <v>4534</v>
      </c>
      <c r="I1409" t="s">
        <v>212</v>
      </c>
      <c r="J1409" t="s">
        <v>213</v>
      </c>
      <c r="K1409" t="s">
        <v>149</v>
      </c>
      <c r="L1409" t="s">
        <v>214</v>
      </c>
      <c r="M1409" t="s">
        <v>2186</v>
      </c>
      <c r="N1409" t="s">
        <v>215</v>
      </c>
      <c r="O1409" s="57">
        <v>46276.420787037037</v>
      </c>
      <c r="P1409" s="57">
        <v>46278.460405092592</v>
      </c>
      <c r="Q1409">
        <v>69388173</v>
      </c>
      <c r="S1409">
        <v>142213107441</v>
      </c>
      <c r="T1409" t="s">
        <v>9146</v>
      </c>
      <c r="U1409" t="s">
        <v>9147</v>
      </c>
      <c r="V1409" t="s">
        <v>9148</v>
      </c>
      <c r="Z1409">
        <v>109.38474979999999</v>
      </c>
      <c r="AA1409">
        <v>-7.1608894000000003</v>
      </c>
      <c r="AB1409" t="s">
        <v>9149</v>
      </c>
      <c r="AC1409" t="s">
        <v>236</v>
      </c>
      <c r="AL1409" t="s">
        <v>217</v>
      </c>
      <c r="AM1409" t="s">
        <v>8159</v>
      </c>
      <c r="AN1409" t="s">
        <v>6</v>
      </c>
      <c r="AO1409" s="57">
        <v>46335.42359953704</v>
      </c>
      <c r="AP1409" s="57">
        <v>46277.333333333336</v>
      </c>
      <c r="AQ1409" t="s">
        <v>2172</v>
      </c>
      <c r="AR1409" t="s">
        <v>12</v>
      </c>
      <c r="AS1409" t="s">
        <v>4539</v>
      </c>
      <c r="AT1409" t="s">
        <v>230</v>
      </c>
      <c r="AV1409" t="s">
        <v>2187</v>
      </c>
      <c r="AW1409" t="s">
        <v>882</v>
      </c>
      <c r="AX1409" t="s">
        <v>222</v>
      </c>
      <c r="BA1409" s="57">
        <v>46277.333333333336</v>
      </c>
      <c r="BB1409" t="s">
        <v>8159</v>
      </c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:61">
      <c r="A1410">
        <v>1409</v>
      </c>
      <c r="B1410">
        <v>1002573146</v>
      </c>
      <c r="C1410">
        <v>3</v>
      </c>
      <c r="D1410" t="s">
        <v>59</v>
      </c>
      <c r="E1410">
        <v>4</v>
      </c>
      <c r="F1410" t="s">
        <v>223</v>
      </c>
      <c r="G1410" t="s">
        <v>2299</v>
      </c>
      <c r="H1410" t="s">
        <v>4667</v>
      </c>
      <c r="I1410" t="s">
        <v>212</v>
      </c>
      <c r="J1410" t="s">
        <v>213</v>
      </c>
      <c r="K1410" t="s">
        <v>149</v>
      </c>
      <c r="M1410" t="s">
        <v>76</v>
      </c>
      <c r="N1410" t="s">
        <v>215</v>
      </c>
      <c r="O1410" s="57">
        <v>46270.586192129631</v>
      </c>
      <c r="P1410" s="57">
        <v>46270.613171296296</v>
      </c>
      <c r="Q1410">
        <v>69383700</v>
      </c>
      <c r="S1410">
        <v>146394106543</v>
      </c>
      <c r="T1410" t="s">
        <v>4668</v>
      </c>
      <c r="U1410" t="s">
        <v>4669</v>
      </c>
      <c r="V1410" t="s">
        <v>4670</v>
      </c>
      <c r="Z1410">
        <v>109.3647019</v>
      </c>
      <c r="AA1410">
        <v>-7.2733958999999997</v>
      </c>
      <c r="AB1410" t="s">
        <v>4671</v>
      </c>
      <c r="AC1410" t="s">
        <v>284</v>
      </c>
      <c r="AL1410" t="s">
        <v>217</v>
      </c>
      <c r="AM1410" t="s">
        <v>4672</v>
      </c>
      <c r="AN1410" t="s">
        <v>6</v>
      </c>
      <c r="AO1410" s="57">
        <v>46151.590300925927</v>
      </c>
      <c r="AR1410" t="s">
        <v>218</v>
      </c>
      <c r="AS1410" t="s">
        <v>4673</v>
      </c>
      <c r="AT1410" t="s">
        <v>230</v>
      </c>
      <c r="AU1410">
        <v>20260905</v>
      </c>
      <c r="AV1410" t="s">
        <v>221</v>
      </c>
      <c r="AW1410" t="s">
        <v>544</v>
      </c>
      <c r="AX1410" t="s">
        <v>222</v>
      </c>
      <c r="BA1410" s="57">
        <v>46270.291666666664</v>
      </c>
      <c r="BB1410" t="s">
        <v>4672</v>
      </c>
      <c r="BC1410">
        <v>2026</v>
      </c>
      <c r="BD1410">
        <v>9</v>
      </c>
      <c r="BE1410">
        <v>5</v>
      </c>
      <c r="BF1410" s="6">
        <f t="shared" ref="BF1410:BF1473" si="66">DATE(BC1410,BD1410,BE1410)</f>
        <v>46270</v>
      </c>
      <c r="BG1410">
        <f t="shared" ref="BG1410:BG1473" si="67">BF1410-BA1410</f>
        <v>-0.29166666666424135</v>
      </c>
      <c r="BH1410" t="str">
        <f t="shared" ref="BH1410:BH1473" si="68">IF(BG1410=1,"COMPLY",IF(BG1410&lt;1,"COMPLY","NOT COMPLY"))</f>
        <v>COMPLY</v>
      </c>
      <c r="BI1410" t="e">
        <f>VLOOKUP(H1410,Sheet2!$A$1:$B$270,2,FALSE)</f>
        <v>#N/A</v>
      </c>
    </row>
    <row r="1411" spans="1:61">
      <c r="A1411">
        <v>1410</v>
      </c>
      <c r="B1411">
        <v>1002581290</v>
      </c>
      <c r="C1411">
        <v>3</v>
      </c>
      <c r="D1411" t="s">
        <v>59</v>
      </c>
      <c r="E1411">
        <v>4</v>
      </c>
      <c r="F1411" t="s">
        <v>223</v>
      </c>
      <c r="G1411" t="s">
        <v>2299</v>
      </c>
      <c r="H1411" t="s">
        <v>4667</v>
      </c>
      <c r="I1411" t="s">
        <v>212</v>
      </c>
      <c r="J1411" t="s">
        <v>213</v>
      </c>
      <c r="K1411" t="s">
        <v>149</v>
      </c>
      <c r="L1411" t="s">
        <v>214</v>
      </c>
      <c r="M1411" t="s">
        <v>76</v>
      </c>
      <c r="N1411" t="s">
        <v>215</v>
      </c>
      <c r="O1411" s="57">
        <v>46275.654120370367</v>
      </c>
      <c r="P1411" s="57">
        <v>46277.404930555553</v>
      </c>
      <c r="Q1411">
        <v>69387886</v>
      </c>
      <c r="S1411">
        <v>146394104548</v>
      </c>
      <c r="T1411" t="s">
        <v>6494</v>
      </c>
      <c r="U1411" t="s">
        <v>6495</v>
      </c>
      <c r="V1411" t="s">
        <v>6496</v>
      </c>
      <c r="Z1411">
        <v>109.28634099999999</v>
      </c>
      <c r="AA1411">
        <v>-7.2285830000000004</v>
      </c>
      <c r="AB1411" t="s">
        <v>6497</v>
      </c>
      <c r="AC1411" t="s">
        <v>236</v>
      </c>
      <c r="AL1411" t="s">
        <v>217</v>
      </c>
      <c r="AM1411" t="s">
        <v>6498</v>
      </c>
      <c r="AN1411" t="s">
        <v>6</v>
      </c>
      <c r="AO1411" s="57">
        <v>46304.663229166668</v>
      </c>
      <c r="AP1411" s="57">
        <v>46276.625</v>
      </c>
      <c r="AR1411" t="s">
        <v>218</v>
      </c>
      <c r="AS1411" t="s">
        <v>4673</v>
      </c>
      <c r="AT1411" t="s">
        <v>230</v>
      </c>
      <c r="AU1411">
        <v>20260912</v>
      </c>
      <c r="AV1411" t="s">
        <v>221</v>
      </c>
      <c r="AW1411" t="s">
        <v>885</v>
      </c>
      <c r="AX1411" t="s">
        <v>222</v>
      </c>
      <c r="BA1411" s="57">
        <v>46276.625</v>
      </c>
      <c r="BB1411" t="s">
        <v>6498</v>
      </c>
      <c r="BC1411">
        <v>2026</v>
      </c>
      <c r="BD1411">
        <v>9</v>
      </c>
      <c r="BE1411">
        <v>12</v>
      </c>
      <c r="BF1411" s="6">
        <f t="shared" si="66"/>
        <v>46277</v>
      </c>
      <c r="BG1411">
        <f t="shared" si="67"/>
        <v>0.375</v>
      </c>
      <c r="BH1411" t="str">
        <f t="shared" si="68"/>
        <v>COMPLY</v>
      </c>
      <c r="BI1411" t="e">
        <f>VLOOKUP(H1411,Sheet2!$A$1:$B$270,2,FALSE)</f>
        <v>#N/A</v>
      </c>
    </row>
    <row r="1412" spans="1:61">
      <c r="A1412">
        <v>1411</v>
      </c>
      <c r="B1412">
        <v>1002582149</v>
      </c>
      <c r="C1412">
        <v>3</v>
      </c>
      <c r="D1412" t="s">
        <v>59</v>
      </c>
      <c r="E1412">
        <v>4</v>
      </c>
      <c r="F1412" t="s">
        <v>223</v>
      </c>
      <c r="G1412" t="s">
        <v>2299</v>
      </c>
      <c r="H1412" t="s">
        <v>4667</v>
      </c>
      <c r="I1412" t="s">
        <v>212</v>
      </c>
      <c r="J1412" t="s">
        <v>213</v>
      </c>
      <c r="K1412" t="s">
        <v>149</v>
      </c>
      <c r="L1412" t="s">
        <v>214</v>
      </c>
      <c r="M1412" t="s">
        <v>76</v>
      </c>
      <c r="N1412" t="s">
        <v>215</v>
      </c>
      <c r="O1412" s="57">
        <v>46276.429120370369</v>
      </c>
      <c r="P1412" s="57">
        <v>46276.69809027778</v>
      </c>
      <c r="Q1412">
        <v>69388205</v>
      </c>
      <c r="S1412">
        <v>146394106724</v>
      </c>
      <c r="T1412" t="s">
        <v>9150</v>
      </c>
      <c r="U1412" t="s">
        <v>9151</v>
      </c>
      <c r="V1412" t="s">
        <v>9152</v>
      </c>
      <c r="Z1412">
        <v>109.418003</v>
      </c>
      <c r="AA1412">
        <v>-7.2776240000000003</v>
      </c>
      <c r="AB1412" t="s">
        <v>9153</v>
      </c>
      <c r="AC1412" t="s">
        <v>236</v>
      </c>
      <c r="AL1412" t="s">
        <v>217</v>
      </c>
      <c r="AM1412" t="s">
        <v>9154</v>
      </c>
      <c r="AN1412" t="s">
        <v>6</v>
      </c>
      <c r="AO1412" s="57">
        <v>46335.434618055559</v>
      </c>
      <c r="AP1412" s="57">
        <v>46277.458333333336</v>
      </c>
      <c r="AR1412" t="s">
        <v>218</v>
      </c>
      <c r="AS1412" t="s">
        <v>4673</v>
      </c>
      <c r="AT1412" t="s">
        <v>230</v>
      </c>
      <c r="AU1412">
        <v>20260911</v>
      </c>
      <c r="AV1412" t="s">
        <v>221</v>
      </c>
      <c r="AW1412" t="s">
        <v>881</v>
      </c>
      <c r="AX1412" t="s">
        <v>222</v>
      </c>
      <c r="BA1412" s="57">
        <v>46277.458333333336</v>
      </c>
      <c r="BB1412" t="s">
        <v>9154</v>
      </c>
      <c r="BC1412">
        <v>2026</v>
      </c>
      <c r="BD1412">
        <v>9</v>
      </c>
      <c r="BE1412">
        <v>11</v>
      </c>
      <c r="BF1412" s="6">
        <f t="shared" si="66"/>
        <v>46276</v>
      </c>
      <c r="BG1412">
        <f t="shared" si="67"/>
        <v>-1.4583333333357587</v>
      </c>
      <c r="BH1412" t="str">
        <f t="shared" si="68"/>
        <v>COMPLY</v>
      </c>
      <c r="BI1412" t="e">
        <f>VLOOKUP(H1412,Sheet2!$A$1:$B$270,2,FALSE)</f>
        <v>#N/A</v>
      </c>
    </row>
    <row r="1413" spans="1:61">
      <c r="A1413">
        <v>1412</v>
      </c>
      <c r="B1413">
        <v>1002571152</v>
      </c>
      <c r="C1413">
        <v>3</v>
      </c>
      <c r="D1413" t="s">
        <v>59</v>
      </c>
      <c r="E1413">
        <v>4</v>
      </c>
      <c r="F1413" t="s">
        <v>223</v>
      </c>
      <c r="G1413" t="s">
        <v>2299</v>
      </c>
      <c r="H1413" t="s">
        <v>4667</v>
      </c>
      <c r="I1413" t="s">
        <v>212</v>
      </c>
      <c r="J1413" t="s">
        <v>213</v>
      </c>
      <c r="K1413" t="s">
        <v>149</v>
      </c>
      <c r="L1413" t="s">
        <v>214</v>
      </c>
      <c r="M1413" t="s">
        <v>2154</v>
      </c>
      <c r="N1413" t="s">
        <v>215</v>
      </c>
      <c r="O1413" s="57">
        <v>46269.435370370367</v>
      </c>
      <c r="P1413" s="57">
        <v>46270.586180555554</v>
      </c>
      <c r="Q1413">
        <v>69383700</v>
      </c>
      <c r="S1413">
        <v>146394106359</v>
      </c>
      <c r="T1413" t="s">
        <v>4668</v>
      </c>
      <c r="U1413" t="s">
        <v>5510</v>
      </c>
      <c r="V1413" t="s">
        <v>5511</v>
      </c>
      <c r="Z1413">
        <v>109.36499499999999</v>
      </c>
      <c r="AA1413">
        <v>-7.2734329999999998</v>
      </c>
      <c r="AB1413" t="s">
        <v>4671</v>
      </c>
      <c r="AC1413" t="s">
        <v>236</v>
      </c>
      <c r="AL1413" t="s">
        <v>217</v>
      </c>
      <c r="AM1413" t="s">
        <v>5512</v>
      </c>
      <c r="AN1413" t="s">
        <v>6</v>
      </c>
      <c r="AO1413" s="57">
        <v>46121.444525462961</v>
      </c>
      <c r="AP1413" s="57">
        <v>46270.333333333336</v>
      </c>
      <c r="AQ1413" t="s">
        <v>2155</v>
      </c>
      <c r="AR1413" t="s">
        <v>14</v>
      </c>
      <c r="AS1413" t="s">
        <v>4673</v>
      </c>
      <c r="AT1413" t="s">
        <v>230</v>
      </c>
      <c r="AV1413" t="s">
        <v>5513</v>
      </c>
      <c r="AW1413" t="s">
        <v>885</v>
      </c>
      <c r="AX1413" t="s">
        <v>222</v>
      </c>
      <c r="BA1413" s="57">
        <v>46270.333333333336</v>
      </c>
      <c r="BB1413" t="s">
        <v>5512</v>
      </c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:61">
      <c r="A1414">
        <v>1413</v>
      </c>
      <c r="B1414">
        <v>1002569372</v>
      </c>
      <c r="C1414">
        <v>3</v>
      </c>
      <c r="D1414" t="s">
        <v>59</v>
      </c>
      <c r="E1414">
        <v>4</v>
      </c>
      <c r="F1414" t="s">
        <v>223</v>
      </c>
      <c r="G1414" t="s">
        <v>2299</v>
      </c>
      <c r="H1414" t="s">
        <v>2300</v>
      </c>
      <c r="I1414" t="s">
        <v>212</v>
      </c>
      <c r="J1414" t="s">
        <v>213</v>
      </c>
      <c r="K1414" t="s">
        <v>149</v>
      </c>
      <c r="L1414" t="s">
        <v>214</v>
      </c>
      <c r="M1414" t="s">
        <v>76</v>
      </c>
      <c r="N1414" t="s">
        <v>215</v>
      </c>
      <c r="O1414" s="57">
        <v>46268.473576388889</v>
      </c>
      <c r="P1414" s="57">
        <v>46269.576018518521</v>
      </c>
      <c r="Q1414">
        <v>69382976</v>
      </c>
      <c r="S1414">
        <v>143363112484</v>
      </c>
      <c r="T1414" t="s">
        <v>2301</v>
      </c>
      <c r="U1414" t="s">
        <v>5142</v>
      </c>
      <c r="V1414" t="s">
        <v>2302</v>
      </c>
      <c r="Z1414">
        <v>109.3672704</v>
      </c>
      <c r="AA1414">
        <v>-7.3913900000000003</v>
      </c>
      <c r="AB1414" t="s">
        <v>2303</v>
      </c>
      <c r="AC1414" t="s">
        <v>236</v>
      </c>
      <c r="AL1414" t="s">
        <v>217</v>
      </c>
      <c r="AM1414" t="s">
        <v>2304</v>
      </c>
      <c r="AN1414" t="s">
        <v>6</v>
      </c>
      <c r="AO1414" s="57">
        <v>46090.475925925923</v>
      </c>
      <c r="AP1414" s="57">
        <v>46270.375</v>
      </c>
      <c r="AR1414" t="s">
        <v>218</v>
      </c>
      <c r="AS1414" t="s">
        <v>219</v>
      </c>
      <c r="AT1414" t="s">
        <v>230</v>
      </c>
      <c r="AU1414">
        <v>20260904</v>
      </c>
      <c r="AV1414" t="s">
        <v>221</v>
      </c>
      <c r="AW1414" t="s">
        <v>886</v>
      </c>
      <c r="AX1414" t="s">
        <v>222</v>
      </c>
      <c r="BA1414" s="57">
        <v>46270.375</v>
      </c>
      <c r="BB1414" t="s">
        <v>2304</v>
      </c>
      <c r="BC1414">
        <v>2026</v>
      </c>
      <c r="BD1414">
        <v>9</v>
      </c>
      <c r="BE1414">
        <v>4</v>
      </c>
      <c r="BF1414" s="6">
        <f t="shared" si="66"/>
        <v>46269</v>
      </c>
      <c r="BG1414">
        <f t="shared" si="67"/>
        <v>-1.375</v>
      </c>
      <c r="BH1414" t="str">
        <f t="shared" si="68"/>
        <v>COMPLY</v>
      </c>
      <c r="BI1414" t="e">
        <f>VLOOKUP(H1414,Sheet2!$A$1:$B$270,2,FALSE)</f>
        <v>#N/A</v>
      </c>
    </row>
    <row r="1415" spans="1:61">
      <c r="A1415">
        <v>1414</v>
      </c>
      <c r="B1415">
        <v>1002576164</v>
      </c>
      <c r="C1415">
        <v>3</v>
      </c>
      <c r="D1415" t="s">
        <v>59</v>
      </c>
      <c r="E1415">
        <v>4</v>
      </c>
      <c r="F1415" t="s">
        <v>223</v>
      </c>
      <c r="G1415" t="s">
        <v>2299</v>
      </c>
      <c r="H1415" t="s">
        <v>2300</v>
      </c>
      <c r="I1415" t="s">
        <v>212</v>
      </c>
      <c r="J1415" t="s">
        <v>213</v>
      </c>
      <c r="K1415" t="s">
        <v>149</v>
      </c>
      <c r="L1415" t="s">
        <v>214</v>
      </c>
      <c r="M1415" t="s">
        <v>76</v>
      </c>
      <c r="N1415" t="s">
        <v>215</v>
      </c>
      <c r="O1415" s="57">
        <v>46273.372870370367</v>
      </c>
      <c r="P1415" s="57">
        <v>46274.477719907409</v>
      </c>
      <c r="Q1415">
        <v>69385744</v>
      </c>
      <c r="S1415">
        <v>143363107041</v>
      </c>
      <c r="T1415" t="s">
        <v>3653</v>
      </c>
      <c r="U1415" t="s">
        <v>3654</v>
      </c>
      <c r="V1415" t="s">
        <v>3655</v>
      </c>
      <c r="Z1415">
        <v>109.34044900000001</v>
      </c>
      <c r="AA1415">
        <v>-7.4328200000000004</v>
      </c>
      <c r="AB1415" t="s">
        <v>3656</v>
      </c>
      <c r="AC1415" t="s">
        <v>236</v>
      </c>
      <c r="AL1415" t="s">
        <v>217</v>
      </c>
      <c r="AM1415" t="s">
        <v>3520</v>
      </c>
      <c r="AN1415" t="s">
        <v>6</v>
      </c>
      <c r="AO1415" s="57">
        <v>46243.382407407407</v>
      </c>
      <c r="AP1415" s="57">
        <v>46274.333333333336</v>
      </c>
      <c r="AR1415" t="s">
        <v>218</v>
      </c>
      <c r="AS1415" t="s">
        <v>219</v>
      </c>
      <c r="AT1415" t="s">
        <v>230</v>
      </c>
      <c r="AU1415">
        <v>20260909</v>
      </c>
      <c r="AV1415" t="s">
        <v>221</v>
      </c>
      <c r="AW1415" t="s">
        <v>885</v>
      </c>
      <c r="AX1415" t="s">
        <v>222</v>
      </c>
      <c r="BA1415" s="57">
        <v>46274.333333333336</v>
      </c>
      <c r="BB1415" t="s">
        <v>3520</v>
      </c>
      <c r="BC1415">
        <v>2026</v>
      </c>
      <c r="BD1415">
        <v>9</v>
      </c>
      <c r="BE1415">
        <v>9</v>
      </c>
      <c r="BF1415" s="6">
        <f t="shared" si="66"/>
        <v>46274</v>
      </c>
      <c r="BG1415">
        <f t="shared" si="67"/>
        <v>-0.33333333333575865</v>
      </c>
      <c r="BH1415" t="str">
        <f t="shared" si="68"/>
        <v>COMPLY</v>
      </c>
      <c r="BI1415" t="e">
        <f>VLOOKUP(H1415,Sheet2!$A$1:$B$270,2,FALSE)</f>
        <v>#N/A</v>
      </c>
    </row>
    <row r="1416" spans="1:61">
      <c r="A1416">
        <v>1415</v>
      </c>
      <c r="B1416">
        <v>1002578554</v>
      </c>
      <c r="C1416">
        <v>3</v>
      </c>
      <c r="D1416" t="s">
        <v>59</v>
      </c>
      <c r="E1416">
        <v>4</v>
      </c>
      <c r="F1416" t="s">
        <v>223</v>
      </c>
      <c r="G1416" t="s">
        <v>2299</v>
      </c>
      <c r="H1416" t="s">
        <v>2300</v>
      </c>
      <c r="I1416" t="s">
        <v>212</v>
      </c>
      <c r="J1416" t="s">
        <v>213</v>
      </c>
      <c r="K1416" t="s">
        <v>149</v>
      </c>
      <c r="M1416" t="s">
        <v>76</v>
      </c>
      <c r="N1416" t="s">
        <v>215</v>
      </c>
      <c r="O1416" s="57">
        <v>46274.493009259262</v>
      </c>
      <c r="P1416" s="57">
        <v>46274.532546296294</v>
      </c>
      <c r="Q1416">
        <v>69385723</v>
      </c>
      <c r="S1416">
        <v>143363107048</v>
      </c>
      <c r="T1416" t="s">
        <v>5269</v>
      </c>
      <c r="U1416" t="s">
        <v>6370</v>
      </c>
      <c r="V1416" t="s">
        <v>6371</v>
      </c>
      <c r="Z1416">
        <v>109.33236599999999</v>
      </c>
      <c r="AA1416">
        <v>-7.4733739999999997</v>
      </c>
      <c r="AB1416" t="s">
        <v>5272</v>
      </c>
      <c r="AC1416" t="s">
        <v>284</v>
      </c>
      <c r="AL1416" t="s">
        <v>217</v>
      </c>
      <c r="AM1416" t="s">
        <v>6262</v>
      </c>
      <c r="AN1416" t="s">
        <v>6</v>
      </c>
      <c r="AO1416" s="57">
        <v>46274.496493055558</v>
      </c>
      <c r="AR1416" t="s">
        <v>218</v>
      </c>
      <c r="AS1416" t="s">
        <v>219</v>
      </c>
      <c r="AT1416" t="s">
        <v>33</v>
      </c>
      <c r="AU1416">
        <v>20260909</v>
      </c>
      <c r="AV1416" t="s">
        <v>221</v>
      </c>
      <c r="AW1416" t="s">
        <v>3903</v>
      </c>
      <c r="AX1416" t="s">
        <v>3904</v>
      </c>
      <c r="BA1416" s="57">
        <v>46274.291666666664</v>
      </c>
      <c r="BB1416" t="s">
        <v>6262</v>
      </c>
      <c r="BC1416">
        <v>2026</v>
      </c>
      <c r="BD1416">
        <v>9</v>
      </c>
      <c r="BE1416">
        <v>9</v>
      </c>
      <c r="BF1416" s="6">
        <f t="shared" si="66"/>
        <v>46274</v>
      </c>
      <c r="BG1416">
        <f t="shared" si="67"/>
        <v>-0.29166666666424135</v>
      </c>
      <c r="BH1416" t="str">
        <f t="shared" si="68"/>
        <v>COMPLY</v>
      </c>
      <c r="BI1416" t="e">
        <f>VLOOKUP(H1416,Sheet2!$A$1:$B$270,2,FALSE)</f>
        <v>#N/A</v>
      </c>
    </row>
    <row r="1417" spans="1:61">
      <c r="A1417">
        <v>1416</v>
      </c>
      <c r="B1417">
        <v>1002576194</v>
      </c>
      <c r="C1417">
        <v>3</v>
      </c>
      <c r="D1417" t="s">
        <v>59</v>
      </c>
      <c r="E1417">
        <v>4</v>
      </c>
      <c r="F1417" t="s">
        <v>223</v>
      </c>
      <c r="G1417" t="s">
        <v>2299</v>
      </c>
      <c r="H1417" t="s">
        <v>2300</v>
      </c>
      <c r="I1417" t="s">
        <v>212</v>
      </c>
      <c r="J1417" t="s">
        <v>213</v>
      </c>
      <c r="K1417" t="s">
        <v>149</v>
      </c>
      <c r="L1417" t="s">
        <v>214</v>
      </c>
      <c r="M1417" t="s">
        <v>2154</v>
      </c>
      <c r="N1417" t="s">
        <v>215</v>
      </c>
      <c r="O1417" s="57">
        <v>46273.377060185187</v>
      </c>
      <c r="P1417" s="57">
        <v>46274.493009259262</v>
      </c>
      <c r="Q1417">
        <v>69385723</v>
      </c>
      <c r="S1417">
        <v>143363111234</v>
      </c>
      <c r="T1417" t="s">
        <v>5269</v>
      </c>
      <c r="U1417" t="s">
        <v>5270</v>
      </c>
      <c r="V1417" t="s">
        <v>5271</v>
      </c>
      <c r="Z1417">
        <v>109.330151</v>
      </c>
      <c r="AA1417">
        <v>-7.473122</v>
      </c>
      <c r="AB1417" t="s">
        <v>5272</v>
      </c>
      <c r="AC1417" t="s">
        <v>236</v>
      </c>
      <c r="AL1417" t="s">
        <v>217</v>
      </c>
      <c r="AM1417" t="s">
        <v>3520</v>
      </c>
      <c r="AN1417" t="s">
        <v>6</v>
      </c>
      <c r="AO1417" s="57">
        <v>46243.382407407407</v>
      </c>
      <c r="AP1417" s="57">
        <v>46274.333333333336</v>
      </c>
      <c r="AQ1417" t="s">
        <v>2155</v>
      </c>
      <c r="AR1417" t="s">
        <v>14</v>
      </c>
      <c r="AS1417" t="s">
        <v>219</v>
      </c>
      <c r="AT1417" t="s">
        <v>230</v>
      </c>
      <c r="AV1417" t="s">
        <v>6165</v>
      </c>
      <c r="AW1417" t="s">
        <v>885</v>
      </c>
      <c r="AX1417" t="s">
        <v>222</v>
      </c>
      <c r="BA1417" s="57">
        <v>46274.333333333336</v>
      </c>
      <c r="BB1417" t="s">
        <v>3520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:61">
      <c r="A1418">
        <v>1417</v>
      </c>
      <c r="B1418">
        <v>1002587565</v>
      </c>
      <c r="C1418">
        <v>3</v>
      </c>
      <c r="D1418" t="s">
        <v>59</v>
      </c>
      <c r="E1418">
        <v>4</v>
      </c>
      <c r="F1418" t="s">
        <v>223</v>
      </c>
      <c r="G1418" t="s">
        <v>2299</v>
      </c>
      <c r="H1418" t="s">
        <v>2300</v>
      </c>
      <c r="I1418" t="s">
        <v>212</v>
      </c>
      <c r="J1418" t="s">
        <v>213</v>
      </c>
      <c r="K1418" t="s">
        <v>149</v>
      </c>
      <c r="L1418" t="s">
        <v>214</v>
      </c>
      <c r="M1418" t="s">
        <v>235</v>
      </c>
      <c r="N1418" t="s">
        <v>215</v>
      </c>
      <c r="O1418" s="57">
        <v>46279.737500000003</v>
      </c>
      <c r="P1418" s="57">
        <v>46280.449687499997</v>
      </c>
      <c r="Q1418">
        <v>69390210</v>
      </c>
      <c r="S1418">
        <v>143363107692</v>
      </c>
      <c r="T1418" t="s">
        <v>9155</v>
      </c>
      <c r="U1418" t="s">
        <v>9156</v>
      </c>
      <c r="V1418" t="s">
        <v>9157</v>
      </c>
      <c r="Z1418">
        <v>109.362874225095</v>
      </c>
      <c r="AA1418">
        <v>-7.38779188624585</v>
      </c>
      <c r="AB1418" t="s">
        <v>9158</v>
      </c>
      <c r="AC1418" t="s">
        <v>236</v>
      </c>
      <c r="AL1418" t="s">
        <v>217</v>
      </c>
      <c r="AM1418" t="s">
        <v>8068</v>
      </c>
      <c r="AN1418" t="s">
        <v>6</v>
      </c>
      <c r="AO1418" t="s">
        <v>9159</v>
      </c>
      <c r="AP1418" s="57">
        <v>46280.625</v>
      </c>
      <c r="AR1418" t="s">
        <v>12</v>
      </c>
      <c r="AS1418" t="s">
        <v>219</v>
      </c>
      <c r="AT1418" t="s">
        <v>230</v>
      </c>
      <c r="AV1418" t="s">
        <v>9160</v>
      </c>
      <c r="AW1418" t="s">
        <v>7459</v>
      </c>
      <c r="AX1418" t="s">
        <v>222</v>
      </c>
      <c r="BA1418" s="57">
        <v>46280.625</v>
      </c>
      <c r="BB1418" t="s">
        <v>8068</v>
      </c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:61">
      <c r="A1419">
        <v>1418</v>
      </c>
      <c r="B1419">
        <v>1002574649</v>
      </c>
      <c r="C1419">
        <v>3</v>
      </c>
      <c r="D1419" t="s">
        <v>49</v>
      </c>
      <c r="E1419">
        <v>4</v>
      </c>
      <c r="F1419" t="s">
        <v>250</v>
      </c>
      <c r="G1419" t="s">
        <v>539</v>
      </c>
      <c r="H1419" t="s">
        <v>2894</v>
      </c>
      <c r="I1419" t="s">
        <v>212</v>
      </c>
      <c r="J1419" t="s">
        <v>213</v>
      </c>
      <c r="K1419" t="s">
        <v>149</v>
      </c>
      <c r="M1419" t="s">
        <v>76</v>
      </c>
      <c r="N1419" t="s">
        <v>215</v>
      </c>
      <c r="O1419" s="57">
        <v>46272.487199074072</v>
      </c>
      <c r="P1419" s="57">
        <v>46272.52853009259</v>
      </c>
      <c r="Q1419">
        <v>69382886</v>
      </c>
      <c r="S1419">
        <v>146284107245</v>
      </c>
      <c r="T1419" t="s">
        <v>2895</v>
      </c>
      <c r="U1419" t="s">
        <v>4170</v>
      </c>
      <c r="V1419" t="s">
        <v>4171</v>
      </c>
      <c r="Z1419">
        <v>109.02776004014299</v>
      </c>
      <c r="AA1419">
        <v>-6.9090500335505096</v>
      </c>
      <c r="AB1419" t="s">
        <v>2898</v>
      </c>
      <c r="AC1419" t="s">
        <v>284</v>
      </c>
      <c r="AL1419" t="s">
        <v>217</v>
      </c>
      <c r="AM1419" t="s">
        <v>4172</v>
      </c>
      <c r="AN1419" t="s">
        <v>6</v>
      </c>
      <c r="AO1419" s="57">
        <v>46212.496481481481</v>
      </c>
      <c r="AR1419" t="s">
        <v>218</v>
      </c>
      <c r="AS1419" t="s">
        <v>219</v>
      </c>
      <c r="AT1419" t="s">
        <v>230</v>
      </c>
      <c r="AU1419">
        <v>20260907</v>
      </c>
      <c r="AV1419" t="s">
        <v>221</v>
      </c>
      <c r="AW1419" t="s">
        <v>546</v>
      </c>
      <c r="AX1419" t="s">
        <v>222</v>
      </c>
      <c r="BA1419" s="57">
        <v>46272.291666666664</v>
      </c>
      <c r="BB1419" t="s">
        <v>4172</v>
      </c>
      <c r="BC1419">
        <v>2026</v>
      </c>
      <c r="BD1419">
        <v>9</v>
      </c>
      <c r="BE1419">
        <v>7</v>
      </c>
      <c r="BF1419" s="6">
        <f t="shared" si="66"/>
        <v>46272</v>
      </c>
      <c r="BG1419">
        <f t="shared" si="67"/>
        <v>-0.29166666666424135</v>
      </c>
      <c r="BH1419" t="str">
        <f t="shared" si="68"/>
        <v>COMPLY</v>
      </c>
      <c r="BI1419" t="e">
        <f>VLOOKUP(H1419,Sheet2!$A$1:$B$270,2,FALSE)</f>
        <v>#N/A</v>
      </c>
    </row>
    <row r="1420" spans="1:61">
      <c r="A1420">
        <v>1419</v>
      </c>
      <c r="B1420">
        <v>1002576787</v>
      </c>
      <c r="C1420">
        <v>3</v>
      </c>
      <c r="D1420" t="s">
        <v>49</v>
      </c>
      <c r="E1420">
        <v>4</v>
      </c>
      <c r="F1420" t="s">
        <v>250</v>
      </c>
      <c r="G1420" t="s">
        <v>539</v>
      </c>
      <c r="H1420" t="s">
        <v>2894</v>
      </c>
      <c r="I1420" t="s">
        <v>212</v>
      </c>
      <c r="J1420" t="s">
        <v>213</v>
      </c>
      <c r="K1420" t="s">
        <v>149</v>
      </c>
      <c r="L1420" t="s">
        <v>214</v>
      </c>
      <c r="M1420" t="s">
        <v>76</v>
      </c>
      <c r="N1420" t="s">
        <v>215</v>
      </c>
      <c r="O1420" s="57">
        <v>46273.497870370367</v>
      </c>
      <c r="P1420" s="57">
        <v>46274.72587962963</v>
      </c>
      <c r="Q1420">
        <v>69386004</v>
      </c>
      <c r="S1420">
        <v>146284108071</v>
      </c>
      <c r="T1420" t="s">
        <v>5310</v>
      </c>
      <c r="U1420" t="s">
        <v>5311</v>
      </c>
      <c r="V1420" t="s">
        <v>5312</v>
      </c>
      <c r="Z1420">
        <v>109.03666399419301</v>
      </c>
      <c r="AA1420">
        <v>-6.8979767466952202</v>
      </c>
      <c r="AB1420" t="s">
        <v>5313</v>
      </c>
      <c r="AC1420" t="s">
        <v>216</v>
      </c>
      <c r="AL1420" t="s">
        <v>217</v>
      </c>
      <c r="AM1420" t="s">
        <v>3672</v>
      </c>
      <c r="AN1420" t="s">
        <v>6</v>
      </c>
      <c r="AO1420" s="57">
        <v>46243.506851851853</v>
      </c>
      <c r="AP1420" s="57">
        <v>46274.333333333336</v>
      </c>
      <c r="AR1420" t="s">
        <v>218</v>
      </c>
      <c r="AS1420" t="s">
        <v>219</v>
      </c>
      <c r="AT1420" t="s">
        <v>230</v>
      </c>
      <c r="AU1420">
        <v>20260909</v>
      </c>
      <c r="AV1420" t="s">
        <v>221</v>
      </c>
      <c r="AW1420" t="s">
        <v>887</v>
      </c>
      <c r="AX1420" t="s">
        <v>222</v>
      </c>
      <c r="BA1420" s="57">
        <v>46274.333333333336</v>
      </c>
      <c r="BB1420" t="s">
        <v>3672</v>
      </c>
      <c r="BC1420">
        <v>2026</v>
      </c>
      <c r="BD1420">
        <v>9</v>
      </c>
      <c r="BE1420">
        <v>9</v>
      </c>
      <c r="BF1420" s="6">
        <f t="shared" si="66"/>
        <v>46274</v>
      </c>
      <c r="BG1420">
        <f t="shared" si="67"/>
        <v>-0.33333333333575865</v>
      </c>
      <c r="BH1420" t="str">
        <f t="shared" si="68"/>
        <v>COMPLY</v>
      </c>
      <c r="BI1420" t="e">
        <f>VLOOKUP(H1420,Sheet2!$A$1:$B$270,2,FALSE)</f>
        <v>#N/A</v>
      </c>
    </row>
    <row r="1421" spans="1:61">
      <c r="A1421">
        <v>1420</v>
      </c>
      <c r="B1421">
        <v>1002586129</v>
      </c>
      <c r="C1421">
        <v>3</v>
      </c>
      <c r="D1421" t="s">
        <v>49</v>
      </c>
      <c r="E1421">
        <v>4</v>
      </c>
      <c r="F1421" t="s">
        <v>250</v>
      </c>
      <c r="G1421" t="s">
        <v>539</v>
      </c>
      <c r="H1421" t="s">
        <v>2894</v>
      </c>
      <c r="I1421" t="s">
        <v>212</v>
      </c>
      <c r="J1421" t="s">
        <v>213</v>
      </c>
      <c r="K1421" t="s">
        <v>149</v>
      </c>
      <c r="M1421" t="s">
        <v>76</v>
      </c>
      <c r="N1421" t="s">
        <v>215</v>
      </c>
      <c r="O1421" s="57">
        <v>46279.485613425924</v>
      </c>
      <c r="P1421" s="57">
        <v>46279.862233796295</v>
      </c>
      <c r="Q1421">
        <v>69388616</v>
      </c>
      <c r="S1421">
        <v>146284106937</v>
      </c>
      <c r="T1421" t="s">
        <v>9161</v>
      </c>
      <c r="U1421" t="s">
        <v>9162</v>
      </c>
      <c r="V1421" t="s">
        <v>9163</v>
      </c>
      <c r="Z1421">
        <v>109.047197</v>
      </c>
      <c r="AA1421">
        <v>-6.8806229999999999</v>
      </c>
      <c r="AB1421" t="s">
        <v>9164</v>
      </c>
      <c r="AC1421" t="s">
        <v>225</v>
      </c>
      <c r="AL1421" t="s">
        <v>217</v>
      </c>
      <c r="AM1421" t="s">
        <v>7986</v>
      </c>
      <c r="AN1421" t="s">
        <v>6</v>
      </c>
      <c r="AO1421" t="s">
        <v>7358</v>
      </c>
      <c r="AR1421" t="s">
        <v>218</v>
      </c>
      <c r="AS1421" t="s">
        <v>219</v>
      </c>
      <c r="AT1421" t="s">
        <v>230</v>
      </c>
      <c r="AU1421">
        <v>20260914</v>
      </c>
      <c r="AV1421" t="s">
        <v>221</v>
      </c>
      <c r="AW1421" t="s">
        <v>544</v>
      </c>
      <c r="AX1421" t="s">
        <v>222</v>
      </c>
      <c r="BA1421" s="57">
        <v>46279.291666666664</v>
      </c>
      <c r="BB1421" t="s">
        <v>7986</v>
      </c>
      <c r="BC1421">
        <v>2026</v>
      </c>
      <c r="BD1421">
        <v>9</v>
      </c>
      <c r="BE1421">
        <v>14</v>
      </c>
      <c r="BF1421" s="6">
        <f t="shared" si="66"/>
        <v>46279</v>
      </c>
      <c r="BG1421">
        <f t="shared" si="67"/>
        <v>-0.29166666666424135</v>
      </c>
      <c r="BH1421" t="str">
        <f t="shared" si="68"/>
        <v>COMPLY</v>
      </c>
      <c r="BI1421" t="e">
        <f>VLOOKUP(H1421,Sheet2!$A$1:$B$270,2,FALSE)</f>
        <v>#N/A</v>
      </c>
    </row>
    <row r="1422" spans="1:61">
      <c r="A1422">
        <v>1421</v>
      </c>
      <c r="B1422">
        <v>1002569065</v>
      </c>
      <c r="C1422">
        <v>3</v>
      </c>
      <c r="D1422" t="s">
        <v>49</v>
      </c>
      <c r="E1422">
        <v>4</v>
      </c>
      <c r="F1422" t="s">
        <v>250</v>
      </c>
      <c r="G1422" t="s">
        <v>539</v>
      </c>
      <c r="H1422" t="s">
        <v>2894</v>
      </c>
      <c r="I1422" t="s">
        <v>212</v>
      </c>
      <c r="J1422" t="s">
        <v>213</v>
      </c>
      <c r="K1422" t="s">
        <v>149</v>
      </c>
      <c r="L1422" t="s">
        <v>214</v>
      </c>
      <c r="M1422" t="s">
        <v>2154</v>
      </c>
      <c r="N1422" t="s">
        <v>215</v>
      </c>
      <c r="O1422" s="57">
        <v>46268.419409722221</v>
      </c>
      <c r="P1422" s="57">
        <v>46272.487199074072</v>
      </c>
      <c r="Q1422">
        <v>69382886</v>
      </c>
      <c r="S1422">
        <v>146284108500</v>
      </c>
      <c r="T1422" t="s">
        <v>2895</v>
      </c>
      <c r="U1422" t="s">
        <v>2896</v>
      </c>
      <c r="V1422" t="s">
        <v>2897</v>
      </c>
      <c r="Z1422">
        <v>109.027522</v>
      </c>
      <c r="AA1422">
        <v>-6.9091820000000004</v>
      </c>
      <c r="AB1422" t="s">
        <v>2898</v>
      </c>
      <c r="AC1422" t="s">
        <v>236</v>
      </c>
      <c r="AL1422" t="s">
        <v>217</v>
      </c>
      <c r="AM1422" t="s">
        <v>2703</v>
      </c>
      <c r="AN1422" t="s">
        <v>6</v>
      </c>
      <c r="AO1422" s="57">
        <v>46090.423622685186</v>
      </c>
      <c r="AP1422" s="57">
        <v>46269.333333333336</v>
      </c>
      <c r="AR1422" t="s">
        <v>14</v>
      </c>
      <c r="AS1422" t="s">
        <v>219</v>
      </c>
      <c r="AT1422" t="s">
        <v>230</v>
      </c>
      <c r="AV1422" t="s">
        <v>5561</v>
      </c>
      <c r="AW1422" t="s">
        <v>885</v>
      </c>
      <c r="AX1422" t="s">
        <v>222</v>
      </c>
      <c r="BA1422" s="57">
        <v>46269.333333333336</v>
      </c>
      <c r="BB1422" t="s">
        <v>2703</v>
      </c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:61">
      <c r="A1423">
        <v>1422</v>
      </c>
      <c r="B1423">
        <v>1002583224</v>
      </c>
      <c r="C1423">
        <v>3</v>
      </c>
      <c r="D1423" t="s">
        <v>49</v>
      </c>
      <c r="E1423">
        <v>4</v>
      </c>
      <c r="F1423" t="s">
        <v>250</v>
      </c>
      <c r="G1423" t="s">
        <v>539</v>
      </c>
      <c r="H1423" t="s">
        <v>2894</v>
      </c>
      <c r="I1423" t="s">
        <v>212</v>
      </c>
      <c r="J1423" t="s">
        <v>213</v>
      </c>
      <c r="K1423" t="s">
        <v>149</v>
      </c>
      <c r="M1423" t="s">
        <v>2154</v>
      </c>
      <c r="N1423" t="s">
        <v>215</v>
      </c>
      <c r="O1423" s="57">
        <v>46276.661805555559</v>
      </c>
      <c r="P1423" s="57">
        <v>46279.485601851855</v>
      </c>
      <c r="Q1423">
        <v>69388616</v>
      </c>
      <c r="S1423">
        <v>146284108219</v>
      </c>
      <c r="T1423" t="s">
        <v>9161</v>
      </c>
      <c r="U1423" t="s">
        <v>9162</v>
      </c>
      <c r="V1423" t="s">
        <v>9165</v>
      </c>
      <c r="Z1423">
        <v>109.04369509999999</v>
      </c>
      <c r="AA1423">
        <v>-6.8935485999999999</v>
      </c>
      <c r="AB1423" t="s">
        <v>9164</v>
      </c>
      <c r="AC1423" t="s">
        <v>225</v>
      </c>
      <c r="AL1423" t="s">
        <v>217</v>
      </c>
      <c r="AM1423" t="s">
        <v>7989</v>
      </c>
      <c r="AN1423" t="s">
        <v>6</v>
      </c>
      <c r="AO1423" s="57">
        <v>46335.663541666669</v>
      </c>
      <c r="AP1423" s="57">
        <v>46277.625</v>
      </c>
      <c r="AQ1423" t="s">
        <v>2155</v>
      </c>
      <c r="AR1423" t="s">
        <v>14</v>
      </c>
      <c r="AS1423" t="s">
        <v>219</v>
      </c>
      <c r="AT1423" t="s">
        <v>230</v>
      </c>
      <c r="AV1423" t="s">
        <v>9166</v>
      </c>
      <c r="AW1423" t="s">
        <v>544</v>
      </c>
      <c r="AX1423" t="s">
        <v>222</v>
      </c>
      <c r="BA1423" s="57">
        <v>46277.625</v>
      </c>
      <c r="BB1423" t="s">
        <v>7989</v>
      </c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:61">
      <c r="A1424">
        <v>1423</v>
      </c>
      <c r="B1424">
        <v>1002567809</v>
      </c>
      <c r="C1424">
        <v>3</v>
      </c>
      <c r="D1424" t="s">
        <v>49</v>
      </c>
      <c r="E1424">
        <v>4</v>
      </c>
      <c r="F1424" t="s">
        <v>250</v>
      </c>
      <c r="G1424" t="s">
        <v>539</v>
      </c>
      <c r="H1424" t="s">
        <v>838</v>
      </c>
      <c r="I1424" t="s">
        <v>212</v>
      </c>
      <c r="J1424" t="s">
        <v>213</v>
      </c>
      <c r="K1424" t="s">
        <v>149</v>
      </c>
      <c r="M1424" t="s">
        <v>76</v>
      </c>
      <c r="N1424" t="s">
        <v>215</v>
      </c>
      <c r="O1424" s="57">
        <v>46267.595520833333</v>
      </c>
      <c r="P1424" s="57">
        <v>46267.63517361111</v>
      </c>
      <c r="Q1424">
        <v>69381339</v>
      </c>
      <c r="S1424">
        <v>142205105819</v>
      </c>
      <c r="T1424" t="s">
        <v>1172</v>
      </c>
      <c r="U1424" t="s">
        <v>1903</v>
      </c>
      <c r="V1424" t="s">
        <v>1904</v>
      </c>
      <c r="Z1424">
        <v>108.990799</v>
      </c>
      <c r="AA1424">
        <v>-6.9198139999999997</v>
      </c>
      <c r="AB1424" t="s">
        <v>1175</v>
      </c>
      <c r="AC1424" t="s">
        <v>284</v>
      </c>
      <c r="AL1424" t="s">
        <v>217</v>
      </c>
      <c r="AM1424" t="s">
        <v>1905</v>
      </c>
      <c r="AN1424" t="s">
        <v>6</v>
      </c>
      <c r="AO1424" s="57">
        <v>46062.600717592592</v>
      </c>
      <c r="AR1424" t="s">
        <v>218</v>
      </c>
      <c r="AS1424" t="s">
        <v>219</v>
      </c>
      <c r="AT1424" t="s">
        <v>230</v>
      </c>
      <c r="AU1424">
        <v>20260902</v>
      </c>
      <c r="AV1424" t="s">
        <v>221</v>
      </c>
      <c r="AW1424" t="s">
        <v>1906</v>
      </c>
      <c r="AX1424" t="s">
        <v>222</v>
      </c>
      <c r="BA1424" s="57">
        <v>46267.291666666664</v>
      </c>
      <c r="BB1424" t="s">
        <v>1905</v>
      </c>
      <c r="BC1424">
        <v>2026</v>
      </c>
      <c r="BD1424">
        <v>9</v>
      </c>
      <c r="BE1424">
        <v>2</v>
      </c>
      <c r="BF1424" s="6">
        <f t="shared" si="66"/>
        <v>46267</v>
      </c>
      <c r="BG1424">
        <f t="shared" si="67"/>
        <v>-0.29166666666424135</v>
      </c>
      <c r="BH1424" t="str">
        <f t="shared" si="68"/>
        <v>COMPLY</v>
      </c>
      <c r="BI1424" t="e">
        <f>VLOOKUP(H1424,Sheet2!$A$1:$B$270,2,FALSE)</f>
        <v>#N/A</v>
      </c>
    </row>
    <row r="1425" spans="1:61">
      <c r="A1425">
        <v>1424</v>
      </c>
      <c r="B1425">
        <v>1002574951</v>
      </c>
      <c r="C1425">
        <v>3</v>
      </c>
      <c r="D1425" t="s">
        <v>49</v>
      </c>
      <c r="E1425">
        <v>4</v>
      </c>
      <c r="F1425" t="s">
        <v>250</v>
      </c>
      <c r="G1425" t="s">
        <v>539</v>
      </c>
      <c r="H1425" t="s">
        <v>838</v>
      </c>
      <c r="I1425" t="s">
        <v>212</v>
      </c>
      <c r="J1425" t="s">
        <v>213</v>
      </c>
      <c r="K1425" t="s">
        <v>149</v>
      </c>
      <c r="L1425" t="s">
        <v>214</v>
      </c>
      <c r="M1425" t="s">
        <v>76</v>
      </c>
      <c r="N1425" t="s">
        <v>215</v>
      </c>
      <c r="O1425" s="57">
        <v>46272.560381944444</v>
      </c>
      <c r="P1425" s="57">
        <v>46272.723935185182</v>
      </c>
      <c r="Q1425">
        <v>69385288</v>
      </c>
      <c r="S1425">
        <v>142205105826</v>
      </c>
      <c r="T1425" t="s">
        <v>3952</v>
      </c>
      <c r="U1425" t="s">
        <v>3953</v>
      </c>
      <c r="V1425" t="s">
        <v>3954</v>
      </c>
      <c r="Z1425">
        <v>108.983358397519</v>
      </c>
      <c r="AA1425">
        <v>-6.8995343911189702</v>
      </c>
      <c r="AB1425" t="s">
        <v>3955</v>
      </c>
      <c r="AC1425" t="s">
        <v>236</v>
      </c>
      <c r="AL1425" t="s">
        <v>217</v>
      </c>
      <c r="AM1425" t="s">
        <v>3956</v>
      </c>
      <c r="AN1425" t="s">
        <v>6</v>
      </c>
      <c r="AO1425" s="57">
        <v>46212.56958333333</v>
      </c>
      <c r="AP1425" s="57">
        <v>46273.541666666664</v>
      </c>
      <c r="AR1425" t="s">
        <v>218</v>
      </c>
      <c r="AS1425" t="s">
        <v>219</v>
      </c>
      <c r="AT1425" t="s">
        <v>230</v>
      </c>
      <c r="AU1425">
        <v>20260907</v>
      </c>
      <c r="AV1425" t="s">
        <v>221</v>
      </c>
      <c r="AW1425" t="s">
        <v>886</v>
      </c>
      <c r="AX1425" t="s">
        <v>222</v>
      </c>
      <c r="BA1425" s="57">
        <v>46273.541666666664</v>
      </c>
      <c r="BB1425" t="s">
        <v>3956</v>
      </c>
      <c r="BC1425">
        <v>2026</v>
      </c>
      <c r="BD1425">
        <v>9</v>
      </c>
      <c r="BE1425">
        <v>7</v>
      </c>
      <c r="BF1425" s="6">
        <f t="shared" si="66"/>
        <v>46272</v>
      </c>
      <c r="BG1425">
        <f t="shared" si="67"/>
        <v>-1.5416666666642413</v>
      </c>
      <c r="BH1425" t="str">
        <f t="shared" si="68"/>
        <v>COMPLY</v>
      </c>
      <c r="BI1425" t="e">
        <f>VLOOKUP(H1425,Sheet2!$A$1:$B$270,2,FALSE)</f>
        <v>#N/A</v>
      </c>
    </row>
    <row r="1426" spans="1:61">
      <c r="A1426">
        <v>1425</v>
      </c>
      <c r="B1426">
        <v>1002564873</v>
      </c>
      <c r="C1426">
        <v>3</v>
      </c>
      <c r="D1426" t="s">
        <v>49</v>
      </c>
      <c r="E1426">
        <v>4</v>
      </c>
      <c r="F1426" t="s">
        <v>250</v>
      </c>
      <c r="G1426" t="s">
        <v>539</v>
      </c>
      <c r="H1426" t="s">
        <v>838</v>
      </c>
      <c r="I1426" t="s">
        <v>212</v>
      </c>
      <c r="J1426" t="s">
        <v>213</v>
      </c>
      <c r="K1426" t="s">
        <v>149</v>
      </c>
      <c r="L1426" t="s">
        <v>214</v>
      </c>
      <c r="M1426" t="s">
        <v>2154</v>
      </c>
      <c r="N1426" t="s">
        <v>215</v>
      </c>
      <c r="O1426" s="57">
        <v>46266.454814814817</v>
      </c>
      <c r="P1426" s="57">
        <v>46267.595520833333</v>
      </c>
      <c r="Q1426">
        <v>69381339</v>
      </c>
      <c r="S1426">
        <v>142205105696</v>
      </c>
      <c r="T1426" t="s">
        <v>1172</v>
      </c>
      <c r="U1426" t="s">
        <v>1173</v>
      </c>
      <c r="V1426" t="s">
        <v>1174</v>
      </c>
      <c r="Z1426">
        <v>108.9903396</v>
      </c>
      <c r="AA1426">
        <v>-6.9210346999999999</v>
      </c>
      <c r="AB1426" t="s">
        <v>1175</v>
      </c>
      <c r="AC1426" t="s">
        <v>236</v>
      </c>
      <c r="AL1426" t="s">
        <v>217</v>
      </c>
      <c r="AM1426" t="s">
        <v>1176</v>
      </c>
      <c r="AN1426" t="s">
        <v>6</v>
      </c>
      <c r="AO1426" s="57">
        <v>46031.465405092589</v>
      </c>
      <c r="AP1426" s="57">
        <v>46267.333333333336</v>
      </c>
      <c r="AQ1426" t="s">
        <v>2155</v>
      </c>
      <c r="AR1426" t="s">
        <v>14</v>
      </c>
      <c r="AS1426" t="s">
        <v>219</v>
      </c>
      <c r="AT1426" t="s">
        <v>230</v>
      </c>
      <c r="AV1426" t="s">
        <v>2156</v>
      </c>
      <c r="AW1426" t="s">
        <v>885</v>
      </c>
      <c r="AX1426" t="s">
        <v>222</v>
      </c>
      <c r="BA1426" s="57">
        <v>46267.333333333336</v>
      </c>
      <c r="BB1426" t="s">
        <v>1176</v>
      </c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:61">
      <c r="A1427">
        <v>1426</v>
      </c>
      <c r="B1427">
        <v>1002575783</v>
      </c>
      <c r="C1427">
        <v>3</v>
      </c>
      <c r="D1427" t="s">
        <v>49</v>
      </c>
      <c r="E1427">
        <v>4</v>
      </c>
      <c r="F1427" t="s">
        <v>250</v>
      </c>
      <c r="G1427" t="s">
        <v>539</v>
      </c>
      <c r="H1427" t="s">
        <v>3231</v>
      </c>
      <c r="I1427" t="s">
        <v>212</v>
      </c>
      <c r="J1427" t="s">
        <v>213</v>
      </c>
      <c r="K1427" t="s">
        <v>149</v>
      </c>
      <c r="M1427" t="s">
        <v>76</v>
      </c>
      <c r="N1427" t="s">
        <v>215</v>
      </c>
      <c r="O1427" s="57">
        <v>46272.697789351849</v>
      </c>
      <c r="P1427" s="57">
        <v>46272.843298611115</v>
      </c>
      <c r="Q1427">
        <v>69383885</v>
      </c>
      <c r="S1427">
        <v>146281109038</v>
      </c>
      <c r="T1427" t="s">
        <v>4086</v>
      </c>
      <c r="U1427" t="s">
        <v>4087</v>
      </c>
      <c r="V1427" t="s">
        <v>4088</v>
      </c>
      <c r="Z1427">
        <v>109.008112447575</v>
      </c>
      <c r="AA1427">
        <v>-7.2597140143129302</v>
      </c>
      <c r="AB1427" t="s">
        <v>4089</v>
      </c>
      <c r="AC1427" t="s">
        <v>284</v>
      </c>
      <c r="AL1427" t="s">
        <v>217</v>
      </c>
      <c r="AM1427" t="s">
        <v>4090</v>
      </c>
      <c r="AN1427" t="s">
        <v>6</v>
      </c>
      <c r="AO1427" s="57">
        <v>46212.704895833333</v>
      </c>
      <c r="AR1427" t="s">
        <v>218</v>
      </c>
      <c r="AS1427" t="s">
        <v>3237</v>
      </c>
      <c r="AT1427" t="s">
        <v>230</v>
      </c>
      <c r="AU1427">
        <v>20260907</v>
      </c>
      <c r="AV1427" t="s">
        <v>221</v>
      </c>
      <c r="AW1427" t="s">
        <v>546</v>
      </c>
      <c r="AX1427" t="s">
        <v>222</v>
      </c>
      <c r="BA1427" s="57">
        <v>46272.291666666664</v>
      </c>
      <c r="BB1427" t="s">
        <v>4090</v>
      </c>
      <c r="BC1427">
        <v>2026</v>
      </c>
      <c r="BD1427">
        <v>9</v>
      </c>
      <c r="BE1427">
        <v>7</v>
      </c>
      <c r="BF1427" s="6">
        <f t="shared" si="66"/>
        <v>46272</v>
      </c>
      <c r="BG1427">
        <f t="shared" si="67"/>
        <v>-0.29166666666424135</v>
      </c>
      <c r="BH1427" t="str">
        <f t="shared" si="68"/>
        <v>COMPLY</v>
      </c>
      <c r="BI1427" t="e">
        <f>VLOOKUP(H1427,Sheet2!$A$1:$B$270,2,FALSE)</f>
        <v>#N/A</v>
      </c>
    </row>
    <row r="1428" spans="1:61">
      <c r="A1428">
        <v>1427</v>
      </c>
      <c r="B1428">
        <v>1002574733</v>
      </c>
      <c r="C1428">
        <v>3</v>
      </c>
      <c r="D1428" t="s">
        <v>49</v>
      </c>
      <c r="E1428">
        <v>4</v>
      </c>
      <c r="F1428" t="s">
        <v>250</v>
      </c>
      <c r="G1428" t="s">
        <v>539</v>
      </c>
      <c r="H1428" t="s">
        <v>3231</v>
      </c>
      <c r="I1428" t="s">
        <v>212</v>
      </c>
      <c r="J1428" t="s">
        <v>213</v>
      </c>
      <c r="K1428" t="s">
        <v>149</v>
      </c>
      <c r="M1428" t="s">
        <v>76</v>
      </c>
      <c r="N1428" t="s">
        <v>215</v>
      </c>
      <c r="O1428" s="57">
        <v>46272.500937500001</v>
      </c>
      <c r="P1428" s="57">
        <v>46272.552314814813</v>
      </c>
      <c r="Q1428">
        <v>69384257</v>
      </c>
      <c r="S1428">
        <v>146281108913</v>
      </c>
      <c r="T1428" t="s">
        <v>3997</v>
      </c>
      <c r="U1428" t="s">
        <v>3998</v>
      </c>
      <c r="V1428" t="s">
        <v>3999</v>
      </c>
      <c r="Z1428">
        <v>109.014888978752</v>
      </c>
      <c r="AA1428">
        <v>-7.1689670053666701</v>
      </c>
      <c r="AB1428" t="s">
        <v>4000</v>
      </c>
      <c r="AC1428" t="s">
        <v>284</v>
      </c>
      <c r="AL1428" t="s">
        <v>217</v>
      </c>
      <c r="AM1428" t="s">
        <v>4001</v>
      </c>
      <c r="AN1428" t="s">
        <v>6</v>
      </c>
      <c r="AO1428" s="57">
        <v>46212.507037037038</v>
      </c>
      <c r="AR1428" t="s">
        <v>218</v>
      </c>
      <c r="AS1428" t="s">
        <v>3237</v>
      </c>
      <c r="AT1428" t="s">
        <v>230</v>
      </c>
      <c r="AU1428">
        <v>20260907</v>
      </c>
      <c r="AV1428" t="s">
        <v>221</v>
      </c>
      <c r="AW1428" t="s">
        <v>545</v>
      </c>
      <c r="AX1428" t="s">
        <v>222</v>
      </c>
      <c r="BA1428" s="57">
        <v>46272.291666666664</v>
      </c>
      <c r="BB1428" t="s">
        <v>4001</v>
      </c>
      <c r="BC1428">
        <v>2026</v>
      </c>
      <c r="BD1428">
        <v>9</v>
      </c>
      <c r="BE1428">
        <v>7</v>
      </c>
      <c r="BF1428" s="6">
        <f t="shared" si="66"/>
        <v>46272</v>
      </c>
      <c r="BG1428">
        <f t="shared" si="67"/>
        <v>-0.29166666666424135</v>
      </c>
      <c r="BH1428" t="str">
        <f t="shared" si="68"/>
        <v>COMPLY</v>
      </c>
      <c r="BI1428" t="e">
        <f>VLOOKUP(H1428,Sheet2!$A$1:$B$270,2,FALSE)</f>
        <v>#N/A</v>
      </c>
    </row>
    <row r="1429" spans="1:61">
      <c r="A1429">
        <v>1428</v>
      </c>
      <c r="B1429">
        <v>1002577747</v>
      </c>
      <c r="C1429">
        <v>3</v>
      </c>
      <c r="D1429" t="s">
        <v>49</v>
      </c>
      <c r="E1429">
        <v>4</v>
      </c>
      <c r="F1429" t="s">
        <v>250</v>
      </c>
      <c r="G1429" t="s">
        <v>539</v>
      </c>
      <c r="H1429" t="s">
        <v>3231</v>
      </c>
      <c r="I1429" t="s">
        <v>212</v>
      </c>
      <c r="J1429" t="s">
        <v>213</v>
      </c>
      <c r="K1429" t="s">
        <v>149</v>
      </c>
      <c r="L1429" t="s">
        <v>214</v>
      </c>
      <c r="M1429" t="s">
        <v>76</v>
      </c>
      <c r="N1429" t="s">
        <v>215</v>
      </c>
      <c r="O1429" s="57">
        <v>46273.749965277777</v>
      </c>
      <c r="P1429" s="57">
        <v>46275.557002314818</v>
      </c>
      <c r="Q1429">
        <v>69386426</v>
      </c>
      <c r="S1429">
        <v>146281109043</v>
      </c>
      <c r="T1429" t="s">
        <v>3232</v>
      </c>
      <c r="U1429" t="s">
        <v>3233</v>
      </c>
      <c r="V1429" t="s">
        <v>3234</v>
      </c>
      <c r="Z1429">
        <v>109.011489</v>
      </c>
      <c r="AA1429">
        <v>-7.2345050000000004</v>
      </c>
      <c r="AB1429" t="s">
        <v>3235</v>
      </c>
      <c r="AC1429" t="s">
        <v>236</v>
      </c>
      <c r="AL1429" t="s">
        <v>217</v>
      </c>
      <c r="AM1429" t="s">
        <v>3236</v>
      </c>
      <c r="AN1429" t="s">
        <v>6</v>
      </c>
      <c r="AO1429" s="57">
        <v>46243.757187499999</v>
      </c>
      <c r="AP1429" s="57">
        <v>46274.625</v>
      </c>
      <c r="AR1429" t="s">
        <v>218</v>
      </c>
      <c r="AS1429" t="s">
        <v>3237</v>
      </c>
      <c r="AT1429" t="s">
        <v>230</v>
      </c>
      <c r="AU1429">
        <v>20260910</v>
      </c>
      <c r="AV1429" t="s">
        <v>221</v>
      </c>
      <c r="AW1429" t="s">
        <v>882</v>
      </c>
      <c r="AX1429" t="s">
        <v>222</v>
      </c>
      <c r="BA1429" s="57">
        <v>46274.625</v>
      </c>
      <c r="BB1429" t="s">
        <v>3236</v>
      </c>
      <c r="BC1429">
        <v>2026</v>
      </c>
      <c r="BD1429">
        <v>9</v>
      </c>
      <c r="BE1429">
        <v>10</v>
      </c>
      <c r="BF1429" s="6">
        <f t="shared" si="66"/>
        <v>46275</v>
      </c>
      <c r="BG1429">
        <f t="shared" si="67"/>
        <v>0.375</v>
      </c>
      <c r="BH1429" t="str">
        <f t="shared" si="68"/>
        <v>COMPLY</v>
      </c>
      <c r="BI1429" t="e">
        <f>VLOOKUP(H1429,Sheet2!$A$1:$B$270,2,FALSE)</f>
        <v>#N/A</v>
      </c>
    </row>
    <row r="1430" spans="1:61">
      <c r="A1430">
        <v>1429</v>
      </c>
      <c r="B1430">
        <v>1002571581</v>
      </c>
      <c r="C1430">
        <v>3</v>
      </c>
      <c r="D1430" t="s">
        <v>49</v>
      </c>
      <c r="E1430">
        <v>4</v>
      </c>
      <c r="F1430" t="s">
        <v>250</v>
      </c>
      <c r="G1430" t="s">
        <v>539</v>
      </c>
      <c r="H1430" t="s">
        <v>3231</v>
      </c>
      <c r="I1430" t="s">
        <v>212</v>
      </c>
      <c r="J1430" t="s">
        <v>213</v>
      </c>
      <c r="K1430" t="s">
        <v>149</v>
      </c>
      <c r="L1430" t="s">
        <v>214</v>
      </c>
      <c r="M1430" t="s">
        <v>2154</v>
      </c>
      <c r="N1430" t="s">
        <v>215</v>
      </c>
      <c r="O1430" s="57">
        <v>46269.554826388892</v>
      </c>
      <c r="P1430" s="57">
        <v>46272.697777777779</v>
      </c>
      <c r="Q1430">
        <v>69383885</v>
      </c>
      <c r="S1430">
        <v>146281108909</v>
      </c>
      <c r="T1430" t="s">
        <v>4086</v>
      </c>
      <c r="U1430" t="s">
        <v>5531</v>
      </c>
      <c r="V1430" t="s">
        <v>5532</v>
      </c>
      <c r="Z1430">
        <v>109.00788489999999</v>
      </c>
      <c r="AA1430">
        <v>-7.2594827000000004</v>
      </c>
      <c r="AB1430" t="s">
        <v>4089</v>
      </c>
      <c r="AC1430" t="s">
        <v>236</v>
      </c>
      <c r="AL1430" t="s">
        <v>217</v>
      </c>
      <c r="AM1430" t="s">
        <v>5533</v>
      </c>
      <c r="AN1430" t="s">
        <v>6</v>
      </c>
      <c r="AO1430" s="57">
        <v>46121.559247685182</v>
      </c>
      <c r="AP1430" s="57">
        <v>46270.541666666664</v>
      </c>
      <c r="AR1430" t="s">
        <v>14</v>
      </c>
      <c r="AS1430" t="s">
        <v>3237</v>
      </c>
      <c r="AT1430" t="s">
        <v>230</v>
      </c>
      <c r="AV1430" t="s">
        <v>5534</v>
      </c>
      <c r="AW1430" t="s">
        <v>885</v>
      </c>
      <c r="AX1430" t="s">
        <v>222</v>
      </c>
      <c r="BA1430" s="57">
        <v>46270.541666666664</v>
      </c>
      <c r="BB1430" t="s">
        <v>5533</v>
      </c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:61">
      <c r="A1431">
        <v>1430</v>
      </c>
      <c r="B1431">
        <v>1002572694</v>
      </c>
      <c r="C1431">
        <v>3</v>
      </c>
      <c r="D1431" t="s">
        <v>49</v>
      </c>
      <c r="E1431">
        <v>4</v>
      </c>
      <c r="F1431" t="s">
        <v>250</v>
      </c>
      <c r="G1431" t="s">
        <v>539</v>
      </c>
      <c r="H1431" t="s">
        <v>3231</v>
      </c>
      <c r="I1431" t="s">
        <v>212</v>
      </c>
      <c r="J1431" t="s">
        <v>213</v>
      </c>
      <c r="K1431" t="s">
        <v>149</v>
      </c>
      <c r="L1431" t="s">
        <v>214</v>
      </c>
      <c r="M1431" t="s">
        <v>2154</v>
      </c>
      <c r="N1431" t="s">
        <v>215</v>
      </c>
      <c r="O1431" s="57">
        <v>46269.820798611108</v>
      </c>
      <c r="P1431" s="57">
        <v>46272.500925925924</v>
      </c>
      <c r="Q1431">
        <v>69384257</v>
      </c>
      <c r="S1431">
        <v>146281108910</v>
      </c>
      <c r="T1431" t="s">
        <v>3997</v>
      </c>
      <c r="U1431" t="s">
        <v>5521</v>
      </c>
      <c r="V1431" t="s">
        <v>5522</v>
      </c>
      <c r="Z1431">
        <v>109.015117</v>
      </c>
      <c r="AA1431">
        <v>-7.1685239999999997</v>
      </c>
      <c r="AB1431" t="s">
        <v>4000</v>
      </c>
      <c r="AC1431" t="s">
        <v>236</v>
      </c>
      <c r="AL1431" t="s">
        <v>217</v>
      </c>
      <c r="AM1431" t="s">
        <v>5523</v>
      </c>
      <c r="AN1431" t="s">
        <v>6</v>
      </c>
      <c r="AO1431" s="57">
        <v>46121.830046296294</v>
      </c>
      <c r="AP1431" s="57">
        <v>46271.333333333336</v>
      </c>
      <c r="AQ1431" t="s">
        <v>2155</v>
      </c>
      <c r="AR1431" t="s">
        <v>14</v>
      </c>
      <c r="AS1431" t="s">
        <v>3237</v>
      </c>
      <c r="AT1431" t="s">
        <v>230</v>
      </c>
      <c r="AV1431" t="s">
        <v>5524</v>
      </c>
      <c r="AW1431" t="s">
        <v>883</v>
      </c>
      <c r="AX1431" t="s">
        <v>222</v>
      </c>
      <c r="BA1431" s="57">
        <v>46271.333333333336</v>
      </c>
      <c r="BB1431" t="s">
        <v>5523</v>
      </c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:61">
      <c r="A1432">
        <v>1431</v>
      </c>
      <c r="B1432">
        <v>1002588081</v>
      </c>
      <c r="C1432">
        <v>3</v>
      </c>
      <c r="D1432" t="s">
        <v>49</v>
      </c>
      <c r="E1432">
        <v>4</v>
      </c>
      <c r="F1432" t="s">
        <v>250</v>
      </c>
      <c r="G1432" t="s">
        <v>539</v>
      </c>
      <c r="H1432" t="s">
        <v>3231</v>
      </c>
      <c r="I1432" t="s">
        <v>212</v>
      </c>
      <c r="J1432" t="s">
        <v>213</v>
      </c>
      <c r="K1432" t="s">
        <v>149</v>
      </c>
      <c r="M1432" t="s">
        <v>239</v>
      </c>
      <c r="N1432" t="s">
        <v>215</v>
      </c>
      <c r="O1432" s="57">
        <v>46280.3984375</v>
      </c>
      <c r="P1432" s="57">
        <v>46281.472233796296</v>
      </c>
      <c r="Q1432">
        <v>69390374</v>
      </c>
      <c r="S1432">
        <v>146281108197</v>
      </c>
      <c r="T1432" t="s">
        <v>9167</v>
      </c>
      <c r="U1432" t="s">
        <v>9168</v>
      </c>
      <c r="V1432" t="s">
        <v>9169</v>
      </c>
      <c r="Z1432">
        <v>109.0083343</v>
      </c>
      <c r="AA1432">
        <v>-7.2504232000000002</v>
      </c>
      <c r="AB1432" t="s">
        <v>9170</v>
      </c>
      <c r="AC1432" t="s">
        <v>225</v>
      </c>
      <c r="AL1432" t="s">
        <v>217</v>
      </c>
      <c r="AM1432" t="s">
        <v>9171</v>
      </c>
      <c r="AN1432" t="s">
        <v>6</v>
      </c>
      <c r="AO1432" t="s">
        <v>7050</v>
      </c>
      <c r="AP1432" s="57">
        <v>46282.333333333336</v>
      </c>
      <c r="AR1432" t="s">
        <v>240</v>
      </c>
      <c r="AS1432" t="s">
        <v>3237</v>
      </c>
      <c r="AT1432" t="s">
        <v>230</v>
      </c>
      <c r="AV1432" t="s">
        <v>239</v>
      </c>
      <c r="AW1432" t="s">
        <v>545</v>
      </c>
      <c r="AX1432" t="s">
        <v>222</v>
      </c>
      <c r="BA1432" s="57">
        <v>46282.333333333336</v>
      </c>
      <c r="BB1432" t="s">
        <v>9171</v>
      </c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:61">
      <c r="A1433">
        <v>1432</v>
      </c>
      <c r="B1433">
        <v>1002565053</v>
      </c>
      <c r="C1433">
        <v>3</v>
      </c>
      <c r="D1433" t="s">
        <v>49</v>
      </c>
      <c r="E1433">
        <v>4</v>
      </c>
      <c r="F1433" t="s">
        <v>250</v>
      </c>
      <c r="G1433" t="s">
        <v>539</v>
      </c>
      <c r="H1433" t="s">
        <v>577</v>
      </c>
      <c r="I1433" t="s">
        <v>212</v>
      </c>
      <c r="J1433" t="s">
        <v>213</v>
      </c>
      <c r="K1433" t="s">
        <v>149</v>
      </c>
      <c r="M1433" t="s">
        <v>76</v>
      </c>
      <c r="N1433" t="s">
        <v>215</v>
      </c>
      <c r="O1433" s="57">
        <v>46266.481215277781</v>
      </c>
      <c r="P1433" s="57">
        <v>46267.546354166669</v>
      </c>
      <c r="Q1433">
        <v>69228573</v>
      </c>
      <c r="S1433">
        <v>142214107207</v>
      </c>
      <c r="T1433" t="s">
        <v>1097</v>
      </c>
      <c r="U1433" t="s">
        <v>958</v>
      </c>
      <c r="V1433" t="s">
        <v>1266</v>
      </c>
      <c r="Z1433">
        <v>108.9829376</v>
      </c>
      <c r="AA1433">
        <v>-6.9595906999999997</v>
      </c>
      <c r="AB1433" t="s">
        <v>1267</v>
      </c>
      <c r="AC1433" t="s">
        <v>225</v>
      </c>
      <c r="AL1433" t="s">
        <v>217</v>
      </c>
      <c r="AM1433" t="s">
        <v>1100</v>
      </c>
      <c r="AN1433" t="s">
        <v>6</v>
      </c>
      <c r="AO1433" s="57">
        <v>46031.48609953704</v>
      </c>
      <c r="AP1433" s="57">
        <v>46267.541666666664</v>
      </c>
      <c r="AR1433" t="s">
        <v>218</v>
      </c>
      <c r="AS1433" t="s">
        <v>907</v>
      </c>
      <c r="AT1433" t="s">
        <v>230</v>
      </c>
      <c r="AU1433">
        <v>20260902</v>
      </c>
      <c r="AV1433" t="s">
        <v>221</v>
      </c>
      <c r="AW1433" t="s">
        <v>545</v>
      </c>
      <c r="AX1433" t="s">
        <v>222</v>
      </c>
      <c r="BA1433" s="57">
        <v>46267.541666666664</v>
      </c>
      <c r="BB1433" t="s">
        <v>1100</v>
      </c>
      <c r="BC1433">
        <v>2026</v>
      </c>
      <c r="BD1433">
        <v>9</v>
      </c>
      <c r="BE1433">
        <v>2</v>
      </c>
      <c r="BF1433" s="6">
        <f t="shared" si="66"/>
        <v>46267</v>
      </c>
      <c r="BG1433">
        <f t="shared" si="67"/>
        <v>-0.54166666666424135</v>
      </c>
      <c r="BH1433" t="str">
        <f t="shared" si="68"/>
        <v>COMPLY</v>
      </c>
      <c r="BI1433" t="e">
        <f>VLOOKUP(H1433,Sheet2!$A$1:$B$270,2,FALSE)</f>
        <v>#N/A</v>
      </c>
    </row>
    <row r="1434" spans="1:61">
      <c r="A1434">
        <v>1433</v>
      </c>
      <c r="B1434">
        <v>1002565129</v>
      </c>
      <c r="C1434">
        <v>3</v>
      </c>
      <c r="D1434" t="s">
        <v>49</v>
      </c>
      <c r="E1434">
        <v>4</v>
      </c>
      <c r="F1434" t="s">
        <v>250</v>
      </c>
      <c r="G1434" t="s">
        <v>539</v>
      </c>
      <c r="H1434" t="s">
        <v>577</v>
      </c>
      <c r="I1434" t="s">
        <v>212</v>
      </c>
      <c r="J1434" t="s">
        <v>213</v>
      </c>
      <c r="K1434" t="s">
        <v>149</v>
      </c>
      <c r="M1434" t="s">
        <v>76</v>
      </c>
      <c r="N1434" t="s">
        <v>215</v>
      </c>
      <c r="O1434" s="57">
        <v>46266.493634259263</v>
      </c>
      <c r="P1434" s="57">
        <v>46267.568738425929</v>
      </c>
      <c r="Q1434">
        <v>69228573</v>
      </c>
      <c r="S1434">
        <v>142214107371</v>
      </c>
      <c r="T1434" t="s">
        <v>1097</v>
      </c>
      <c r="U1434" t="s">
        <v>958</v>
      </c>
      <c r="V1434" t="s">
        <v>1098</v>
      </c>
      <c r="Z1434">
        <v>108.9829376</v>
      </c>
      <c r="AA1434">
        <v>-6.9595906999999997</v>
      </c>
      <c r="AB1434" t="s">
        <v>1099</v>
      </c>
      <c r="AC1434" t="s">
        <v>225</v>
      </c>
      <c r="AL1434" t="s">
        <v>217</v>
      </c>
      <c r="AM1434" t="s">
        <v>1100</v>
      </c>
      <c r="AN1434" t="s">
        <v>6</v>
      </c>
      <c r="AO1434" s="57">
        <v>46031.49659722222</v>
      </c>
      <c r="AP1434" s="57">
        <v>46267.541666666664</v>
      </c>
      <c r="AR1434" t="s">
        <v>218</v>
      </c>
      <c r="AS1434" t="s">
        <v>907</v>
      </c>
      <c r="AT1434" t="s">
        <v>230</v>
      </c>
      <c r="AU1434">
        <v>20260902</v>
      </c>
      <c r="AV1434" t="s">
        <v>221</v>
      </c>
      <c r="AW1434" t="s">
        <v>578</v>
      </c>
      <c r="AX1434" t="s">
        <v>222</v>
      </c>
      <c r="BA1434" s="57">
        <v>46267.541666666664</v>
      </c>
      <c r="BB1434" t="s">
        <v>1100</v>
      </c>
      <c r="BC1434">
        <v>2026</v>
      </c>
      <c r="BD1434">
        <v>9</v>
      </c>
      <c r="BE1434">
        <v>2</v>
      </c>
      <c r="BF1434" s="6">
        <f t="shared" si="66"/>
        <v>46267</v>
      </c>
      <c r="BG1434">
        <f t="shared" si="67"/>
        <v>-0.54166666666424135</v>
      </c>
      <c r="BH1434" t="str">
        <f t="shared" si="68"/>
        <v>COMPLY</v>
      </c>
      <c r="BI1434" t="e">
        <f>VLOOKUP(H1434,Sheet2!$A$1:$B$270,2,FALSE)</f>
        <v>#N/A</v>
      </c>
    </row>
    <row r="1435" spans="1:61">
      <c r="A1435">
        <v>1434</v>
      </c>
      <c r="B1435">
        <v>1002572103</v>
      </c>
      <c r="C1435">
        <v>3</v>
      </c>
      <c r="D1435" t="s">
        <v>49</v>
      </c>
      <c r="E1435">
        <v>4</v>
      </c>
      <c r="F1435" t="s">
        <v>250</v>
      </c>
      <c r="G1435" t="s">
        <v>539</v>
      </c>
      <c r="H1435" t="s">
        <v>577</v>
      </c>
      <c r="I1435" t="s">
        <v>212</v>
      </c>
      <c r="J1435" t="s">
        <v>213</v>
      </c>
      <c r="K1435" t="s">
        <v>149</v>
      </c>
      <c r="M1435" t="s">
        <v>76</v>
      </c>
      <c r="N1435" t="s">
        <v>215</v>
      </c>
      <c r="O1435" s="57">
        <v>46269.63616898148</v>
      </c>
      <c r="P1435" s="57">
        <v>46270.572789351849</v>
      </c>
      <c r="Q1435">
        <v>69384049</v>
      </c>
      <c r="S1435">
        <v>142214107526</v>
      </c>
      <c r="T1435" t="s">
        <v>3648</v>
      </c>
      <c r="U1435" t="s">
        <v>3649</v>
      </c>
      <c r="V1435" t="s">
        <v>5101</v>
      </c>
      <c r="Z1435">
        <v>108.85626019999999</v>
      </c>
      <c r="AA1435">
        <v>-6.9894150000000002</v>
      </c>
      <c r="AB1435" t="s">
        <v>4686</v>
      </c>
      <c r="AC1435" t="s">
        <v>225</v>
      </c>
      <c r="AL1435" t="s">
        <v>217</v>
      </c>
      <c r="AM1435" t="s">
        <v>5102</v>
      </c>
      <c r="AN1435" t="s">
        <v>6</v>
      </c>
      <c r="AO1435" s="57">
        <v>46121.64261574074</v>
      </c>
      <c r="AP1435" s="57">
        <v>46272.541666666664</v>
      </c>
      <c r="AR1435" t="s">
        <v>218</v>
      </c>
      <c r="AS1435" t="s">
        <v>907</v>
      </c>
      <c r="AT1435" t="s">
        <v>230</v>
      </c>
      <c r="AU1435">
        <v>20260905</v>
      </c>
      <c r="AV1435" t="s">
        <v>221</v>
      </c>
      <c r="AW1435" t="s">
        <v>545</v>
      </c>
      <c r="AX1435" t="s">
        <v>222</v>
      </c>
      <c r="BA1435" s="57">
        <v>46272.541666666664</v>
      </c>
      <c r="BB1435" t="s">
        <v>5102</v>
      </c>
      <c r="BC1435">
        <v>2026</v>
      </c>
      <c r="BD1435">
        <v>9</v>
      </c>
      <c r="BE1435">
        <v>5</v>
      </c>
      <c r="BF1435" s="6">
        <f t="shared" si="66"/>
        <v>46270</v>
      </c>
      <c r="BG1435">
        <f t="shared" si="67"/>
        <v>-2.5416666666642413</v>
      </c>
      <c r="BH1435" t="str">
        <f t="shared" si="68"/>
        <v>COMPLY</v>
      </c>
      <c r="BI1435" t="e">
        <f>VLOOKUP(H1435,Sheet2!$A$1:$B$270,2,FALSE)</f>
        <v>#N/A</v>
      </c>
    </row>
    <row r="1436" spans="1:61">
      <c r="A1436">
        <v>1435</v>
      </c>
      <c r="B1436">
        <v>1002572220</v>
      </c>
      <c r="C1436">
        <v>3</v>
      </c>
      <c r="D1436" t="s">
        <v>49</v>
      </c>
      <c r="E1436">
        <v>4</v>
      </c>
      <c r="F1436" t="s">
        <v>250</v>
      </c>
      <c r="G1436" t="s">
        <v>539</v>
      </c>
      <c r="H1436" t="s">
        <v>577</v>
      </c>
      <c r="I1436" t="s">
        <v>212</v>
      </c>
      <c r="J1436" t="s">
        <v>213</v>
      </c>
      <c r="K1436" t="s">
        <v>149</v>
      </c>
      <c r="M1436" t="s">
        <v>76</v>
      </c>
      <c r="N1436" t="s">
        <v>215</v>
      </c>
      <c r="O1436" s="57">
        <v>46269.654942129629</v>
      </c>
      <c r="P1436" s="57">
        <v>46273.777905092589</v>
      </c>
      <c r="Q1436">
        <v>69384058</v>
      </c>
      <c r="S1436">
        <v>142214107527</v>
      </c>
      <c r="T1436" t="s">
        <v>3648</v>
      </c>
      <c r="U1436" t="s">
        <v>3649</v>
      </c>
      <c r="V1436" t="s">
        <v>5098</v>
      </c>
      <c r="Z1436">
        <v>108.85626019999999</v>
      </c>
      <c r="AA1436">
        <v>-6.9894150000000002</v>
      </c>
      <c r="AB1436" t="s">
        <v>5099</v>
      </c>
      <c r="AC1436" t="s">
        <v>225</v>
      </c>
      <c r="AL1436" t="s">
        <v>217</v>
      </c>
      <c r="AM1436" t="s">
        <v>5100</v>
      </c>
      <c r="AN1436" t="s">
        <v>6</v>
      </c>
      <c r="AO1436" s="57">
        <v>46121.663275462961</v>
      </c>
      <c r="AP1436" s="57">
        <v>46272.333333333336</v>
      </c>
      <c r="AR1436" t="s">
        <v>218</v>
      </c>
      <c r="AS1436" t="s">
        <v>907</v>
      </c>
      <c r="AT1436" t="s">
        <v>230</v>
      </c>
      <c r="AU1436">
        <v>20260908</v>
      </c>
      <c r="AV1436" t="s">
        <v>221</v>
      </c>
      <c r="AW1436" t="s">
        <v>545</v>
      </c>
      <c r="AX1436" t="s">
        <v>222</v>
      </c>
      <c r="BA1436" s="57">
        <v>46272.333333333336</v>
      </c>
      <c r="BB1436" t="s">
        <v>5100</v>
      </c>
      <c r="BC1436">
        <v>2026</v>
      </c>
      <c r="BD1436">
        <v>9</v>
      </c>
      <c r="BE1436">
        <v>8</v>
      </c>
      <c r="BF1436" s="6">
        <f t="shared" si="66"/>
        <v>46273</v>
      </c>
      <c r="BG1436">
        <f t="shared" si="67"/>
        <v>0.66666666666424135</v>
      </c>
      <c r="BH1436" t="str">
        <f t="shared" si="68"/>
        <v>COMPLY</v>
      </c>
      <c r="BI1436" t="e">
        <f>VLOOKUP(H1436,Sheet2!$A$1:$B$270,2,FALSE)</f>
        <v>#N/A</v>
      </c>
    </row>
    <row r="1437" spans="1:61">
      <c r="A1437">
        <v>1436</v>
      </c>
      <c r="B1437">
        <v>1002573046</v>
      </c>
      <c r="C1437">
        <v>3</v>
      </c>
      <c r="D1437" t="s">
        <v>49</v>
      </c>
      <c r="E1437">
        <v>4</v>
      </c>
      <c r="F1437" t="s">
        <v>250</v>
      </c>
      <c r="G1437" t="s">
        <v>539</v>
      </c>
      <c r="H1437" t="s">
        <v>577</v>
      </c>
      <c r="I1437" t="s">
        <v>212</v>
      </c>
      <c r="J1437" t="s">
        <v>213</v>
      </c>
      <c r="K1437" t="s">
        <v>149</v>
      </c>
      <c r="M1437" t="s">
        <v>76</v>
      </c>
      <c r="N1437" t="s">
        <v>215</v>
      </c>
      <c r="O1437" s="57">
        <v>46270.54446759259</v>
      </c>
      <c r="P1437" s="57">
        <v>46270.571701388886</v>
      </c>
      <c r="Q1437">
        <v>69384017</v>
      </c>
      <c r="S1437">
        <v>142214107534</v>
      </c>
      <c r="T1437" t="s">
        <v>3648</v>
      </c>
      <c r="U1437" t="s">
        <v>3649</v>
      </c>
      <c r="V1437" t="s">
        <v>4685</v>
      </c>
      <c r="Z1437">
        <v>108.856209101855</v>
      </c>
      <c r="AA1437">
        <v>-6.9884267894575496</v>
      </c>
      <c r="AB1437" t="s">
        <v>4686</v>
      </c>
      <c r="AC1437" t="s">
        <v>225</v>
      </c>
      <c r="AL1437" t="s">
        <v>217</v>
      </c>
      <c r="AM1437" t="s">
        <v>4687</v>
      </c>
      <c r="AN1437" t="s">
        <v>6</v>
      </c>
      <c r="AO1437" s="57">
        <v>46151.548692129632</v>
      </c>
      <c r="AR1437" t="s">
        <v>218</v>
      </c>
      <c r="AS1437" t="s">
        <v>907</v>
      </c>
      <c r="AT1437" t="s">
        <v>230</v>
      </c>
      <c r="AU1437">
        <v>20260905</v>
      </c>
      <c r="AV1437" t="s">
        <v>221</v>
      </c>
      <c r="AW1437" t="s">
        <v>3492</v>
      </c>
      <c r="AX1437" t="s">
        <v>222</v>
      </c>
      <c r="BA1437" s="57">
        <v>46270.291666666664</v>
      </c>
      <c r="BB1437" t="s">
        <v>4687</v>
      </c>
      <c r="BC1437">
        <v>2026</v>
      </c>
      <c r="BD1437">
        <v>9</v>
      </c>
      <c r="BE1437">
        <v>5</v>
      </c>
      <c r="BF1437" s="6">
        <f t="shared" si="66"/>
        <v>46270</v>
      </c>
      <c r="BG1437">
        <f t="shared" si="67"/>
        <v>-0.29166666666424135</v>
      </c>
      <c r="BH1437" t="str">
        <f t="shared" si="68"/>
        <v>COMPLY</v>
      </c>
      <c r="BI1437" t="e">
        <f>VLOOKUP(H1437,Sheet2!$A$1:$B$270,2,FALSE)</f>
        <v>#N/A</v>
      </c>
    </row>
    <row r="1438" spans="1:61">
      <c r="A1438">
        <v>1437</v>
      </c>
      <c r="B1438">
        <v>1002574880</v>
      </c>
      <c r="C1438">
        <v>3</v>
      </c>
      <c r="D1438" t="s">
        <v>49</v>
      </c>
      <c r="E1438">
        <v>4</v>
      </c>
      <c r="F1438" t="s">
        <v>250</v>
      </c>
      <c r="G1438" t="s">
        <v>539</v>
      </c>
      <c r="H1438" t="s">
        <v>577</v>
      </c>
      <c r="I1438" t="s">
        <v>212</v>
      </c>
      <c r="J1438" t="s">
        <v>213</v>
      </c>
      <c r="K1438" t="s">
        <v>149</v>
      </c>
      <c r="M1438" t="s">
        <v>76</v>
      </c>
      <c r="N1438" t="s">
        <v>215</v>
      </c>
      <c r="O1438" s="57">
        <v>46272.547800925924</v>
      </c>
      <c r="P1438" s="57">
        <v>46272.630127314813</v>
      </c>
      <c r="Q1438">
        <v>69384143</v>
      </c>
      <c r="S1438">
        <v>142214107664</v>
      </c>
      <c r="T1438" t="s">
        <v>4020</v>
      </c>
      <c r="U1438" t="s">
        <v>4021</v>
      </c>
      <c r="V1438" t="s">
        <v>4022</v>
      </c>
      <c r="Z1438">
        <v>108.94684096715901</v>
      </c>
      <c r="AA1438">
        <v>-6.9704429689385696</v>
      </c>
      <c r="AB1438" t="s">
        <v>4023</v>
      </c>
      <c r="AC1438" t="s">
        <v>216</v>
      </c>
      <c r="AL1438" t="s">
        <v>217</v>
      </c>
      <c r="AM1438" t="s">
        <v>4024</v>
      </c>
      <c r="AN1438" t="s">
        <v>6</v>
      </c>
      <c r="AO1438" s="57">
        <v>46212.548761574071</v>
      </c>
      <c r="AR1438" t="s">
        <v>218</v>
      </c>
      <c r="AS1438" t="s">
        <v>907</v>
      </c>
      <c r="AT1438" t="s">
        <v>230</v>
      </c>
      <c r="AU1438">
        <v>20260907</v>
      </c>
      <c r="AV1438" t="s">
        <v>221</v>
      </c>
      <c r="AW1438" t="s">
        <v>4025</v>
      </c>
      <c r="AX1438" t="s">
        <v>222</v>
      </c>
      <c r="BA1438" s="57">
        <v>46272.291666666664</v>
      </c>
      <c r="BB1438" t="s">
        <v>4024</v>
      </c>
      <c r="BC1438">
        <v>2026</v>
      </c>
      <c r="BD1438">
        <v>9</v>
      </c>
      <c r="BE1438">
        <v>7</v>
      </c>
      <c r="BF1438" s="6">
        <f t="shared" si="66"/>
        <v>46272</v>
      </c>
      <c r="BG1438">
        <f t="shared" si="67"/>
        <v>-0.29166666666424135</v>
      </c>
      <c r="BH1438" t="str">
        <f t="shared" si="68"/>
        <v>COMPLY</v>
      </c>
      <c r="BI1438" t="e">
        <f>VLOOKUP(H1438,Sheet2!$A$1:$B$270,2,FALSE)</f>
        <v>#N/A</v>
      </c>
    </row>
    <row r="1439" spans="1:61">
      <c r="A1439">
        <v>1438</v>
      </c>
      <c r="B1439">
        <v>1002576984</v>
      </c>
      <c r="C1439">
        <v>3</v>
      </c>
      <c r="D1439" t="s">
        <v>49</v>
      </c>
      <c r="E1439">
        <v>4</v>
      </c>
      <c r="F1439" t="s">
        <v>250</v>
      </c>
      <c r="G1439" t="s">
        <v>539</v>
      </c>
      <c r="H1439" t="s">
        <v>577</v>
      </c>
      <c r="I1439" t="s">
        <v>212</v>
      </c>
      <c r="J1439" t="s">
        <v>213</v>
      </c>
      <c r="K1439" t="s">
        <v>149</v>
      </c>
      <c r="M1439" t="s">
        <v>76</v>
      </c>
      <c r="N1439" t="s">
        <v>215</v>
      </c>
      <c r="O1439" s="57">
        <v>46273.567881944444</v>
      </c>
      <c r="P1439" s="57">
        <v>46274.576874999999</v>
      </c>
      <c r="Q1439">
        <v>69384084</v>
      </c>
      <c r="S1439">
        <v>142214107668</v>
      </c>
      <c r="T1439" t="s">
        <v>3648</v>
      </c>
      <c r="U1439" t="s">
        <v>3649</v>
      </c>
      <c r="V1439" t="s">
        <v>3650</v>
      </c>
      <c r="Z1439">
        <v>108.85626019999999</v>
      </c>
      <c r="AA1439">
        <v>-6.9894150000000002</v>
      </c>
      <c r="AB1439" t="s">
        <v>3651</v>
      </c>
      <c r="AC1439" t="s">
        <v>225</v>
      </c>
      <c r="AL1439" t="s">
        <v>217</v>
      </c>
      <c r="AM1439" t="s">
        <v>3652</v>
      </c>
      <c r="AN1439" t="s">
        <v>6</v>
      </c>
      <c r="AO1439" s="57">
        <v>46243.569351851853</v>
      </c>
      <c r="AR1439" t="s">
        <v>218</v>
      </c>
      <c r="AS1439" t="s">
        <v>907</v>
      </c>
      <c r="AT1439" t="s">
        <v>230</v>
      </c>
      <c r="AU1439">
        <v>20260909</v>
      </c>
      <c r="AV1439" t="s">
        <v>221</v>
      </c>
      <c r="AW1439" t="s">
        <v>599</v>
      </c>
      <c r="AX1439" t="s">
        <v>222</v>
      </c>
      <c r="BA1439" s="57">
        <v>46273.291666666664</v>
      </c>
      <c r="BB1439" t="s">
        <v>3652</v>
      </c>
      <c r="BC1439">
        <v>2026</v>
      </c>
      <c r="BD1439">
        <v>9</v>
      </c>
      <c r="BE1439">
        <v>9</v>
      </c>
      <c r="BF1439" s="6">
        <f t="shared" si="66"/>
        <v>46274</v>
      </c>
      <c r="BG1439">
        <f t="shared" si="67"/>
        <v>0.70833333333575865</v>
      </c>
      <c r="BH1439" t="str">
        <f t="shared" si="68"/>
        <v>COMPLY</v>
      </c>
      <c r="BI1439" t="e">
        <f>VLOOKUP(H1439,Sheet2!$A$1:$B$270,2,FALSE)</f>
        <v>#N/A</v>
      </c>
    </row>
    <row r="1440" spans="1:61">
      <c r="A1440">
        <v>1439</v>
      </c>
      <c r="B1440">
        <v>1002578085</v>
      </c>
      <c r="C1440">
        <v>3</v>
      </c>
      <c r="D1440" t="s">
        <v>49</v>
      </c>
      <c r="E1440">
        <v>4</v>
      </c>
      <c r="F1440" t="s">
        <v>250</v>
      </c>
      <c r="G1440" t="s">
        <v>539</v>
      </c>
      <c r="H1440" t="s">
        <v>577</v>
      </c>
      <c r="I1440" t="s">
        <v>212</v>
      </c>
      <c r="J1440" t="s">
        <v>213</v>
      </c>
      <c r="K1440" t="s">
        <v>149</v>
      </c>
      <c r="M1440" t="s">
        <v>76</v>
      </c>
      <c r="N1440" t="s">
        <v>215</v>
      </c>
      <c r="O1440" s="57">
        <v>46274.397465277776</v>
      </c>
      <c r="P1440" s="57">
        <v>46274.448263888888</v>
      </c>
      <c r="Q1440">
        <v>69382146</v>
      </c>
      <c r="S1440">
        <v>142214107796</v>
      </c>
      <c r="T1440" t="s">
        <v>1856</v>
      </c>
      <c r="U1440" t="s">
        <v>6284</v>
      </c>
      <c r="V1440" t="s">
        <v>6285</v>
      </c>
      <c r="Z1440">
        <v>108.829369355434</v>
      </c>
      <c r="AA1440">
        <v>-7.0653385760003102</v>
      </c>
      <c r="AB1440" t="s">
        <v>1859</v>
      </c>
      <c r="AC1440" t="s">
        <v>225</v>
      </c>
      <c r="AL1440" t="s">
        <v>217</v>
      </c>
      <c r="AM1440" t="s">
        <v>6286</v>
      </c>
      <c r="AN1440" t="s">
        <v>6</v>
      </c>
      <c r="AO1440" s="57">
        <v>46274.402858796297</v>
      </c>
      <c r="AR1440" t="s">
        <v>218</v>
      </c>
      <c r="AS1440" t="s">
        <v>907</v>
      </c>
      <c r="AT1440" t="s">
        <v>230</v>
      </c>
      <c r="AU1440">
        <v>20260909</v>
      </c>
      <c r="AV1440" t="s">
        <v>221</v>
      </c>
      <c r="AW1440" t="s">
        <v>544</v>
      </c>
      <c r="AX1440" t="s">
        <v>222</v>
      </c>
      <c r="BA1440" s="57">
        <v>46274.291666666664</v>
      </c>
      <c r="BB1440" t="s">
        <v>6286</v>
      </c>
      <c r="BC1440">
        <v>2026</v>
      </c>
      <c r="BD1440">
        <v>9</v>
      </c>
      <c r="BE1440">
        <v>9</v>
      </c>
      <c r="BF1440" s="6">
        <f t="shared" si="66"/>
        <v>46274</v>
      </c>
      <c r="BG1440">
        <f t="shared" si="67"/>
        <v>-0.29166666666424135</v>
      </c>
      <c r="BH1440" t="str">
        <f t="shared" si="68"/>
        <v>COMPLY</v>
      </c>
      <c r="BI1440" t="e">
        <f>VLOOKUP(H1440,Sheet2!$A$1:$B$270,2,FALSE)</f>
        <v>#N/A</v>
      </c>
    </row>
    <row r="1441" spans="1:61">
      <c r="A1441">
        <v>1440</v>
      </c>
      <c r="B1441">
        <v>1002578607</v>
      </c>
      <c r="C1441">
        <v>3</v>
      </c>
      <c r="D1441" t="s">
        <v>49</v>
      </c>
      <c r="E1441">
        <v>4</v>
      </c>
      <c r="F1441" t="s">
        <v>250</v>
      </c>
      <c r="G1441" t="s">
        <v>539</v>
      </c>
      <c r="H1441" t="s">
        <v>577</v>
      </c>
      <c r="I1441" t="s">
        <v>212</v>
      </c>
      <c r="J1441" t="s">
        <v>213</v>
      </c>
      <c r="K1441" t="s">
        <v>149</v>
      </c>
      <c r="M1441" t="s">
        <v>76</v>
      </c>
      <c r="N1441" t="s">
        <v>215</v>
      </c>
      <c r="O1441" s="57">
        <v>46274.512164351851</v>
      </c>
      <c r="P1441" s="57">
        <v>46274.556909722225</v>
      </c>
      <c r="Q1441">
        <v>69385195</v>
      </c>
      <c r="S1441">
        <v>142214106572</v>
      </c>
      <c r="T1441" t="s">
        <v>5367</v>
      </c>
      <c r="U1441" t="s">
        <v>6249</v>
      </c>
      <c r="V1441" t="s">
        <v>6250</v>
      </c>
      <c r="Z1441">
        <v>108.969495939636</v>
      </c>
      <c r="AA1441">
        <v>-6.9404930890997401</v>
      </c>
      <c r="AB1441" t="s">
        <v>5370</v>
      </c>
      <c r="AC1441" t="s">
        <v>216</v>
      </c>
      <c r="AL1441" t="s">
        <v>217</v>
      </c>
      <c r="AM1441" t="s">
        <v>6251</v>
      </c>
      <c r="AN1441" t="s">
        <v>6</v>
      </c>
      <c r="AO1441" s="57">
        <v>46274.517708333333</v>
      </c>
      <c r="AR1441" t="s">
        <v>218</v>
      </c>
      <c r="AS1441" t="s">
        <v>907</v>
      </c>
      <c r="AT1441" t="s">
        <v>230</v>
      </c>
      <c r="AU1441">
        <v>20260909</v>
      </c>
      <c r="AV1441" t="s">
        <v>221</v>
      </c>
      <c r="AW1441" t="s">
        <v>567</v>
      </c>
      <c r="AX1441" t="s">
        <v>222</v>
      </c>
      <c r="BA1441" s="57">
        <v>46274.291666666664</v>
      </c>
      <c r="BB1441" t="s">
        <v>6251</v>
      </c>
      <c r="BC1441">
        <v>2026</v>
      </c>
      <c r="BD1441">
        <v>9</v>
      </c>
      <c r="BE1441">
        <v>9</v>
      </c>
      <c r="BF1441" s="6">
        <f t="shared" si="66"/>
        <v>46274</v>
      </c>
      <c r="BG1441">
        <f t="shared" si="67"/>
        <v>-0.29166666666424135</v>
      </c>
      <c r="BH1441" t="str">
        <f t="shared" si="68"/>
        <v>COMPLY</v>
      </c>
      <c r="BI1441" t="e">
        <f>VLOOKUP(H1441,Sheet2!$A$1:$B$270,2,FALSE)</f>
        <v>#N/A</v>
      </c>
    </row>
    <row r="1442" spans="1:61">
      <c r="A1442">
        <v>1441</v>
      </c>
      <c r="B1442">
        <v>1002580635</v>
      </c>
      <c r="C1442">
        <v>3</v>
      </c>
      <c r="D1442" t="s">
        <v>49</v>
      </c>
      <c r="E1442">
        <v>4</v>
      </c>
      <c r="F1442" t="s">
        <v>250</v>
      </c>
      <c r="G1442" t="s">
        <v>539</v>
      </c>
      <c r="H1442" t="s">
        <v>577</v>
      </c>
      <c r="I1442" t="s">
        <v>212</v>
      </c>
      <c r="J1442" t="s">
        <v>213</v>
      </c>
      <c r="K1442" t="s">
        <v>149</v>
      </c>
      <c r="L1442" t="s">
        <v>214</v>
      </c>
      <c r="M1442" t="s">
        <v>76</v>
      </c>
      <c r="N1442" t="s">
        <v>215</v>
      </c>
      <c r="O1442" s="57">
        <v>46275.520798611113</v>
      </c>
      <c r="P1442" s="57">
        <v>46276.756655092591</v>
      </c>
      <c r="Q1442">
        <v>69387623</v>
      </c>
      <c r="S1442">
        <v>142214107799</v>
      </c>
      <c r="T1442" t="s">
        <v>6466</v>
      </c>
      <c r="U1442" t="s">
        <v>6467</v>
      </c>
      <c r="V1442" t="s">
        <v>6578</v>
      </c>
      <c r="Z1442">
        <v>108.82672650000001</v>
      </c>
      <c r="AA1442">
        <v>-7.0318231000000004</v>
      </c>
      <c r="AB1442" t="s">
        <v>6579</v>
      </c>
      <c r="AC1442" t="s">
        <v>236</v>
      </c>
      <c r="AL1442" t="s">
        <v>217</v>
      </c>
      <c r="AM1442" t="s">
        <v>6572</v>
      </c>
      <c r="AN1442" t="s">
        <v>6</v>
      </c>
      <c r="AO1442" s="57">
        <v>46304.527662037035</v>
      </c>
      <c r="AP1442" s="57">
        <v>46276.458333333336</v>
      </c>
      <c r="AR1442" t="s">
        <v>218</v>
      </c>
      <c r="AS1442" t="s">
        <v>907</v>
      </c>
      <c r="AT1442" t="s">
        <v>230</v>
      </c>
      <c r="AU1442">
        <v>20260911</v>
      </c>
      <c r="AV1442" t="s">
        <v>221</v>
      </c>
      <c r="AW1442" t="s">
        <v>886</v>
      </c>
      <c r="AX1442" t="s">
        <v>222</v>
      </c>
      <c r="BA1442" s="57">
        <v>46276.458333333336</v>
      </c>
      <c r="BB1442" t="s">
        <v>6572</v>
      </c>
      <c r="BC1442">
        <v>2026</v>
      </c>
      <c r="BD1442">
        <v>9</v>
      </c>
      <c r="BE1442">
        <v>11</v>
      </c>
      <c r="BF1442" s="6">
        <f t="shared" si="66"/>
        <v>46276</v>
      </c>
      <c r="BG1442">
        <f t="shared" si="67"/>
        <v>-0.45833333333575865</v>
      </c>
      <c r="BH1442" t="str">
        <f t="shared" si="68"/>
        <v>COMPLY</v>
      </c>
      <c r="BI1442" t="e">
        <f>VLOOKUP(H1442,Sheet2!$A$1:$B$270,2,FALSE)</f>
        <v>#N/A</v>
      </c>
    </row>
    <row r="1443" spans="1:61">
      <c r="A1443">
        <v>1442</v>
      </c>
      <c r="B1443">
        <v>1002580646</v>
      </c>
      <c r="C1443">
        <v>3</v>
      </c>
      <c r="D1443" t="s">
        <v>49</v>
      </c>
      <c r="E1443">
        <v>4</v>
      </c>
      <c r="F1443" t="s">
        <v>250</v>
      </c>
      <c r="G1443" t="s">
        <v>539</v>
      </c>
      <c r="H1443" t="s">
        <v>577</v>
      </c>
      <c r="I1443" t="s">
        <v>212</v>
      </c>
      <c r="J1443" t="s">
        <v>213</v>
      </c>
      <c r="K1443" t="s">
        <v>149</v>
      </c>
      <c r="L1443" t="s">
        <v>214</v>
      </c>
      <c r="M1443" t="s">
        <v>76</v>
      </c>
      <c r="N1443" t="s">
        <v>215</v>
      </c>
      <c r="O1443" s="57">
        <v>46275.524953703702</v>
      </c>
      <c r="P1443" s="57">
        <v>46276.756921296299</v>
      </c>
      <c r="Q1443">
        <v>69387635</v>
      </c>
      <c r="S1443">
        <v>142214107800</v>
      </c>
      <c r="T1443" t="s">
        <v>6466</v>
      </c>
      <c r="U1443" t="s">
        <v>6467</v>
      </c>
      <c r="V1443" t="s">
        <v>6570</v>
      </c>
      <c r="Z1443">
        <v>108.8267377</v>
      </c>
      <c r="AA1443">
        <v>-7.0318274000000001</v>
      </c>
      <c r="AB1443" t="s">
        <v>6571</v>
      </c>
      <c r="AC1443" t="s">
        <v>236</v>
      </c>
      <c r="AL1443" t="s">
        <v>217</v>
      </c>
      <c r="AM1443" t="s">
        <v>6572</v>
      </c>
      <c r="AN1443" t="s">
        <v>6</v>
      </c>
      <c r="AO1443" s="57">
        <v>46304.527662037035</v>
      </c>
      <c r="AP1443" s="57">
        <v>46276.458333333336</v>
      </c>
      <c r="AR1443" t="s">
        <v>218</v>
      </c>
      <c r="AS1443" t="s">
        <v>907</v>
      </c>
      <c r="AT1443" t="s">
        <v>230</v>
      </c>
      <c r="AU1443">
        <v>20260911</v>
      </c>
      <c r="AV1443" t="s">
        <v>221</v>
      </c>
      <c r="AW1443" t="s">
        <v>885</v>
      </c>
      <c r="AX1443" t="s">
        <v>222</v>
      </c>
      <c r="BA1443" s="57">
        <v>46276.458333333336</v>
      </c>
      <c r="BB1443" t="s">
        <v>6572</v>
      </c>
      <c r="BC1443">
        <v>2026</v>
      </c>
      <c r="BD1443">
        <v>9</v>
      </c>
      <c r="BE1443">
        <v>11</v>
      </c>
      <c r="BF1443" s="6">
        <f t="shared" si="66"/>
        <v>46276</v>
      </c>
      <c r="BG1443">
        <f t="shared" si="67"/>
        <v>-0.45833333333575865</v>
      </c>
      <c r="BH1443" t="str">
        <f t="shared" si="68"/>
        <v>COMPLY</v>
      </c>
      <c r="BI1443" t="e">
        <f>VLOOKUP(H1443,Sheet2!$A$1:$B$270,2,FALSE)</f>
        <v>#N/A</v>
      </c>
    </row>
    <row r="1444" spans="1:61">
      <c r="A1444">
        <v>1443</v>
      </c>
      <c r="B1444">
        <v>1002580609</v>
      </c>
      <c r="C1444">
        <v>3</v>
      </c>
      <c r="D1444" t="s">
        <v>49</v>
      </c>
      <c r="E1444">
        <v>4</v>
      </c>
      <c r="F1444" t="s">
        <v>250</v>
      </c>
      <c r="G1444" t="s">
        <v>539</v>
      </c>
      <c r="H1444" t="s">
        <v>577</v>
      </c>
      <c r="I1444" t="s">
        <v>212</v>
      </c>
      <c r="J1444" t="s">
        <v>213</v>
      </c>
      <c r="K1444" t="s">
        <v>149</v>
      </c>
      <c r="L1444" t="s">
        <v>214</v>
      </c>
      <c r="M1444" t="s">
        <v>76</v>
      </c>
      <c r="N1444" t="s">
        <v>215</v>
      </c>
      <c r="O1444" s="57">
        <v>46275.508298611108</v>
      </c>
      <c r="P1444" s="57">
        <v>46276.74900462963</v>
      </c>
      <c r="Q1444">
        <v>69387617</v>
      </c>
      <c r="S1444">
        <v>142214107797</v>
      </c>
      <c r="T1444" t="s">
        <v>6466</v>
      </c>
      <c r="U1444" t="s">
        <v>6467</v>
      </c>
      <c r="V1444" t="s">
        <v>6468</v>
      </c>
      <c r="Z1444">
        <v>108.82670400000001</v>
      </c>
      <c r="AA1444">
        <v>-7.0318107000000003</v>
      </c>
      <c r="AB1444" t="s">
        <v>6469</v>
      </c>
      <c r="AC1444" t="s">
        <v>236</v>
      </c>
      <c r="AL1444" t="s">
        <v>217</v>
      </c>
      <c r="AM1444" t="s">
        <v>6470</v>
      </c>
      <c r="AN1444" t="s">
        <v>6</v>
      </c>
      <c r="AO1444" s="57">
        <v>46304.517789351848</v>
      </c>
      <c r="AP1444" s="57">
        <v>46276.458333333336</v>
      </c>
      <c r="AR1444" t="s">
        <v>218</v>
      </c>
      <c r="AS1444" t="s">
        <v>907</v>
      </c>
      <c r="AT1444" t="s">
        <v>230</v>
      </c>
      <c r="AU1444">
        <v>20260911</v>
      </c>
      <c r="AV1444" t="s">
        <v>221</v>
      </c>
      <c r="AW1444" t="s">
        <v>885</v>
      </c>
      <c r="AX1444" t="s">
        <v>222</v>
      </c>
      <c r="BA1444" s="57">
        <v>46276.458333333336</v>
      </c>
      <c r="BB1444" t="s">
        <v>6470</v>
      </c>
      <c r="BC1444">
        <v>2026</v>
      </c>
      <c r="BD1444">
        <v>9</v>
      </c>
      <c r="BE1444">
        <v>11</v>
      </c>
      <c r="BF1444" s="6">
        <f t="shared" si="66"/>
        <v>46276</v>
      </c>
      <c r="BG1444">
        <f t="shared" si="67"/>
        <v>-0.45833333333575865</v>
      </c>
      <c r="BH1444" t="str">
        <f t="shared" si="68"/>
        <v>COMPLY</v>
      </c>
      <c r="BI1444" t="e">
        <f>VLOOKUP(H1444,Sheet2!$A$1:$B$270,2,FALSE)</f>
        <v>#N/A</v>
      </c>
    </row>
    <row r="1445" spans="1:61">
      <c r="A1445">
        <v>1444</v>
      </c>
      <c r="B1445">
        <v>1002567147</v>
      </c>
      <c r="C1445">
        <v>3</v>
      </c>
      <c r="D1445" t="s">
        <v>49</v>
      </c>
      <c r="E1445">
        <v>4</v>
      </c>
      <c r="F1445" t="s">
        <v>250</v>
      </c>
      <c r="G1445" t="s">
        <v>539</v>
      </c>
      <c r="H1445" t="s">
        <v>577</v>
      </c>
      <c r="I1445" t="s">
        <v>212</v>
      </c>
      <c r="J1445" t="s">
        <v>213</v>
      </c>
      <c r="K1445" t="s">
        <v>149</v>
      </c>
      <c r="L1445" t="s">
        <v>214</v>
      </c>
      <c r="M1445" t="s">
        <v>2154</v>
      </c>
      <c r="N1445" t="s">
        <v>215</v>
      </c>
      <c r="O1445" s="57">
        <v>46267.447870370372</v>
      </c>
      <c r="P1445" s="57">
        <v>46274.397453703707</v>
      </c>
      <c r="Q1445">
        <v>69382146</v>
      </c>
      <c r="S1445">
        <v>142214107790</v>
      </c>
      <c r="T1445" t="s">
        <v>1856</v>
      </c>
      <c r="U1445" t="s">
        <v>1857</v>
      </c>
      <c r="V1445" t="s">
        <v>1858</v>
      </c>
      <c r="Z1445">
        <v>108.82876</v>
      </c>
      <c r="AA1445">
        <v>-7.0651979999999996</v>
      </c>
      <c r="AB1445" t="s">
        <v>1859</v>
      </c>
      <c r="AC1445" t="s">
        <v>236</v>
      </c>
      <c r="AL1445" t="s">
        <v>217</v>
      </c>
      <c r="AM1445" t="s">
        <v>1860</v>
      </c>
      <c r="AN1445" t="s">
        <v>6</v>
      </c>
      <c r="AO1445" s="57">
        <v>46062.454895833333</v>
      </c>
      <c r="AP1445" s="57">
        <v>46270.333333333336</v>
      </c>
      <c r="AQ1445" t="s">
        <v>2155</v>
      </c>
      <c r="AR1445" t="s">
        <v>14</v>
      </c>
      <c r="AS1445" t="s">
        <v>907</v>
      </c>
      <c r="AT1445" t="s">
        <v>230</v>
      </c>
      <c r="AV1445" t="s">
        <v>6183</v>
      </c>
      <c r="AW1445" t="s">
        <v>885</v>
      </c>
      <c r="AX1445" t="s">
        <v>222</v>
      </c>
      <c r="BA1445" s="57">
        <v>46270.333333333336</v>
      </c>
      <c r="BB1445" t="s">
        <v>1860</v>
      </c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:61">
      <c r="A1446">
        <v>1445</v>
      </c>
      <c r="B1446">
        <v>1002572265</v>
      </c>
      <c r="C1446">
        <v>3</v>
      </c>
      <c r="D1446" t="s">
        <v>49</v>
      </c>
      <c r="E1446">
        <v>4</v>
      </c>
      <c r="F1446" t="s">
        <v>250</v>
      </c>
      <c r="G1446" t="s">
        <v>539</v>
      </c>
      <c r="H1446" t="s">
        <v>577</v>
      </c>
      <c r="I1446" t="s">
        <v>212</v>
      </c>
      <c r="J1446" t="s">
        <v>213</v>
      </c>
      <c r="K1446" t="s">
        <v>149</v>
      </c>
      <c r="M1446" t="s">
        <v>2154</v>
      </c>
      <c r="N1446" t="s">
        <v>215</v>
      </c>
      <c r="O1446" s="57">
        <v>46269.664768518516</v>
      </c>
      <c r="P1446" s="57">
        <v>46273.567870370367</v>
      </c>
      <c r="Q1446">
        <v>69384084</v>
      </c>
      <c r="S1446">
        <v>142214107528</v>
      </c>
      <c r="T1446" t="s">
        <v>3648</v>
      </c>
      <c r="U1446" t="s">
        <v>3649</v>
      </c>
      <c r="V1446" t="s">
        <v>5529</v>
      </c>
      <c r="Z1446">
        <v>108.85626019999999</v>
      </c>
      <c r="AA1446">
        <v>-6.9894150000000002</v>
      </c>
      <c r="AB1446" t="s">
        <v>3651</v>
      </c>
      <c r="AC1446" t="s">
        <v>225</v>
      </c>
      <c r="AL1446" t="s">
        <v>217</v>
      </c>
      <c r="AM1446" t="s">
        <v>5102</v>
      </c>
      <c r="AN1446" t="s">
        <v>6</v>
      </c>
      <c r="AO1446" s="57">
        <v>46121.673634259256</v>
      </c>
      <c r="AP1446" s="57">
        <v>46272.541666666664</v>
      </c>
      <c r="AR1446" t="s">
        <v>14</v>
      </c>
      <c r="AS1446" t="s">
        <v>907</v>
      </c>
      <c r="AT1446" t="s">
        <v>230</v>
      </c>
      <c r="AV1446" t="s">
        <v>5530</v>
      </c>
      <c r="AW1446" t="s">
        <v>546</v>
      </c>
      <c r="AX1446" t="s">
        <v>222</v>
      </c>
      <c r="BA1446" s="57">
        <v>46272.541666666664</v>
      </c>
      <c r="BB1446" t="s">
        <v>5102</v>
      </c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:61">
      <c r="A1447">
        <v>1446</v>
      </c>
      <c r="B1447">
        <v>1002572417</v>
      </c>
      <c r="C1447">
        <v>3</v>
      </c>
      <c r="D1447" t="s">
        <v>49</v>
      </c>
      <c r="E1447">
        <v>4</v>
      </c>
      <c r="F1447" t="s">
        <v>250</v>
      </c>
      <c r="G1447" t="s">
        <v>539</v>
      </c>
      <c r="H1447" t="s">
        <v>577</v>
      </c>
      <c r="I1447" t="s">
        <v>212</v>
      </c>
      <c r="J1447" t="s">
        <v>213</v>
      </c>
      <c r="K1447" t="s">
        <v>149</v>
      </c>
      <c r="L1447" t="s">
        <v>214</v>
      </c>
      <c r="M1447" t="s">
        <v>2154</v>
      </c>
      <c r="N1447" t="s">
        <v>215</v>
      </c>
      <c r="O1447" s="57">
        <v>46269.686076388891</v>
      </c>
      <c r="P1447" s="57">
        <v>46272.547743055555</v>
      </c>
      <c r="Q1447">
        <v>69384143</v>
      </c>
      <c r="S1447">
        <v>142214107529</v>
      </c>
      <c r="T1447" t="s">
        <v>4020</v>
      </c>
      <c r="U1447" t="s">
        <v>5517</v>
      </c>
      <c r="V1447" t="s">
        <v>5518</v>
      </c>
      <c r="Z1447">
        <v>108.946590051054</v>
      </c>
      <c r="AA1447">
        <v>-6.9699888479938901</v>
      </c>
      <c r="AB1447" t="s">
        <v>4023</v>
      </c>
      <c r="AC1447" t="s">
        <v>216</v>
      </c>
      <c r="AL1447" t="s">
        <v>217</v>
      </c>
      <c r="AM1447" t="s">
        <v>5519</v>
      </c>
      <c r="AN1447" t="s">
        <v>6</v>
      </c>
      <c r="AO1447" s="57">
        <v>46121.694409722222</v>
      </c>
      <c r="AP1447" s="57">
        <v>46270.541666666664</v>
      </c>
      <c r="AQ1447" t="s">
        <v>2155</v>
      </c>
      <c r="AR1447" t="s">
        <v>14</v>
      </c>
      <c r="AS1447" t="s">
        <v>907</v>
      </c>
      <c r="AT1447" t="s">
        <v>230</v>
      </c>
      <c r="AV1447" t="s">
        <v>5520</v>
      </c>
      <c r="AW1447" t="s">
        <v>2456</v>
      </c>
      <c r="AX1447" t="s">
        <v>222</v>
      </c>
      <c r="BA1447" s="57">
        <v>46270.541666666664</v>
      </c>
      <c r="BB1447" t="s">
        <v>5519</v>
      </c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:61">
      <c r="A1448">
        <v>1447</v>
      </c>
      <c r="B1448">
        <v>1002572062</v>
      </c>
      <c r="C1448">
        <v>3</v>
      </c>
      <c r="D1448" t="s">
        <v>49</v>
      </c>
      <c r="E1448">
        <v>4</v>
      </c>
      <c r="F1448" t="s">
        <v>250</v>
      </c>
      <c r="G1448" t="s">
        <v>539</v>
      </c>
      <c r="H1448" t="s">
        <v>577</v>
      </c>
      <c r="I1448" t="s">
        <v>212</v>
      </c>
      <c r="J1448" t="s">
        <v>213</v>
      </c>
      <c r="K1448" t="s">
        <v>149</v>
      </c>
      <c r="M1448" t="s">
        <v>2154</v>
      </c>
      <c r="N1448" t="s">
        <v>215</v>
      </c>
      <c r="O1448" s="57">
        <v>46269.62976851852</v>
      </c>
      <c r="P1448" s="57">
        <v>46270.544456018521</v>
      </c>
      <c r="Q1448">
        <v>69384017</v>
      </c>
      <c r="S1448">
        <v>142214107379</v>
      </c>
      <c r="T1448" t="s">
        <v>3648</v>
      </c>
      <c r="U1448" t="s">
        <v>5503</v>
      </c>
      <c r="V1448" t="s">
        <v>5504</v>
      </c>
      <c r="Z1448">
        <v>108.85626019999999</v>
      </c>
      <c r="AA1448">
        <v>-6.9894150000000002</v>
      </c>
      <c r="AB1448" t="s">
        <v>4686</v>
      </c>
      <c r="AC1448" t="s">
        <v>225</v>
      </c>
      <c r="AL1448" t="s">
        <v>217</v>
      </c>
      <c r="AM1448" t="s">
        <v>5505</v>
      </c>
      <c r="AN1448" t="s">
        <v>6</v>
      </c>
      <c r="AO1448" s="57">
        <v>46121.632037037038</v>
      </c>
      <c r="AP1448" s="57">
        <v>46270.541666666664</v>
      </c>
      <c r="AQ1448" t="s">
        <v>2155</v>
      </c>
      <c r="AR1448" t="s">
        <v>14</v>
      </c>
      <c r="AS1448" t="s">
        <v>907</v>
      </c>
      <c r="AT1448" t="s">
        <v>230</v>
      </c>
      <c r="AV1448" t="s">
        <v>5506</v>
      </c>
      <c r="AW1448" t="s">
        <v>578</v>
      </c>
      <c r="AX1448" t="s">
        <v>222</v>
      </c>
      <c r="BA1448" s="57">
        <v>46270.541666666664</v>
      </c>
      <c r="BB1448" t="s">
        <v>5505</v>
      </c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:61">
      <c r="A1449">
        <v>1448</v>
      </c>
      <c r="B1449">
        <v>1002574700</v>
      </c>
      <c r="C1449">
        <v>3</v>
      </c>
      <c r="D1449" t="s">
        <v>49</v>
      </c>
      <c r="E1449">
        <v>4</v>
      </c>
      <c r="F1449" t="s">
        <v>250</v>
      </c>
      <c r="G1449" t="s">
        <v>539</v>
      </c>
      <c r="H1449" t="s">
        <v>577</v>
      </c>
      <c r="I1449" t="s">
        <v>212</v>
      </c>
      <c r="J1449" t="s">
        <v>213</v>
      </c>
      <c r="K1449" t="s">
        <v>149</v>
      </c>
      <c r="L1449" t="s">
        <v>214</v>
      </c>
      <c r="M1449" t="s">
        <v>2154</v>
      </c>
      <c r="N1449" t="s">
        <v>215</v>
      </c>
      <c r="O1449" s="57">
        <v>46272.493715277778</v>
      </c>
      <c r="P1449" s="57">
        <v>46274.512152777781</v>
      </c>
      <c r="Q1449">
        <v>69385195</v>
      </c>
      <c r="S1449">
        <v>142214106418</v>
      </c>
      <c r="T1449" t="s">
        <v>5367</v>
      </c>
      <c r="U1449" t="s">
        <v>5368</v>
      </c>
      <c r="V1449" t="s">
        <v>5369</v>
      </c>
      <c r="Z1449">
        <v>108.969709686934</v>
      </c>
      <c r="AA1449">
        <v>-6.94009594503654</v>
      </c>
      <c r="AB1449" t="s">
        <v>5370</v>
      </c>
      <c r="AC1449" t="s">
        <v>216</v>
      </c>
      <c r="AL1449" t="s">
        <v>217</v>
      </c>
      <c r="AM1449" t="s">
        <v>5371</v>
      </c>
      <c r="AN1449" t="s">
        <v>6</v>
      </c>
      <c r="AO1449" s="57">
        <v>46212.496481481481</v>
      </c>
      <c r="AP1449" s="57">
        <v>46273.333333333336</v>
      </c>
      <c r="AQ1449" t="s">
        <v>2155</v>
      </c>
      <c r="AR1449" t="s">
        <v>14</v>
      </c>
      <c r="AS1449" t="s">
        <v>907</v>
      </c>
      <c r="AT1449" t="s">
        <v>230</v>
      </c>
      <c r="AV1449" t="s">
        <v>6173</v>
      </c>
      <c r="AW1449" t="s">
        <v>882</v>
      </c>
      <c r="AX1449" t="s">
        <v>222</v>
      </c>
      <c r="BA1449" s="57">
        <v>46273.333333333336</v>
      </c>
      <c r="BB1449" t="s">
        <v>5371</v>
      </c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:61">
      <c r="A1450">
        <v>1449</v>
      </c>
      <c r="B1450">
        <v>1002589554</v>
      </c>
      <c r="C1450">
        <v>3</v>
      </c>
      <c r="D1450" t="s">
        <v>49</v>
      </c>
      <c r="E1450">
        <v>4</v>
      </c>
      <c r="F1450" t="s">
        <v>250</v>
      </c>
      <c r="G1450" t="s">
        <v>539</v>
      </c>
      <c r="H1450" t="s">
        <v>577</v>
      </c>
      <c r="I1450" t="s">
        <v>212</v>
      </c>
      <c r="J1450" t="s">
        <v>213</v>
      </c>
      <c r="K1450" t="s">
        <v>149</v>
      </c>
      <c r="L1450" t="s">
        <v>214</v>
      </c>
      <c r="M1450" t="s">
        <v>256</v>
      </c>
      <c r="N1450" t="s">
        <v>215</v>
      </c>
      <c r="O1450" s="57">
        <v>46280.631261574075</v>
      </c>
      <c r="P1450" s="57">
        <v>46281.501608796294</v>
      </c>
      <c r="Q1450">
        <v>69390892</v>
      </c>
      <c r="S1450">
        <v>142214105413</v>
      </c>
      <c r="T1450" t="s">
        <v>9172</v>
      </c>
      <c r="U1450" t="s">
        <v>9173</v>
      </c>
      <c r="V1450" t="s">
        <v>9174</v>
      </c>
      <c r="Z1450">
        <v>108.97233799999999</v>
      </c>
      <c r="AA1450">
        <v>-6.948035</v>
      </c>
      <c r="AB1450" t="s">
        <v>9175</v>
      </c>
      <c r="AC1450" t="s">
        <v>236</v>
      </c>
      <c r="AL1450" t="s">
        <v>217</v>
      </c>
      <c r="AM1450" t="s">
        <v>9176</v>
      </c>
      <c r="AN1450" t="s">
        <v>6</v>
      </c>
      <c r="AO1450" t="s">
        <v>7382</v>
      </c>
      <c r="AP1450" s="57">
        <v>46281.625</v>
      </c>
      <c r="AR1450" t="s">
        <v>257</v>
      </c>
      <c r="AS1450" t="s">
        <v>907</v>
      </c>
      <c r="AT1450" t="s">
        <v>230</v>
      </c>
      <c r="AV1450" t="s">
        <v>258</v>
      </c>
      <c r="AW1450" t="s">
        <v>237</v>
      </c>
      <c r="AX1450" t="s">
        <v>222</v>
      </c>
      <c r="BA1450" s="57">
        <v>46281.625</v>
      </c>
      <c r="BB1450" t="s">
        <v>9176</v>
      </c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:61">
      <c r="A1451">
        <v>1450</v>
      </c>
      <c r="B1451">
        <v>1002564987</v>
      </c>
      <c r="C1451">
        <v>3</v>
      </c>
      <c r="D1451" t="s">
        <v>49</v>
      </c>
      <c r="E1451">
        <v>4</v>
      </c>
      <c r="F1451" t="s">
        <v>250</v>
      </c>
      <c r="G1451" t="s">
        <v>539</v>
      </c>
      <c r="H1451" t="s">
        <v>855</v>
      </c>
      <c r="I1451" t="s">
        <v>212</v>
      </c>
      <c r="J1451" t="s">
        <v>213</v>
      </c>
      <c r="K1451" t="s">
        <v>149</v>
      </c>
      <c r="M1451" t="s">
        <v>76</v>
      </c>
      <c r="N1451" t="s">
        <v>215</v>
      </c>
      <c r="O1451" s="57">
        <v>46266.470081018517</v>
      </c>
      <c r="P1451" s="57">
        <v>46266.581944444442</v>
      </c>
      <c r="Q1451">
        <v>69361764</v>
      </c>
      <c r="S1451">
        <v>142204107639</v>
      </c>
      <c r="T1451" t="s">
        <v>856</v>
      </c>
      <c r="U1451" t="s">
        <v>925</v>
      </c>
      <c r="V1451" t="s">
        <v>1480</v>
      </c>
      <c r="Z1451">
        <v>108.878922</v>
      </c>
      <c r="AA1451">
        <v>-6.8734359999999999</v>
      </c>
      <c r="AB1451" t="s">
        <v>869</v>
      </c>
      <c r="AC1451" t="s">
        <v>225</v>
      </c>
      <c r="AL1451" t="s">
        <v>217</v>
      </c>
      <c r="AM1451" t="s">
        <v>1481</v>
      </c>
      <c r="AN1451" t="s">
        <v>6</v>
      </c>
      <c r="AO1451" s="57">
        <v>46031.475810185184</v>
      </c>
      <c r="AR1451" t="s">
        <v>218</v>
      </c>
      <c r="AS1451" t="s">
        <v>907</v>
      </c>
      <c r="AT1451" t="s">
        <v>230</v>
      </c>
      <c r="AU1451">
        <v>20260901</v>
      </c>
      <c r="AV1451" t="s">
        <v>221</v>
      </c>
      <c r="AW1451" t="s">
        <v>828</v>
      </c>
      <c r="AX1451" t="s">
        <v>222</v>
      </c>
      <c r="BA1451" s="57">
        <v>46266.291666666664</v>
      </c>
      <c r="BB1451" t="s">
        <v>1481</v>
      </c>
      <c r="BC1451">
        <v>2026</v>
      </c>
      <c r="BD1451">
        <v>9</v>
      </c>
      <c r="BE1451">
        <v>1</v>
      </c>
      <c r="BF1451" s="6">
        <f t="shared" si="66"/>
        <v>46266</v>
      </c>
      <c r="BG1451">
        <f t="shared" si="67"/>
        <v>-0.29166666666424135</v>
      </c>
      <c r="BH1451" t="str">
        <f t="shared" si="68"/>
        <v>COMPLY</v>
      </c>
      <c r="BI1451" t="e">
        <f>VLOOKUP(H1451,Sheet2!$A$1:$B$270,2,FALSE)</f>
        <v>#N/A</v>
      </c>
    </row>
    <row r="1452" spans="1:61">
      <c r="A1452">
        <v>1451</v>
      </c>
      <c r="B1452">
        <v>1002584407</v>
      </c>
      <c r="C1452">
        <v>3</v>
      </c>
      <c r="D1452" t="s">
        <v>49</v>
      </c>
      <c r="E1452">
        <v>4</v>
      </c>
      <c r="F1452" t="s">
        <v>250</v>
      </c>
      <c r="G1452" t="s">
        <v>539</v>
      </c>
      <c r="H1452" t="s">
        <v>855</v>
      </c>
      <c r="I1452" t="s">
        <v>212</v>
      </c>
      <c r="J1452" t="s">
        <v>213</v>
      </c>
      <c r="K1452" t="s">
        <v>149</v>
      </c>
      <c r="L1452" t="s">
        <v>214</v>
      </c>
      <c r="M1452" t="s">
        <v>76</v>
      </c>
      <c r="N1452" t="s">
        <v>215</v>
      </c>
      <c r="O1452" s="57">
        <v>46277.710451388892</v>
      </c>
      <c r="P1452" s="57">
        <v>46278.84547453704</v>
      </c>
      <c r="Q1452">
        <v>69389112</v>
      </c>
      <c r="S1452">
        <v>142204107646</v>
      </c>
      <c r="T1452" t="s">
        <v>9177</v>
      </c>
      <c r="U1452" t="s">
        <v>9178</v>
      </c>
      <c r="V1452" t="s">
        <v>9179</v>
      </c>
      <c r="Z1452">
        <v>108.835483901202</v>
      </c>
      <c r="AA1452">
        <v>-6.8354229300575202</v>
      </c>
      <c r="AB1452" t="s">
        <v>9180</v>
      </c>
      <c r="AC1452" t="s">
        <v>216</v>
      </c>
      <c r="AL1452" t="s">
        <v>217</v>
      </c>
      <c r="AM1452" t="s">
        <v>9181</v>
      </c>
      <c r="AN1452" t="s">
        <v>6</v>
      </c>
      <c r="AO1452" s="57">
        <v>46365.715312499997</v>
      </c>
      <c r="AP1452" s="57">
        <v>46278.625</v>
      </c>
      <c r="AR1452" t="s">
        <v>218</v>
      </c>
      <c r="AS1452" t="s">
        <v>907</v>
      </c>
      <c r="AT1452" t="s">
        <v>230</v>
      </c>
      <c r="AU1452">
        <v>20260913</v>
      </c>
      <c r="AV1452" t="s">
        <v>221</v>
      </c>
      <c r="AW1452" t="s">
        <v>836</v>
      </c>
      <c r="AX1452" t="s">
        <v>222</v>
      </c>
      <c r="BA1452" s="57">
        <v>46278.625</v>
      </c>
      <c r="BB1452" t="s">
        <v>9181</v>
      </c>
      <c r="BC1452">
        <v>2026</v>
      </c>
      <c r="BD1452">
        <v>9</v>
      </c>
      <c r="BE1452">
        <v>13</v>
      </c>
      <c r="BF1452" s="6">
        <f t="shared" si="66"/>
        <v>46278</v>
      </c>
      <c r="BG1452">
        <f t="shared" si="67"/>
        <v>-0.625</v>
      </c>
      <c r="BH1452" t="str">
        <f t="shared" si="68"/>
        <v>COMPLY</v>
      </c>
      <c r="BI1452" t="e">
        <f>VLOOKUP(H1452,Sheet2!$A$1:$B$270,2,FALSE)</f>
        <v>#N/A</v>
      </c>
    </row>
    <row r="1453" spans="1:61">
      <c r="A1453">
        <v>1452</v>
      </c>
      <c r="B1453">
        <v>1002571734</v>
      </c>
      <c r="C1453">
        <v>3</v>
      </c>
      <c r="D1453" t="s">
        <v>49</v>
      </c>
      <c r="E1453">
        <v>4</v>
      </c>
      <c r="F1453" t="s">
        <v>250</v>
      </c>
      <c r="G1453" t="s">
        <v>4864</v>
      </c>
      <c r="H1453" t="s">
        <v>4865</v>
      </c>
      <c r="I1453" t="s">
        <v>212</v>
      </c>
      <c r="J1453" t="s">
        <v>213</v>
      </c>
      <c r="K1453" t="s">
        <v>149</v>
      </c>
      <c r="M1453" t="s">
        <v>76</v>
      </c>
      <c r="N1453" t="s">
        <v>215</v>
      </c>
      <c r="O1453" s="57">
        <v>46269.580995370372</v>
      </c>
      <c r="P1453" s="57">
        <v>46269.8200462963</v>
      </c>
      <c r="Q1453">
        <v>69336317</v>
      </c>
      <c r="S1453">
        <v>142212126964</v>
      </c>
      <c r="T1453" t="s">
        <v>4852</v>
      </c>
      <c r="U1453" t="s">
        <v>4866</v>
      </c>
      <c r="V1453" t="s">
        <v>4867</v>
      </c>
      <c r="Z1453">
        <v>109.109202074216</v>
      </c>
      <c r="AA1453">
        <v>-6.8562471841576498</v>
      </c>
      <c r="AB1453" t="s">
        <v>4868</v>
      </c>
      <c r="AC1453" t="s">
        <v>225</v>
      </c>
      <c r="AL1453" t="s">
        <v>217</v>
      </c>
      <c r="AM1453" t="s">
        <v>4869</v>
      </c>
      <c r="AN1453" t="s">
        <v>6</v>
      </c>
      <c r="AO1453" s="57">
        <v>46121.590300925927</v>
      </c>
      <c r="AR1453" t="s">
        <v>218</v>
      </c>
      <c r="AS1453" t="s">
        <v>219</v>
      </c>
      <c r="AT1453" t="s">
        <v>230</v>
      </c>
      <c r="AU1453">
        <v>20260904</v>
      </c>
      <c r="AV1453" t="s">
        <v>221</v>
      </c>
      <c r="AW1453" t="s">
        <v>550</v>
      </c>
      <c r="AX1453" t="s">
        <v>222</v>
      </c>
      <c r="BA1453" s="57">
        <v>46269.291666666664</v>
      </c>
      <c r="BB1453" t="s">
        <v>4869</v>
      </c>
      <c r="BC1453">
        <v>2026</v>
      </c>
      <c r="BD1453">
        <v>9</v>
      </c>
      <c r="BE1453">
        <v>4</v>
      </c>
      <c r="BF1453" s="6">
        <f t="shared" si="66"/>
        <v>46269</v>
      </c>
      <c r="BG1453">
        <f t="shared" si="67"/>
        <v>-0.29166666666424135</v>
      </c>
      <c r="BH1453" t="str">
        <f t="shared" si="68"/>
        <v>COMPLY</v>
      </c>
      <c r="BI1453" t="e">
        <f>VLOOKUP(H1453,Sheet2!$A$1:$B$270,2,FALSE)</f>
        <v>#N/A</v>
      </c>
    </row>
    <row r="1454" spans="1:61">
      <c r="A1454">
        <v>1453</v>
      </c>
      <c r="B1454">
        <v>1002577378</v>
      </c>
      <c r="C1454">
        <v>3</v>
      </c>
      <c r="D1454" t="s">
        <v>49</v>
      </c>
      <c r="E1454">
        <v>4</v>
      </c>
      <c r="F1454" t="s">
        <v>250</v>
      </c>
      <c r="G1454" t="s">
        <v>4864</v>
      </c>
      <c r="H1454" t="s">
        <v>4865</v>
      </c>
      <c r="I1454" t="s">
        <v>212</v>
      </c>
      <c r="J1454" t="s">
        <v>213</v>
      </c>
      <c r="K1454" t="s">
        <v>149</v>
      </c>
      <c r="M1454" t="s">
        <v>76</v>
      </c>
      <c r="N1454" t="s">
        <v>215</v>
      </c>
      <c r="O1454" s="57">
        <v>46273.644328703704</v>
      </c>
      <c r="P1454" s="57">
        <v>46274.556134259263</v>
      </c>
      <c r="Q1454">
        <v>69384980</v>
      </c>
      <c r="S1454">
        <v>142212119721</v>
      </c>
      <c r="T1454" t="s">
        <v>5441</v>
      </c>
      <c r="U1454" t="s">
        <v>5599</v>
      </c>
      <c r="V1454" t="s">
        <v>5600</v>
      </c>
      <c r="Z1454">
        <v>109.278272</v>
      </c>
      <c r="AA1454">
        <v>-6.8785249999999998</v>
      </c>
      <c r="AB1454" t="s">
        <v>5444</v>
      </c>
      <c r="AC1454" t="s">
        <v>216</v>
      </c>
      <c r="AL1454" t="s">
        <v>217</v>
      </c>
      <c r="AM1454" t="s">
        <v>5601</v>
      </c>
      <c r="AN1454" t="s">
        <v>6</v>
      </c>
      <c r="AO1454" s="57">
        <v>46243.652951388889</v>
      </c>
      <c r="AR1454" t="s">
        <v>218</v>
      </c>
      <c r="AS1454" t="s">
        <v>219</v>
      </c>
      <c r="AT1454" t="s">
        <v>230</v>
      </c>
      <c r="AU1454">
        <v>20260909</v>
      </c>
      <c r="AV1454" t="s">
        <v>221</v>
      </c>
      <c r="AW1454" t="s">
        <v>546</v>
      </c>
      <c r="AX1454" t="s">
        <v>222</v>
      </c>
      <c r="BA1454" s="57">
        <v>46273.291666666664</v>
      </c>
      <c r="BB1454" t="s">
        <v>5601</v>
      </c>
      <c r="BC1454">
        <v>2026</v>
      </c>
      <c r="BD1454">
        <v>9</v>
      </c>
      <c r="BE1454">
        <v>9</v>
      </c>
      <c r="BF1454" s="6">
        <f t="shared" si="66"/>
        <v>46274</v>
      </c>
      <c r="BG1454">
        <f t="shared" si="67"/>
        <v>0.70833333333575865</v>
      </c>
      <c r="BH1454" t="str">
        <f t="shared" si="68"/>
        <v>COMPLY</v>
      </c>
      <c r="BI1454" t="e">
        <f>VLOOKUP(H1454,Sheet2!$A$1:$B$270,2,FALSE)</f>
        <v>#N/A</v>
      </c>
    </row>
    <row r="1455" spans="1:61">
      <c r="A1455">
        <v>1454</v>
      </c>
      <c r="B1455">
        <v>1002580836</v>
      </c>
      <c r="C1455">
        <v>3</v>
      </c>
      <c r="D1455" t="s">
        <v>49</v>
      </c>
      <c r="E1455">
        <v>4</v>
      </c>
      <c r="F1455" t="s">
        <v>250</v>
      </c>
      <c r="G1455" t="s">
        <v>4864</v>
      </c>
      <c r="H1455" t="s">
        <v>4865</v>
      </c>
      <c r="I1455" t="s">
        <v>212</v>
      </c>
      <c r="J1455" t="s">
        <v>213</v>
      </c>
      <c r="K1455" t="s">
        <v>149</v>
      </c>
      <c r="M1455" t="s">
        <v>76</v>
      </c>
      <c r="N1455" t="s">
        <v>215</v>
      </c>
      <c r="O1455" s="57">
        <v>46275.575833333336</v>
      </c>
      <c r="P1455" s="57">
        <v>46275.697708333333</v>
      </c>
      <c r="Q1455">
        <v>69386933</v>
      </c>
      <c r="S1455">
        <v>142212119839</v>
      </c>
      <c r="T1455" t="s">
        <v>6126</v>
      </c>
      <c r="U1455" t="s">
        <v>6891</v>
      </c>
      <c r="V1455" t="s">
        <v>6892</v>
      </c>
      <c r="Z1455">
        <v>109.208127</v>
      </c>
      <c r="AA1455">
        <v>-6.8679329999999998</v>
      </c>
      <c r="AB1455" t="s">
        <v>6129</v>
      </c>
      <c r="AC1455" t="s">
        <v>284</v>
      </c>
      <c r="AL1455" t="s">
        <v>217</v>
      </c>
      <c r="AM1455" t="s">
        <v>6893</v>
      </c>
      <c r="AN1455" t="s">
        <v>6</v>
      </c>
      <c r="AO1455" s="57">
        <v>46304.579861111109</v>
      </c>
      <c r="AR1455" t="s">
        <v>218</v>
      </c>
      <c r="AS1455" t="s">
        <v>219</v>
      </c>
      <c r="AT1455" t="s">
        <v>230</v>
      </c>
      <c r="AU1455">
        <v>20260910</v>
      </c>
      <c r="AV1455" t="s">
        <v>221</v>
      </c>
      <c r="AW1455" t="s">
        <v>544</v>
      </c>
      <c r="AX1455" t="s">
        <v>222</v>
      </c>
      <c r="BA1455" s="57">
        <v>46275.291666666664</v>
      </c>
      <c r="BB1455" t="s">
        <v>6893</v>
      </c>
      <c r="BC1455">
        <v>2026</v>
      </c>
      <c r="BD1455">
        <v>9</v>
      </c>
      <c r="BE1455">
        <v>10</v>
      </c>
      <c r="BF1455" s="6">
        <f t="shared" si="66"/>
        <v>46275</v>
      </c>
      <c r="BG1455">
        <f t="shared" si="67"/>
        <v>-0.29166666666424135</v>
      </c>
      <c r="BH1455" t="str">
        <f t="shared" si="68"/>
        <v>COMPLY</v>
      </c>
      <c r="BI1455" t="e">
        <f>VLOOKUP(H1455,Sheet2!$A$1:$B$270,2,FALSE)</f>
        <v>#N/A</v>
      </c>
    </row>
    <row r="1456" spans="1:61">
      <c r="A1456">
        <v>1455</v>
      </c>
      <c r="B1456">
        <v>1002586083</v>
      </c>
      <c r="C1456">
        <v>3</v>
      </c>
      <c r="D1456" t="s">
        <v>49</v>
      </c>
      <c r="E1456">
        <v>4</v>
      </c>
      <c r="F1456" t="s">
        <v>250</v>
      </c>
      <c r="G1456" t="s">
        <v>4864</v>
      </c>
      <c r="H1456" t="s">
        <v>4865</v>
      </c>
      <c r="I1456" t="s">
        <v>212</v>
      </c>
      <c r="J1456" t="s">
        <v>213</v>
      </c>
      <c r="K1456" t="s">
        <v>149</v>
      </c>
      <c r="L1456" t="s">
        <v>214</v>
      </c>
      <c r="M1456" t="s">
        <v>76</v>
      </c>
      <c r="N1456" t="s">
        <v>215</v>
      </c>
      <c r="O1456" s="57">
        <v>46279.479097222225</v>
      </c>
      <c r="P1456" s="57">
        <v>46281.337546296294</v>
      </c>
      <c r="Q1456">
        <v>69389747</v>
      </c>
      <c r="S1456">
        <v>142212119970</v>
      </c>
      <c r="T1456" t="s">
        <v>9182</v>
      </c>
      <c r="U1456" t="s">
        <v>9183</v>
      </c>
      <c r="V1456" t="s">
        <v>9184</v>
      </c>
      <c r="Z1456">
        <v>109.241337329149</v>
      </c>
      <c r="AA1456">
        <v>-6.8823991454029496</v>
      </c>
      <c r="AB1456" t="s">
        <v>9185</v>
      </c>
      <c r="AC1456" t="s">
        <v>216</v>
      </c>
      <c r="AL1456" t="s">
        <v>217</v>
      </c>
      <c r="AM1456" t="s">
        <v>9186</v>
      </c>
      <c r="AN1456" t="s">
        <v>6</v>
      </c>
      <c r="AO1456" t="s">
        <v>7358</v>
      </c>
      <c r="AP1456" s="57">
        <v>46281.333333333336</v>
      </c>
      <c r="AR1456" t="s">
        <v>218</v>
      </c>
      <c r="AS1456" t="s">
        <v>219</v>
      </c>
      <c r="AT1456" t="s">
        <v>230</v>
      </c>
      <c r="AU1456">
        <v>20260916</v>
      </c>
      <c r="AV1456" t="s">
        <v>221</v>
      </c>
      <c r="AW1456" t="s">
        <v>7118</v>
      </c>
      <c r="AX1456" t="s">
        <v>222</v>
      </c>
      <c r="BA1456" s="57">
        <v>46281.333333333336</v>
      </c>
      <c r="BB1456" t="s">
        <v>9186</v>
      </c>
      <c r="BC1456">
        <v>2026</v>
      </c>
      <c r="BD1456">
        <v>9</v>
      </c>
      <c r="BE1456">
        <v>16</v>
      </c>
      <c r="BF1456" s="6">
        <f t="shared" si="66"/>
        <v>46281</v>
      </c>
      <c r="BG1456">
        <f t="shared" si="67"/>
        <v>-0.33333333333575865</v>
      </c>
      <c r="BH1456" t="str">
        <f t="shared" si="68"/>
        <v>COMPLY</v>
      </c>
      <c r="BI1456" t="e">
        <f>VLOOKUP(H1456,Sheet2!$A$1:$B$270,2,FALSE)</f>
        <v>#N/A</v>
      </c>
    </row>
    <row r="1457" spans="1:61">
      <c r="A1457">
        <v>1456</v>
      </c>
      <c r="B1457">
        <v>1002586293</v>
      </c>
      <c r="C1457">
        <v>3</v>
      </c>
      <c r="D1457" t="s">
        <v>49</v>
      </c>
      <c r="E1457">
        <v>4</v>
      </c>
      <c r="F1457" t="s">
        <v>250</v>
      </c>
      <c r="G1457" t="s">
        <v>4864</v>
      </c>
      <c r="H1457" t="s">
        <v>4865</v>
      </c>
      <c r="I1457" t="s">
        <v>212</v>
      </c>
      <c r="J1457" t="s">
        <v>213</v>
      </c>
      <c r="K1457" t="s">
        <v>149</v>
      </c>
      <c r="M1457" t="s">
        <v>76</v>
      </c>
      <c r="N1457" t="s">
        <v>215</v>
      </c>
      <c r="O1457" s="57">
        <v>46279.533912037034</v>
      </c>
      <c r="P1457" s="57">
        <v>46279.601504629631</v>
      </c>
      <c r="Q1457">
        <v>69388019</v>
      </c>
      <c r="S1457">
        <v>142212119988</v>
      </c>
      <c r="T1457" t="s">
        <v>9187</v>
      </c>
      <c r="U1457" t="s">
        <v>9188</v>
      </c>
      <c r="V1457" t="s">
        <v>9189</v>
      </c>
      <c r="Z1457">
        <v>109.23716</v>
      </c>
      <c r="AA1457">
        <v>-6.8991629999999997</v>
      </c>
      <c r="AB1457" t="s">
        <v>9190</v>
      </c>
      <c r="AC1457" t="s">
        <v>216</v>
      </c>
      <c r="AL1457" t="s">
        <v>217</v>
      </c>
      <c r="AM1457" t="s">
        <v>9191</v>
      </c>
      <c r="AN1457" t="s">
        <v>6</v>
      </c>
      <c r="AO1457" t="s">
        <v>7841</v>
      </c>
      <c r="AR1457" t="s">
        <v>218</v>
      </c>
      <c r="AS1457" t="s">
        <v>219</v>
      </c>
      <c r="AT1457" t="s">
        <v>230</v>
      </c>
      <c r="AU1457">
        <v>20260914</v>
      </c>
      <c r="AV1457" t="s">
        <v>221</v>
      </c>
      <c r="AW1457" t="s">
        <v>545</v>
      </c>
      <c r="AX1457" t="s">
        <v>222</v>
      </c>
      <c r="BA1457" s="57">
        <v>46279.291666666664</v>
      </c>
      <c r="BB1457" t="s">
        <v>9191</v>
      </c>
      <c r="BC1457">
        <v>2026</v>
      </c>
      <c r="BD1457">
        <v>9</v>
      </c>
      <c r="BE1457">
        <v>14</v>
      </c>
      <c r="BF1457" s="6">
        <f t="shared" si="66"/>
        <v>46279</v>
      </c>
      <c r="BG1457">
        <f t="shared" si="67"/>
        <v>-0.29166666666424135</v>
      </c>
      <c r="BH1457" t="str">
        <f t="shared" si="68"/>
        <v>COMPLY</v>
      </c>
      <c r="BI1457" t="e">
        <f>VLOOKUP(H1457,Sheet2!$A$1:$B$270,2,FALSE)</f>
        <v>#N/A</v>
      </c>
    </row>
    <row r="1458" spans="1:61">
      <c r="A1458">
        <v>1457</v>
      </c>
      <c r="B1458">
        <v>1002585422</v>
      </c>
      <c r="C1458">
        <v>3</v>
      </c>
      <c r="D1458" t="s">
        <v>49</v>
      </c>
      <c r="E1458">
        <v>4</v>
      </c>
      <c r="F1458" t="s">
        <v>250</v>
      </c>
      <c r="G1458" t="s">
        <v>4864</v>
      </c>
      <c r="H1458" t="s">
        <v>4865</v>
      </c>
      <c r="I1458" t="s">
        <v>212</v>
      </c>
      <c r="J1458" t="s">
        <v>213</v>
      </c>
      <c r="K1458" t="s">
        <v>149</v>
      </c>
      <c r="L1458" t="s">
        <v>214</v>
      </c>
      <c r="M1458" t="s">
        <v>76</v>
      </c>
      <c r="N1458" t="s">
        <v>215</v>
      </c>
      <c r="O1458" s="57">
        <v>46279.383333333331</v>
      </c>
      <c r="P1458" s="57">
        <v>46280.534189814818</v>
      </c>
      <c r="Q1458">
        <v>69389519</v>
      </c>
      <c r="S1458">
        <v>142212119961</v>
      </c>
      <c r="T1458" t="s">
        <v>9192</v>
      </c>
      <c r="U1458" t="s">
        <v>9193</v>
      </c>
      <c r="V1458" t="s">
        <v>9194</v>
      </c>
      <c r="Z1458">
        <v>109.226265</v>
      </c>
      <c r="AA1458">
        <v>-6.8989140000000004</v>
      </c>
      <c r="AB1458" t="s">
        <v>9195</v>
      </c>
      <c r="AC1458" t="s">
        <v>236</v>
      </c>
      <c r="AL1458" t="s">
        <v>217</v>
      </c>
      <c r="AM1458" t="s">
        <v>7387</v>
      </c>
      <c r="AN1458" t="s">
        <v>6</v>
      </c>
      <c r="AO1458" t="s">
        <v>7409</v>
      </c>
      <c r="AP1458" s="57">
        <v>46280.333333333336</v>
      </c>
      <c r="AR1458" t="s">
        <v>218</v>
      </c>
      <c r="AS1458" t="s">
        <v>219</v>
      </c>
      <c r="AT1458" t="s">
        <v>230</v>
      </c>
      <c r="AU1458">
        <v>20260915</v>
      </c>
      <c r="AV1458" t="s">
        <v>221</v>
      </c>
      <c r="AW1458" t="s">
        <v>7437</v>
      </c>
      <c r="AX1458" t="s">
        <v>222</v>
      </c>
      <c r="BA1458" s="57">
        <v>46280.333333333336</v>
      </c>
      <c r="BB1458" t="s">
        <v>7387</v>
      </c>
      <c r="BC1458">
        <v>2026</v>
      </c>
      <c r="BD1458">
        <v>9</v>
      </c>
      <c r="BE1458">
        <v>15</v>
      </c>
      <c r="BF1458" s="6">
        <f t="shared" si="66"/>
        <v>46280</v>
      </c>
      <c r="BG1458">
        <f t="shared" si="67"/>
        <v>-0.33333333333575865</v>
      </c>
      <c r="BH1458" t="str">
        <f t="shared" si="68"/>
        <v>COMPLY</v>
      </c>
      <c r="BI1458" t="e">
        <f>VLOOKUP(H1458,Sheet2!$A$1:$B$270,2,FALSE)</f>
        <v>#N/A</v>
      </c>
    </row>
    <row r="1459" spans="1:61">
      <c r="A1459">
        <v>1458</v>
      </c>
      <c r="B1459">
        <v>1002587832</v>
      </c>
      <c r="C1459">
        <v>3</v>
      </c>
      <c r="D1459" t="s">
        <v>49</v>
      </c>
      <c r="E1459">
        <v>4</v>
      </c>
      <c r="F1459" t="s">
        <v>250</v>
      </c>
      <c r="G1459" t="s">
        <v>4864</v>
      </c>
      <c r="H1459" t="s">
        <v>4865</v>
      </c>
      <c r="I1459" t="s">
        <v>212</v>
      </c>
      <c r="J1459" t="s">
        <v>213</v>
      </c>
      <c r="K1459" t="s">
        <v>149</v>
      </c>
      <c r="L1459" t="s">
        <v>214</v>
      </c>
      <c r="M1459" t="s">
        <v>76</v>
      </c>
      <c r="N1459" t="s">
        <v>215</v>
      </c>
      <c r="O1459" s="57">
        <v>46280.347905092596</v>
      </c>
      <c r="P1459" s="57">
        <v>46280.636331018519</v>
      </c>
      <c r="Q1459">
        <v>69390285</v>
      </c>
      <c r="S1459">
        <v>141212110865</v>
      </c>
      <c r="T1459" t="s">
        <v>9196</v>
      </c>
      <c r="U1459" t="s">
        <v>9197</v>
      </c>
      <c r="V1459" t="s">
        <v>9198</v>
      </c>
      <c r="Z1459">
        <v>109.157569</v>
      </c>
      <c r="AA1459">
        <v>-6.9069770000000004</v>
      </c>
      <c r="AB1459" t="s">
        <v>9199</v>
      </c>
      <c r="AC1459" t="s">
        <v>236</v>
      </c>
      <c r="AL1459" t="s">
        <v>217</v>
      </c>
      <c r="AM1459" t="s">
        <v>9200</v>
      </c>
      <c r="AN1459" t="s">
        <v>6</v>
      </c>
      <c r="AO1459" t="s">
        <v>7653</v>
      </c>
      <c r="AP1459" s="57">
        <v>46281.333333333336</v>
      </c>
      <c r="AR1459" t="s">
        <v>218</v>
      </c>
      <c r="AS1459" t="s">
        <v>219</v>
      </c>
      <c r="AT1459" t="s">
        <v>230</v>
      </c>
      <c r="AU1459">
        <v>20260915</v>
      </c>
      <c r="AV1459" t="s">
        <v>221</v>
      </c>
      <c r="AW1459" t="s">
        <v>7540</v>
      </c>
      <c r="AX1459" t="s">
        <v>222</v>
      </c>
      <c r="BA1459" s="57">
        <v>46281.333333333336</v>
      </c>
      <c r="BB1459" t="s">
        <v>9200</v>
      </c>
      <c r="BC1459">
        <v>2026</v>
      </c>
      <c r="BD1459">
        <v>9</v>
      </c>
      <c r="BE1459">
        <v>15</v>
      </c>
      <c r="BF1459" s="6">
        <f t="shared" si="66"/>
        <v>46280</v>
      </c>
      <c r="BG1459">
        <f t="shared" si="67"/>
        <v>-1.3333333333357587</v>
      </c>
      <c r="BH1459" t="str">
        <f t="shared" si="68"/>
        <v>COMPLY</v>
      </c>
      <c r="BI1459" t="e">
        <f>VLOOKUP(H1459,Sheet2!$A$1:$B$270,2,FALSE)</f>
        <v>#N/A</v>
      </c>
    </row>
    <row r="1460" spans="1:61">
      <c r="A1460">
        <v>1459</v>
      </c>
      <c r="B1460">
        <v>1002587885</v>
      </c>
      <c r="C1460">
        <v>3</v>
      </c>
      <c r="D1460" t="s">
        <v>49</v>
      </c>
      <c r="E1460">
        <v>4</v>
      </c>
      <c r="F1460" t="s">
        <v>250</v>
      </c>
      <c r="G1460" t="s">
        <v>4864</v>
      </c>
      <c r="H1460" t="s">
        <v>4865</v>
      </c>
      <c r="I1460" t="s">
        <v>212</v>
      </c>
      <c r="J1460" t="s">
        <v>213</v>
      </c>
      <c r="K1460" t="s">
        <v>149</v>
      </c>
      <c r="L1460" t="s">
        <v>214</v>
      </c>
      <c r="M1460" t="s">
        <v>76</v>
      </c>
      <c r="N1460" t="s">
        <v>215</v>
      </c>
      <c r="O1460" s="57">
        <v>46280.362488425926</v>
      </c>
      <c r="P1460" s="57">
        <v>46281.337546296294</v>
      </c>
      <c r="Q1460">
        <v>69390309</v>
      </c>
      <c r="S1460">
        <v>141212110932</v>
      </c>
      <c r="T1460" t="s">
        <v>9201</v>
      </c>
      <c r="U1460" t="s">
        <v>9202</v>
      </c>
      <c r="V1460" t="s">
        <v>9203</v>
      </c>
      <c r="Z1460">
        <v>109.12817699999999</v>
      </c>
      <c r="AA1460">
        <v>-6.8694459999999999</v>
      </c>
      <c r="AB1460" t="s">
        <v>9204</v>
      </c>
      <c r="AC1460" t="s">
        <v>236</v>
      </c>
      <c r="AL1460" t="s">
        <v>217</v>
      </c>
      <c r="AM1460" t="s">
        <v>9205</v>
      </c>
      <c r="AN1460" t="s">
        <v>6</v>
      </c>
      <c r="AO1460" t="s">
        <v>9206</v>
      </c>
      <c r="AP1460" s="57">
        <v>46281.333333333336</v>
      </c>
      <c r="AR1460" t="s">
        <v>218</v>
      </c>
      <c r="AS1460" t="s">
        <v>219</v>
      </c>
      <c r="AT1460" t="s">
        <v>230</v>
      </c>
      <c r="AU1460">
        <v>20260916</v>
      </c>
      <c r="AV1460" t="s">
        <v>221</v>
      </c>
      <c r="AW1460" t="s">
        <v>574</v>
      </c>
      <c r="AX1460" t="s">
        <v>222</v>
      </c>
      <c r="BA1460" s="57">
        <v>46281.333333333336</v>
      </c>
      <c r="BB1460" t="s">
        <v>9205</v>
      </c>
      <c r="BC1460">
        <v>2026</v>
      </c>
      <c r="BD1460">
        <v>9</v>
      </c>
      <c r="BE1460">
        <v>16</v>
      </c>
      <c r="BF1460" s="6">
        <f t="shared" si="66"/>
        <v>46281</v>
      </c>
      <c r="BG1460">
        <f t="shared" si="67"/>
        <v>-0.33333333333575865</v>
      </c>
      <c r="BH1460" t="str">
        <f t="shared" si="68"/>
        <v>COMPLY</v>
      </c>
      <c r="BI1460" t="e">
        <f>VLOOKUP(H1460,Sheet2!$A$1:$B$270,2,FALSE)</f>
        <v>#N/A</v>
      </c>
    </row>
    <row r="1461" spans="1:61">
      <c r="A1461">
        <v>1460</v>
      </c>
      <c r="B1461">
        <v>1002588364</v>
      </c>
      <c r="C1461">
        <v>3</v>
      </c>
      <c r="D1461" t="s">
        <v>49</v>
      </c>
      <c r="E1461">
        <v>4</v>
      </c>
      <c r="F1461" t="s">
        <v>250</v>
      </c>
      <c r="G1461" t="s">
        <v>4864</v>
      </c>
      <c r="H1461" t="s">
        <v>4865</v>
      </c>
      <c r="I1461" t="s">
        <v>212</v>
      </c>
      <c r="J1461" t="s">
        <v>213</v>
      </c>
      <c r="K1461" t="s">
        <v>149</v>
      </c>
      <c r="L1461" t="s">
        <v>214</v>
      </c>
      <c r="M1461" t="s">
        <v>76</v>
      </c>
      <c r="N1461" t="s">
        <v>215</v>
      </c>
      <c r="O1461" s="57">
        <v>46280.435416666667</v>
      </c>
      <c r="P1461" s="57">
        <v>46281.337175925924</v>
      </c>
      <c r="Q1461">
        <v>69390475</v>
      </c>
      <c r="S1461">
        <v>141212110962</v>
      </c>
      <c r="T1461" t="s">
        <v>9207</v>
      </c>
      <c r="U1461" t="s">
        <v>9208</v>
      </c>
      <c r="V1461" t="s">
        <v>9209</v>
      </c>
      <c r="Z1461">
        <v>109.14985299999999</v>
      </c>
      <c r="AA1461">
        <v>-6.8866399999999999</v>
      </c>
      <c r="AB1461" t="s">
        <v>9210</v>
      </c>
      <c r="AC1461" t="s">
        <v>236</v>
      </c>
      <c r="AL1461" t="s">
        <v>217</v>
      </c>
      <c r="AM1461" t="s">
        <v>7664</v>
      </c>
      <c r="AN1461" t="s">
        <v>6</v>
      </c>
      <c r="AO1461" t="s">
        <v>7431</v>
      </c>
      <c r="AP1461" s="57">
        <v>46281.333333333336</v>
      </c>
      <c r="AR1461" t="s">
        <v>218</v>
      </c>
      <c r="AS1461" t="s">
        <v>219</v>
      </c>
      <c r="AT1461" t="s">
        <v>230</v>
      </c>
      <c r="AU1461">
        <v>20260916</v>
      </c>
      <c r="AV1461" t="s">
        <v>221</v>
      </c>
      <c r="AW1461" t="s">
        <v>574</v>
      </c>
      <c r="AX1461" t="s">
        <v>222</v>
      </c>
      <c r="BA1461" s="57">
        <v>46281.333333333336</v>
      </c>
      <c r="BB1461" t="s">
        <v>7664</v>
      </c>
      <c r="BC1461">
        <v>2026</v>
      </c>
      <c r="BD1461">
        <v>9</v>
      </c>
      <c r="BE1461">
        <v>16</v>
      </c>
      <c r="BF1461" s="6">
        <f t="shared" si="66"/>
        <v>46281</v>
      </c>
      <c r="BG1461">
        <f t="shared" si="67"/>
        <v>-0.33333333333575865</v>
      </c>
      <c r="BH1461" t="str">
        <f t="shared" si="68"/>
        <v>COMPLY</v>
      </c>
      <c r="BI1461" t="e">
        <f>VLOOKUP(H1461,Sheet2!$A$1:$B$270,2,FALSE)</f>
        <v>#N/A</v>
      </c>
    </row>
    <row r="1462" spans="1:61">
      <c r="A1462">
        <v>1461</v>
      </c>
      <c r="B1462">
        <v>1002588387</v>
      </c>
      <c r="C1462">
        <v>3</v>
      </c>
      <c r="D1462" t="s">
        <v>49</v>
      </c>
      <c r="E1462">
        <v>4</v>
      </c>
      <c r="F1462" t="s">
        <v>250</v>
      </c>
      <c r="G1462" t="s">
        <v>4864</v>
      </c>
      <c r="H1462" t="s">
        <v>4865</v>
      </c>
      <c r="I1462" t="s">
        <v>212</v>
      </c>
      <c r="J1462" t="s">
        <v>213</v>
      </c>
      <c r="K1462" t="s">
        <v>149</v>
      </c>
      <c r="L1462" t="s">
        <v>214</v>
      </c>
      <c r="M1462" t="s">
        <v>76</v>
      </c>
      <c r="N1462" t="s">
        <v>215</v>
      </c>
      <c r="O1462" s="57">
        <v>46280.437488425923</v>
      </c>
      <c r="P1462" s="57">
        <v>46281.337175925924</v>
      </c>
      <c r="Q1462">
        <v>69390505</v>
      </c>
      <c r="S1462">
        <v>141212110968</v>
      </c>
      <c r="T1462" t="s">
        <v>9207</v>
      </c>
      <c r="U1462" t="s">
        <v>9211</v>
      </c>
      <c r="V1462" t="s">
        <v>9212</v>
      </c>
      <c r="Z1462">
        <v>109.14985299999999</v>
      </c>
      <c r="AA1462">
        <v>-6.8866399999999999</v>
      </c>
      <c r="AB1462" t="s">
        <v>9213</v>
      </c>
      <c r="AC1462" t="s">
        <v>236</v>
      </c>
      <c r="AL1462" t="s">
        <v>217</v>
      </c>
      <c r="AM1462" t="s">
        <v>7664</v>
      </c>
      <c r="AN1462" t="s">
        <v>6</v>
      </c>
      <c r="AO1462" t="s">
        <v>7431</v>
      </c>
      <c r="AP1462" s="57">
        <v>46281.333333333336</v>
      </c>
      <c r="AR1462" t="s">
        <v>218</v>
      </c>
      <c r="AS1462" t="s">
        <v>219</v>
      </c>
      <c r="AT1462" t="s">
        <v>230</v>
      </c>
      <c r="AU1462">
        <v>20260916</v>
      </c>
      <c r="AV1462" t="s">
        <v>221</v>
      </c>
      <c r="AW1462" t="s">
        <v>574</v>
      </c>
      <c r="AX1462" t="s">
        <v>222</v>
      </c>
      <c r="BA1462" s="57">
        <v>46281.333333333336</v>
      </c>
      <c r="BB1462" t="s">
        <v>7664</v>
      </c>
      <c r="BC1462">
        <v>2026</v>
      </c>
      <c r="BD1462">
        <v>9</v>
      </c>
      <c r="BE1462">
        <v>16</v>
      </c>
      <c r="BF1462" s="6">
        <f t="shared" si="66"/>
        <v>46281</v>
      </c>
      <c r="BG1462">
        <f t="shared" si="67"/>
        <v>-0.33333333333575865</v>
      </c>
      <c r="BH1462" t="str">
        <f t="shared" si="68"/>
        <v>COMPLY</v>
      </c>
      <c r="BI1462" t="e">
        <f>VLOOKUP(H1462,Sheet2!$A$1:$B$270,2,FALSE)</f>
        <v>#N/A</v>
      </c>
    </row>
    <row r="1463" spans="1:61">
      <c r="A1463">
        <v>1462</v>
      </c>
      <c r="B1463">
        <v>1002573982</v>
      </c>
      <c r="C1463">
        <v>3</v>
      </c>
      <c r="D1463" t="s">
        <v>49</v>
      </c>
      <c r="E1463">
        <v>4</v>
      </c>
      <c r="F1463" t="s">
        <v>250</v>
      </c>
      <c r="G1463" t="s">
        <v>4864</v>
      </c>
      <c r="H1463" t="s">
        <v>4865</v>
      </c>
      <c r="I1463" t="s">
        <v>212</v>
      </c>
      <c r="J1463" t="s">
        <v>213</v>
      </c>
      <c r="K1463" t="s">
        <v>149</v>
      </c>
      <c r="L1463" t="s">
        <v>214</v>
      </c>
      <c r="M1463" t="s">
        <v>2154</v>
      </c>
      <c r="N1463" t="s">
        <v>215</v>
      </c>
      <c r="O1463" s="57">
        <v>46272.383287037039</v>
      </c>
      <c r="P1463" s="57">
        <v>46273.644317129627</v>
      </c>
      <c r="Q1463">
        <v>69384980</v>
      </c>
      <c r="S1463">
        <v>142212119331</v>
      </c>
      <c r="T1463" t="s">
        <v>5441</v>
      </c>
      <c r="U1463" t="s">
        <v>5442</v>
      </c>
      <c r="V1463" t="s">
        <v>5443</v>
      </c>
      <c r="Z1463">
        <v>109.278109</v>
      </c>
      <c r="AA1463">
        <v>-6.8786239999999896</v>
      </c>
      <c r="AB1463" t="s">
        <v>5444</v>
      </c>
      <c r="AC1463" t="s">
        <v>216</v>
      </c>
      <c r="AL1463" t="s">
        <v>217</v>
      </c>
      <c r="AM1463" t="s">
        <v>5445</v>
      </c>
      <c r="AN1463" t="s">
        <v>6</v>
      </c>
      <c r="AO1463" s="57">
        <v>46212.392395833333</v>
      </c>
      <c r="AP1463" s="57">
        <v>46273.333333333336</v>
      </c>
      <c r="AR1463" t="s">
        <v>14</v>
      </c>
      <c r="AS1463" t="s">
        <v>219</v>
      </c>
      <c r="AT1463" t="s">
        <v>230</v>
      </c>
      <c r="AV1463" t="s">
        <v>5446</v>
      </c>
      <c r="AW1463" t="s">
        <v>886</v>
      </c>
      <c r="AX1463" t="s">
        <v>222</v>
      </c>
      <c r="BA1463" s="57">
        <v>46273.333333333336</v>
      </c>
      <c r="BB1463" t="s">
        <v>5445</v>
      </c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:61">
      <c r="A1464">
        <v>1463</v>
      </c>
      <c r="B1464">
        <v>1002578817</v>
      </c>
      <c r="C1464">
        <v>3</v>
      </c>
      <c r="D1464" t="s">
        <v>49</v>
      </c>
      <c r="E1464">
        <v>4</v>
      </c>
      <c r="F1464" t="s">
        <v>250</v>
      </c>
      <c r="G1464" t="s">
        <v>4864</v>
      </c>
      <c r="H1464" t="s">
        <v>4865</v>
      </c>
      <c r="I1464" t="s">
        <v>212</v>
      </c>
      <c r="J1464" t="s">
        <v>213</v>
      </c>
      <c r="K1464" t="s">
        <v>149</v>
      </c>
      <c r="L1464" t="s">
        <v>214</v>
      </c>
      <c r="M1464" t="s">
        <v>2154</v>
      </c>
      <c r="N1464" t="s">
        <v>215</v>
      </c>
      <c r="O1464" s="57">
        <v>46274.572881944441</v>
      </c>
      <c r="P1464" s="57">
        <v>46275.575821759259</v>
      </c>
      <c r="Q1464">
        <v>69386933</v>
      </c>
      <c r="S1464">
        <v>142212126155</v>
      </c>
      <c r="T1464" t="s">
        <v>6126</v>
      </c>
      <c r="U1464" t="s">
        <v>6127</v>
      </c>
      <c r="V1464" t="s">
        <v>6128</v>
      </c>
      <c r="Z1464">
        <v>109.1914309</v>
      </c>
      <c r="AA1464">
        <v>-6.8659089</v>
      </c>
      <c r="AB1464" t="s">
        <v>6129</v>
      </c>
      <c r="AC1464" t="s">
        <v>216</v>
      </c>
      <c r="AL1464" t="s">
        <v>217</v>
      </c>
      <c r="AM1464" t="s">
        <v>6130</v>
      </c>
      <c r="AN1464" t="s">
        <v>6</v>
      </c>
      <c r="AO1464" s="57">
        <v>46274.579722222225</v>
      </c>
      <c r="AP1464" s="57">
        <v>46275.458333333336</v>
      </c>
      <c r="AR1464" t="s">
        <v>14</v>
      </c>
      <c r="AS1464" t="s">
        <v>219</v>
      </c>
      <c r="AT1464" t="s">
        <v>230</v>
      </c>
      <c r="AV1464" t="s">
        <v>6874</v>
      </c>
      <c r="AW1464" t="s">
        <v>886</v>
      </c>
      <c r="AX1464" t="s">
        <v>222</v>
      </c>
      <c r="BA1464" s="57">
        <v>46275.458333333336</v>
      </c>
      <c r="BB1464" t="s">
        <v>6130</v>
      </c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:61">
      <c r="A1465">
        <v>1464</v>
      </c>
      <c r="B1465">
        <v>1002581718</v>
      </c>
      <c r="C1465">
        <v>3</v>
      </c>
      <c r="D1465" t="s">
        <v>49</v>
      </c>
      <c r="E1465">
        <v>4</v>
      </c>
      <c r="F1465" t="s">
        <v>250</v>
      </c>
      <c r="G1465" t="s">
        <v>4864</v>
      </c>
      <c r="H1465" t="s">
        <v>4865</v>
      </c>
      <c r="I1465" t="s">
        <v>212</v>
      </c>
      <c r="J1465" t="s">
        <v>213</v>
      </c>
      <c r="K1465" t="s">
        <v>149</v>
      </c>
      <c r="L1465" t="s">
        <v>214</v>
      </c>
      <c r="M1465" t="s">
        <v>2154</v>
      </c>
      <c r="N1465" t="s">
        <v>215</v>
      </c>
      <c r="O1465" s="57">
        <v>46276.322881944441</v>
      </c>
      <c r="P1465" s="57">
        <v>46279.533912037034</v>
      </c>
      <c r="Q1465">
        <v>69388019</v>
      </c>
      <c r="S1465">
        <v>142212119871</v>
      </c>
      <c r="T1465" t="s">
        <v>9187</v>
      </c>
      <c r="U1465" t="s">
        <v>9214</v>
      </c>
      <c r="V1465" t="s">
        <v>9215</v>
      </c>
      <c r="Z1465">
        <v>109.23631723970099</v>
      </c>
      <c r="AA1465">
        <v>-6.8987426322200998</v>
      </c>
      <c r="AB1465" t="s">
        <v>9190</v>
      </c>
      <c r="AC1465" t="s">
        <v>216</v>
      </c>
      <c r="AL1465" t="s">
        <v>217</v>
      </c>
      <c r="AM1465" t="s">
        <v>8159</v>
      </c>
      <c r="AN1465" t="s">
        <v>6</v>
      </c>
      <c r="AO1465" s="57">
        <v>46335.330092592594</v>
      </c>
      <c r="AP1465" s="57">
        <v>46277.333333333336</v>
      </c>
      <c r="AQ1465" t="s">
        <v>2155</v>
      </c>
      <c r="AR1465" t="s">
        <v>14</v>
      </c>
      <c r="AS1465" t="s">
        <v>219</v>
      </c>
      <c r="AT1465" t="s">
        <v>230</v>
      </c>
      <c r="AV1465" t="s">
        <v>9216</v>
      </c>
      <c r="AW1465" t="s">
        <v>886</v>
      </c>
      <c r="AX1465" t="s">
        <v>222</v>
      </c>
      <c r="BA1465" s="57">
        <v>46277.333333333336</v>
      </c>
      <c r="BB1465" t="s">
        <v>8159</v>
      </c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:61">
      <c r="A1466">
        <v>1465</v>
      </c>
      <c r="B1466">
        <v>1002589609</v>
      </c>
      <c r="C1466">
        <v>3</v>
      </c>
      <c r="D1466" t="s">
        <v>49</v>
      </c>
      <c r="E1466">
        <v>4</v>
      </c>
      <c r="F1466" t="s">
        <v>250</v>
      </c>
      <c r="G1466" t="s">
        <v>4864</v>
      </c>
      <c r="H1466" t="s">
        <v>4865</v>
      </c>
      <c r="I1466" t="s">
        <v>212</v>
      </c>
      <c r="J1466" t="s">
        <v>213</v>
      </c>
      <c r="K1466" t="s">
        <v>149</v>
      </c>
      <c r="L1466" t="s">
        <v>214</v>
      </c>
      <c r="M1466" t="s">
        <v>256</v>
      </c>
      <c r="N1466" t="s">
        <v>215</v>
      </c>
      <c r="O1466" s="57">
        <v>46280.637511574074</v>
      </c>
      <c r="P1466" s="57">
        <v>46281.497106481482</v>
      </c>
      <c r="Q1466">
        <v>69390879</v>
      </c>
      <c r="S1466">
        <v>142212128018</v>
      </c>
      <c r="T1466" t="s">
        <v>9207</v>
      </c>
      <c r="U1466" t="s">
        <v>9208</v>
      </c>
      <c r="V1466" t="s">
        <v>9217</v>
      </c>
      <c r="Z1466">
        <v>109.14985299999999</v>
      </c>
      <c r="AA1466">
        <v>-6.8866399999999999</v>
      </c>
      <c r="AB1466" t="s">
        <v>9218</v>
      </c>
      <c r="AC1466" t="s">
        <v>236</v>
      </c>
      <c r="AL1466" t="s">
        <v>217</v>
      </c>
      <c r="AM1466" t="s">
        <v>9219</v>
      </c>
      <c r="AN1466" t="s">
        <v>6</v>
      </c>
      <c r="AO1466" t="s">
        <v>7271</v>
      </c>
      <c r="AP1466" s="57">
        <v>46282.458333333336</v>
      </c>
      <c r="AR1466" t="s">
        <v>257</v>
      </c>
      <c r="AS1466" t="s">
        <v>219</v>
      </c>
      <c r="AT1466" t="s">
        <v>230</v>
      </c>
      <c r="AV1466" t="s">
        <v>258</v>
      </c>
      <c r="AW1466" t="s">
        <v>574</v>
      </c>
      <c r="AX1466" t="s">
        <v>222</v>
      </c>
      <c r="BA1466" s="57">
        <v>46282.458333333336</v>
      </c>
      <c r="BB1466" t="s">
        <v>9219</v>
      </c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:61">
      <c r="A1467">
        <v>1466</v>
      </c>
      <c r="B1467">
        <v>1002580640</v>
      </c>
      <c r="C1467">
        <v>3</v>
      </c>
      <c r="D1467" t="s">
        <v>49</v>
      </c>
      <c r="E1467">
        <v>4</v>
      </c>
      <c r="F1467" t="s">
        <v>250</v>
      </c>
      <c r="G1467" t="s">
        <v>253</v>
      </c>
      <c r="H1467" t="s">
        <v>2221</v>
      </c>
      <c r="I1467" t="s">
        <v>212</v>
      </c>
      <c r="J1467" t="s">
        <v>213</v>
      </c>
      <c r="K1467" t="s">
        <v>149</v>
      </c>
      <c r="M1467" t="s">
        <v>76</v>
      </c>
      <c r="N1467" t="s">
        <v>215</v>
      </c>
      <c r="O1467" s="57">
        <v>46275.523101851853</v>
      </c>
      <c r="P1467" s="57">
        <v>46275.572060185186</v>
      </c>
      <c r="Q1467">
        <v>69386743</v>
      </c>
      <c r="S1467">
        <v>146282105676</v>
      </c>
      <c r="T1467" t="s">
        <v>5657</v>
      </c>
      <c r="U1467" t="s">
        <v>6973</v>
      </c>
      <c r="V1467" t="s">
        <v>6974</v>
      </c>
      <c r="Z1467">
        <v>109.14001</v>
      </c>
      <c r="AA1467">
        <v>-6.9190019999999999</v>
      </c>
      <c r="AB1467" t="s">
        <v>5660</v>
      </c>
      <c r="AC1467" t="s">
        <v>225</v>
      </c>
      <c r="AL1467" t="s">
        <v>217</v>
      </c>
      <c r="AM1467" t="s">
        <v>6975</v>
      </c>
      <c r="AN1467" t="s">
        <v>6</v>
      </c>
      <c r="AO1467" s="57">
        <v>46304.527662037035</v>
      </c>
      <c r="AR1467" t="s">
        <v>218</v>
      </c>
      <c r="AS1467" t="s">
        <v>2225</v>
      </c>
      <c r="AT1467" t="s">
        <v>230</v>
      </c>
      <c r="AU1467">
        <v>20260910</v>
      </c>
      <c r="AV1467" t="s">
        <v>221</v>
      </c>
      <c r="AW1467" t="s">
        <v>545</v>
      </c>
      <c r="AX1467" t="s">
        <v>222</v>
      </c>
      <c r="BA1467" s="57">
        <v>46275.291666666664</v>
      </c>
      <c r="BB1467" t="s">
        <v>6975</v>
      </c>
      <c r="BC1467">
        <v>2026</v>
      </c>
      <c r="BD1467">
        <v>9</v>
      </c>
      <c r="BE1467">
        <v>10</v>
      </c>
      <c r="BF1467" s="6">
        <f t="shared" si="66"/>
        <v>46275</v>
      </c>
      <c r="BG1467">
        <f t="shared" si="67"/>
        <v>-0.29166666666424135</v>
      </c>
      <c r="BH1467" t="str">
        <f t="shared" si="68"/>
        <v>COMPLY</v>
      </c>
      <c r="BI1467" t="e">
        <f>VLOOKUP(H1467,Sheet2!$A$1:$B$270,2,FALSE)</f>
        <v>#N/A</v>
      </c>
    </row>
    <row r="1468" spans="1:61">
      <c r="A1468">
        <v>1467</v>
      </c>
      <c r="B1468">
        <v>1002581598</v>
      </c>
      <c r="C1468">
        <v>3</v>
      </c>
      <c r="D1468" t="s">
        <v>49</v>
      </c>
      <c r="E1468">
        <v>4</v>
      </c>
      <c r="F1468" t="s">
        <v>250</v>
      </c>
      <c r="G1468" t="s">
        <v>253</v>
      </c>
      <c r="H1468" t="s">
        <v>2221</v>
      </c>
      <c r="I1468" t="s">
        <v>212</v>
      </c>
      <c r="J1468" t="s">
        <v>213</v>
      </c>
      <c r="K1468" t="s">
        <v>149</v>
      </c>
      <c r="L1468" t="s">
        <v>214</v>
      </c>
      <c r="M1468" t="s">
        <v>76</v>
      </c>
      <c r="N1468" t="s">
        <v>215</v>
      </c>
      <c r="O1468" s="57">
        <v>46275.745798611111</v>
      </c>
      <c r="P1468" s="57">
        <v>46276.62122685185</v>
      </c>
      <c r="Q1468">
        <v>69387977</v>
      </c>
      <c r="S1468">
        <v>146282105681</v>
      </c>
      <c r="T1468" t="s">
        <v>6441</v>
      </c>
      <c r="U1468" t="s">
        <v>9220</v>
      </c>
      <c r="V1468" t="s">
        <v>6442</v>
      </c>
      <c r="Z1468">
        <v>109.16666499999999</v>
      </c>
      <c r="AA1468">
        <v>-6.9521940000000004</v>
      </c>
      <c r="AB1468" t="s">
        <v>6443</v>
      </c>
      <c r="AC1468" t="s">
        <v>236</v>
      </c>
      <c r="AL1468" t="s">
        <v>217</v>
      </c>
      <c r="AM1468" t="s">
        <v>6444</v>
      </c>
      <c r="AN1468" t="s">
        <v>6</v>
      </c>
      <c r="AO1468" s="57">
        <v>46304.746550925927</v>
      </c>
      <c r="AP1468" s="57">
        <v>46276.625</v>
      </c>
      <c r="AR1468" t="s">
        <v>218</v>
      </c>
      <c r="AS1468" t="s">
        <v>2225</v>
      </c>
      <c r="AT1468" t="s">
        <v>230</v>
      </c>
      <c r="AU1468">
        <v>20260911</v>
      </c>
      <c r="AV1468" t="s">
        <v>221</v>
      </c>
      <c r="AW1468" t="s">
        <v>886</v>
      </c>
      <c r="AX1468" t="s">
        <v>222</v>
      </c>
      <c r="BA1468" s="57">
        <v>46276.625</v>
      </c>
      <c r="BB1468" t="s">
        <v>6444</v>
      </c>
      <c r="BC1468">
        <v>2026</v>
      </c>
      <c r="BD1468">
        <v>9</v>
      </c>
      <c r="BE1468">
        <v>11</v>
      </c>
      <c r="BF1468" s="6">
        <f t="shared" si="66"/>
        <v>46276</v>
      </c>
      <c r="BG1468">
        <f t="shared" si="67"/>
        <v>-0.625</v>
      </c>
      <c r="BH1468" t="str">
        <f t="shared" si="68"/>
        <v>COMPLY</v>
      </c>
      <c r="BI1468" t="e">
        <f>VLOOKUP(H1468,Sheet2!$A$1:$B$270,2,FALSE)</f>
        <v>#N/A</v>
      </c>
    </row>
    <row r="1469" spans="1:61">
      <c r="A1469">
        <v>1468</v>
      </c>
      <c r="B1469">
        <v>1002584814</v>
      </c>
      <c r="C1469">
        <v>3</v>
      </c>
      <c r="D1469" t="s">
        <v>49</v>
      </c>
      <c r="E1469">
        <v>4</v>
      </c>
      <c r="F1469" t="s">
        <v>250</v>
      </c>
      <c r="G1469" t="s">
        <v>253</v>
      </c>
      <c r="H1469" t="s">
        <v>2221</v>
      </c>
      <c r="I1469" t="s">
        <v>212</v>
      </c>
      <c r="J1469" t="s">
        <v>213</v>
      </c>
      <c r="K1469" t="s">
        <v>149</v>
      </c>
      <c r="M1469" t="s">
        <v>76</v>
      </c>
      <c r="N1469" t="s">
        <v>215</v>
      </c>
      <c r="O1469" s="57">
        <v>46278.526261574072</v>
      </c>
      <c r="P1469" s="57">
        <v>46279.351053240738</v>
      </c>
      <c r="Q1469">
        <v>69388326</v>
      </c>
      <c r="S1469">
        <v>146282105689</v>
      </c>
      <c r="T1469" t="s">
        <v>9221</v>
      </c>
      <c r="U1469" t="s">
        <v>9222</v>
      </c>
      <c r="V1469" t="s">
        <v>9223</v>
      </c>
      <c r="Z1469">
        <v>109.208544</v>
      </c>
      <c r="AA1469">
        <v>-6.9420900000000003</v>
      </c>
      <c r="AB1469" t="s">
        <v>9224</v>
      </c>
      <c r="AC1469" t="s">
        <v>216</v>
      </c>
      <c r="AL1469" t="s">
        <v>217</v>
      </c>
      <c r="AM1469" t="s">
        <v>9225</v>
      </c>
      <c r="AN1469" t="s">
        <v>6</v>
      </c>
      <c r="AO1469" t="s">
        <v>7198</v>
      </c>
      <c r="AR1469" t="s">
        <v>218</v>
      </c>
      <c r="AS1469" t="s">
        <v>2225</v>
      </c>
      <c r="AT1469" t="s">
        <v>230</v>
      </c>
      <c r="AU1469">
        <v>20260914</v>
      </c>
      <c r="AV1469" t="s">
        <v>221</v>
      </c>
      <c r="AW1469" t="s">
        <v>545</v>
      </c>
      <c r="AX1469" t="s">
        <v>222</v>
      </c>
      <c r="BA1469" s="57">
        <v>46278.291666666664</v>
      </c>
      <c r="BB1469" t="s">
        <v>9225</v>
      </c>
      <c r="BC1469">
        <v>2026</v>
      </c>
      <c r="BD1469">
        <v>9</v>
      </c>
      <c r="BE1469">
        <v>14</v>
      </c>
      <c r="BF1469" s="6">
        <f t="shared" si="66"/>
        <v>46279</v>
      </c>
      <c r="BG1469">
        <f t="shared" si="67"/>
        <v>0.70833333333575865</v>
      </c>
      <c r="BH1469" t="str">
        <f t="shared" si="68"/>
        <v>COMPLY</v>
      </c>
      <c r="BI1469" t="e">
        <f>VLOOKUP(H1469,Sheet2!$A$1:$B$270,2,FALSE)</f>
        <v>#N/A</v>
      </c>
    </row>
    <row r="1470" spans="1:61">
      <c r="A1470">
        <v>1469</v>
      </c>
      <c r="B1470">
        <v>1002578462</v>
      </c>
      <c r="C1470">
        <v>3</v>
      </c>
      <c r="D1470" t="s">
        <v>49</v>
      </c>
      <c r="E1470">
        <v>4</v>
      </c>
      <c r="F1470" t="s">
        <v>250</v>
      </c>
      <c r="G1470" t="s">
        <v>253</v>
      </c>
      <c r="H1470" t="s">
        <v>2221</v>
      </c>
      <c r="I1470" t="s">
        <v>212</v>
      </c>
      <c r="J1470" t="s">
        <v>213</v>
      </c>
      <c r="K1470" t="s">
        <v>149</v>
      </c>
      <c r="L1470" t="s">
        <v>214</v>
      </c>
      <c r="M1470" t="s">
        <v>2154</v>
      </c>
      <c r="N1470" t="s">
        <v>215</v>
      </c>
      <c r="O1470" s="57">
        <v>46274.47078703704</v>
      </c>
      <c r="P1470" s="57">
        <v>46275.523101851853</v>
      </c>
      <c r="Q1470">
        <v>69386743</v>
      </c>
      <c r="S1470">
        <v>146282105669</v>
      </c>
      <c r="T1470" t="s">
        <v>5657</v>
      </c>
      <c r="U1470" t="s">
        <v>5658</v>
      </c>
      <c r="V1470" t="s">
        <v>5659</v>
      </c>
      <c r="Z1470">
        <v>109.14026699999999</v>
      </c>
      <c r="AA1470">
        <v>-6.9196530000000003</v>
      </c>
      <c r="AB1470" t="s">
        <v>5660</v>
      </c>
      <c r="AC1470" t="s">
        <v>236</v>
      </c>
      <c r="AL1470" t="s">
        <v>217</v>
      </c>
      <c r="AM1470" t="s">
        <v>5661</v>
      </c>
      <c r="AN1470" t="s">
        <v>6</v>
      </c>
      <c r="AO1470" s="57">
        <v>46274.476064814815</v>
      </c>
      <c r="AP1470" s="57">
        <v>46275.333333333336</v>
      </c>
      <c r="AR1470" t="s">
        <v>14</v>
      </c>
      <c r="AS1470" t="s">
        <v>2225</v>
      </c>
      <c r="AT1470" t="s">
        <v>230</v>
      </c>
      <c r="AV1470" t="s">
        <v>6871</v>
      </c>
      <c r="AW1470" t="s">
        <v>885</v>
      </c>
      <c r="AX1470" t="s">
        <v>222</v>
      </c>
      <c r="BA1470" s="57">
        <v>46275.333333333336</v>
      </c>
      <c r="BB1470" t="s">
        <v>5661</v>
      </c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:61">
      <c r="A1471">
        <v>1470</v>
      </c>
      <c r="B1471">
        <v>1002582457</v>
      </c>
      <c r="C1471">
        <v>3</v>
      </c>
      <c r="D1471" t="s">
        <v>49</v>
      </c>
      <c r="E1471">
        <v>4</v>
      </c>
      <c r="F1471" t="s">
        <v>250</v>
      </c>
      <c r="G1471" t="s">
        <v>253</v>
      </c>
      <c r="H1471" t="s">
        <v>2221</v>
      </c>
      <c r="I1471" t="s">
        <v>212</v>
      </c>
      <c r="J1471" t="s">
        <v>213</v>
      </c>
      <c r="K1471" t="s">
        <v>149</v>
      </c>
      <c r="L1471" t="s">
        <v>214</v>
      </c>
      <c r="M1471" t="s">
        <v>2154</v>
      </c>
      <c r="N1471" t="s">
        <v>215</v>
      </c>
      <c r="O1471" s="57">
        <v>46276.504120370373</v>
      </c>
      <c r="P1471" s="57">
        <v>46278.526250000003</v>
      </c>
      <c r="Q1471">
        <v>69388326</v>
      </c>
      <c r="S1471">
        <v>146282105542</v>
      </c>
      <c r="T1471" t="s">
        <v>9221</v>
      </c>
      <c r="U1471" t="s">
        <v>9226</v>
      </c>
      <c r="V1471" t="s">
        <v>9227</v>
      </c>
      <c r="Z1471">
        <v>109.20834146439999</v>
      </c>
      <c r="AA1471">
        <v>-6.9421154898393498</v>
      </c>
      <c r="AB1471" t="s">
        <v>9224</v>
      </c>
      <c r="AC1471" t="s">
        <v>216</v>
      </c>
      <c r="AL1471" t="s">
        <v>217</v>
      </c>
      <c r="AM1471" t="s">
        <v>9228</v>
      </c>
      <c r="AN1471" t="s">
        <v>6</v>
      </c>
      <c r="AO1471" s="57">
        <v>46335.50681712963</v>
      </c>
      <c r="AP1471" s="57">
        <v>46277.458333333336</v>
      </c>
      <c r="AQ1471" t="s">
        <v>2172</v>
      </c>
      <c r="AR1471" t="s">
        <v>14</v>
      </c>
      <c r="AS1471" t="s">
        <v>2225</v>
      </c>
      <c r="AT1471" t="s">
        <v>230</v>
      </c>
      <c r="AV1471" t="s">
        <v>9229</v>
      </c>
      <c r="AW1471" t="s">
        <v>886</v>
      </c>
      <c r="AX1471" t="s">
        <v>222</v>
      </c>
      <c r="BA1471" s="57">
        <v>46277.458333333336</v>
      </c>
      <c r="BB1471" t="s">
        <v>9228</v>
      </c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:61">
      <c r="A1472">
        <v>1471</v>
      </c>
      <c r="B1472">
        <v>1002570594</v>
      </c>
      <c r="C1472">
        <v>3</v>
      </c>
      <c r="D1472" t="s">
        <v>49</v>
      </c>
      <c r="E1472">
        <v>4</v>
      </c>
      <c r="F1472" t="s">
        <v>250</v>
      </c>
      <c r="G1472" t="s">
        <v>253</v>
      </c>
      <c r="H1472" t="s">
        <v>2221</v>
      </c>
      <c r="I1472" t="s">
        <v>212</v>
      </c>
      <c r="J1472" t="s">
        <v>213</v>
      </c>
      <c r="K1472" t="s">
        <v>149</v>
      </c>
      <c r="M1472" t="s">
        <v>2186</v>
      </c>
      <c r="N1472" t="s">
        <v>215</v>
      </c>
      <c r="O1472" s="57">
        <v>46268.720590277779</v>
      </c>
      <c r="P1472" s="57">
        <v>46272.38890046296</v>
      </c>
      <c r="Q1472">
        <v>69383466</v>
      </c>
      <c r="S1472">
        <v>146282105643</v>
      </c>
      <c r="T1472" t="s">
        <v>2222</v>
      </c>
      <c r="U1472" t="s">
        <v>2223</v>
      </c>
      <c r="V1472" t="s">
        <v>3033</v>
      </c>
      <c r="Z1472">
        <v>109.141057</v>
      </c>
      <c r="AA1472">
        <v>-6.9166420999999998</v>
      </c>
      <c r="AB1472" t="s">
        <v>2224</v>
      </c>
      <c r="AC1472" t="s">
        <v>225</v>
      </c>
      <c r="AL1472" t="s">
        <v>217</v>
      </c>
      <c r="AM1472" t="s">
        <v>3034</v>
      </c>
      <c r="AN1472" t="s">
        <v>6</v>
      </c>
      <c r="AO1472" s="57">
        <v>46090.725902777776</v>
      </c>
      <c r="AP1472" s="57">
        <v>46271.333333333336</v>
      </c>
      <c r="AQ1472" t="s">
        <v>2172</v>
      </c>
      <c r="AR1472" t="s">
        <v>12</v>
      </c>
      <c r="AS1472" t="s">
        <v>2225</v>
      </c>
      <c r="AT1472" t="s">
        <v>230</v>
      </c>
      <c r="AV1472" t="s">
        <v>2187</v>
      </c>
      <c r="AW1472" t="s">
        <v>545</v>
      </c>
      <c r="AX1472" t="s">
        <v>222</v>
      </c>
      <c r="BA1472" s="57">
        <v>46271.333333333336</v>
      </c>
      <c r="BB1472" t="s">
        <v>3034</v>
      </c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:61">
      <c r="A1473">
        <v>1472</v>
      </c>
      <c r="B1473">
        <v>1002565854</v>
      </c>
      <c r="C1473">
        <v>3</v>
      </c>
      <c r="D1473" t="s">
        <v>49</v>
      </c>
      <c r="E1473">
        <v>4</v>
      </c>
      <c r="F1473" t="s">
        <v>250</v>
      </c>
      <c r="G1473" t="s">
        <v>253</v>
      </c>
      <c r="H1473" t="s">
        <v>821</v>
      </c>
      <c r="I1473" t="s">
        <v>212</v>
      </c>
      <c r="J1473" t="s">
        <v>213</v>
      </c>
      <c r="K1473" t="s">
        <v>149</v>
      </c>
      <c r="L1473" t="s">
        <v>214</v>
      </c>
      <c r="M1473" t="s">
        <v>76</v>
      </c>
      <c r="N1473" t="s">
        <v>215</v>
      </c>
      <c r="O1473" s="57">
        <v>46266.631203703706</v>
      </c>
      <c r="P1473" s="57">
        <v>46267.568703703706</v>
      </c>
      <c r="Q1473">
        <v>69381654</v>
      </c>
      <c r="S1473">
        <v>142206131379</v>
      </c>
      <c r="T1473" t="s">
        <v>1140</v>
      </c>
      <c r="U1473" t="s">
        <v>858</v>
      </c>
      <c r="V1473" t="s">
        <v>1141</v>
      </c>
      <c r="Z1473">
        <v>109.08651988953299</v>
      </c>
      <c r="AA1473">
        <v>-7.0883428813953202</v>
      </c>
      <c r="AB1473" t="s">
        <v>1142</v>
      </c>
      <c r="AC1473" t="s">
        <v>216</v>
      </c>
      <c r="AL1473" t="s">
        <v>217</v>
      </c>
      <c r="AM1473" t="s">
        <v>1143</v>
      </c>
      <c r="AN1473" t="s">
        <v>6</v>
      </c>
      <c r="AO1473" s="57">
        <v>46031.631921296299</v>
      </c>
      <c r="AP1473" s="57">
        <v>46267.541666666664</v>
      </c>
      <c r="AR1473" t="s">
        <v>218</v>
      </c>
      <c r="AS1473" t="s">
        <v>219</v>
      </c>
      <c r="AT1473" t="s">
        <v>230</v>
      </c>
      <c r="AU1473">
        <v>20260902</v>
      </c>
      <c r="AV1473" t="s">
        <v>221</v>
      </c>
      <c r="AW1473" t="s">
        <v>884</v>
      </c>
      <c r="AX1473" t="s">
        <v>222</v>
      </c>
      <c r="BA1473" s="57">
        <v>46267.541666666664</v>
      </c>
      <c r="BB1473" t="s">
        <v>1143</v>
      </c>
      <c r="BC1473">
        <v>2026</v>
      </c>
      <c r="BD1473">
        <v>9</v>
      </c>
      <c r="BE1473">
        <v>2</v>
      </c>
      <c r="BF1473" s="6">
        <f t="shared" si="66"/>
        <v>46267</v>
      </c>
      <c r="BG1473">
        <f t="shared" si="67"/>
        <v>-0.54166666666424135</v>
      </c>
      <c r="BH1473" t="str">
        <f t="shared" si="68"/>
        <v>COMPLY</v>
      </c>
      <c r="BI1473" t="e">
        <f>VLOOKUP(H1473,Sheet2!$A$1:$B$270,2,FALSE)</f>
        <v>#N/A</v>
      </c>
    </row>
    <row r="1474" spans="1:61">
      <c r="A1474">
        <v>1473</v>
      </c>
      <c r="B1474">
        <v>1002567158</v>
      </c>
      <c r="C1474">
        <v>3</v>
      </c>
      <c r="D1474" t="s">
        <v>49</v>
      </c>
      <c r="E1474">
        <v>4</v>
      </c>
      <c r="F1474" t="s">
        <v>250</v>
      </c>
      <c r="G1474" t="s">
        <v>253</v>
      </c>
      <c r="H1474" t="s">
        <v>821</v>
      </c>
      <c r="I1474" t="s">
        <v>212</v>
      </c>
      <c r="J1474" t="s">
        <v>213</v>
      </c>
      <c r="K1474" t="s">
        <v>149</v>
      </c>
      <c r="L1474" t="s">
        <v>214</v>
      </c>
      <c r="M1474" t="s">
        <v>76</v>
      </c>
      <c r="N1474" t="s">
        <v>215</v>
      </c>
      <c r="O1474" s="57">
        <v>46267.449953703705</v>
      </c>
      <c r="P1474" s="57">
        <v>46268.573252314818</v>
      </c>
      <c r="Q1474">
        <v>69382133</v>
      </c>
      <c r="S1474">
        <v>142206131298</v>
      </c>
      <c r="T1474" t="s">
        <v>2131</v>
      </c>
      <c r="U1474" t="s">
        <v>2132</v>
      </c>
      <c r="V1474" t="s">
        <v>2133</v>
      </c>
      <c r="Z1474">
        <v>109.11459993571</v>
      </c>
      <c r="AA1474">
        <v>-7.0477889644675402</v>
      </c>
      <c r="AB1474" t="s">
        <v>2134</v>
      </c>
      <c r="AC1474" t="s">
        <v>216</v>
      </c>
      <c r="AL1474" t="s">
        <v>217</v>
      </c>
      <c r="AM1474" t="s">
        <v>1923</v>
      </c>
      <c r="AN1474" t="s">
        <v>6</v>
      </c>
      <c r="AO1474" s="57">
        <v>46062.454895833333</v>
      </c>
      <c r="AP1474" s="57">
        <v>46268.333333333336</v>
      </c>
      <c r="AR1474" t="s">
        <v>218</v>
      </c>
      <c r="AS1474" t="s">
        <v>219</v>
      </c>
      <c r="AT1474" t="s">
        <v>230</v>
      </c>
      <c r="AU1474">
        <v>20260903</v>
      </c>
      <c r="AV1474" t="s">
        <v>221</v>
      </c>
      <c r="AW1474" t="s">
        <v>886</v>
      </c>
      <c r="AX1474" t="s">
        <v>222</v>
      </c>
      <c r="BA1474" s="57">
        <v>46268.333333333336</v>
      </c>
      <c r="BB1474" t="s">
        <v>1923</v>
      </c>
      <c r="BC1474">
        <v>2026</v>
      </c>
      <c r="BD1474">
        <v>9</v>
      </c>
      <c r="BE1474">
        <v>3</v>
      </c>
      <c r="BF1474" s="6">
        <f t="shared" ref="BF1474:BF1537" si="69">DATE(BC1474,BD1474,BE1474)</f>
        <v>46268</v>
      </c>
      <c r="BG1474">
        <f t="shared" ref="BG1474:BG1537" si="70">BF1474-BA1474</f>
        <v>-0.33333333333575865</v>
      </c>
      <c r="BH1474" t="str">
        <f t="shared" ref="BH1474:BH1537" si="71">IF(BG1474=1,"COMPLY",IF(BG1474&lt;1,"COMPLY","NOT COMPLY"))</f>
        <v>COMPLY</v>
      </c>
      <c r="BI1474" t="e">
        <f>VLOOKUP(H1474,Sheet2!$A$1:$B$270,2,FALSE)</f>
        <v>#N/A</v>
      </c>
    </row>
    <row r="1475" spans="1:61">
      <c r="A1475">
        <v>1474</v>
      </c>
      <c r="B1475">
        <v>1002576412</v>
      </c>
      <c r="C1475">
        <v>3</v>
      </c>
      <c r="D1475" t="s">
        <v>49</v>
      </c>
      <c r="E1475">
        <v>4</v>
      </c>
      <c r="F1475" t="s">
        <v>250</v>
      </c>
      <c r="G1475" t="s">
        <v>253</v>
      </c>
      <c r="H1475" t="s">
        <v>821</v>
      </c>
      <c r="I1475" t="s">
        <v>212</v>
      </c>
      <c r="J1475" t="s">
        <v>213</v>
      </c>
      <c r="K1475" t="s">
        <v>149</v>
      </c>
      <c r="M1475" t="s">
        <v>76</v>
      </c>
      <c r="N1475" t="s">
        <v>215</v>
      </c>
      <c r="O1475" s="57">
        <v>46273.430636574078</v>
      </c>
      <c r="P1475" s="57">
        <v>46274.628877314812</v>
      </c>
      <c r="Q1475">
        <v>69385848</v>
      </c>
      <c r="S1475">
        <v>142206131392</v>
      </c>
      <c r="T1475" t="s">
        <v>3301</v>
      </c>
      <c r="U1475" t="s">
        <v>6374</v>
      </c>
      <c r="V1475" t="s">
        <v>3302</v>
      </c>
      <c r="Z1475">
        <v>109.00596952707799</v>
      </c>
      <c r="AA1475">
        <v>-7.1078911464929098</v>
      </c>
      <c r="AB1475" t="s">
        <v>3303</v>
      </c>
      <c r="AC1475" t="s">
        <v>225</v>
      </c>
      <c r="AL1475" t="s">
        <v>217</v>
      </c>
      <c r="AM1475" t="s">
        <v>3304</v>
      </c>
      <c r="AN1475" t="s">
        <v>6</v>
      </c>
      <c r="AO1475" s="57">
        <v>46243.43445601852</v>
      </c>
      <c r="AP1475" s="57">
        <v>46275.333333333336</v>
      </c>
      <c r="AR1475" t="s">
        <v>218</v>
      </c>
      <c r="AS1475" t="s">
        <v>219</v>
      </c>
      <c r="AT1475" t="s">
        <v>230</v>
      </c>
      <c r="AU1475">
        <v>20260909</v>
      </c>
      <c r="AV1475" t="s">
        <v>221</v>
      </c>
      <c r="AW1475" t="s">
        <v>544</v>
      </c>
      <c r="AX1475" t="s">
        <v>222</v>
      </c>
      <c r="BA1475" s="57">
        <v>46275.333333333336</v>
      </c>
      <c r="BB1475" t="s">
        <v>3304</v>
      </c>
      <c r="BC1475">
        <v>2026</v>
      </c>
      <c r="BD1475">
        <v>9</v>
      </c>
      <c r="BE1475">
        <v>9</v>
      </c>
      <c r="BF1475" s="6">
        <f t="shared" si="69"/>
        <v>46274</v>
      </c>
      <c r="BG1475">
        <f t="shared" si="70"/>
        <v>-1.3333333333357587</v>
      </c>
      <c r="BH1475" t="str">
        <f t="shared" si="71"/>
        <v>COMPLY</v>
      </c>
      <c r="BI1475" t="e">
        <f>VLOOKUP(H1475,Sheet2!$A$1:$B$270,2,FALSE)</f>
        <v>#N/A</v>
      </c>
    </row>
    <row r="1476" spans="1:61">
      <c r="A1476">
        <v>1475</v>
      </c>
      <c r="B1476">
        <v>1002577318</v>
      </c>
      <c r="C1476">
        <v>3</v>
      </c>
      <c r="D1476" t="s">
        <v>49</v>
      </c>
      <c r="E1476">
        <v>4</v>
      </c>
      <c r="F1476" t="s">
        <v>250</v>
      </c>
      <c r="G1476" t="s">
        <v>253</v>
      </c>
      <c r="H1476" t="s">
        <v>821</v>
      </c>
      <c r="I1476" t="s">
        <v>212</v>
      </c>
      <c r="J1476" t="s">
        <v>213</v>
      </c>
      <c r="K1476" t="s">
        <v>149</v>
      </c>
      <c r="M1476" t="s">
        <v>76</v>
      </c>
      <c r="N1476" t="s">
        <v>215</v>
      </c>
      <c r="O1476" s="57">
        <v>46273.631157407406</v>
      </c>
      <c r="P1476" s="57">
        <v>46274.755578703705</v>
      </c>
      <c r="Q1476">
        <v>69385185</v>
      </c>
      <c r="S1476">
        <v>142206131390</v>
      </c>
      <c r="T1476" t="s">
        <v>5277</v>
      </c>
      <c r="U1476" t="s">
        <v>5278</v>
      </c>
      <c r="V1476" t="s">
        <v>5279</v>
      </c>
      <c r="Z1476">
        <v>109.025247991283</v>
      </c>
      <c r="AA1476">
        <v>-7.0945536246306897</v>
      </c>
      <c r="AB1476" t="s">
        <v>5280</v>
      </c>
      <c r="AC1476" t="s">
        <v>225</v>
      </c>
      <c r="AL1476" t="s">
        <v>217</v>
      </c>
      <c r="AM1476" t="s">
        <v>5281</v>
      </c>
      <c r="AN1476" t="s">
        <v>6</v>
      </c>
      <c r="AO1476" s="57">
        <v>46243.632222222222</v>
      </c>
      <c r="AR1476" t="s">
        <v>218</v>
      </c>
      <c r="AS1476" t="s">
        <v>219</v>
      </c>
      <c r="AT1476" t="s">
        <v>230</v>
      </c>
      <c r="AU1476">
        <v>20260909</v>
      </c>
      <c r="AV1476" t="s">
        <v>221</v>
      </c>
      <c r="AW1476" t="s">
        <v>571</v>
      </c>
      <c r="AX1476" t="s">
        <v>222</v>
      </c>
      <c r="BA1476" s="57">
        <v>46273.291666666664</v>
      </c>
      <c r="BB1476" t="s">
        <v>5281</v>
      </c>
      <c r="BC1476">
        <v>2026</v>
      </c>
      <c r="BD1476">
        <v>9</v>
      </c>
      <c r="BE1476">
        <v>9</v>
      </c>
      <c r="BF1476" s="6">
        <f t="shared" si="69"/>
        <v>46274</v>
      </c>
      <c r="BG1476">
        <f t="shared" si="70"/>
        <v>0.70833333333575865</v>
      </c>
      <c r="BH1476" t="str">
        <f t="shared" si="71"/>
        <v>COMPLY</v>
      </c>
      <c r="BI1476" t="e">
        <f>VLOOKUP(H1476,Sheet2!$A$1:$B$270,2,FALSE)</f>
        <v>#N/A</v>
      </c>
    </row>
    <row r="1477" spans="1:61">
      <c r="A1477">
        <v>1476</v>
      </c>
      <c r="B1477">
        <v>1002581458</v>
      </c>
      <c r="C1477">
        <v>3</v>
      </c>
      <c r="D1477" t="s">
        <v>49</v>
      </c>
      <c r="E1477">
        <v>4</v>
      </c>
      <c r="F1477" t="s">
        <v>250</v>
      </c>
      <c r="G1477" t="s">
        <v>253</v>
      </c>
      <c r="H1477" t="s">
        <v>821</v>
      </c>
      <c r="I1477" t="s">
        <v>212</v>
      </c>
      <c r="J1477" t="s">
        <v>213</v>
      </c>
      <c r="K1477" t="s">
        <v>149</v>
      </c>
      <c r="M1477" t="s">
        <v>76</v>
      </c>
      <c r="N1477" t="s">
        <v>215</v>
      </c>
      <c r="O1477" s="57">
        <v>46275.693460648145</v>
      </c>
      <c r="P1477" s="57">
        <v>46275.836759259262</v>
      </c>
      <c r="Q1477">
        <v>69387226</v>
      </c>
      <c r="S1477">
        <v>142206131398</v>
      </c>
      <c r="T1477" t="s">
        <v>5801</v>
      </c>
      <c r="U1477" t="s">
        <v>6915</v>
      </c>
      <c r="V1477" t="s">
        <v>6916</v>
      </c>
      <c r="Z1477">
        <v>109.075655</v>
      </c>
      <c r="AA1477">
        <v>-7.1710849999999997</v>
      </c>
      <c r="AB1477" t="s">
        <v>5804</v>
      </c>
      <c r="AC1477" t="s">
        <v>216</v>
      </c>
      <c r="AL1477" t="s">
        <v>217</v>
      </c>
      <c r="AM1477" t="s">
        <v>6917</v>
      </c>
      <c r="AN1477" t="s">
        <v>6</v>
      </c>
      <c r="AO1477" s="57">
        <v>46304.694756944446</v>
      </c>
      <c r="AR1477" t="s">
        <v>218</v>
      </c>
      <c r="AS1477" t="s">
        <v>219</v>
      </c>
      <c r="AT1477" t="s">
        <v>230</v>
      </c>
      <c r="AU1477">
        <v>20260910</v>
      </c>
      <c r="AV1477" t="s">
        <v>221</v>
      </c>
      <c r="AW1477" t="s">
        <v>546</v>
      </c>
      <c r="AX1477" t="s">
        <v>222</v>
      </c>
      <c r="BA1477" s="57">
        <v>46275.291666666664</v>
      </c>
      <c r="BB1477" t="s">
        <v>6917</v>
      </c>
      <c r="BC1477">
        <v>2026</v>
      </c>
      <c r="BD1477">
        <v>9</v>
      </c>
      <c r="BE1477">
        <v>10</v>
      </c>
      <c r="BF1477" s="6">
        <f t="shared" si="69"/>
        <v>46275</v>
      </c>
      <c r="BG1477">
        <f t="shared" si="70"/>
        <v>-0.29166666666424135</v>
      </c>
      <c r="BH1477" t="str">
        <f t="shared" si="71"/>
        <v>COMPLY</v>
      </c>
      <c r="BI1477" t="e">
        <f>VLOOKUP(H1477,Sheet2!$A$1:$B$270,2,FALSE)</f>
        <v>#N/A</v>
      </c>
    </row>
    <row r="1478" spans="1:61">
      <c r="A1478">
        <v>1477</v>
      </c>
      <c r="B1478">
        <v>1002583525</v>
      </c>
      <c r="C1478">
        <v>3</v>
      </c>
      <c r="D1478" t="s">
        <v>49</v>
      </c>
      <c r="E1478">
        <v>4</v>
      </c>
      <c r="F1478" t="s">
        <v>250</v>
      </c>
      <c r="G1478" t="s">
        <v>253</v>
      </c>
      <c r="H1478" t="s">
        <v>821</v>
      </c>
      <c r="I1478" t="s">
        <v>212</v>
      </c>
      <c r="J1478" t="s">
        <v>213</v>
      </c>
      <c r="K1478" t="s">
        <v>149</v>
      </c>
      <c r="M1478" t="s">
        <v>76</v>
      </c>
      <c r="N1478" t="s">
        <v>215</v>
      </c>
      <c r="O1478" s="57">
        <v>46276.713553240741</v>
      </c>
      <c r="P1478" s="57">
        <v>46276.766423611109</v>
      </c>
      <c r="Q1478">
        <v>69387430</v>
      </c>
      <c r="S1478">
        <v>142206131400</v>
      </c>
      <c r="T1478" t="s">
        <v>6804</v>
      </c>
      <c r="U1478" t="s">
        <v>9230</v>
      </c>
      <c r="V1478" t="s">
        <v>9231</v>
      </c>
      <c r="Z1478">
        <v>109.1083</v>
      </c>
      <c r="AA1478">
        <v>-7.2086379999999997</v>
      </c>
      <c r="AB1478" t="s">
        <v>6807</v>
      </c>
      <c r="AC1478" t="s">
        <v>225</v>
      </c>
      <c r="AL1478" t="s">
        <v>217</v>
      </c>
      <c r="AM1478" t="s">
        <v>9232</v>
      </c>
      <c r="AN1478" t="s">
        <v>6</v>
      </c>
      <c r="AO1478" s="57">
        <v>46335.715439814812</v>
      </c>
      <c r="AR1478" t="s">
        <v>218</v>
      </c>
      <c r="AS1478" t="s">
        <v>219</v>
      </c>
      <c r="AT1478" t="s">
        <v>230</v>
      </c>
      <c r="AU1478">
        <v>20260911</v>
      </c>
      <c r="AV1478" t="s">
        <v>221</v>
      </c>
      <c r="AW1478" t="s">
        <v>545</v>
      </c>
      <c r="AX1478" t="s">
        <v>222</v>
      </c>
      <c r="BA1478" s="57">
        <v>46276.291666666664</v>
      </c>
      <c r="BB1478" t="s">
        <v>9232</v>
      </c>
      <c r="BC1478">
        <v>2026</v>
      </c>
      <c r="BD1478">
        <v>9</v>
      </c>
      <c r="BE1478">
        <v>11</v>
      </c>
      <c r="BF1478" s="6">
        <f t="shared" si="69"/>
        <v>46276</v>
      </c>
      <c r="BG1478">
        <f t="shared" si="70"/>
        <v>-0.29166666666424135</v>
      </c>
      <c r="BH1478" t="str">
        <f t="shared" si="71"/>
        <v>COMPLY</v>
      </c>
      <c r="BI1478" t="e">
        <f>VLOOKUP(H1478,Sheet2!$A$1:$B$270,2,FALSE)</f>
        <v>#N/A</v>
      </c>
    </row>
    <row r="1479" spans="1:61">
      <c r="A1479">
        <v>1478</v>
      </c>
      <c r="B1479">
        <v>1002586993</v>
      </c>
      <c r="C1479">
        <v>3</v>
      </c>
      <c r="D1479" t="s">
        <v>49</v>
      </c>
      <c r="E1479">
        <v>4</v>
      </c>
      <c r="F1479" t="s">
        <v>250</v>
      </c>
      <c r="G1479" t="s">
        <v>253</v>
      </c>
      <c r="H1479" t="s">
        <v>821</v>
      </c>
      <c r="I1479" t="s">
        <v>212</v>
      </c>
      <c r="J1479" t="s">
        <v>213</v>
      </c>
      <c r="K1479" t="s">
        <v>149</v>
      </c>
      <c r="M1479" t="s">
        <v>76</v>
      </c>
      <c r="N1479" t="s">
        <v>215</v>
      </c>
      <c r="O1479" s="57">
        <v>46279.634768518517</v>
      </c>
      <c r="P1479" s="57">
        <v>46280.584456018521</v>
      </c>
      <c r="Q1479">
        <v>69389000</v>
      </c>
      <c r="S1479">
        <v>142206131408</v>
      </c>
      <c r="T1479" t="s">
        <v>9233</v>
      </c>
      <c r="U1479" t="s">
        <v>9234</v>
      </c>
      <c r="V1479" t="s">
        <v>9235</v>
      </c>
      <c r="Z1479">
        <v>109.049069830224</v>
      </c>
      <c r="AA1479">
        <v>-7.0849651967461096</v>
      </c>
      <c r="AB1479" t="s">
        <v>9236</v>
      </c>
      <c r="AC1479" t="s">
        <v>229</v>
      </c>
      <c r="AL1479" t="s">
        <v>217</v>
      </c>
      <c r="AM1479" t="s">
        <v>9237</v>
      </c>
      <c r="AN1479" t="s">
        <v>6</v>
      </c>
      <c r="AO1479" t="s">
        <v>7244</v>
      </c>
      <c r="AR1479" t="s">
        <v>218</v>
      </c>
      <c r="AS1479" t="s">
        <v>219</v>
      </c>
      <c r="AT1479" t="s">
        <v>230</v>
      </c>
      <c r="AU1479">
        <v>20260915</v>
      </c>
      <c r="AV1479" t="s">
        <v>221</v>
      </c>
      <c r="AW1479" t="s">
        <v>545</v>
      </c>
      <c r="AX1479" t="s">
        <v>222</v>
      </c>
      <c r="BA1479" s="57">
        <v>46279.291666666664</v>
      </c>
      <c r="BB1479" t="s">
        <v>9237</v>
      </c>
      <c r="BC1479">
        <v>2026</v>
      </c>
      <c r="BD1479">
        <v>9</v>
      </c>
      <c r="BE1479">
        <v>15</v>
      </c>
      <c r="BF1479" s="6">
        <f t="shared" si="69"/>
        <v>46280</v>
      </c>
      <c r="BG1479">
        <f t="shared" si="70"/>
        <v>0.70833333333575865</v>
      </c>
      <c r="BH1479" t="str">
        <f t="shared" si="71"/>
        <v>COMPLY</v>
      </c>
      <c r="BI1479" t="e">
        <f>VLOOKUP(H1479,Sheet2!$A$1:$B$270,2,FALSE)</f>
        <v>#N/A</v>
      </c>
    </row>
    <row r="1480" spans="1:61">
      <c r="A1480">
        <v>1479</v>
      </c>
      <c r="B1480">
        <v>1002574667</v>
      </c>
      <c r="C1480">
        <v>3</v>
      </c>
      <c r="D1480" t="s">
        <v>49</v>
      </c>
      <c r="E1480">
        <v>4</v>
      </c>
      <c r="F1480" t="s">
        <v>250</v>
      </c>
      <c r="G1480" t="s">
        <v>253</v>
      </c>
      <c r="H1480" t="s">
        <v>821</v>
      </c>
      <c r="I1480" t="s">
        <v>212</v>
      </c>
      <c r="J1480" t="s">
        <v>213</v>
      </c>
      <c r="K1480" t="s">
        <v>149</v>
      </c>
      <c r="L1480" t="s">
        <v>214</v>
      </c>
      <c r="M1480" t="s">
        <v>2154</v>
      </c>
      <c r="N1480" t="s">
        <v>215</v>
      </c>
      <c r="O1480" s="57">
        <v>46272.487453703703</v>
      </c>
      <c r="P1480" s="57">
        <v>46273.631145833337</v>
      </c>
      <c r="Q1480">
        <v>69385185</v>
      </c>
      <c r="S1480">
        <v>142206131311</v>
      </c>
      <c r="T1480" t="s">
        <v>5277</v>
      </c>
      <c r="U1480" t="s">
        <v>5455</v>
      </c>
      <c r="V1480" t="s">
        <v>5456</v>
      </c>
      <c r="Z1480">
        <v>109.023448</v>
      </c>
      <c r="AA1480">
        <v>-7.0953869999999997</v>
      </c>
      <c r="AB1480" t="s">
        <v>5280</v>
      </c>
      <c r="AC1480" t="s">
        <v>236</v>
      </c>
      <c r="AL1480" t="s">
        <v>217</v>
      </c>
      <c r="AM1480" t="s">
        <v>4166</v>
      </c>
      <c r="AN1480" t="s">
        <v>6</v>
      </c>
      <c r="AO1480" s="57">
        <v>46212.496481481481</v>
      </c>
      <c r="AP1480" s="57">
        <v>46273.333333333336</v>
      </c>
      <c r="AR1480" t="s">
        <v>14</v>
      </c>
      <c r="AS1480" t="s">
        <v>219</v>
      </c>
      <c r="AT1480" t="s">
        <v>230</v>
      </c>
      <c r="AV1480" t="s">
        <v>5457</v>
      </c>
      <c r="AW1480" t="s">
        <v>892</v>
      </c>
      <c r="AX1480" t="s">
        <v>222</v>
      </c>
      <c r="BA1480" s="57">
        <v>46273.333333333336</v>
      </c>
      <c r="BB1480" t="s">
        <v>4166</v>
      </c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:61">
      <c r="A1481">
        <v>1480</v>
      </c>
      <c r="B1481">
        <v>1002579610</v>
      </c>
      <c r="C1481">
        <v>3</v>
      </c>
      <c r="D1481" t="s">
        <v>49</v>
      </c>
      <c r="E1481">
        <v>4</v>
      </c>
      <c r="F1481" t="s">
        <v>250</v>
      </c>
      <c r="G1481" t="s">
        <v>253</v>
      </c>
      <c r="H1481" t="s">
        <v>821</v>
      </c>
      <c r="I1481" t="s">
        <v>212</v>
      </c>
      <c r="J1481" t="s">
        <v>213</v>
      </c>
      <c r="K1481" t="s">
        <v>149</v>
      </c>
      <c r="L1481" t="s">
        <v>214</v>
      </c>
      <c r="M1481" t="s">
        <v>2154</v>
      </c>
      <c r="N1481" t="s">
        <v>215</v>
      </c>
      <c r="O1481" s="57">
        <v>46274.770787037036</v>
      </c>
      <c r="P1481" s="57">
        <v>46275.693449074075</v>
      </c>
      <c r="Q1481">
        <v>69387226</v>
      </c>
      <c r="S1481">
        <v>142206131393</v>
      </c>
      <c r="T1481" t="s">
        <v>5801</v>
      </c>
      <c r="U1481" t="s">
        <v>5802</v>
      </c>
      <c r="V1481" t="s">
        <v>5803</v>
      </c>
      <c r="Z1481">
        <v>109.075820893049</v>
      </c>
      <c r="AA1481">
        <v>-7.1699768925932501</v>
      </c>
      <c r="AB1481" t="s">
        <v>5804</v>
      </c>
      <c r="AC1481" t="s">
        <v>216</v>
      </c>
      <c r="AL1481" t="s">
        <v>217</v>
      </c>
      <c r="AM1481" t="s">
        <v>5805</v>
      </c>
      <c r="AN1481" t="s">
        <v>6</v>
      </c>
      <c r="AO1481" s="57">
        <v>46274.777719907404</v>
      </c>
      <c r="AP1481" s="57">
        <v>46275.625</v>
      </c>
      <c r="AR1481" t="s">
        <v>14</v>
      </c>
      <c r="AS1481" t="s">
        <v>219</v>
      </c>
      <c r="AT1481" t="s">
        <v>230</v>
      </c>
      <c r="AV1481" t="s">
        <v>6870</v>
      </c>
      <c r="AW1481" t="s">
        <v>885</v>
      </c>
      <c r="AX1481" t="s">
        <v>222</v>
      </c>
      <c r="BA1481" s="57">
        <v>46275.625</v>
      </c>
      <c r="BB1481" t="s">
        <v>5805</v>
      </c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:61">
      <c r="A1482">
        <v>1481</v>
      </c>
      <c r="B1482">
        <v>1002580147</v>
      </c>
      <c r="C1482">
        <v>3</v>
      </c>
      <c r="D1482" t="s">
        <v>49</v>
      </c>
      <c r="E1482">
        <v>4</v>
      </c>
      <c r="F1482" t="s">
        <v>250</v>
      </c>
      <c r="G1482" t="s">
        <v>253</v>
      </c>
      <c r="H1482" t="s">
        <v>821</v>
      </c>
      <c r="I1482" t="s">
        <v>212</v>
      </c>
      <c r="J1482" t="s">
        <v>213</v>
      </c>
      <c r="K1482" t="s">
        <v>149</v>
      </c>
      <c r="L1482" t="s">
        <v>214</v>
      </c>
      <c r="M1482" t="s">
        <v>2154</v>
      </c>
      <c r="N1482" t="s">
        <v>215</v>
      </c>
      <c r="O1482" s="57">
        <v>46275.427037037036</v>
      </c>
      <c r="P1482" s="57">
        <v>46276.713541666664</v>
      </c>
      <c r="Q1482">
        <v>69387430</v>
      </c>
      <c r="S1482">
        <v>142206131394</v>
      </c>
      <c r="T1482" t="s">
        <v>6804</v>
      </c>
      <c r="U1482" t="s">
        <v>6805</v>
      </c>
      <c r="V1482" t="s">
        <v>6806</v>
      </c>
      <c r="Z1482">
        <v>109.10865800000001</v>
      </c>
      <c r="AA1482">
        <v>-7.2092679999999998</v>
      </c>
      <c r="AB1482" t="s">
        <v>6807</v>
      </c>
      <c r="AC1482" t="s">
        <v>236</v>
      </c>
      <c r="AL1482" t="s">
        <v>217</v>
      </c>
      <c r="AM1482" t="s">
        <v>6759</v>
      </c>
      <c r="AN1482" t="s">
        <v>6</v>
      </c>
      <c r="AO1482" s="57">
        <v>46304.433981481481</v>
      </c>
      <c r="AP1482" s="57">
        <v>46276.333333333336</v>
      </c>
      <c r="AR1482" t="s">
        <v>14</v>
      </c>
      <c r="AS1482" t="s">
        <v>219</v>
      </c>
      <c r="AT1482" t="s">
        <v>230</v>
      </c>
      <c r="AV1482" t="s">
        <v>9238</v>
      </c>
      <c r="AW1482" t="s">
        <v>884</v>
      </c>
      <c r="AX1482" t="s">
        <v>222</v>
      </c>
      <c r="BA1482" s="57">
        <v>46276.333333333336</v>
      </c>
      <c r="BB1482" t="s">
        <v>6759</v>
      </c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:61">
      <c r="A1483">
        <v>1482</v>
      </c>
      <c r="B1483">
        <v>1002584133</v>
      </c>
      <c r="C1483">
        <v>3</v>
      </c>
      <c r="D1483" t="s">
        <v>49</v>
      </c>
      <c r="E1483">
        <v>4</v>
      </c>
      <c r="F1483" t="s">
        <v>250</v>
      </c>
      <c r="G1483" t="s">
        <v>253</v>
      </c>
      <c r="H1483" t="s">
        <v>821</v>
      </c>
      <c r="I1483" t="s">
        <v>212</v>
      </c>
      <c r="J1483" t="s">
        <v>213</v>
      </c>
      <c r="K1483" t="s">
        <v>149</v>
      </c>
      <c r="L1483" t="s">
        <v>214</v>
      </c>
      <c r="M1483" t="s">
        <v>2154</v>
      </c>
      <c r="N1483" t="s">
        <v>215</v>
      </c>
      <c r="O1483" s="57">
        <v>46277.568680555552</v>
      </c>
      <c r="P1483" s="57">
        <v>46279.634756944448</v>
      </c>
      <c r="Q1483">
        <v>69389000</v>
      </c>
      <c r="S1483">
        <v>142206131407</v>
      </c>
      <c r="T1483" t="s">
        <v>9233</v>
      </c>
      <c r="U1483" t="s">
        <v>9234</v>
      </c>
      <c r="V1483" t="s">
        <v>9239</v>
      </c>
      <c r="Z1483">
        <v>109.05081370000001</v>
      </c>
      <c r="AA1483">
        <v>-7.0850702999999999</v>
      </c>
      <c r="AB1483" t="s">
        <v>9236</v>
      </c>
      <c r="AC1483" t="s">
        <v>236</v>
      </c>
      <c r="AL1483" t="s">
        <v>217</v>
      </c>
      <c r="AM1483" t="s">
        <v>9240</v>
      </c>
      <c r="AN1483" t="s">
        <v>6</v>
      </c>
      <c r="AO1483" s="57">
        <v>46365.569374999999</v>
      </c>
      <c r="AP1483" s="57">
        <v>46279.625</v>
      </c>
      <c r="AQ1483" t="s">
        <v>2172</v>
      </c>
      <c r="AR1483" t="s">
        <v>14</v>
      </c>
      <c r="AS1483" t="s">
        <v>219</v>
      </c>
      <c r="AT1483" t="s">
        <v>230</v>
      </c>
      <c r="AV1483" t="s">
        <v>9241</v>
      </c>
      <c r="AW1483" t="s">
        <v>7081</v>
      </c>
      <c r="AX1483" t="s">
        <v>222</v>
      </c>
      <c r="BA1483" s="57">
        <v>46279.625</v>
      </c>
      <c r="BB1483" t="s">
        <v>9240</v>
      </c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:61">
      <c r="A1484">
        <v>1483</v>
      </c>
      <c r="B1484">
        <v>1002571429</v>
      </c>
      <c r="C1484">
        <v>3</v>
      </c>
      <c r="D1484" t="s">
        <v>49</v>
      </c>
      <c r="E1484">
        <v>4</v>
      </c>
      <c r="F1484" t="s">
        <v>250</v>
      </c>
      <c r="G1484" t="s">
        <v>253</v>
      </c>
      <c r="H1484" t="s">
        <v>1555</v>
      </c>
      <c r="I1484" t="s">
        <v>212</v>
      </c>
      <c r="J1484" t="s">
        <v>213</v>
      </c>
      <c r="K1484" t="s">
        <v>149</v>
      </c>
      <c r="M1484" t="s">
        <v>76</v>
      </c>
      <c r="N1484" t="s">
        <v>215</v>
      </c>
      <c r="O1484" s="57">
        <v>46269.498773148145</v>
      </c>
      <c r="P1484" s="57">
        <v>46269.548414351855</v>
      </c>
      <c r="Q1484">
        <v>69382075</v>
      </c>
      <c r="S1484">
        <v>142283120024</v>
      </c>
      <c r="T1484" t="s">
        <v>1836</v>
      </c>
      <c r="U1484" t="s">
        <v>4740</v>
      </c>
      <c r="V1484" t="s">
        <v>4747</v>
      </c>
      <c r="Z1484">
        <v>109.119856</v>
      </c>
      <c r="AA1484">
        <v>-6.9816500000000001</v>
      </c>
      <c r="AB1484" t="s">
        <v>1838</v>
      </c>
      <c r="AC1484" t="s">
        <v>225</v>
      </c>
      <c r="AL1484" t="s">
        <v>217</v>
      </c>
      <c r="AM1484" t="s">
        <v>4748</v>
      </c>
      <c r="AN1484" t="s">
        <v>6</v>
      </c>
      <c r="AO1484" s="57">
        <v>46121.506956018522</v>
      </c>
      <c r="AR1484" t="s">
        <v>218</v>
      </c>
      <c r="AS1484" t="s">
        <v>219</v>
      </c>
      <c r="AT1484" t="s">
        <v>230</v>
      </c>
      <c r="AU1484">
        <v>20260904</v>
      </c>
      <c r="AV1484" t="s">
        <v>221</v>
      </c>
      <c r="AW1484" t="s">
        <v>571</v>
      </c>
      <c r="AX1484" t="s">
        <v>222</v>
      </c>
      <c r="BA1484" s="57">
        <v>46269.291666666664</v>
      </c>
      <c r="BB1484" t="s">
        <v>4748</v>
      </c>
      <c r="BC1484">
        <v>2026</v>
      </c>
      <c r="BD1484">
        <v>9</v>
      </c>
      <c r="BE1484">
        <v>4</v>
      </c>
      <c r="BF1484" s="6">
        <f t="shared" si="69"/>
        <v>46269</v>
      </c>
      <c r="BG1484">
        <f t="shared" si="70"/>
        <v>-0.29166666666424135</v>
      </c>
      <c r="BH1484" t="str">
        <f t="shared" si="71"/>
        <v>COMPLY</v>
      </c>
      <c r="BI1484" t="e">
        <f>VLOOKUP(H1484,Sheet2!$A$1:$B$270,2,FALSE)</f>
        <v>#N/A</v>
      </c>
    </row>
    <row r="1485" spans="1:61">
      <c r="A1485">
        <v>1484</v>
      </c>
      <c r="B1485">
        <v>1002571435</v>
      </c>
      <c r="C1485">
        <v>3</v>
      </c>
      <c r="D1485" t="s">
        <v>49</v>
      </c>
      <c r="E1485">
        <v>4</v>
      </c>
      <c r="F1485" t="s">
        <v>250</v>
      </c>
      <c r="G1485" t="s">
        <v>253</v>
      </c>
      <c r="H1485" t="s">
        <v>1555</v>
      </c>
      <c r="I1485" t="s">
        <v>212</v>
      </c>
      <c r="J1485" t="s">
        <v>213</v>
      </c>
      <c r="K1485" t="s">
        <v>149</v>
      </c>
      <c r="M1485" t="s">
        <v>76</v>
      </c>
      <c r="N1485" t="s">
        <v>215</v>
      </c>
      <c r="O1485" s="57">
        <v>46269.500428240739</v>
      </c>
      <c r="P1485" s="57">
        <v>46269.546168981484</v>
      </c>
      <c r="Q1485">
        <v>69382056</v>
      </c>
      <c r="S1485">
        <v>142283120025</v>
      </c>
      <c r="T1485" t="s">
        <v>1556</v>
      </c>
      <c r="U1485" t="s">
        <v>4740</v>
      </c>
      <c r="V1485" t="s">
        <v>4741</v>
      </c>
      <c r="Z1485">
        <v>109.11953099999999</v>
      </c>
      <c r="AA1485">
        <v>-6.9814569999999998</v>
      </c>
      <c r="AB1485" t="s">
        <v>1559</v>
      </c>
      <c r="AC1485" t="s">
        <v>225</v>
      </c>
      <c r="AL1485" t="s">
        <v>217</v>
      </c>
      <c r="AM1485" t="s">
        <v>4639</v>
      </c>
      <c r="AN1485" t="s">
        <v>6</v>
      </c>
      <c r="AO1485" s="57">
        <v>46121.506956018522</v>
      </c>
      <c r="AR1485" t="s">
        <v>218</v>
      </c>
      <c r="AS1485" t="s">
        <v>219</v>
      </c>
      <c r="AT1485" t="s">
        <v>230</v>
      </c>
      <c r="AU1485">
        <v>20260904</v>
      </c>
      <c r="AV1485" t="s">
        <v>221</v>
      </c>
      <c r="AW1485" t="s">
        <v>544</v>
      </c>
      <c r="AX1485" t="s">
        <v>222</v>
      </c>
      <c r="BA1485" s="57">
        <v>46269.291666666664</v>
      </c>
      <c r="BB1485" t="s">
        <v>4639</v>
      </c>
      <c r="BC1485">
        <v>2026</v>
      </c>
      <c r="BD1485">
        <v>9</v>
      </c>
      <c r="BE1485">
        <v>4</v>
      </c>
      <c r="BF1485" s="6">
        <f t="shared" si="69"/>
        <v>46269</v>
      </c>
      <c r="BG1485">
        <f t="shared" si="70"/>
        <v>-0.29166666666424135</v>
      </c>
      <c r="BH1485" t="str">
        <f t="shared" si="71"/>
        <v>COMPLY</v>
      </c>
      <c r="BI1485" t="e">
        <f>VLOOKUP(H1485,Sheet2!$A$1:$B$270,2,FALSE)</f>
        <v>#N/A</v>
      </c>
    </row>
    <row r="1486" spans="1:61">
      <c r="A1486">
        <v>1485</v>
      </c>
      <c r="B1486">
        <v>1002581215</v>
      </c>
      <c r="C1486">
        <v>3</v>
      </c>
      <c r="D1486" t="s">
        <v>49</v>
      </c>
      <c r="E1486">
        <v>4</v>
      </c>
      <c r="F1486" t="s">
        <v>250</v>
      </c>
      <c r="G1486" t="s">
        <v>253</v>
      </c>
      <c r="H1486" t="s">
        <v>1555</v>
      </c>
      <c r="I1486" t="s">
        <v>212</v>
      </c>
      <c r="J1486" t="s">
        <v>213</v>
      </c>
      <c r="K1486" t="s">
        <v>149</v>
      </c>
      <c r="M1486" t="s">
        <v>76</v>
      </c>
      <c r="N1486" t="s">
        <v>215</v>
      </c>
      <c r="O1486" s="57">
        <v>46275.642280092594</v>
      </c>
      <c r="P1486" s="57">
        <v>46275.7109375</v>
      </c>
      <c r="Q1486">
        <v>69386769</v>
      </c>
      <c r="S1486">
        <v>142283119927</v>
      </c>
      <c r="T1486" t="s">
        <v>5662</v>
      </c>
      <c r="U1486" t="s">
        <v>6908</v>
      </c>
      <c r="V1486" t="s">
        <v>6909</v>
      </c>
      <c r="Z1486">
        <v>109.1390001</v>
      </c>
      <c r="AA1486">
        <v>-6.9715000099999997</v>
      </c>
      <c r="AB1486" t="s">
        <v>5665</v>
      </c>
      <c r="AC1486" t="s">
        <v>225</v>
      </c>
      <c r="AL1486" t="s">
        <v>217</v>
      </c>
      <c r="AM1486" t="s">
        <v>6910</v>
      </c>
      <c r="AN1486" t="s">
        <v>6</v>
      </c>
      <c r="AO1486" s="57">
        <v>46304.652766203704</v>
      </c>
      <c r="AR1486" t="s">
        <v>218</v>
      </c>
      <c r="AS1486" t="s">
        <v>219</v>
      </c>
      <c r="AT1486" t="s">
        <v>230</v>
      </c>
      <c r="AU1486">
        <v>20260910</v>
      </c>
      <c r="AV1486" t="s">
        <v>221</v>
      </c>
      <c r="AW1486" t="s">
        <v>546</v>
      </c>
      <c r="AX1486" t="s">
        <v>222</v>
      </c>
      <c r="BA1486" s="57">
        <v>46275.291666666664</v>
      </c>
      <c r="BB1486" t="s">
        <v>6910</v>
      </c>
      <c r="BC1486">
        <v>2026</v>
      </c>
      <c r="BD1486">
        <v>9</v>
      </c>
      <c r="BE1486">
        <v>10</v>
      </c>
      <c r="BF1486" s="6">
        <f t="shared" si="69"/>
        <v>46275</v>
      </c>
      <c r="BG1486">
        <f t="shared" si="70"/>
        <v>-0.29166666666424135</v>
      </c>
      <c r="BH1486" t="str">
        <f t="shared" si="71"/>
        <v>COMPLY</v>
      </c>
      <c r="BI1486" t="e">
        <f>VLOOKUP(H1486,Sheet2!$A$1:$B$270,2,FALSE)</f>
        <v>#N/A</v>
      </c>
    </row>
    <row r="1487" spans="1:61">
      <c r="A1487">
        <v>1486</v>
      </c>
      <c r="B1487">
        <v>1002567011</v>
      </c>
      <c r="C1487">
        <v>3</v>
      </c>
      <c r="D1487" t="s">
        <v>49</v>
      </c>
      <c r="E1487">
        <v>4</v>
      </c>
      <c r="F1487" t="s">
        <v>250</v>
      </c>
      <c r="G1487" t="s">
        <v>253</v>
      </c>
      <c r="H1487" t="s">
        <v>1555</v>
      </c>
      <c r="I1487" t="s">
        <v>212</v>
      </c>
      <c r="J1487" t="s">
        <v>213</v>
      </c>
      <c r="K1487" t="s">
        <v>149</v>
      </c>
      <c r="M1487" t="s">
        <v>2154</v>
      </c>
      <c r="N1487" t="s">
        <v>215</v>
      </c>
      <c r="O1487" s="57">
        <v>46267.424270833333</v>
      </c>
      <c r="P1487" s="57">
        <v>46269.498761574076</v>
      </c>
      <c r="Q1487">
        <v>69382075</v>
      </c>
      <c r="S1487">
        <v>142283120013</v>
      </c>
      <c r="T1487" t="s">
        <v>1836</v>
      </c>
      <c r="U1487" t="s">
        <v>1557</v>
      </c>
      <c r="V1487" t="s">
        <v>1837</v>
      </c>
      <c r="Z1487">
        <v>109.1181605</v>
      </c>
      <c r="AA1487">
        <v>-6.9798542000000001</v>
      </c>
      <c r="AB1487" t="s">
        <v>1838</v>
      </c>
      <c r="AC1487" t="s">
        <v>225</v>
      </c>
      <c r="AL1487" t="s">
        <v>217</v>
      </c>
      <c r="AM1487" t="s">
        <v>1839</v>
      </c>
      <c r="AN1487" t="s">
        <v>6</v>
      </c>
      <c r="AO1487" s="57">
        <v>46062.434062499997</v>
      </c>
      <c r="AP1487" s="57">
        <v>46268.541666666664</v>
      </c>
      <c r="AQ1487" t="s">
        <v>2155</v>
      </c>
      <c r="AR1487" t="s">
        <v>14</v>
      </c>
      <c r="AS1487" t="s">
        <v>219</v>
      </c>
      <c r="AT1487" t="s">
        <v>230</v>
      </c>
      <c r="AV1487" t="s">
        <v>5590</v>
      </c>
      <c r="AW1487" t="s">
        <v>545</v>
      </c>
      <c r="AX1487" t="s">
        <v>222</v>
      </c>
      <c r="BA1487" s="57">
        <v>46268.541666666664</v>
      </c>
      <c r="BB1487" t="s">
        <v>1839</v>
      </c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:61">
      <c r="A1488">
        <v>1487</v>
      </c>
      <c r="B1488">
        <v>1002566975</v>
      </c>
      <c r="C1488">
        <v>3</v>
      </c>
      <c r="D1488" t="s">
        <v>49</v>
      </c>
      <c r="E1488">
        <v>4</v>
      </c>
      <c r="F1488" t="s">
        <v>250</v>
      </c>
      <c r="G1488" t="s">
        <v>253</v>
      </c>
      <c r="H1488" t="s">
        <v>1555</v>
      </c>
      <c r="I1488" t="s">
        <v>212</v>
      </c>
      <c r="J1488" t="s">
        <v>213</v>
      </c>
      <c r="K1488" t="s">
        <v>149</v>
      </c>
      <c r="M1488" t="s">
        <v>2154</v>
      </c>
      <c r="N1488" t="s">
        <v>215</v>
      </c>
      <c r="O1488" s="57">
        <v>46267.419942129629</v>
      </c>
      <c r="P1488" s="57">
        <v>46269.500416666669</v>
      </c>
      <c r="Q1488">
        <v>69382056</v>
      </c>
      <c r="S1488">
        <v>142283120012</v>
      </c>
      <c r="T1488" t="s">
        <v>1556</v>
      </c>
      <c r="U1488" t="s">
        <v>1557</v>
      </c>
      <c r="V1488" t="s">
        <v>1558</v>
      </c>
      <c r="Z1488">
        <v>109.1181605</v>
      </c>
      <c r="AA1488">
        <v>-6.9798542000000001</v>
      </c>
      <c r="AB1488" t="s">
        <v>1559</v>
      </c>
      <c r="AC1488" t="s">
        <v>225</v>
      </c>
      <c r="AL1488" t="s">
        <v>217</v>
      </c>
      <c r="AM1488" t="s">
        <v>1560</v>
      </c>
      <c r="AN1488" t="s">
        <v>6</v>
      </c>
      <c r="AO1488" s="57">
        <v>46062.423657407409</v>
      </c>
      <c r="AP1488" s="57">
        <v>46268.541666666664</v>
      </c>
      <c r="AQ1488" t="s">
        <v>2155</v>
      </c>
      <c r="AR1488" t="s">
        <v>14</v>
      </c>
      <c r="AS1488" t="s">
        <v>219</v>
      </c>
      <c r="AT1488" t="s">
        <v>230</v>
      </c>
      <c r="AV1488" t="s">
        <v>5581</v>
      </c>
      <c r="AW1488" t="s">
        <v>544</v>
      </c>
      <c r="AX1488" t="s">
        <v>222</v>
      </c>
      <c r="BA1488" s="57">
        <v>46268.541666666664</v>
      </c>
      <c r="BB1488" t="s">
        <v>1560</v>
      </c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:61">
      <c r="A1489">
        <v>1488</v>
      </c>
      <c r="B1489">
        <v>1002578479</v>
      </c>
      <c r="C1489">
        <v>3</v>
      </c>
      <c r="D1489" t="s">
        <v>49</v>
      </c>
      <c r="E1489">
        <v>4</v>
      </c>
      <c r="F1489" t="s">
        <v>250</v>
      </c>
      <c r="G1489" t="s">
        <v>253</v>
      </c>
      <c r="H1489" t="s">
        <v>1555</v>
      </c>
      <c r="I1489" t="s">
        <v>212</v>
      </c>
      <c r="J1489" t="s">
        <v>213</v>
      </c>
      <c r="K1489" t="s">
        <v>149</v>
      </c>
      <c r="L1489" t="s">
        <v>214</v>
      </c>
      <c r="M1489" t="s">
        <v>2154</v>
      </c>
      <c r="N1489" t="s">
        <v>215</v>
      </c>
      <c r="O1489" s="57">
        <v>46274.474965277775</v>
      </c>
      <c r="P1489" s="57">
        <v>46275.642268518517</v>
      </c>
      <c r="Q1489">
        <v>69386769</v>
      </c>
      <c r="S1489">
        <v>142283120044</v>
      </c>
      <c r="T1489" t="s">
        <v>5662</v>
      </c>
      <c r="U1489" t="s">
        <v>5663</v>
      </c>
      <c r="V1489" t="s">
        <v>5664</v>
      </c>
      <c r="Z1489">
        <v>109.138634</v>
      </c>
      <c r="AA1489">
        <v>-6.9712430000000003</v>
      </c>
      <c r="AB1489" t="s">
        <v>5665</v>
      </c>
      <c r="AC1489" t="s">
        <v>236</v>
      </c>
      <c r="AL1489" t="s">
        <v>217</v>
      </c>
      <c r="AM1489" t="s">
        <v>5638</v>
      </c>
      <c r="AN1489" t="s">
        <v>6</v>
      </c>
      <c r="AO1489" s="57">
        <v>46274.476064814815</v>
      </c>
      <c r="AP1489" s="57">
        <v>46275.333333333336</v>
      </c>
      <c r="AR1489" t="s">
        <v>14</v>
      </c>
      <c r="AS1489" t="s">
        <v>219</v>
      </c>
      <c r="AT1489" t="s">
        <v>230</v>
      </c>
      <c r="AV1489" t="s">
        <v>6872</v>
      </c>
      <c r="AW1489" t="s">
        <v>885</v>
      </c>
      <c r="AX1489" t="s">
        <v>222</v>
      </c>
      <c r="BA1489" s="57">
        <v>46275.333333333336</v>
      </c>
      <c r="BB1489" t="s">
        <v>5638</v>
      </c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:61">
      <c r="A1490">
        <v>1489</v>
      </c>
      <c r="B1490">
        <v>1002574605</v>
      </c>
      <c r="C1490">
        <v>3</v>
      </c>
      <c r="D1490" t="s">
        <v>55</v>
      </c>
      <c r="E1490">
        <v>5</v>
      </c>
      <c r="F1490" t="s">
        <v>261</v>
      </c>
      <c r="G1490" t="s">
        <v>128</v>
      </c>
      <c r="H1490" t="s">
        <v>305</v>
      </c>
      <c r="I1490" t="s">
        <v>212</v>
      </c>
      <c r="J1490" t="s">
        <v>213</v>
      </c>
      <c r="K1490" t="s">
        <v>149</v>
      </c>
      <c r="M1490" t="s">
        <v>76</v>
      </c>
      <c r="N1490" t="s">
        <v>215</v>
      </c>
      <c r="O1490" s="57">
        <v>46272.479305555556</v>
      </c>
      <c r="P1490" s="57">
        <v>46273.439027777778</v>
      </c>
      <c r="Q1490">
        <v>69383818</v>
      </c>
      <c r="S1490">
        <v>152417234204</v>
      </c>
      <c r="T1490" t="s">
        <v>4191</v>
      </c>
      <c r="U1490" t="s">
        <v>4192</v>
      </c>
      <c r="V1490" t="s">
        <v>4193</v>
      </c>
      <c r="Z1490">
        <v>112.6035</v>
      </c>
      <c r="AA1490">
        <v>-7.3578000000000001</v>
      </c>
      <c r="AB1490" t="s">
        <v>4194</v>
      </c>
      <c r="AC1490" t="s">
        <v>229</v>
      </c>
      <c r="AL1490" t="s">
        <v>217</v>
      </c>
      <c r="AM1490" t="s">
        <v>4195</v>
      </c>
      <c r="AN1490" t="s">
        <v>6</v>
      </c>
      <c r="AO1490" s="57">
        <v>46212.486145833333</v>
      </c>
      <c r="AR1490" t="s">
        <v>218</v>
      </c>
      <c r="AS1490" t="s">
        <v>602</v>
      </c>
      <c r="AT1490" t="s">
        <v>230</v>
      </c>
      <c r="AU1490">
        <v>20260908</v>
      </c>
      <c r="AV1490" t="s">
        <v>221</v>
      </c>
      <c r="AW1490" t="s">
        <v>4115</v>
      </c>
      <c r="AX1490" t="s">
        <v>222</v>
      </c>
      <c r="BA1490" s="57">
        <v>46272.291666666664</v>
      </c>
      <c r="BB1490" t="s">
        <v>4195</v>
      </c>
      <c r="BC1490">
        <v>2026</v>
      </c>
      <c r="BD1490">
        <v>9</v>
      </c>
      <c r="BE1490">
        <v>8</v>
      </c>
      <c r="BF1490" s="6">
        <f t="shared" si="69"/>
        <v>46273</v>
      </c>
      <c r="BG1490">
        <f t="shared" si="70"/>
        <v>0.70833333333575865</v>
      </c>
      <c r="BH1490" t="str">
        <f t="shared" si="71"/>
        <v>COMPLY</v>
      </c>
      <c r="BI1490" t="str">
        <f>VLOOKUP(H1490,Sheet2!$A$1:$B$270,2,FALSE)</f>
        <v>SURABAYA UTARA</v>
      </c>
    </row>
    <row r="1491" spans="1:61">
      <c r="A1491">
        <v>1490</v>
      </c>
      <c r="B1491">
        <v>1002579068</v>
      </c>
      <c r="C1491">
        <v>3</v>
      </c>
      <c r="D1491" t="s">
        <v>55</v>
      </c>
      <c r="E1491">
        <v>5</v>
      </c>
      <c r="F1491" t="s">
        <v>261</v>
      </c>
      <c r="G1491" t="s">
        <v>128</v>
      </c>
      <c r="H1491" t="s">
        <v>305</v>
      </c>
      <c r="I1491" t="s">
        <v>212</v>
      </c>
      <c r="J1491" t="s">
        <v>213</v>
      </c>
      <c r="K1491" t="s">
        <v>149</v>
      </c>
      <c r="M1491" t="s">
        <v>76</v>
      </c>
      <c r="N1491" t="s">
        <v>215</v>
      </c>
      <c r="O1491" s="57">
        <v>46274.617847222224</v>
      </c>
      <c r="P1491" s="57">
        <v>46275.433599537035</v>
      </c>
      <c r="Q1491">
        <v>69386254</v>
      </c>
      <c r="S1491">
        <v>152417234226</v>
      </c>
      <c r="T1491" t="s">
        <v>3292</v>
      </c>
      <c r="U1491" t="s">
        <v>6278</v>
      </c>
      <c r="V1491" t="s">
        <v>6279</v>
      </c>
      <c r="Z1491">
        <v>112.6381184</v>
      </c>
      <c r="AA1491">
        <v>-7.3625904000000002</v>
      </c>
      <c r="AB1491" t="s">
        <v>3299</v>
      </c>
      <c r="AC1491" t="s">
        <v>229</v>
      </c>
      <c r="AL1491" t="s">
        <v>217</v>
      </c>
      <c r="AM1491" t="s">
        <v>6280</v>
      </c>
      <c r="AN1491" t="s">
        <v>6</v>
      </c>
      <c r="AO1491" s="57">
        <v>46274.621608796297</v>
      </c>
      <c r="AQ1491" t="s">
        <v>2172</v>
      </c>
      <c r="AR1491" t="s">
        <v>218</v>
      </c>
      <c r="AS1491" t="s">
        <v>602</v>
      </c>
      <c r="AT1491" t="s">
        <v>344</v>
      </c>
      <c r="AU1491">
        <v>20260910</v>
      </c>
      <c r="AV1491" t="s">
        <v>221</v>
      </c>
      <c r="AW1491" t="s">
        <v>6281</v>
      </c>
      <c r="AX1491" t="s">
        <v>222</v>
      </c>
      <c r="BA1491" s="57">
        <v>46274.291666666664</v>
      </c>
      <c r="BB1491" t="s">
        <v>6280</v>
      </c>
      <c r="BC1491">
        <v>2026</v>
      </c>
      <c r="BD1491">
        <v>9</v>
      </c>
      <c r="BE1491">
        <v>10</v>
      </c>
      <c r="BF1491" s="6">
        <f t="shared" si="69"/>
        <v>46275</v>
      </c>
      <c r="BG1491">
        <f t="shared" si="70"/>
        <v>0.70833333333575865</v>
      </c>
      <c r="BH1491" t="str">
        <f t="shared" si="71"/>
        <v>COMPLY</v>
      </c>
      <c r="BI1491" t="str">
        <f>VLOOKUP(H1491,Sheet2!$A$1:$B$270,2,FALSE)</f>
        <v>SURABAYA UTARA</v>
      </c>
    </row>
    <row r="1492" spans="1:61">
      <c r="A1492">
        <v>1491</v>
      </c>
      <c r="B1492">
        <v>1002583064</v>
      </c>
      <c r="C1492">
        <v>3</v>
      </c>
      <c r="D1492" t="s">
        <v>55</v>
      </c>
      <c r="E1492">
        <v>5</v>
      </c>
      <c r="F1492" t="s">
        <v>261</v>
      </c>
      <c r="G1492" t="s">
        <v>128</v>
      </c>
      <c r="H1492" t="s">
        <v>305</v>
      </c>
      <c r="I1492" t="s">
        <v>212</v>
      </c>
      <c r="J1492" t="s">
        <v>213</v>
      </c>
      <c r="K1492" t="s">
        <v>149</v>
      </c>
      <c r="M1492" t="s">
        <v>76</v>
      </c>
      <c r="N1492" t="s">
        <v>215</v>
      </c>
      <c r="O1492" s="57">
        <v>46276.632013888891</v>
      </c>
      <c r="P1492" s="57">
        <v>46276.771273148152</v>
      </c>
      <c r="Q1492">
        <v>69383671</v>
      </c>
      <c r="S1492">
        <v>152417234232</v>
      </c>
      <c r="T1492" t="s">
        <v>5227</v>
      </c>
      <c r="U1492" t="s">
        <v>6278</v>
      </c>
      <c r="V1492" t="s">
        <v>9242</v>
      </c>
      <c r="Z1492">
        <v>112.63761599999999</v>
      </c>
      <c r="AA1492">
        <v>-7.3621119999999998</v>
      </c>
      <c r="AB1492" t="s">
        <v>5229</v>
      </c>
      <c r="AC1492" t="s">
        <v>229</v>
      </c>
      <c r="AL1492" t="s">
        <v>217</v>
      </c>
      <c r="AM1492" t="s">
        <v>4480</v>
      </c>
      <c r="AN1492" t="s">
        <v>6</v>
      </c>
      <c r="AO1492" s="57">
        <v>46335.642557870371</v>
      </c>
      <c r="AR1492" t="s">
        <v>218</v>
      </c>
      <c r="AS1492" t="s">
        <v>602</v>
      </c>
      <c r="AT1492" t="s">
        <v>230</v>
      </c>
      <c r="AU1492">
        <v>20260911</v>
      </c>
      <c r="AV1492" t="s">
        <v>221</v>
      </c>
      <c r="AW1492" t="s">
        <v>545</v>
      </c>
      <c r="AX1492" t="s">
        <v>222</v>
      </c>
      <c r="BA1492" s="57">
        <v>46276.291666666664</v>
      </c>
      <c r="BB1492" t="s">
        <v>4480</v>
      </c>
      <c r="BC1492">
        <v>2026</v>
      </c>
      <c r="BD1492">
        <v>9</v>
      </c>
      <c r="BE1492">
        <v>11</v>
      </c>
      <c r="BF1492" s="6">
        <f t="shared" si="69"/>
        <v>46276</v>
      </c>
      <c r="BG1492">
        <f t="shared" si="70"/>
        <v>-0.29166666666424135</v>
      </c>
      <c r="BH1492" t="str">
        <f t="shared" si="71"/>
        <v>COMPLY</v>
      </c>
      <c r="BI1492" t="str">
        <f>VLOOKUP(H1492,Sheet2!$A$1:$B$270,2,FALSE)</f>
        <v>SURABAYA UTARA</v>
      </c>
    </row>
    <row r="1493" spans="1:61">
      <c r="A1493">
        <v>1492</v>
      </c>
      <c r="B1493">
        <v>1002571495</v>
      </c>
      <c r="C1493">
        <v>3</v>
      </c>
      <c r="D1493" t="s">
        <v>55</v>
      </c>
      <c r="E1493">
        <v>5</v>
      </c>
      <c r="F1493" t="s">
        <v>261</v>
      </c>
      <c r="G1493" t="s">
        <v>128</v>
      </c>
      <c r="H1493" t="s">
        <v>305</v>
      </c>
      <c r="I1493" t="s">
        <v>212</v>
      </c>
      <c r="J1493" t="s">
        <v>213</v>
      </c>
      <c r="K1493" t="s">
        <v>149</v>
      </c>
      <c r="L1493" t="s">
        <v>214</v>
      </c>
      <c r="M1493" t="s">
        <v>2154</v>
      </c>
      <c r="N1493" t="s">
        <v>215</v>
      </c>
      <c r="O1493" s="57">
        <v>46269.53328703704</v>
      </c>
      <c r="P1493" s="57">
        <v>46272.47929398148</v>
      </c>
      <c r="Q1493">
        <v>69383818</v>
      </c>
      <c r="S1493">
        <v>152417234170</v>
      </c>
      <c r="T1493" t="s">
        <v>4191</v>
      </c>
      <c r="U1493" t="s">
        <v>5544</v>
      </c>
      <c r="V1493" t="s">
        <v>5545</v>
      </c>
      <c r="Z1493">
        <v>112.603476036515</v>
      </c>
      <c r="AA1493">
        <v>-7.35694099010031</v>
      </c>
      <c r="AB1493" t="s">
        <v>4194</v>
      </c>
      <c r="AC1493" t="s">
        <v>236</v>
      </c>
      <c r="AL1493" t="s">
        <v>217</v>
      </c>
      <c r="AM1493" t="s">
        <v>5546</v>
      </c>
      <c r="AN1493" t="s">
        <v>6</v>
      </c>
      <c r="AO1493" s="57">
        <v>46121.538124999999</v>
      </c>
      <c r="AP1493" s="57">
        <v>46270.458333333336</v>
      </c>
      <c r="AQ1493" t="s">
        <v>2172</v>
      </c>
      <c r="AR1493" t="s">
        <v>14</v>
      </c>
      <c r="AS1493" t="s">
        <v>602</v>
      </c>
      <c r="AT1493" t="s">
        <v>230</v>
      </c>
      <c r="AV1493" t="s">
        <v>5547</v>
      </c>
      <c r="AW1493" t="s">
        <v>883</v>
      </c>
      <c r="AX1493" t="s">
        <v>222</v>
      </c>
      <c r="BA1493" s="57">
        <v>46270.458333333336</v>
      </c>
      <c r="BB1493" t="s">
        <v>5546</v>
      </c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str">
        <f>VLOOKUP(H1493,Sheet2!$A$1:$B$270,2,FALSE)</f>
        <v>SURABAYA UTARA</v>
      </c>
    </row>
    <row r="1494" spans="1:61">
      <c r="A1494">
        <v>1493</v>
      </c>
      <c r="B1494">
        <v>1002571101</v>
      </c>
      <c r="C1494">
        <v>3</v>
      </c>
      <c r="D1494" t="s">
        <v>55</v>
      </c>
      <c r="E1494">
        <v>5</v>
      </c>
      <c r="F1494" t="s">
        <v>261</v>
      </c>
      <c r="G1494" t="s">
        <v>128</v>
      </c>
      <c r="H1494" t="s">
        <v>305</v>
      </c>
      <c r="I1494" t="s">
        <v>212</v>
      </c>
      <c r="J1494" t="s">
        <v>213</v>
      </c>
      <c r="K1494" t="s">
        <v>149</v>
      </c>
      <c r="L1494" t="s">
        <v>214</v>
      </c>
      <c r="M1494" t="s">
        <v>2154</v>
      </c>
      <c r="N1494" t="s">
        <v>215</v>
      </c>
      <c r="O1494" s="57">
        <v>46269.424953703703</v>
      </c>
      <c r="P1494" s="57">
        <v>46276.632002314815</v>
      </c>
      <c r="Q1494">
        <v>69383671</v>
      </c>
      <c r="S1494">
        <v>152417234168</v>
      </c>
      <c r="T1494" t="s">
        <v>5227</v>
      </c>
      <c r="U1494" t="s">
        <v>3297</v>
      </c>
      <c r="V1494" t="s">
        <v>5228</v>
      </c>
      <c r="Z1494">
        <v>112.63752070216</v>
      </c>
      <c r="AA1494">
        <v>-7.36076611846884</v>
      </c>
      <c r="AB1494" t="s">
        <v>5229</v>
      </c>
      <c r="AC1494" t="s">
        <v>2639</v>
      </c>
      <c r="AL1494" t="s">
        <v>217</v>
      </c>
      <c r="AM1494" t="s">
        <v>5230</v>
      </c>
      <c r="AN1494" t="s">
        <v>6</v>
      </c>
      <c r="AO1494" s="57">
        <v>46121.434212962966</v>
      </c>
      <c r="AP1494" s="57">
        <v>46270.333333333336</v>
      </c>
      <c r="AQ1494" t="s">
        <v>2172</v>
      </c>
      <c r="AR1494" t="s">
        <v>14</v>
      </c>
      <c r="AS1494" t="s">
        <v>602</v>
      </c>
      <c r="AT1494" t="s">
        <v>230</v>
      </c>
      <c r="AV1494" t="s">
        <v>9243</v>
      </c>
      <c r="AW1494" t="s">
        <v>237</v>
      </c>
      <c r="AX1494" t="s">
        <v>222</v>
      </c>
      <c r="BA1494" s="57">
        <v>46270.333333333336</v>
      </c>
      <c r="BB1494" t="s">
        <v>5230</v>
      </c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str">
        <f>VLOOKUP(H1494,Sheet2!$A$1:$B$270,2,FALSE)</f>
        <v>SURABAYA UTARA</v>
      </c>
    </row>
    <row r="1495" spans="1:61">
      <c r="A1495">
        <v>1494</v>
      </c>
      <c r="B1495">
        <v>1002577290</v>
      </c>
      <c r="C1495">
        <v>3</v>
      </c>
      <c r="D1495" t="s">
        <v>55</v>
      </c>
      <c r="E1495">
        <v>5</v>
      </c>
      <c r="F1495" t="s">
        <v>261</v>
      </c>
      <c r="G1495" t="s">
        <v>128</v>
      </c>
      <c r="H1495" t="s">
        <v>305</v>
      </c>
      <c r="I1495" t="s">
        <v>212</v>
      </c>
      <c r="J1495" t="s">
        <v>213</v>
      </c>
      <c r="K1495" t="s">
        <v>149</v>
      </c>
      <c r="L1495" t="s">
        <v>214</v>
      </c>
      <c r="M1495" t="s">
        <v>2154</v>
      </c>
      <c r="N1495" t="s">
        <v>215</v>
      </c>
      <c r="O1495" s="57">
        <v>46273.6249537037</v>
      </c>
      <c r="P1495" s="57">
        <v>46274.617835648147</v>
      </c>
      <c r="Q1495">
        <v>69386254</v>
      </c>
      <c r="S1495">
        <v>152417234217</v>
      </c>
      <c r="T1495" t="s">
        <v>3292</v>
      </c>
      <c r="U1495" t="s">
        <v>3297</v>
      </c>
      <c r="V1495" t="s">
        <v>3298</v>
      </c>
      <c r="Z1495">
        <v>112.6380449</v>
      </c>
      <c r="AA1495">
        <v>-7.3624158</v>
      </c>
      <c r="AB1495" t="s">
        <v>3299</v>
      </c>
      <c r="AC1495" t="s">
        <v>236</v>
      </c>
      <c r="AL1495" t="s">
        <v>217</v>
      </c>
      <c r="AM1495" t="s">
        <v>3300</v>
      </c>
      <c r="AN1495" t="s">
        <v>6</v>
      </c>
      <c r="AO1495" s="57">
        <v>46243.632222222222</v>
      </c>
      <c r="AP1495" s="57">
        <v>46274.458333333336</v>
      </c>
      <c r="AQ1495" t="s">
        <v>2172</v>
      </c>
      <c r="AR1495" t="s">
        <v>14</v>
      </c>
      <c r="AS1495" t="s">
        <v>602</v>
      </c>
      <c r="AT1495" t="s">
        <v>230</v>
      </c>
      <c r="AV1495" t="s">
        <v>6167</v>
      </c>
      <c r="AW1495" t="s">
        <v>886</v>
      </c>
      <c r="AX1495" t="s">
        <v>222</v>
      </c>
      <c r="BA1495" s="57">
        <v>46274.458333333336</v>
      </c>
      <c r="BB1495" t="s">
        <v>3300</v>
      </c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str">
        <f>VLOOKUP(H1495,Sheet2!$A$1:$B$270,2,FALSE)</f>
        <v>SURABAYA UTARA</v>
      </c>
    </row>
    <row r="1496" spans="1:61">
      <c r="A1496">
        <v>1495</v>
      </c>
      <c r="B1496">
        <v>1002577291</v>
      </c>
      <c r="C1496">
        <v>3</v>
      </c>
      <c r="D1496" t="s">
        <v>55</v>
      </c>
      <c r="E1496">
        <v>5</v>
      </c>
      <c r="F1496" t="s">
        <v>261</v>
      </c>
      <c r="G1496" t="s">
        <v>128</v>
      </c>
      <c r="H1496" t="s">
        <v>305</v>
      </c>
      <c r="I1496" t="s">
        <v>212</v>
      </c>
      <c r="J1496" t="s">
        <v>213</v>
      </c>
      <c r="K1496" t="s">
        <v>149</v>
      </c>
      <c r="L1496" t="s">
        <v>214</v>
      </c>
      <c r="M1496" t="s">
        <v>2154</v>
      </c>
      <c r="N1496" t="s">
        <v>215</v>
      </c>
      <c r="O1496" s="57">
        <v>46273.6249537037</v>
      </c>
      <c r="P1496" s="57">
        <v>46274.562743055554</v>
      </c>
      <c r="Q1496">
        <v>69386235</v>
      </c>
      <c r="S1496">
        <v>152417234216</v>
      </c>
      <c r="T1496" t="s">
        <v>3292</v>
      </c>
      <c r="U1496" t="s">
        <v>3293</v>
      </c>
      <c r="V1496" t="s">
        <v>3294</v>
      </c>
      <c r="Z1496">
        <v>112.6380449</v>
      </c>
      <c r="AA1496">
        <v>-7.3624158</v>
      </c>
      <c r="AB1496" t="s">
        <v>3295</v>
      </c>
      <c r="AC1496" t="s">
        <v>236</v>
      </c>
      <c r="AL1496" t="s">
        <v>217</v>
      </c>
      <c r="AM1496" t="s">
        <v>3296</v>
      </c>
      <c r="AN1496" t="s">
        <v>6</v>
      </c>
      <c r="AO1496" s="57">
        <v>46243.632222222222</v>
      </c>
      <c r="AP1496" s="57">
        <v>46274.458333333336</v>
      </c>
      <c r="AR1496" t="s">
        <v>14</v>
      </c>
      <c r="AS1496" t="s">
        <v>602</v>
      </c>
      <c r="AT1496" t="s">
        <v>230</v>
      </c>
      <c r="AV1496" t="s">
        <v>6166</v>
      </c>
      <c r="AW1496" t="s">
        <v>886</v>
      </c>
      <c r="AX1496" t="s">
        <v>222</v>
      </c>
      <c r="BA1496" s="57">
        <v>46274.458333333336</v>
      </c>
      <c r="BB1496" t="s">
        <v>3296</v>
      </c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str">
        <f>VLOOKUP(H1496,Sheet2!$A$1:$B$270,2,FALSE)</f>
        <v>SURABAYA UTARA</v>
      </c>
    </row>
    <row r="1497" spans="1:61">
      <c r="A1497">
        <v>1496</v>
      </c>
      <c r="B1497">
        <v>1002566719</v>
      </c>
      <c r="C1497">
        <v>3</v>
      </c>
      <c r="D1497" t="s">
        <v>55</v>
      </c>
      <c r="E1497">
        <v>5</v>
      </c>
      <c r="F1497" t="s">
        <v>261</v>
      </c>
      <c r="G1497" t="s">
        <v>128</v>
      </c>
      <c r="H1497" t="s">
        <v>305</v>
      </c>
      <c r="I1497" t="s">
        <v>212</v>
      </c>
      <c r="J1497" t="s">
        <v>213</v>
      </c>
      <c r="K1497" t="s">
        <v>149</v>
      </c>
      <c r="M1497" t="s">
        <v>2151</v>
      </c>
      <c r="N1497" t="s">
        <v>215</v>
      </c>
      <c r="O1497" s="57">
        <v>46267.370023148149</v>
      </c>
      <c r="P1497" s="57">
        <v>46269.366944444446</v>
      </c>
      <c r="Q1497">
        <v>69381952</v>
      </c>
      <c r="S1497">
        <v>152417230066</v>
      </c>
      <c r="T1497" t="s">
        <v>2116</v>
      </c>
      <c r="U1497" t="s">
        <v>2117</v>
      </c>
      <c r="V1497" t="s">
        <v>2118</v>
      </c>
      <c r="Z1497">
        <v>112.598271906877</v>
      </c>
      <c r="AA1497">
        <v>-7.3525522048741303</v>
      </c>
      <c r="AB1497" t="s">
        <v>2119</v>
      </c>
      <c r="AC1497" t="s">
        <v>229</v>
      </c>
      <c r="AL1497" t="s">
        <v>217</v>
      </c>
      <c r="AM1497" t="s">
        <v>2120</v>
      </c>
      <c r="AN1497" t="s">
        <v>6</v>
      </c>
      <c r="AO1497" s="57">
        <v>46062.371550925927</v>
      </c>
      <c r="AP1497" s="57">
        <v>46268.333333333336</v>
      </c>
      <c r="AQ1497" t="s">
        <v>2172</v>
      </c>
      <c r="AR1497" t="s">
        <v>14</v>
      </c>
      <c r="AS1497" t="s">
        <v>602</v>
      </c>
      <c r="AT1497" t="s">
        <v>230</v>
      </c>
      <c r="AV1497" t="s">
        <v>2153</v>
      </c>
      <c r="AW1497" t="s">
        <v>572</v>
      </c>
      <c r="AX1497" t="s">
        <v>222</v>
      </c>
      <c r="BA1497" s="57">
        <v>46268.333333333336</v>
      </c>
      <c r="BB1497" t="s">
        <v>2120</v>
      </c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str">
        <f>VLOOKUP(H1497,Sheet2!$A$1:$B$270,2,FALSE)</f>
        <v>SURABAYA UTARA</v>
      </c>
    </row>
    <row r="1498" spans="1:61">
      <c r="A1498">
        <v>1497</v>
      </c>
      <c r="B1498">
        <v>1002567882</v>
      </c>
      <c r="C1498">
        <v>3</v>
      </c>
      <c r="D1498" t="s">
        <v>55</v>
      </c>
      <c r="E1498">
        <v>5</v>
      </c>
      <c r="F1498" t="s">
        <v>261</v>
      </c>
      <c r="G1498" t="s">
        <v>128</v>
      </c>
      <c r="H1498" t="s">
        <v>305</v>
      </c>
      <c r="I1498" t="s">
        <v>212</v>
      </c>
      <c r="J1498" t="s">
        <v>213</v>
      </c>
      <c r="K1498" t="s">
        <v>149</v>
      </c>
      <c r="L1498" t="s">
        <v>214</v>
      </c>
      <c r="M1498" t="s">
        <v>2151</v>
      </c>
      <c r="N1498" t="s">
        <v>215</v>
      </c>
      <c r="O1498" s="57">
        <v>46267.606979166667</v>
      </c>
      <c r="P1498" s="57">
        <v>46273.79314814815</v>
      </c>
      <c r="Q1498">
        <v>69382418</v>
      </c>
      <c r="S1498">
        <v>152417233852</v>
      </c>
      <c r="T1498" t="s">
        <v>1570</v>
      </c>
      <c r="U1498" t="s">
        <v>1571</v>
      </c>
      <c r="V1498" t="s">
        <v>1572</v>
      </c>
      <c r="Z1498">
        <v>112.5747837</v>
      </c>
      <c r="AA1498">
        <v>-7.3740005999999996</v>
      </c>
      <c r="AB1498" t="s">
        <v>1573</v>
      </c>
      <c r="AC1498" t="s">
        <v>216</v>
      </c>
      <c r="AL1498" t="s">
        <v>217</v>
      </c>
      <c r="AM1498" t="s">
        <v>1574</v>
      </c>
      <c r="AN1498" t="s">
        <v>6</v>
      </c>
      <c r="AO1498" s="57">
        <v>46062.61109953704</v>
      </c>
      <c r="AP1498" s="57">
        <v>46268.458333333336</v>
      </c>
      <c r="AQ1498" t="s">
        <v>2172</v>
      </c>
      <c r="AR1498" t="s">
        <v>14</v>
      </c>
      <c r="AS1498" t="s">
        <v>602</v>
      </c>
      <c r="AT1498" t="s">
        <v>344</v>
      </c>
      <c r="AV1498" t="s">
        <v>2153</v>
      </c>
      <c r="AW1498" t="s">
        <v>1575</v>
      </c>
      <c r="AX1498" t="s">
        <v>222</v>
      </c>
      <c r="BA1498" s="57">
        <v>46268.458333333336</v>
      </c>
      <c r="BB1498" t="s">
        <v>1574</v>
      </c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str">
        <f>VLOOKUP(H1498,Sheet2!$A$1:$B$270,2,FALSE)</f>
        <v>SURABAYA UTARA</v>
      </c>
    </row>
    <row r="1499" spans="1:61">
      <c r="A1499">
        <v>1498</v>
      </c>
      <c r="B1499">
        <v>1002578759</v>
      </c>
      <c r="C1499">
        <v>3</v>
      </c>
      <c r="D1499" t="s">
        <v>55</v>
      </c>
      <c r="E1499">
        <v>5</v>
      </c>
      <c r="F1499" t="s">
        <v>261</v>
      </c>
      <c r="G1499" t="s">
        <v>128</v>
      </c>
      <c r="H1499" t="s">
        <v>305</v>
      </c>
      <c r="I1499" t="s">
        <v>212</v>
      </c>
      <c r="J1499" t="s">
        <v>213</v>
      </c>
      <c r="K1499" t="s">
        <v>149</v>
      </c>
      <c r="M1499" t="s">
        <v>2151</v>
      </c>
      <c r="N1499" t="s">
        <v>215</v>
      </c>
      <c r="O1499" s="57">
        <v>46274.562754629631</v>
      </c>
      <c r="P1499" s="57">
        <v>46276.624699074076</v>
      </c>
      <c r="Q1499">
        <v>69386235</v>
      </c>
      <c r="S1499">
        <v>152417234225</v>
      </c>
      <c r="T1499" t="s">
        <v>3292</v>
      </c>
      <c r="U1499" t="s">
        <v>3293</v>
      </c>
      <c r="V1499" t="s">
        <v>6036</v>
      </c>
      <c r="Z1499">
        <v>112.6380449</v>
      </c>
      <c r="AA1499">
        <v>-7.3624158</v>
      </c>
      <c r="AB1499" t="s">
        <v>3295</v>
      </c>
      <c r="AC1499" t="s">
        <v>229</v>
      </c>
      <c r="AL1499" t="s">
        <v>217</v>
      </c>
      <c r="AM1499" t="s">
        <v>6037</v>
      </c>
      <c r="AN1499" t="s">
        <v>6</v>
      </c>
      <c r="AO1499" s="57">
        <v>46274.569328703707</v>
      </c>
      <c r="AQ1499" t="s">
        <v>2172</v>
      </c>
      <c r="AR1499" t="s">
        <v>14</v>
      </c>
      <c r="AS1499" t="s">
        <v>602</v>
      </c>
      <c r="AT1499" t="s">
        <v>230</v>
      </c>
      <c r="AV1499" t="s">
        <v>2153</v>
      </c>
      <c r="AW1499" t="s">
        <v>546</v>
      </c>
      <c r="AX1499" t="s">
        <v>222</v>
      </c>
      <c r="BA1499" s="57">
        <v>46274.291666666664</v>
      </c>
      <c r="BB1499" t="s">
        <v>6037</v>
      </c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str">
        <f>VLOOKUP(H1499,Sheet2!$A$1:$B$270,2,FALSE)</f>
        <v>SURABAYA UTARA</v>
      </c>
    </row>
    <row r="1500" spans="1:61">
      <c r="A1500">
        <v>1499</v>
      </c>
      <c r="B1500">
        <v>1002588869</v>
      </c>
      <c r="C1500">
        <v>3</v>
      </c>
      <c r="D1500" t="s">
        <v>55</v>
      </c>
      <c r="E1500">
        <v>5</v>
      </c>
      <c r="F1500" t="s">
        <v>261</v>
      </c>
      <c r="G1500" t="s">
        <v>128</v>
      </c>
      <c r="H1500" t="s">
        <v>305</v>
      </c>
      <c r="I1500" t="s">
        <v>212</v>
      </c>
      <c r="J1500" t="s">
        <v>213</v>
      </c>
      <c r="K1500" t="s">
        <v>149</v>
      </c>
      <c r="L1500" t="s">
        <v>1748</v>
      </c>
      <c r="M1500" t="s">
        <v>256</v>
      </c>
      <c r="N1500" t="s">
        <v>215</v>
      </c>
      <c r="O1500" s="57">
        <v>46280.537499999999</v>
      </c>
      <c r="P1500" s="57">
        <v>46281.4841087963</v>
      </c>
      <c r="Q1500">
        <v>69390694</v>
      </c>
      <c r="R1500">
        <v>3135926387</v>
      </c>
      <c r="S1500">
        <v>152417234269</v>
      </c>
      <c r="T1500" t="s">
        <v>9244</v>
      </c>
      <c r="U1500" t="s">
        <v>9245</v>
      </c>
      <c r="V1500" t="s">
        <v>9246</v>
      </c>
      <c r="Z1500">
        <v>112.6255367</v>
      </c>
      <c r="AA1500">
        <v>-7.3610989</v>
      </c>
      <c r="AB1500" t="s">
        <v>9247</v>
      </c>
      <c r="AC1500" t="s">
        <v>216</v>
      </c>
      <c r="AL1500" t="s">
        <v>217</v>
      </c>
      <c r="AM1500" t="s">
        <v>9248</v>
      </c>
      <c r="AN1500" t="s">
        <v>6</v>
      </c>
      <c r="AO1500" t="s">
        <v>8375</v>
      </c>
      <c r="AP1500" s="57">
        <v>46281.458333333336</v>
      </c>
      <c r="AR1500" t="s">
        <v>257</v>
      </c>
      <c r="AS1500" t="s">
        <v>602</v>
      </c>
      <c r="AT1500" t="s">
        <v>230</v>
      </c>
      <c r="AV1500" t="s">
        <v>258</v>
      </c>
      <c r="AW1500" t="s">
        <v>8453</v>
      </c>
      <c r="AX1500" t="s">
        <v>222</v>
      </c>
      <c r="BA1500" s="57">
        <v>46281.458333333336</v>
      </c>
      <c r="BB1500" t="s">
        <v>9248</v>
      </c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str">
        <f>VLOOKUP(H1500,Sheet2!$A$1:$B$270,2,FALSE)</f>
        <v>SURABAYA UTARA</v>
      </c>
    </row>
    <row r="1501" spans="1:61">
      <c r="A1501">
        <v>1500</v>
      </c>
      <c r="B1501">
        <v>1002573557</v>
      </c>
      <c r="C1501">
        <v>3</v>
      </c>
      <c r="D1501" t="s">
        <v>55</v>
      </c>
      <c r="E1501">
        <v>5</v>
      </c>
      <c r="F1501" t="s">
        <v>261</v>
      </c>
      <c r="G1501" t="s">
        <v>122</v>
      </c>
      <c r="H1501" t="s">
        <v>291</v>
      </c>
      <c r="I1501" t="s">
        <v>212</v>
      </c>
      <c r="J1501" t="s">
        <v>213</v>
      </c>
      <c r="K1501" t="s">
        <v>149</v>
      </c>
      <c r="L1501" t="s">
        <v>214</v>
      </c>
      <c r="M1501" t="s">
        <v>76</v>
      </c>
      <c r="N1501" t="s">
        <v>215</v>
      </c>
      <c r="O1501" s="57">
        <v>46271.504120370373</v>
      </c>
      <c r="P1501" s="57">
        <v>46272.65047453704</v>
      </c>
      <c r="Q1501">
        <v>69384772</v>
      </c>
      <c r="S1501">
        <v>152446245912</v>
      </c>
      <c r="T1501" t="s">
        <v>4426</v>
      </c>
      <c r="U1501" t="s">
        <v>3433</v>
      </c>
      <c r="V1501" t="s">
        <v>4427</v>
      </c>
      <c r="Z1501">
        <v>112.555245794355</v>
      </c>
      <c r="AA1501">
        <v>-7.1875879383221699</v>
      </c>
      <c r="AB1501" t="s">
        <v>4428</v>
      </c>
      <c r="AC1501" t="s">
        <v>216</v>
      </c>
      <c r="AL1501" t="s">
        <v>217</v>
      </c>
      <c r="AM1501" t="s">
        <v>4429</v>
      </c>
      <c r="AN1501" t="s">
        <v>6</v>
      </c>
      <c r="AO1501" s="57">
        <v>46182.507048611114</v>
      </c>
      <c r="AP1501" s="57">
        <v>46274.333333333336</v>
      </c>
      <c r="AQ1501" t="s">
        <v>2172</v>
      </c>
      <c r="AR1501" t="s">
        <v>218</v>
      </c>
      <c r="AS1501" t="s">
        <v>1761</v>
      </c>
      <c r="AT1501" t="s">
        <v>230</v>
      </c>
      <c r="AU1501">
        <v>20260907</v>
      </c>
      <c r="AV1501" t="s">
        <v>221</v>
      </c>
      <c r="AW1501" t="s">
        <v>885</v>
      </c>
      <c r="AX1501" t="s">
        <v>222</v>
      </c>
      <c r="BA1501" s="57">
        <v>46274.333333333336</v>
      </c>
      <c r="BB1501" t="s">
        <v>4429</v>
      </c>
      <c r="BC1501">
        <v>2026</v>
      </c>
      <c r="BD1501">
        <v>9</v>
      </c>
      <c r="BE1501">
        <v>7</v>
      </c>
      <c r="BF1501" s="6">
        <f t="shared" si="69"/>
        <v>46272</v>
      </c>
      <c r="BG1501">
        <f t="shared" si="70"/>
        <v>-2.3333333333357587</v>
      </c>
      <c r="BH1501" t="str">
        <f t="shared" si="71"/>
        <v>COMPLY</v>
      </c>
      <c r="BI1501" t="str">
        <f>VLOOKUP(H1501,Sheet2!$A$1:$B$270,2,FALSE)</f>
        <v>GRESIK</v>
      </c>
    </row>
    <row r="1502" spans="1:61">
      <c r="A1502">
        <v>1501</v>
      </c>
      <c r="B1502">
        <v>1002575292</v>
      </c>
      <c r="C1502">
        <v>3</v>
      </c>
      <c r="D1502" t="s">
        <v>55</v>
      </c>
      <c r="E1502">
        <v>5</v>
      </c>
      <c r="F1502" t="s">
        <v>261</v>
      </c>
      <c r="G1502" t="s">
        <v>122</v>
      </c>
      <c r="H1502" t="s">
        <v>291</v>
      </c>
      <c r="I1502" t="s">
        <v>212</v>
      </c>
      <c r="J1502" t="s">
        <v>213</v>
      </c>
      <c r="K1502" t="s">
        <v>149</v>
      </c>
      <c r="M1502" t="s">
        <v>76</v>
      </c>
      <c r="N1502" t="s">
        <v>215</v>
      </c>
      <c r="O1502" s="57">
        <v>46272.613217592596</v>
      </c>
      <c r="P1502" s="57">
        <v>46272.651863425926</v>
      </c>
      <c r="Q1502">
        <v>69383139</v>
      </c>
      <c r="S1502">
        <v>152446246365</v>
      </c>
      <c r="T1502" t="s">
        <v>2573</v>
      </c>
      <c r="U1502" t="s">
        <v>4054</v>
      </c>
      <c r="V1502" t="s">
        <v>4055</v>
      </c>
      <c r="Z1502">
        <v>112.5737606</v>
      </c>
      <c r="AA1502">
        <v>-7.2489121000000001</v>
      </c>
      <c r="AB1502" t="s">
        <v>2576</v>
      </c>
      <c r="AC1502" t="s">
        <v>216</v>
      </c>
      <c r="AL1502" t="s">
        <v>217</v>
      </c>
      <c r="AM1502" t="s">
        <v>4056</v>
      </c>
      <c r="AN1502" t="s">
        <v>6</v>
      </c>
      <c r="AO1502" s="57">
        <v>46212.621689814812</v>
      </c>
      <c r="AR1502" t="s">
        <v>218</v>
      </c>
      <c r="AS1502" t="s">
        <v>1761</v>
      </c>
      <c r="AT1502" t="s">
        <v>230</v>
      </c>
      <c r="AU1502">
        <v>20260907</v>
      </c>
      <c r="AV1502" t="s">
        <v>221</v>
      </c>
      <c r="AW1502" t="s">
        <v>545</v>
      </c>
      <c r="AX1502" t="s">
        <v>222</v>
      </c>
      <c r="BA1502" s="57">
        <v>46272.291666666664</v>
      </c>
      <c r="BB1502" t="s">
        <v>4056</v>
      </c>
      <c r="BC1502">
        <v>2026</v>
      </c>
      <c r="BD1502">
        <v>9</v>
      </c>
      <c r="BE1502">
        <v>7</v>
      </c>
      <c r="BF1502" s="6">
        <f t="shared" si="69"/>
        <v>46272</v>
      </c>
      <c r="BG1502">
        <f t="shared" si="70"/>
        <v>-0.29166666666424135</v>
      </c>
      <c r="BH1502" t="str">
        <f t="shared" si="71"/>
        <v>COMPLY</v>
      </c>
      <c r="BI1502" t="str">
        <f>VLOOKUP(H1502,Sheet2!$A$1:$B$270,2,FALSE)</f>
        <v>GRESIK</v>
      </c>
    </row>
    <row r="1503" spans="1:61">
      <c r="A1503">
        <v>1502</v>
      </c>
      <c r="B1503">
        <v>1002576632</v>
      </c>
      <c r="C1503">
        <v>3</v>
      </c>
      <c r="D1503" t="s">
        <v>55</v>
      </c>
      <c r="E1503">
        <v>5</v>
      </c>
      <c r="F1503" t="s">
        <v>261</v>
      </c>
      <c r="G1503" t="s">
        <v>122</v>
      </c>
      <c r="H1503" t="s">
        <v>291</v>
      </c>
      <c r="I1503" t="s">
        <v>212</v>
      </c>
      <c r="J1503" t="s">
        <v>213</v>
      </c>
      <c r="K1503" t="s">
        <v>149</v>
      </c>
      <c r="L1503" t="s">
        <v>214</v>
      </c>
      <c r="M1503" t="s">
        <v>76</v>
      </c>
      <c r="N1503" t="s">
        <v>215</v>
      </c>
      <c r="O1503" s="57">
        <v>46273.466620370367</v>
      </c>
      <c r="P1503" s="57">
        <v>46275.627164351848</v>
      </c>
      <c r="Q1503">
        <v>69385922</v>
      </c>
      <c r="S1503">
        <v>152446246372</v>
      </c>
      <c r="T1503" t="s">
        <v>3432</v>
      </c>
      <c r="U1503" t="s">
        <v>3433</v>
      </c>
      <c r="V1503" t="s">
        <v>3434</v>
      </c>
      <c r="Z1503">
        <v>112.55505234003</v>
      </c>
      <c r="AA1503">
        <v>-7.1879129289219001</v>
      </c>
      <c r="AB1503" t="s">
        <v>3435</v>
      </c>
      <c r="AC1503" t="s">
        <v>216</v>
      </c>
      <c r="AL1503" t="s">
        <v>217</v>
      </c>
      <c r="AM1503" t="s">
        <v>3436</v>
      </c>
      <c r="AN1503" t="s">
        <v>6</v>
      </c>
      <c r="AO1503" s="57">
        <v>46243.475949074076</v>
      </c>
      <c r="AP1503" s="57">
        <v>46275.625</v>
      </c>
      <c r="AR1503" t="s">
        <v>218</v>
      </c>
      <c r="AS1503" t="s">
        <v>1761</v>
      </c>
      <c r="AT1503" t="s">
        <v>230</v>
      </c>
      <c r="AU1503">
        <v>20260910</v>
      </c>
      <c r="AV1503" t="s">
        <v>221</v>
      </c>
      <c r="AW1503" t="s">
        <v>883</v>
      </c>
      <c r="AX1503" t="s">
        <v>222</v>
      </c>
      <c r="BA1503" s="57">
        <v>46275.625</v>
      </c>
      <c r="BB1503" t="s">
        <v>3436</v>
      </c>
      <c r="BC1503">
        <v>2026</v>
      </c>
      <c r="BD1503">
        <v>9</v>
      </c>
      <c r="BE1503">
        <v>10</v>
      </c>
      <c r="BF1503" s="6">
        <f t="shared" si="69"/>
        <v>46275</v>
      </c>
      <c r="BG1503">
        <f t="shared" si="70"/>
        <v>-0.625</v>
      </c>
      <c r="BH1503" t="str">
        <f t="shared" si="71"/>
        <v>COMPLY</v>
      </c>
      <c r="BI1503" t="str">
        <f>VLOOKUP(H1503,Sheet2!$A$1:$B$270,2,FALSE)</f>
        <v>GRESIK</v>
      </c>
    </row>
    <row r="1504" spans="1:61">
      <c r="A1504">
        <v>1503</v>
      </c>
      <c r="B1504">
        <v>1002577262</v>
      </c>
      <c r="C1504">
        <v>3</v>
      </c>
      <c r="D1504" t="s">
        <v>55</v>
      </c>
      <c r="E1504">
        <v>5</v>
      </c>
      <c r="F1504" t="s">
        <v>261</v>
      </c>
      <c r="G1504" t="s">
        <v>122</v>
      </c>
      <c r="H1504" t="s">
        <v>291</v>
      </c>
      <c r="I1504" t="s">
        <v>212</v>
      </c>
      <c r="J1504" t="s">
        <v>213</v>
      </c>
      <c r="K1504" t="s">
        <v>149</v>
      </c>
      <c r="L1504" t="s">
        <v>214</v>
      </c>
      <c r="M1504" t="s">
        <v>76</v>
      </c>
      <c r="N1504" t="s">
        <v>215</v>
      </c>
      <c r="O1504" s="57">
        <v>46273.620787037034</v>
      </c>
      <c r="P1504" s="57">
        <v>46274.740254629629</v>
      </c>
      <c r="Q1504">
        <v>69386232</v>
      </c>
      <c r="S1504">
        <v>152446246378</v>
      </c>
      <c r="T1504" t="s">
        <v>3408</v>
      </c>
      <c r="U1504" t="s">
        <v>3409</v>
      </c>
      <c r="V1504" t="s">
        <v>3410</v>
      </c>
      <c r="Z1504">
        <v>112.54818186163899</v>
      </c>
      <c r="AA1504">
        <v>-7.2248648706058303</v>
      </c>
      <c r="AB1504" t="s">
        <v>3411</v>
      </c>
      <c r="AC1504" t="s">
        <v>216</v>
      </c>
      <c r="AL1504" t="s">
        <v>217</v>
      </c>
      <c r="AM1504" t="s">
        <v>3252</v>
      </c>
      <c r="AN1504" t="s">
        <v>6</v>
      </c>
      <c r="AO1504" s="57">
        <v>46243.621770833335</v>
      </c>
      <c r="AP1504" s="57">
        <v>46276.333333333336</v>
      </c>
      <c r="AR1504" t="s">
        <v>218</v>
      </c>
      <c r="AS1504" t="s">
        <v>1761</v>
      </c>
      <c r="AT1504" t="s">
        <v>230</v>
      </c>
      <c r="AU1504">
        <v>20260909</v>
      </c>
      <c r="AV1504" t="s">
        <v>221</v>
      </c>
      <c r="AW1504" t="s">
        <v>883</v>
      </c>
      <c r="AX1504" t="s">
        <v>222</v>
      </c>
      <c r="BA1504" s="57">
        <v>46276.333333333336</v>
      </c>
      <c r="BB1504" t="s">
        <v>3252</v>
      </c>
      <c r="BC1504">
        <v>2026</v>
      </c>
      <c r="BD1504">
        <v>9</v>
      </c>
      <c r="BE1504">
        <v>9</v>
      </c>
      <c r="BF1504" s="6">
        <f t="shared" si="69"/>
        <v>46274</v>
      </c>
      <c r="BG1504">
        <f t="shared" si="70"/>
        <v>-2.3333333333357587</v>
      </c>
      <c r="BH1504" t="str">
        <f t="shared" si="71"/>
        <v>COMPLY</v>
      </c>
      <c r="BI1504" t="str">
        <f>VLOOKUP(H1504,Sheet2!$A$1:$B$270,2,FALSE)</f>
        <v>GRESIK</v>
      </c>
    </row>
    <row r="1505" spans="1:61">
      <c r="A1505">
        <v>1504</v>
      </c>
      <c r="B1505">
        <v>1002580314</v>
      </c>
      <c r="C1505">
        <v>3</v>
      </c>
      <c r="D1505" t="s">
        <v>55</v>
      </c>
      <c r="E1505">
        <v>5</v>
      </c>
      <c r="F1505" t="s">
        <v>261</v>
      </c>
      <c r="G1505" t="s">
        <v>122</v>
      </c>
      <c r="H1505" t="s">
        <v>291</v>
      </c>
      <c r="I1505" t="s">
        <v>212</v>
      </c>
      <c r="J1505" t="s">
        <v>213</v>
      </c>
      <c r="K1505" t="s">
        <v>149</v>
      </c>
      <c r="L1505" t="s">
        <v>214</v>
      </c>
      <c r="M1505" t="s">
        <v>76</v>
      </c>
      <c r="N1505" t="s">
        <v>215</v>
      </c>
      <c r="O1505" s="57">
        <v>46275.45621527778</v>
      </c>
      <c r="P1505" s="57">
        <v>46277.703657407408</v>
      </c>
      <c r="Q1505">
        <v>69387489</v>
      </c>
      <c r="S1505">
        <v>152446246395</v>
      </c>
      <c r="T1505" t="s">
        <v>6676</v>
      </c>
      <c r="U1505" t="s">
        <v>6677</v>
      </c>
      <c r="V1505" t="s">
        <v>6678</v>
      </c>
      <c r="Z1505">
        <v>112.5632911</v>
      </c>
      <c r="AA1505">
        <v>-7.2007224000000001</v>
      </c>
      <c r="AB1505" t="s">
        <v>6679</v>
      </c>
      <c r="AC1505" t="s">
        <v>216</v>
      </c>
      <c r="AL1505" t="s">
        <v>217</v>
      </c>
      <c r="AM1505" t="s">
        <v>6680</v>
      </c>
      <c r="AN1505" t="s">
        <v>6</v>
      </c>
      <c r="AO1505" s="57">
        <v>46304.465520833335</v>
      </c>
      <c r="AP1505" s="57">
        <v>46277.458333333336</v>
      </c>
      <c r="AR1505" t="s">
        <v>218</v>
      </c>
      <c r="AS1505" t="s">
        <v>1761</v>
      </c>
      <c r="AT1505" t="s">
        <v>230</v>
      </c>
      <c r="AU1505">
        <v>20260912</v>
      </c>
      <c r="AV1505" t="s">
        <v>221</v>
      </c>
      <c r="AW1505" t="s">
        <v>889</v>
      </c>
      <c r="AX1505" t="s">
        <v>222</v>
      </c>
      <c r="BA1505" s="57">
        <v>46277.458333333336</v>
      </c>
      <c r="BB1505" t="s">
        <v>6680</v>
      </c>
      <c r="BC1505">
        <v>2026</v>
      </c>
      <c r="BD1505">
        <v>9</v>
      </c>
      <c r="BE1505">
        <v>12</v>
      </c>
      <c r="BF1505" s="6">
        <f t="shared" si="69"/>
        <v>46277</v>
      </c>
      <c r="BG1505">
        <f t="shared" si="70"/>
        <v>-0.45833333333575865</v>
      </c>
      <c r="BH1505" t="str">
        <f t="shared" si="71"/>
        <v>COMPLY</v>
      </c>
      <c r="BI1505" t="str">
        <f>VLOOKUP(H1505,Sheet2!$A$1:$B$270,2,FALSE)</f>
        <v>GRESIK</v>
      </c>
    </row>
    <row r="1506" spans="1:61">
      <c r="A1506">
        <v>1505</v>
      </c>
      <c r="B1506">
        <v>1002580082</v>
      </c>
      <c r="C1506">
        <v>3</v>
      </c>
      <c r="D1506" t="s">
        <v>55</v>
      </c>
      <c r="E1506">
        <v>5</v>
      </c>
      <c r="F1506" t="s">
        <v>261</v>
      </c>
      <c r="G1506" t="s">
        <v>122</v>
      </c>
      <c r="H1506" t="s">
        <v>291</v>
      </c>
      <c r="I1506" t="s">
        <v>212</v>
      </c>
      <c r="J1506" t="s">
        <v>213</v>
      </c>
      <c r="K1506" t="s">
        <v>149</v>
      </c>
      <c r="L1506" t="s">
        <v>214</v>
      </c>
      <c r="M1506" t="s">
        <v>76</v>
      </c>
      <c r="N1506" t="s">
        <v>215</v>
      </c>
      <c r="O1506" s="57">
        <v>46275.414537037039</v>
      </c>
      <c r="P1506" s="57">
        <v>46275.787592592591</v>
      </c>
      <c r="Q1506">
        <v>69387394</v>
      </c>
      <c r="S1506">
        <v>152446246392</v>
      </c>
      <c r="T1506" t="s">
        <v>6945</v>
      </c>
      <c r="U1506" t="s">
        <v>6946</v>
      </c>
      <c r="V1506" t="s">
        <v>6947</v>
      </c>
      <c r="Z1506">
        <v>112.574490644037</v>
      </c>
      <c r="AA1506">
        <v>-7.2023130721154001</v>
      </c>
      <c r="AB1506" t="s">
        <v>6948</v>
      </c>
      <c r="AC1506" t="s">
        <v>216</v>
      </c>
      <c r="AL1506" t="s">
        <v>217</v>
      </c>
      <c r="AM1506" t="s">
        <v>6803</v>
      </c>
      <c r="AN1506" t="s">
        <v>6</v>
      </c>
      <c r="AO1506" s="57">
        <v>46304.42355324074</v>
      </c>
      <c r="AP1506" s="57">
        <v>46276.333333333336</v>
      </c>
      <c r="AR1506" t="s">
        <v>218</v>
      </c>
      <c r="AS1506" t="s">
        <v>1761</v>
      </c>
      <c r="AT1506" t="s">
        <v>230</v>
      </c>
      <c r="AU1506">
        <v>20260910</v>
      </c>
      <c r="AV1506" t="s">
        <v>221</v>
      </c>
      <c r="AW1506" t="s">
        <v>885</v>
      </c>
      <c r="AX1506" t="s">
        <v>222</v>
      </c>
      <c r="BA1506" s="57">
        <v>46276.333333333336</v>
      </c>
      <c r="BB1506" t="s">
        <v>6803</v>
      </c>
      <c r="BC1506">
        <v>2026</v>
      </c>
      <c r="BD1506">
        <v>9</v>
      </c>
      <c r="BE1506">
        <v>10</v>
      </c>
      <c r="BF1506" s="6">
        <f t="shared" si="69"/>
        <v>46275</v>
      </c>
      <c r="BG1506">
        <f t="shared" si="70"/>
        <v>-1.3333333333357587</v>
      </c>
      <c r="BH1506" t="str">
        <f t="shared" si="71"/>
        <v>COMPLY</v>
      </c>
      <c r="BI1506" t="str">
        <f>VLOOKUP(H1506,Sheet2!$A$1:$B$270,2,FALSE)</f>
        <v>GRESIK</v>
      </c>
    </row>
    <row r="1507" spans="1:61">
      <c r="A1507">
        <v>1506</v>
      </c>
      <c r="B1507">
        <v>1002585405</v>
      </c>
      <c r="C1507">
        <v>3</v>
      </c>
      <c r="D1507" t="s">
        <v>55</v>
      </c>
      <c r="E1507">
        <v>5</v>
      </c>
      <c r="F1507" t="s">
        <v>261</v>
      </c>
      <c r="G1507" t="s">
        <v>122</v>
      </c>
      <c r="H1507" t="s">
        <v>291</v>
      </c>
      <c r="I1507" t="s">
        <v>212</v>
      </c>
      <c r="J1507" t="s">
        <v>213</v>
      </c>
      <c r="K1507" t="s">
        <v>149</v>
      </c>
      <c r="L1507" t="s">
        <v>214</v>
      </c>
      <c r="M1507" t="s">
        <v>76</v>
      </c>
      <c r="N1507" t="s">
        <v>215</v>
      </c>
      <c r="O1507" s="57">
        <v>46279.381192129629</v>
      </c>
      <c r="P1507" s="57">
        <v>46279.647592592592</v>
      </c>
      <c r="Q1507">
        <v>69389516</v>
      </c>
      <c r="S1507">
        <v>152446246424</v>
      </c>
      <c r="T1507" t="s">
        <v>9249</v>
      </c>
      <c r="U1507" t="s">
        <v>9250</v>
      </c>
      <c r="V1507" t="s">
        <v>9251</v>
      </c>
      <c r="Z1507">
        <v>112.563316226005</v>
      </c>
      <c r="AA1507">
        <v>-7.2010195803332202</v>
      </c>
      <c r="AB1507" t="s">
        <v>9252</v>
      </c>
      <c r="AC1507" t="s">
        <v>216</v>
      </c>
      <c r="AL1507" t="s">
        <v>217</v>
      </c>
      <c r="AM1507" t="s">
        <v>9253</v>
      </c>
      <c r="AN1507" t="s">
        <v>6</v>
      </c>
      <c r="AO1507" t="s">
        <v>7500</v>
      </c>
      <c r="AP1507" s="57">
        <v>46280.333333333336</v>
      </c>
      <c r="AR1507" t="s">
        <v>218</v>
      </c>
      <c r="AS1507" t="s">
        <v>1761</v>
      </c>
      <c r="AT1507" t="s">
        <v>230</v>
      </c>
      <c r="AU1507">
        <v>20260914</v>
      </c>
      <c r="AV1507" t="s">
        <v>221</v>
      </c>
      <c r="AW1507" t="s">
        <v>7459</v>
      </c>
      <c r="AX1507" t="s">
        <v>222</v>
      </c>
      <c r="BA1507" s="57">
        <v>46280.333333333336</v>
      </c>
      <c r="BB1507" t="s">
        <v>9253</v>
      </c>
      <c r="BC1507">
        <v>2026</v>
      </c>
      <c r="BD1507">
        <v>9</v>
      </c>
      <c r="BE1507">
        <v>14</v>
      </c>
      <c r="BF1507" s="6">
        <f t="shared" si="69"/>
        <v>46279</v>
      </c>
      <c r="BG1507">
        <f t="shared" si="70"/>
        <v>-1.3333333333357587</v>
      </c>
      <c r="BH1507" t="str">
        <f t="shared" si="71"/>
        <v>COMPLY</v>
      </c>
      <c r="BI1507" t="str">
        <f>VLOOKUP(H1507,Sheet2!$A$1:$B$270,2,FALSE)</f>
        <v>GRESIK</v>
      </c>
    </row>
    <row r="1508" spans="1:61">
      <c r="A1508">
        <v>1507</v>
      </c>
      <c r="B1508">
        <v>1002588608</v>
      </c>
      <c r="C1508">
        <v>3</v>
      </c>
      <c r="D1508" t="s">
        <v>55</v>
      </c>
      <c r="E1508">
        <v>5</v>
      </c>
      <c r="F1508" t="s">
        <v>261</v>
      </c>
      <c r="G1508" t="s">
        <v>122</v>
      </c>
      <c r="H1508" t="s">
        <v>291</v>
      </c>
      <c r="I1508" t="s">
        <v>212</v>
      </c>
      <c r="J1508" t="s">
        <v>213</v>
      </c>
      <c r="K1508" t="s">
        <v>149</v>
      </c>
      <c r="L1508" t="s">
        <v>214</v>
      </c>
      <c r="M1508" t="s">
        <v>76</v>
      </c>
      <c r="N1508" t="s">
        <v>215</v>
      </c>
      <c r="O1508" s="57">
        <v>46280.479108796295</v>
      </c>
      <c r="P1508" s="57">
        <v>46281.337361111109</v>
      </c>
      <c r="Q1508">
        <v>69390591</v>
      </c>
      <c r="S1508">
        <v>152446246432</v>
      </c>
      <c r="T1508" t="s">
        <v>9254</v>
      </c>
      <c r="U1508" t="s">
        <v>9255</v>
      </c>
      <c r="V1508" t="s">
        <v>9256</v>
      </c>
      <c r="Z1508">
        <v>112.551402188837</v>
      </c>
      <c r="AA1508">
        <v>-7.2359228238628299</v>
      </c>
      <c r="AB1508" t="s">
        <v>9257</v>
      </c>
      <c r="AC1508" t="s">
        <v>216</v>
      </c>
      <c r="AL1508" t="s">
        <v>217</v>
      </c>
      <c r="AM1508" t="s">
        <v>9258</v>
      </c>
      <c r="AN1508" t="s">
        <v>6</v>
      </c>
      <c r="AO1508" t="s">
        <v>7039</v>
      </c>
      <c r="AP1508" s="57">
        <v>46281.333333333336</v>
      </c>
      <c r="AR1508" t="s">
        <v>218</v>
      </c>
      <c r="AS1508" t="s">
        <v>1761</v>
      </c>
      <c r="AT1508" t="s">
        <v>230</v>
      </c>
      <c r="AU1508">
        <v>20260916</v>
      </c>
      <c r="AV1508" t="s">
        <v>221</v>
      </c>
      <c r="AW1508" t="s">
        <v>7118</v>
      </c>
      <c r="AX1508" t="s">
        <v>222</v>
      </c>
      <c r="BA1508" s="57">
        <v>46281.333333333336</v>
      </c>
      <c r="BB1508" t="s">
        <v>9258</v>
      </c>
      <c r="BC1508">
        <v>2026</v>
      </c>
      <c r="BD1508">
        <v>9</v>
      </c>
      <c r="BE1508">
        <v>16</v>
      </c>
      <c r="BF1508" s="6">
        <f t="shared" si="69"/>
        <v>46281</v>
      </c>
      <c r="BG1508">
        <f t="shared" si="70"/>
        <v>-0.33333333333575865</v>
      </c>
      <c r="BH1508" t="str">
        <f t="shared" si="71"/>
        <v>COMPLY</v>
      </c>
      <c r="BI1508" t="str">
        <f>VLOOKUP(H1508,Sheet2!$A$1:$B$270,2,FALSE)</f>
        <v>GRESIK</v>
      </c>
    </row>
    <row r="1509" spans="1:61">
      <c r="A1509">
        <v>1508</v>
      </c>
      <c r="B1509">
        <v>1002569674</v>
      </c>
      <c r="C1509">
        <v>3</v>
      </c>
      <c r="D1509" t="s">
        <v>55</v>
      </c>
      <c r="E1509">
        <v>5</v>
      </c>
      <c r="F1509" t="s">
        <v>261</v>
      </c>
      <c r="G1509" t="s">
        <v>122</v>
      </c>
      <c r="H1509" t="s">
        <v>291</v>
      </c>
      <c r="I1509" t="s">
        <v>212</v>
      </c>
      <c r="J1509" t="s">
        <v>213</v>
      </c>
      <c r="K1509" t="s">
        <v>149</v>
      </c>
      <c r="L1509" t="s">
        <v>214</v>
      </c>
      <c r="M1509" t="s">
        <v>2154</v>
      </c>
      <c r="N1509" t="s">
        <v>215</v>
      </c>
      <c r="O1509" s="57">
        <v>46268.544409722221</v>
      </c>
      <c r="P1509" s="57">
        <v>46272.613217592596</v>
      </c>
      <c r="Q1509">
        <v>69383139</v>
      </c>
      <c r="S1509">
        <v>152446246146</v>
      </c>
      <c r="T1509" t="s">
        <v>2573</v>
      </c>
      <c r="U1509" t="s">
        <v>2574</v>
      </c>
      <c r="V1509" t="s">
        <v>2575</v>
      </c>
      <c r="Z1509">
        <v>112.573114335536</v>
      </c>
      <c r="AA1509">
        <v>-7.2489301902842103</v>
      </c>
      <c r="AB1509" t="s">
        <v>2576</v>
      </c>
      <c r="AC1509" t="s">
        <v>216</v>
      </c>
      <c r="AL1509" t="s">
        <v>217</v>
      </c>
      <c r="AM1509" t="s">
        <v>2577</v>
      </c>
      <c r="AN1509" t="s">
        <v>6</v>
      </c>
      <c r="AO1509" s="57">
        <v>46090.549004629633</v>
      </c>
      <c r="AP1509" s="57">
        <v>46271.458333333336</v>
      </c>
      <c r="AQ1509" t="s">
        <v>2172</v>
      </c>
      <c r="AR1509" t="s">
        <v>14</v>
      </c>
      <c r="AS1509" t="s">
        <v>1761</v>
      </c>
      <c r="AT1509" t="s">
        <v>230</v>
      </c>
      <c r="AV1509" t="s">
        <v>5577</v>
      </c>
      <c r="AW1509" t="s">
        <v>889</v>
      </c>
      <c r="AX1509" t="s">
        <v>222</v>
      </c>
      <c r="BA1509" s="57">
        <v>46271.458333333336</v>
      </c>
      <c r="BB1509" t="s">
        <v>2577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str">
        <f>VLOOKUP(H1509,Sheet2!$A$1:$B$270,2,FALSE)</f>
        <v>GRESIK</v>
      </c>
    </row>
    <row r="1510" spans="1:61">
      <c r="A1510">
        <v>1509</v>
      </c>
      <c r="B1510">
        <v>1002583656</v>
      </c>
      <c r="C1510">
        <v>3</v>
      </c>
      <c r="D1510" t="s">
        <v>55</v>
      </c>
      <c r="E1510">
        <v>5</v>
      </c>
      <c r="F1510" t="s">
        <v>261</v>
      </c>
      <c r="G1510" t="s">
        <v>122</v>
      </c>
      <c r="H1510" t="s">
        <v>291</v>
      </c>
      <c r="I1510" t="s">
        <v>212</v>
      </c>
      <c r="J1510" t="s">
        <v>213</v>
      </c>
      <c r="K1510" t="s">
        <v>149</v>
      </c>
      <c r="L1510" t="s">
        <v>214</v>
      </c>
      <c r="M1510" t="s">
        <v>2162</v>
      </c>
      <c r="N1510" t="s">
        <v>215</v>
      </c>
      <c r="O1510" s="57">
        <v>46276.78329861111</v>
      </c>
      <c r="P1510" s="57">
        <v>46281.47859953704</v>
      </c>
      <c r="Q1510">
        <v>69388754</v>
      </c>
      <c r="S1510">
        <v>152446246406</v>
      </c>
      <c r="T1510" t="s">
        <v>9259</v>
      </c>
      <c r="U1510" t="s">
        <v>9260</v>
      </c>
      <c r="V1510" t="s">
        <v>9261</v>
      </c>
      <c r="Z1510">
        <v>112.547897882759</v>
      </c>
      <c r="AA1510">
        <v>-7.2252387287074802</v>
      </c>
      <c r="AB1510" t="s">
        <v>9262</v>
      </c>
      <c r="AC1510" t="s">
        <v>216</v>
      </c>
      <c r="AL1510" t="s">
        <v>217</v>
      </c>
      <c r="AM1510" t="s">
        <v>9263</v>
      </c>
      <c r="AN1510" t="s">
        <v>6</v>
      </c>
      <c r="AO1510" s="57">
        <v>46335.788043981483</v>
      </c>
      <c r="AP1510" s="57">
        <v>46277.625</v>
      </c>
      <c r="AQ1510" t="s">
        <v>2172</v>
      </c>
      <c r="AR1510" t="s">
        <v>2171</v>
      </c>
      <c r="AS1510" t="s">
        <v>1761</v>
      </c>
      <c r="AT1510" t="s">
        <v>230</v>
      </c>
      <c r="AV1510" t="s">
        <v>9264</v>
      </c>
      <c r="AW1510" t="s">
        <v>7118</v>
      </c>
      <c r="AX1510" t="s">
        <v>222</v>
      </c>
      <c r="BA1510" s="57">
        <v>46277.625</v>
      </c>
      <c r="BB1510" t="s">
        <v>9263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str">
        <f>VLOOKUP(H1510,Sheet2!$A$1:$B$270,2,FALSE)</f>
        <v>GRESIK</v>
      </c>
    </row>
    <row r="1511" spans="1:61">
      <c r="A1511">
        <v>1510</v>
      </c>
      <c r="B1511">
        <v>1002587675</v>
      </c>
      <c r="C1511">
        <v>3</v>
      </c>
      <c r="D1511" t="s">
        <v>55</v>
      </c>
      <c r="E1511">
        <v>5</v>
      </c>
      <c r="F1511" t="s">
        <v>261</v>
      </c>
      <c r="G1511" t="s">
        <v>122</v>
      </c>
      <c r="H1511" t="s">
        <v>291</v>
      </c>
      <c r="I1511" t="s">
        <v>212</v>
      </c>
      <c r="J1511" t="s">
        <v>213</v>
      </c>
      <c r="K1511" t="s">
        <v>149</v>
      </c>
      <c r="L1511" t="s">
        <v>214</v>
      </c>
      <c r="M1511" t="s">
        <v>256</v>
      </c>
      <c r="N1511" t="s">
        <v>215</v>
      </c>
      <c r="O1511" s="57">
        <v>46279.824930555558</v>
      </c>
      <c r="P1511" s="57">
        <v>46280.75990740741</v>
      </c>
      <c r="Q1511">
        <v>69390235</v>
      </c>
      <c r="S1511">
        <v>152446246426</v>
      </c>
      <c r="T1511" t="s">
        <v>9265</v>
      </c>
      <c r="U1511" t="s">
        <v>9266</v>
      </c>
      <c r="V1511" t="s">
        <v>9267</v>
      </c>
      <c r="Z1511">
        <v>112.58462160000001</v>
      </c>
      <c r="AA1511">
        <v>-7.2663779999999996</v>
      </c>
      <c r="AB1511" t="s">
        <v>9268</v>
      </c>
      <c r="AC1511" t="s">
        <v>216</v>
      </c>
      <c r="AL1511" t="s">
        <v>217</v>
      </c>
      <c r="AM1511" t="s">
        <v>9269</v>
      </c>
      <c r="AN1511" t="s">
        <v>6</v>
      </c>
      <c r="AO1511" t="s">
        <v>9270</v>
      </c>
      <c r="AP1511" s="57">
        <v>46281.333333333336</v>
      </c>
      <c r="AR1511" t="s">
        <v>257</v>
      </c>
      <c r="AS1511" t="s">
        <v>1761</v>
      </c>
      <c r="AT1511" t="s">
        <v>230</v>
      </c>
      <c r="AV1511" t="s">
        <v>258</v>
      </c>
      <c r="AW1511" t="s">
        <v>7459</v>
      </c>
      <c r="AX1511" t="s">
        <v>222</v>
      </c>
      <c r="BA1511" s="57">
        <v>46281.333333333336</v>
      </c>
      <c r="BB1511" t="s">
        <v>9269</v>
      </c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str">
        <f>VLOOKUP(H1511,Sheet2!$A$1:$B$270,2,FALSE)</f>
        <v>GRESIK</v>
      </c>
    </row>
    <row r="1512" spans="1:61">
      <c r="A1512">
        <v>1511</v>
      </c>
      <c r="B1512">
        <v>1002577362</v>
      </c>
      <c r="C1512">
        <v>3</v>
      </c>
      <c r="D1512" t="s">
        <v>55</v>
      </c>
      <c r="E1512">
        <v>5</v>
      </c>
      <c r="F1512" t="s">
        <v>261</v>
      </c>
      <c r="G1512" t="s">
        <v>122</v>
      </c>
      <c r="H1512" t="s">
        <v>291</v>
      </c>
      <c r="I1512" t="s">
        <v>212</v>
      </c>
      <c r="J1512" t="s">
        <v>213</v>
      </c>
      <c r="K1512" t="s">
        <v>149</v>
      </c>
      <c r="L1512" t="s">
        <v>214</v>
      </c>
      <c r="M1512" t="s">
        <v>280</v>
      </c>
      <c r="N1512" t="s">
        <v>215</v>
      </c>
      <c r="O1512" s="57">
        <v>46273.639537037037</v>
      </c>
      <c r="P1512" s="57">
        <v>46274.655034722222</v>
      </c>
      <c r="Q1512">
        <v>69386287</v>
      </c>
      <c r="S1512">
        <v>152446246376</v>
      </c>
      <c r="T1512" t="s">
        <v>3272</v>
      </c>
      <c r="U1512" t="s">
        <v>3273</v>
      </c>
      <c r="V1512" t="s">
        <v>3274</v>
      </c>
      <c r="Z1512">
        <v>112.6130725</v>
      </c>
      <c r="AA1512">
        <v>-7.2555623999999996</v>
      </c>
      <c r="AB1512" t="s">
        <v>3275</v>
      </c>
      <c r="AC1512" t="s">
        <v>216</v>
      </c>
      <c r="AL1512" t="s">
        <v>217</v>
      </c>
      <c r="AM1512" t="s">
        <v>3276</v>
      </c>
      <c r="AN1512" t="s">
        <v>6</v>
      </c>
      <c r="AO1512" s="57">
        <v>46243.642685185187</v>
      </c>
      <c r="AP1512" s="57">
        <v>46276.333333333336</v>
      </c>
      <c r="AR1512" t="s">
        <v>240</v>
      </c>
      <c r="AS1512" t="s">
        <v>1761</v>
      </c>
      <c r="AT1512" t="s">
        <v>230</v>
      </c>
      <c r="AV1512" t="s">
        <v>826</v>
      </c>
      <c r="AW1512" t="s">
        <v>886</v>
      </c>
      <c r="AX1512" t="s">
        <v>222</v>
      </c>
      <c r="BA1512" s="57">
        <v>46276.333333333336</v>
      </c>
      <c r="BB1512" t="s">
        <v>3276</v>
      </c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str">
        <f>VLOOKUP(H1512,Sheet2!$A$1:$B$270,2,FALSE)</f>
        <v>GRESIK</v>
      </c>
    </row>
    <row r="1513" spans="1:61">
      <c r="A1513">
        <v>1512</v>
      </c>
      <c r="B1513">
        <v>1002590210</v>
      </c>
      <c r="C1513">
        <v>3</v>
      </c>
      <c r="D1513" t="s">
        <v>55</v>
      </c>
      <c r="E1513">
        <v>5</v>
      </c>
      <c r="F1513" t="s">
        <v>261</v>
      </c>
      <c r="G1513" t="s">
        <v>122</v>
      </c>
      <c r="H1513" t="s">
        <v>291</v>
      </c>
      <c r="I1513" t="s">
        <v>212</v>
      </c>
      <c r="J1513" t="s">
        <v>213</v>
      </c>
      <c r="K1513" t="s">
        <v>149</v>
      </c>
      <c r="L1513" t="s">
        <v>214</v>
      </c>
      <c r="M1513" t="s">
        <v>239</v>
      </c>
      <c r="N1513" t="s">
        <v>215</v>
      </c>
      <c r="O1513" s="57">
        <v>46280.827094907407</v>
      </c>
      <c r="P1513" s="57">
        <v>46280.82917824074</v>
      </c>
      <c r="Q1513">
        <v>69391131</v>
      </c>
      <c r="S1513">
        <v>152446246438</v>
      </c>
      <c r="T1513" t="s">
        <v>9265</v>
      </c>
      <c r="U1513" t="s">
        <v>9266</v>
      </c>
      <c r="V1513" t="s">
        <v>9271</v>
      </c>
      <c r="Z1513">
        <v>112.58462160000001</v>
      </c>
      <c r="AA1513">
        <v>-7.2663779999999996</v>
      </c>
      <c r="AB1513" t="s">
        <v>9272</v>
      </c>
      <c r="AC1513" t="s">
        <v>216</v>
      </c>
      <c r="AL1513" t="s">
        <v>217</v>
      </c>
      <c r="AM1513" t="s">
        <v>7873</v>
      </c>
      <c r="AN1513" t="s">
        <v>6</v>
      </c>
      <c r="AO1513" t="s">
        <v>9273</v>
      </c>
      <c r="AP1513" s="57">
        <v>46282.333333333336</v>
      </c>
      <c r="AR1513" t="s">
        <v>240</v>
      </c>
      <c r="AS1513" t="s">
        <v>1761</v>
      </c>
      <c r="AT1513" t="s">
        <v>230</v>
      </c>
      <c r="AV1513" t="s">
        <v>239</v>
      </c>
      <c r="AW1513" t="s">
        <v>7459</v>
      </c>
      <c r="AX1513" t="s">
        <v>222</v>
      </c>
      <c r="BA1513" s="57">
        <v>46282.333333333336</v>
      </c>
      <c r="BB1513" t="s">
        <v>7873</v>
      </c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str">
        <f>VLOOKUP(H1513,Sheet2!$A$1:$B$270,2,FALSE)</f>
        <v>GRESIK</v>
      </c>
    </row>
    <row r="1514" spans="1:61">
      <c r="A1514">
        <v>1513</v>
      </c>
      <c r="B1514">
        <v>1002565198</v>
      </c>
      <c r="C1514">
        <v>3</v>
      </c>
      <c r="D1514" t="s">
        <v>55</v>
      </c>
      <c r="E1514">
        <v>5</v>
      </c>
      <c r="F1514" t="s">
        <v>261</v>
      </c>
      <c r="G1514" t="s">
        <v>122</v>
      </c>
      <c r="H1514" t="s">
        <v>321</v>
      </c>
      <c r="I1514" t="s">
        <v>212</v>
      </c>
      <c r="J1514" t="s">
        <v>213</v>
      </c>
      <c r="K1514" t="s">
        <v>149</v>
      </c>
      <c r="M1514" t="s">
        <v>76</v>
      </c>
      <c r="N1514" t="s">
        <v>215</v>
      </c>
      <c r="O1514" s="57">
        <v>46266.507916666669</v>
      </c>
      <c r="P1514" s="57">
        <v>46266.869085648148</v>
      </c>
      <c r="Q1514">
        <v>69379381</v>
      </c>
      <c r="S1514">
        <v>152445902502</v>
      </c>
      <c r="T1514" t="s">
        <v>985</v>
      </c>
      <c r="U1514" t="s">
        <v>1447</v>
      </c>
      <c r="V1514" t="s">
        <v>1448</v>
      </c>
      <c r="Z1514">
        <v>112.512376</v>
      </c>
      <c r="AA1514">
        <v>-7.1506679999999996</v>
      </c>
      <c r="AB1514" t="s">
        <v>986</v>
      </c>
      <c r="AC1514" t="s">
        <v>229</v>
      </c>
      <c r="AL1514" t="s">
        <v>217</v>
      </c>
      <c r="AM1514" t="s">
        <v>1433</v>
      </c>
      <c r="AN1514" t="s">
        <v>6</v>
      </c>
      <c r="AO1514" s="57">
        <v>46031.517465277779</v>
      </c>
      <c r="AR1514" t="s">
        <v>218</v>
      </c>
      <c r="AS1514" t="s">
        <v>122</v>
      </c>
      <c r="AT1514" t="s">
        <v>220</v>
      </c>
      <c r="AU1514">
        <v>20260901</v>
      </c>
      <c r="AV1514" t="s">
        <v>221</v>
      </c>
      <c r="AW1514" t="s">
        <v>560</v>
      </c>
      <c r="AX1514" t="s">
        <v>222</v>
      </c>
      <c r="BA1514" s="57">
        <v>46266.291666666664</v>
      </c>
      <c r="BB1514" t="s">
        <v>1433</v>
      </c>
      <c r="BC1514">
        <v>2026</v>
      </c>
      <c r="BD1514">
        <v>9</v>
      </c>
      <c r="BE1514">
        <v>1</v>
      </c>
      <c r="BF1514" s="6">
        <f t="shared" si="69"/>
        <v>46266</v>
      </c>
      <c r="BG1514">
        <f t="shared" si="70"/>
        <v>-0.29166666666424135</v>
      </c>
      <c r="BH1514" t="str">
        <f t="shared" si="71"/>
        <v>COMPLY</v>
      </c>
      <c r="BI1514" t="str">
        <f>VLOOKUP(H1514,Sheet2!$A$1:$B$270,2,FALSE)</f>
        <v>GRESIK</v>
      </c>
    </row>
    <row r="1515" spans="1:61">
      <c r="A1515">
        <v>1514</v>
      </c>
      <c r="B1515">
        <v>1002565224</v>
      </c>
      <c r="C1515">
        <v>3</v>
      </c>
      <c r="D1515" t="s">
        <v>55</v>
      </c>
      <c r="E1515">
        <v>5</v>
      </c>
      <c r="F1515" t="s">
        <v>261</v>
      </c>
      <c r="G1515" t="s">
        <v>122</v>
      </c>
      <c r="H1515" t="s">
        <v>321</v>
      </c>
      <c r="I1515" t="s">
        <v>212</v>
      </c>
      <c r="J1515" t="s">
        <v>213</v>
      </c>
      <c r="K1515" t="s">
        <v>149</v>
      </c>
      <c r="M1515" t="s">
        <v>76</v>
      </c>
      <c r="N1515" t="s">
        <v>215</v>
      </c>
      <c r="O1515" s="57">
        <v>46266.518530092595</v>
      </c>
      <c r="P1515" s="57">
        <v>46266.639976851853</v>
      </c>
      <c r="Q1515">
        <v>69379339</v>
      </c>
      <c r="S1515">
        <v>152445902503</v>
      </c>
      <c r="T1515" t="s">
        <v>987</v>
      </c>
      <c r="U1515" t="s">
        <v>1431</v>
      </c>
      <c r="V1515" t="s">
        <v>1432</v>
      </c>
      <c r="Z1515">
        <v>112.49171</v>
      </c>
      <c r="AA1515">
        <v>-7.1393560000000003</v>
      </c>
      <c r="AB1515" t="s">
        <v>988</v>
      </c>
      <c r="AC1515" t="s">
        <v>216</v>
      </c>
      <c r="AL1515" t="s">
        <v>217</v>
      </c>
      <c r="AM1515" t="s">
        <v>1433</v>
      </c>
      <c r="AN1515" t="s">
        <v>6</v>
      </c>
      <c r="AO1515" s="57">
        <v>46031.52784722222</v>
      </c>
      <c r="AR1515" t="s">
        <v>218</v>
      </c>
      <c r="AS1515" t="s">
        <v>122</v>
      </c>
      <c r="AT1515" t="s">
        <v>220</v>
      </c>
      <c r="AU1515">
        <v>20260901</v>
      </c>
      <c r="AV1515" t="s">
        <v>221</v>
      </c>
      <c r="AW1515" t="s">
        <v>545</v>
      </c>
      <c r="AX1515" t="s">
        <v>222</v>
      </c>
      <c r="BA1515" s="57">
        <v>46266.291666666664</v>
      </c>
      <c r="BB1515" t="s">
        <v>1433</v>
      </c>
      <c r="BC1515">
        <v>2026</v>
      </c>
      <c r="BD1515">
        <v>9</v>
      </c>
      <c r="BE1515">
        <v>1</v>
      </c>
      <c r="BF1515" s="6">
        <f t="shared" si="69"/>
        <v>46266</v>
      </c>
      <c r="BG1515">
        <f t="shared" si="70"/>
        <v>-0.29166666666424135</v>
      </c>
      <c r="BH1515" t="str">
        <f t="shared" si="71"/>
        <v>COMPLY</v>
      </c>
      <c r="BI1515" t="str">
        <f>VLOOKUP(H1515,Sheet2!$A$1:$B$270,2,FALSE)</f>
        <v>GRESIK</v>
      </c>
    </row>
    <row r="1516" spans="1:61">
      <c r="A1516">
        <v>1515</v>
      </c>
      <c r="B1516">
        <v>1002572834</v>
      </c>
      <c r="C1516">
        <v>3</v>
      </c>
      <c r="D1516" t="s">
        <v>55</v>
      </c>
      <c r="E1516">
        <v>5</v>
      </c>
      <c r="F1516" t="s">
        <v>261</v>
      </c>
      <c r="G1516" t="s">
        <v>122</v>
      </c>
      <c r="H1516" t="s">
        <v>321</v>
      </c>
      <c r="I1516" t="s">
        <v>212</v>
      </c>
      <c r="J1516" t="s">
        <v>213</v>
      </c>
      <c r="K1516" t="s">
        <v>149</v>
      </c>
      <c r="L1516" t="s">
        <v>214</v>
      </c>
      <c r="M1516" t="s">
        <v>76</v>
      </c>
      <c r="N1516" t="s">
        <v>215</v>
      </c>
      <c r="O1516" s="57">
        <v>46270.412453703706</v>
      </c>
      <c r="P1516" s="57">
        <v>46270.805428240739</v>
      </c>
      <c r="Q1516">
        <v>69384355</v>
      </c>
      <c r="S1516">
        <v>152445902505</v>
      </c>
      <c r="T1516" t="s">
        <v>4659</v>
      </c>
      <c r="U1516" t="s">
        <v>4660</v>
      </c>
      <c r="V1516" t="s">
        <v>4661</v>
      </c>
      <c r="Z1516">
        <v>112.492134422063</v>
      </c>
      <c r="AA1516">
        <v>-7.1373333514059398</v>
      </c>
      <c r="AB1516" t="s">
        <v>4662</v>
      </c>
      <c r="AC1516" t="s">
        <v>216</v>
      </c>
      <c r="AL1516" t="s">
        <v>217</v>
      </c>
      <c r="AM1516" t="s">
        <v>4663</v>
      </c>
      <c r="AN1516" t="s">
        <v>6</v>
      </c>
      <c r="AO1516" s="57">
        <v>46151.413622685184</v>
      </c>
      <c r="AP1516" s="57">
        <v>46271.333333333336</v>
      </c>
      <c r="AR1516" t="s">
        <v>218</v>
      </c>
      <c r="AS1516" t="s">
        <v>122</v>
      </c>
      <c r="AT1516" t="s">
        <v>230</v>
      </c>
      <c r="AU1516">
        <v>20260905</v>
      </c>
      <c r="AV1516" t="s">
        <v>221</v>
      </c>
      <c r="AW1516" t="s">
        <v>883</v>
      </c>
      <c r="AX1516" t="s">
        <v>222</v>
      </c>
      <c r="BA1516" s="57">
        <v>46271.333333333336</v>
      </c>
      <c r="BB1516" t="s">
        <v>4663</v>
      </c>
      <c r="BC1516">
        <v>2026</v>
      </c>
      <c r="BD1516">
        <v>9</v>
      </c>
      <c r="BE1516">
        <v>5</v>
      </c>
      <c r="BF1516" s="6">
        <f t="shared" si="69"/>
        <v>46270</v>
      </c>
      <c r="BG1516">
        <f t="shared" si="70"/>
        <v>-1.3333333333357587</v>
      </c>
      <c r="BH1516" t="str">
        <f t="shared" si="71"/>
        <v>COMPLY</v>
      </c>
      <c r="BI1516" t="str">
        <f>VLOOKUP(H1516,Sheet2!$A$1:$B$270,2,FALSE)</f>
        <v>GRESIK</v>
      </c>
    </row>
    <row r="1517" spans="1:61">
      <c r="A1517">
        <v>1516</v>
      </c>
      <c r="B1517">
        <v>1002564992</v>
      </c>
      <c r="C1517">
        <v>3</v>
      </c>
      <c r="D1517" t="s">
        <v>55</v>
      </c>
      <c r="E1517">
        <v>5</v>
      </c>
      <c r="F1517" t="s">
        <v>261</v>
      </c>
      <c r="G1517" t="s">
        <v>122</v>
      </c>
      <c r="H1517" t="s">
        <v>347</v>
      </c>
      <c r="I1517" t="s">
        <v>212</v>
      </c>
      <c r="J1517" t="s">
        <v>213</v>
      </c>
      <c r="K1517" t="s">
        <v>149</v>
      </c>
      <c r="L1517" t="s">
        <v>214</v>
      </c>
      <c r="M1517" t="s">
        <v>76</v>
      </c>
      <c r="N1517" t="s">
        <v>215</v>
      </c>
      <c r="O1517" s="57">
        <v>46266.469409722224</v>
      </c>
      <c r="P1517" s="57">
        <v>46267.644861111112</v>
      </c>
      <c r="Q1517">
        <v>69381390</v>
      </c>
      <c r="S1517">
        <v>152421262549</v>
      </c>
      <c r="T1517" t="s">
        <v>1279</v>
      </c>
      <c r="U1517" t="s">
        <v>1280</v>
      </c>
      <c r="V1517" t="s">
        <v>1281</v>
      </c>
      <c r="Z1517">
        <v>112.658372372388</v>
      </c>
      <c r="AA1517">
        <v>-7.1551595617720096</v>
      </c>
      <c r="AB1517" t="s">
        <v>1282</v>
      </c>
      <c r="AC1517" t="s">
        <v>216</v>
      </c>
      <c r="AL1517" t="s">
        <v>217</v>
      </c>
      <c r="AM1517" t="s">
        <v>1283</v>
      </c>
      <c r="AN1517" t="s">
        <v>6</v>
      </c>
      <c r="AO1517" s="57">
        <v>46031.475810185184</v>
      </c>
      <c r="AP1517" s="57">
        <v>46273.625</v>
      </c>
      <c r="AR1517" t="s">
        <v>218</v>
      </c>
      <c r="AS1517" t="s">
        <v>122</v>
      </c>
      <c r="AT1517" t="s">
        <v>230</v>
      </c>
      <c r="AU1517">
        <v>20260902</v>
      </c>
      <c r="AV1517" t="s">
        <v>221</v>
      </c>
      <c r="AW1517" t="s">
        <v>889</v>
      </c>
      <c r="AX1517" t="s">
        <v>222</v>
      </c>
      <c r="BA1517" s="57">
        <v>46273.625</v>
      </c>
      <c r="BB1517" t="s">
        <v>1283</v>
      </c>
      <c r="BC1517">
        <v>2026</v>
      </c>
      <c r="BD1517">
        <v>9</v>
      </c>
      <c r="BE1517">
        <v>2</v>
      </c>
      <c r="BF1517" s="6">
        <f t="shared" si="69"/>
        <v>46267</v>
      </c>
      <c r="BG1517">
        <f t="shared" si="70"/>
        <v>-6.625</v>
      </c>
      <c r="BH1517" t="str">
        <f t="shared" si="71"/>
        <v>COMPLY</v>
      </c>
      <c r="BI1517" t="str">
        <f>VLOOKUP(H1517,Sheet2!$A$1:$B$270,2,FALSE)</f>
        <v>GRESIK</v>
      </c>
    </row>
    <row r="1518" spans="1:61">
      <c r="A1518">
        <v>1517</v>
      </c>
      <c r="B1518">
        <v>1002568139</v>
      </c>
      <c r="C1518">
        <v>3</v>
      </c>
      <c r="D1518" t="s">
        <v>55</v>
      </c>
      <c r="E1518">
        <v>5</v>
      </c>
      <c r="F1518" t="s">
        <v>261</v>
      </c>
      <c r="G1518" t="s">
        <v>122</v>
      </c>
      <c r="H1518" t="s">
        <v>347</v>
      </c>
      <c r="I1518" t="s">
        <v>212</v>
      </c>
      <c r="J1518" t="s">
        <v>213</v>
      </c>
      <c r="K1518" t="s">
        <v>149</v>
      </c>
      <c r="L1518" t="s">
        <v>214</v>
      </c>
      <c r="M1518" t="s">
        <v>76</v>
      </c>
      <c r="N1518" t="s">
        <v>215</v>
      </c>
      <c r="O1518" s="57">
        <v>46267.649953703702</v>
      </c>
      <c r="P1518" s="57">
        <v>46270.89984953704</v>
      </c>
      <c r="Q1518">
        <v>69382486</v>
      </c>
      <c r="S1518">
        <v>152421262584</v>
      </c>
      <c r="T1518" t="s">
        <v>1686</v>
      </c>
      <c r="U1518" t="s">
        <v>1687</v>
      </c>
      <c r="V1518" t="s">
        <v>1688</v>
      </c>
      <c r="Z1518">
        <v>112.616857231757</v>
      </c>
      <c r="AA1518">
        <v>-7.1571912655527798</v>
      </c>
      <c r="AB1518" t="s">
        <v>1689</v>
      </c>
      <c r="AC1518" t="s">
        <v>236</v>
      </c>
      <c r="AL1518" t="s">
        <v>217</v>
      </c>
      <c r="AM1518" t="s">
        <v>1690</v>
      </c>
      <c r="AN1518" t="s">
        <v>6</v>
      </c>
      <c r="AO1518" s="57">
        <v>46062.652743055558</v>
      </c>
      <c r="AP1518" s="57">
        <v>46271.625</v>
      </c>
      <c r="AR1518" t="s">
        <v>218</v>
      </c>
      <c r="AS1518" t="s">
        <v>122</v>
      </c>
      <c r="AT1518" t="s">
        <v>230</v>
      </c>
      <c r="AU1518">
        <v>20260905</v>
      </c>
      <c r="AV1518" t="s">
        <v>221</v>
      </c>
      <c r="AW1518" t="s">
        <v>885</v>
      </c>
      <c r="AX1518" t="s">
        <v>222</v>
      </c>
      <c r="BA1518" s="57">
        <v>46271.625</v>
      </c>
      <c r="BB1518" t="s">
        <v>1690</v>
      </c>
      <c r="BC1518">
        <v>2026</v>
      </c>
      <c r="BD1518">
        <v>9</v>
      </c>
      <c r="BE1518">
        <v>5</v>
      </c>
      <c r="BF1518" s="6">
        <f t="shared" si="69"/>
        <v>46270</v>
      </c>
      <c r="BG1518">
        <f t="shared" si="70"/>
        <v>-1.625</v>
      </c>
      <c r="BH1518" t="str">
        <f t="shared" si="71"/>
        <v>COMPLY</v>
      </c>
      <c r="BI1518" t="str">
        <f>VLOOKUP(H1518,Sheet2!$A$1:$B$270,2,FALSE)</f>
        <v>GRESIK</v>
      </c>
    </row>
    <row r="1519" spans="1:61">
      <c r="A1519">
        <v>1518</v>
      </c>
      <c r="B1519">
        <v>1002568658</v>
      </c>
      <c r="C1519">
        <v>3</v>
      </c>
      <c r="D1519" t="s">
        <v>55</v>
      </c>
      <c r="E1519">
        <v>5</v>
      </c>
      <c r="F1519" t="s">
        <v>261</v>
      </c>
      <c r="G1519" t="s">
        <v>122</v>
      </c>
      <c r="H1519" t="s">
        <v>347</v>
      </c>
      <c r="I1519" t="s">
        <v>212</v>
      </c>
      <c r="J1519" t="s">
        <v>213</v>
      </c>
      <c r="K1519" t="s">
        <v>149</v>
      </c>
      <c r="L1519" t="s">
        <v>214</v>
      </c>
      <c r="M1519" t="s">
        <v>76</v>
      </c>
      <c r="N1519" t="s">
        <v>215</v>
      </c>
      <c r="O1519" s="57">
        <v>46268.336076388892</v>
      </c>
      <c r="P1519" s="57">
        <v>46268.776585648149</v>
      </c>
      <c r="Q1519">
        <v>69382689</v>
      </c>
      <c r="S1519">
        <v>152421262594</v>
      </c>
      <c r="T1519" t="s">
        <v>2880</v>
      </c>
      <c r="U1519" t="s">
        <v>1280</v>
      </c>
      <c r="V1519" t="s">
        <v>2881</v>
      </c>
      <c r="Z1519">
        <v>112.65820004045899</v>
      </c>
      <c r="AA1519">
        <v>-7.1553099263990996</v>
      </c>
      <c r="AB1519" t="s">
        <v>2882</v>
      </c>
      <c r="AC1519" t="s">
        <v>216</v>
      </c>
      <c r="AL1519" t="s">
        <v>217</v>
      </c>
      <c r="AM1519" t="s">
        <v>2883</v>
      </c>
      <c r="AN1519" t="s">
        <v>6</v>
      </c>
      <c r="AO1519" s="57">
        <v>46090.340266203704</v>
      </c>
      <c r="AP1519" s="57">
        <v>46272.458333333336</v>
      </c>
      <c r="AR1519" t="s">
        <v>218</v>
      </c>
      <c r="AS1519" t="s">
        <v>122</v>
      </c>
      <c r="AT1519" t="s">
        <v>230</v>
      </c>
      <c r="AU1519">
        <v>20260903</v>
      </c>
      <c r="AV1519" t="s">
        <v>221</v>
      </c>
      <c r="AW1519" t="s">
        <v>889</v>
      </c>
      <c r="AX1519" t="s">
        <v>222</v>
      </c>
      <c r="BA1519" s="57">
        <v>46272.458333333336</v>
      </c>
      <c r="BB1519" t="s">
        <v>2883</v>
      </c>
      <c r="BC1519">
        <v>2026</v>
      </c>
      <c r="BD1519">
        <v>9</v>
      </c>
      <c r="BE1519">
        <v>3</v>
      </c>
      <c r="BF1519" s="6">
        <f t="shared" si="69"/>
        <v>46268</v>
      </c>
      <c r="BG1519">
        <f t="shared" si="70"/>
        <v>-4.4583333333357587</v>
      </c>
      <c r="BH1519" t="str">
        <f t="shared" si="71"/>
        <v>COMPLY</v>
      </c>
      <c r="BI1519" t="str">
        <f>VLOOKUP(H1519,Sheet2!$A$1:$B$270,2,FALSE)</f>
        <v>GRESIK</v>
      </c>
    </row>
    <row r="1520" spans="1:61">
      <c r="A1520">
        <v>1519</v>
      </c>
      <c r="B1520">
        <v>1002572588</v>
      </c>
      <c r="C1520">
        <v>3</v>
      </c>
      <c r="D1520" t="s">
        <v>55</v>
      </c>
      <c r="E1520">
        <v>5</v>
      </c>
      <c r="F1520" t="s">
        <v>261</v>
      </c>
      <c r="G1520" t="s">
        <v>122</v>
      </c>
      <c r="H1520" t="s">
        <v>347</v>
      </c>
      <c r="I1520" t="s">
        <v>212</v>
      </c>
      <c r="J1520" t="s">
        <v>213</v>
      </c>
      <c r="K1520" t="s">
        <v>149</v>
      </c>
      <c r="M1520" t="s">
        <v>76</v>
      </c>
      <c r="N1520" t="s">
        <v>215</v>
      </c>
      <c r="O1520" s="57">
        <v>46269.724062499998</v>
      </c>
      <c r="P1520" s="57">
        <v>46269.859236111108</v>
      </c>
      <c r="Q1520">
        <v>69383055</v>
      </c>
      <c r="S1520">
        <v>152421262618</v>
      </c>
      <c r="T1520" t="s">
        <v>2410</v>
      </c>
      <c r="U1520" t="s">
        <v>5076</v>
      </c>
      <c r="V1520" t="s">
        <v>5077</v>
      </c>
      <c r="Z1520">
        <v>112.637665</v>
      </c>
      <c r="AA1520">
        <v>-7.2026620000000001</v>
      </c>
      <c r="AB1520" t="s">
        <v>2413</v>
      </c>
      <c r="AC1520" t="s">
        <v>229</v>
      </c>
      <c r="AL1520" t="s">
        <v>217</v>
      </c>
      <c r="AM1520" t="s">
        <v>5078</v>
      </c>
      <c r="AN1520" t="s">
        <v>6</v>
      </c>
      <c r="AO1520" s="57">
        <v>46121.725937499999</v>
      </c>
      <c r="AR1520" t="s">
        <v>218</v>
      </c>
      <c r="AS1520" t="s">
        <v>122</v>
      </c>
      <c r="AT1520" t="s">
        <v>230</v>
      </c>
      <c r="AU1520">
        <v>20260904</v>
      </c>
      <c r="AV1520" t="s">
        <v>221</v>
      </c>
      <c r="AW1520" t="s">
        <v>544</v>
      </c>
      <c r="AX1520" t="s">
        <v>222</v>
      </c>
      <c r="BA1520" s="57">
        <v>46269.291666666664</v>
      </c>
      <c r="BB1520" t="s">
        <v>5078</v>
      </c>
      <c r="BC1520">
        <v>2026</v>
      </c>
      <c r="BD1520">
        <v>9</v>
      </c>
      <c r="BE1520">
        <v>4</v>
      </c>
      <c r="BF1520" s="6">
        <f t="shared" si="69"/>
        <v>46269</v>
      </c>
      <c r="BG1520">
        <f t="shared" si="70"/>
        <v>-0.29166666666424135</v>
      </c>
      <c r="BH1520" t="str">
        <f t="shared" si="71"/>
        <v>COMPLY</v>
      </c>
      <c r="BI1520" t="str">
        <f>VLOOKUP(H1520,Sheet2!$A$1:$B$270,2,FALSE)</f>
        <v>GRESIK</v>
      </c>
    </row>
    <row r="1521" spans="1:61">
      <c r="A1521">
        <v>1520</v>
      </c>
      <c r="B1521">
        <v>1002571302</v>
      </c>
      <c r="C1521">
        <v>3</v>
      </c>
      <c r="D1521" t="s">
        <v>55</v>
      </c>
      <c r="E1521">
        <v>5</v>
      </c>
      <c r="F1521" t="s">
        <v>261</v>
      </c>
      <c r="G1521" t="s">
        <v>122</v>
      </c>
      <c r="H1521" t="s">
        <v>347</v>
      </c>
      <c r="I1521" t="s">
        <v>212</v>
      </c>
      <c r="J1521" t="s">
        <v>213</v>
      </c>
      <c r="K1521" t="s">
        <v>149</v>
      </c>
      <c r="L1521" t="s">
        <v>214</v>
      </c>
      <c r="M1521" t="s">
        <v>76</v>
      </c>
      <c r="N1521" t="s">
        <v>215</v>
      </c>
      <c r="O1521" s="57">
        <v>46269.465243055558</v>
      </c>
      <c r="P1521" s="57">
        <v>46270.907986111109</v>
      </c>
      <c r="Q1521">
        <v>69383766</v>
      </c>
      <c r="S1521">
        <v>152421262567</v>
      </c>
      <c r="T1521" t="s">
        <v>4786</v>
      </c>
      <c r="U1521" t="s">
        <v>4787</v>
      </c>
      <c r="V1521" t="s">
        <v>4788</v>
      </c>
      <c r="Z1521">
        <v>112.6511513</v>
      </c>
      <c r="AA1521">
        <v>-7.1529713999999904</v>
      </c>
      <c r="AB1521" t="s">
        <v>4789</v>
      </c>
      <c r="AC1521" t="s">
        <v>236</v>
      </c>
      <c r="AL1521" t="s">
        <v>217</v>
      </c>
      <c r="AM1521" t="s">
        <v>4790</v>
      </c>
      <c r="AN1521" t="s">
        <v>6</v>
      </c>
      <c r="AO1521" s="57">
        <v>46121.475856481484</v>
      </c>
      <c r="AP1521" s="57">
        <v>46275.333333333336</v>
      </c>
      <c r="AR1521" t="s">
        <v>218</v>
      </c>
      <c r="AS1521" t="s">
        <v>122</v>
      </c>
      <c r="AT1521" t="s">
        <v>230</v>
      </c>
      <c r="AU1521">
        <v>20260905</v>
      </c>
      <c r="AV1521" t="s">
        <v>221</v>
      </c>
      <c r="AW1521" t="s">
        <v>885</v>
      </c>
      <c r="AX1521" t="s">
        <v>222</v>
      </c>
      <c r="BA1521" s="57">
        <v>46275.333333333336</v>
      </c>
      <c r="BB1521" t="s">
        <v>4790</v>
      </c>
      <c r="BC1521">
        <v>2026</v>
      </c>
      <c r="BD1521">
        <v>9</v>
      </c>
      <c r="BE1521">
        <v>5</v>
      </c>
      <c r="BF1521" s="6">
        <f t="shared" si="69"/>
        <v>46270</v>
      </c>
      <c r="BG1521">
        <f t="shared" si="70"/>
        <v>-5.3333333333357587</v>
      </c>
      <c r="BH1521" t="str">
        <f t="shared" si="71"/>
        <v>COMPLY</v>
      </c>
      <c r="BI1521" t="str">
        <f>VLOOKUP(H1521,Sheet2!$A$1:$B$270,2,FALSE)</f>
        <v>GRESIK</v>
      </c>
    </row>
    <row r="1522" spans="1:61">
      <c r="A1522">
        <v>1521</v>
      </c>
      <c r="B1522">
        <v>1002573191</v>
      </c>
      <c r="C1522">
        <v>3</v>
      </c>
      <c r="D1522" t="s">
        <v>55</v>
      </c>
      <c r="E1522">
        <v>5</v>
      </c>
      <c r="F1522" t="s">
        <v>261</v>
      </c>
      <c r="G1522" t="s">
        <v>122</v>
      </c>
      <c r="H1522" t="s">
        <v>347</v>
      </c>
      <c r="I1522" t="s">
        <v>212</v>
      </c>
      <c r="J1522" t="s">
        <v>213</v>
      </c>
      <c r="K1522" t="s">
        <v>149</v>
      </c>
      <c r="M1522" t="s">
        <v>76</v>
      </c>
      <c r="N1522" t="s">
        <v>215</v>
      </c>
      <c r="O1522" s="57">
        <v>46270.606585648151</v>
      </c>
      <c r="P1522" s="57">
        <v>46270.906006944446</v>
      </c>
      <c r="Q1522">
        <v>69383137</v>
      </c>
      <c r="S1522">
        <v>152421261555</v>
      </c>
      <c r="T1522" t="s">
        <v>2578</v>
      </c>
      <c r="U1522" t="s">
        <v>4616</v>
      </c>
      <c r="V1522" t="s">
        <v>4617</v>
      </c>
      <c r="Z1522">
        <v>112.650818</v>
      </c>
      <c r="AA1522">
        <v>-7.1781110000000004</v>
      </c>
      <c r="AB1522" t="s">
        <v>2581</v>
      </c>
      <c r="AC1522" t="s">
        <v>216</v>
      </c>
      <c r="AL1522" t="s">
        <v>217</v>
      </c>
      <c r="AM1522" t="s">
        <v>4618</v>
      </c>
      <c r="AN1522" t="s">
        <v>6</v>
      </c>
      <c r="AO1522" s="57">
        <v>46151.61109953704</v>
      </c>
      <c r="AR1522" t="s">
        <v>218</v>
      </c>
      <c r="AS1522" t="s">
        <v>122</v>
      </c>
      <c r="AT1522" t="s">
        <v>230</v>
      </c>
      <c r="AU1522">
        <v>20260905</v>
      </c>
      <c r="AV1522" t="s">
        <v>221</v>
      </c>
      <c r="AW1522" t="s">
        <v>572</v>
      </c>
      <c r="AX1522" t="s">
        <v>222</v>
      </c>
      <c r="BA1522" s="57">
        <v>46270.291666666664</v>
      </c>
      <c r="BB1522" t="s">
        <v>4618</v>
      </c>
      <c r="BC1522">
        <v>2026</v>
      </c>
      <c r="BD1522">
        <v>9</v>
      </c>
      <c r="BE1522">
        <v>5</v>
      </c>
      <c r="BF1522" s="6">
        <f t="shared" si="69"/>
        <v>46270</v>
      </c>
      <c r="BG1522">
        <f t="shared" si="70"/>
        <v>-0.29166666666424135</v>
      </c>
      <c r="BH1522" t="str">
        <f t="shared" si="71"/>
        <v>COMPLY</v>
      </c>
      <c r="BI1522" t="str">
        <f>VLOOKUP(H1522,Sheet2!$A$1:$B$270,2,FALSE)</f>
        <v>GRESIK</v>
      </c>
    </row>
    <row r="1523" spans="1:61">
      <c r="A1523">
        <v>1522</v>
      </c>
      <c r="B1523">
        <v>1002573115</v>
      </c>
      <c r="C1523">
        <v>3</v>
      </c>
      <c r="D1523" t="s">
        <v>55</v>
      </c>
      <c r="E1523">
        <v>5</v>
      </c>
      <c r="F1523" t="s">
        <v>261</v>
      </c>
      <c r="G1523" t="s">
        <v>122</v>
      </c>
      <c r="H1523" t="s">
        <v>347</v>
      </c>
      <c r="I1523" t="s">
        <v>212</v>
      </c>
      <c r="J1523" t="s">
        <v>213</v>
      </c>
      <c r="K1523" t="s">
        <v>149</v>
      </c>
      <c r="L1523" t="s">
        <v>214</v>
      </c>
      <c r="M1523" t="s">
        <v>76</v>
      </c>
      <c r="N1523" t="s">
        <v>215</v>
      </c>
      <c r="O1523" s="57">
        <v>46270.572881944441</v>
      </c>
      <c r="P1523" s="57">
        <v>46270.921053240738</v>
      </c>
      <c r="Q1523">
        <v>69384493</v>
      </c>
      <c r="S1523">
        <v>152421261551</v>
      </c>
      <c r="T1523" t="s">
        <v>4543</v>
      </c>
      <c r="U1523" t="s">
        <v>3730</v>
      </c>
      <c r="V1523" t="s">
        <v>4544</v>
      </c>
      <c r="Z1523">
        <v>112.60233599999999</v>
      </c>
      <c r="AA1523">
        <v>-7.1447532999999996</v>
      </c>
      <c r="AB1523" t="s">
        <v>4545</v>
      </c>
      <c r="AC1523" t="s">
        <v>236</v>
      </c>
      <c r="AL1523" t="s">
        <v>217</v>
      </c>
      <c r="AM1523" t="s">
        <v>4546</v>
      </c>
      <c r="AN1523" t="s">
        <v>6</v>
      </c>
      <c r="AO1523" s="57">
        <v>46151.579918981479</v>
      </c>
      <c r="AP1523" s="57">
        <v>46277.333333333336</v>
      </c>
      <c r="AR1523" t="s">
        <v>218</v>
      </c>
      <c r="AS1523" t="s">
        <v>122</v>
      </c>
      <c r="AT1523" t="s">
        <v>230</v>
      </c>
      <c r="AU1523">
        <v>20260905</v>
      </c>
      <c r="AV1523" t="s">
        <v>221</v>
      </c>
      <c r="AW1523" t="s">
        <v>890</v>
      </c>
      <c r="AX1523" t="s">
        <v>222</v>
      </c>
      <c r="BA1523" s="57">
        <v>46277.333333333336</v>
      </c>
      <c r="BB1523" t="s">
        <v>4546</v>
      </c>
      <c r="BC1523">
        <v>2026</v>
      </c>
      <c r="BD1523">
        <v>9</v>
      </c>
      <c r="BE1523">
        <v>5</v>
      </c>
      <c r="BF1523" s="6">
        <f t="shared" si="69"/>
        <v>46270</v>
      </c>
      <c r="BG1523">
        <f t="shared" si="70"/>
        <v>-7.3333333333357587</v>
      </c>
      <c r="BH1523" t="str">
        <f t="shared" si="71"/>
        <v>COMPLY</v>
      </c>
      <c r="BI1523" t="str">
        <f>VLOOKUP(H1523,Sheet2!$A$1:$B$270,2,FALSE)</f>
        <v>GRESIK</v>
      </c>
    </row>
    <row r="1524" spans="1:61">
      <c r="A1524">
        <v>1523</v>
      </c>
      <c r="B1524">
        <v>1002575332</v>
      </c>
      <c r="C1524">
        <v>3</v>
      </c>
      <c r="D1524" t="s">
        <v>55</v>
      </c>
      <c r="E1524">
        <v>5</v>
      </c>
      <c r="F1524" t="s">
        <v>261</v>
      </c>
      <c r="G1524" t="s">
        <v>122</v>
      </c>
      <c r="H1524" t="s">
        <v>347</v>
      </c>
      <c r="I1524" t="s">
        <v>212</v>
      </c>
      <c r="J1524" t="s">
        <v>213</v>
      </c>
      <c r="K1524" t="s">
        <v>149</v>
      </c>
      <c r="L1524" t="s">
        <v>214</v>
      </c>
      <c r="M1524" t="s">
        <v>76</v>
      </c>
      <c r="N1524" t="s">
        <v>215</v>
      </c>
      <c r="O1524" s="57">
        <v>46272.618703703702</v>
      </c>
      <c r="P1524" s="57">
        <v>46274.695601851854</v>
      </c>
      <c r="Q1524">
        <v>69385408</v>
      </c>
      <c r="S1524">
        <v>152421262640</v>
      </c>
      <c r="T1524" t="s">
        <v>3440</v>
      </c>
      <c r="U1524" t="s">
        <v>3441</v>
      </c>
      <c r="V1524" t="s">
        <v>3442</v>
      </c>
      <c r="Z1524">
        <v>112.648104</v>
      </c>
      <c r="AA1524">
        <v>-7.1671179999999897</v>
      </c>
      <c r="AB1524" t="s">
        <v>3443</v>
      </c>
      <c r="AC1524" t="s">
        <v>236</v>
      </c>
      <c r="AL1524" t="s">
        <v>217</v>
      </c>
      <c r="AM1524" t="s">
        <v>3444</v>
      </c>
      <c r="AN1524" t="s">
        <v>6</v>
      </c>
      <c r="AO1524" s="57">
        <v>46212.621689814812</v>
      </c>
      <c r="AP1524" s="57">
        <v>46277.458333333336</v>
      </c>
      <c r="AR1524" t="s">
        <v>218</v>
      </c>
      <c r="AS1524" t="s">
        <v>122</v>
      </c>
      <c r="AT1524" t="s">
        <v>230</v>
      </c>
      <c r="AU1524">
        <v>20260909</v>
      </c>
      <c r="AV1524" t="s">
        <v>221</v>
      </c>
      <c r="AW1524" t="s">
        <v>882</v>
      </c>
      <c r="AX1524" t="s">
        <v>222</v>
      </c>
      <c r="BA1524" s="57">
        <v>46277.458333333336</v>
      </c>
      <c r="BB1524" t="s">
        <v>3444</v>
      </c>
      <c r="BC1524">
        <v>2026</v>
      </c>
      <c r="BD1524">
        <v>9</v>
      </c>
      <c r="BE1524">
        <v>9</v>
      </c>
      <c r="BF1524" s="6">
        <f t="shared" si="69"/>
        <v>46274</v>
      </c>
      <c r="BG1524">
        <f t="shared" si="70"/>
        <v>-3.4583333333357587</v>
      </c>
      <c r="BH1524" t="str">
        <f t="shared" si="71"/>
        <v>COMPLY</v>
      </c>
      <c r="BI1524" t="str">
        <f>VLOOKUP(H1524,Sheet2!$A$1:$B$270,2,FALSE)</f>
        <v>GRESIK</v>
      </c>
    </row>
    <row r="1525" spans="1:61">
      <c r="A1525">
        <v>1524</v>
      </c>
      <c r="B1525">
        <v>1002577347</v>
      </c>
      <c r="C1525">
        <v>3</v>
      </c>
      <c r="D1525" t="s">
        <v>55</v>
      </c>
      <c r="E1525">
        <v>5</v>
      </c>
      <c r="F1525" t="s">
        <v>261</v>
      </c>
      <c r="G1525" t="s">
        <v>122</v>
      </c>
      <c r="H1525" t="s">
        <v>347</v>
      </c>
      <c r="I1525" t="s">
        <v>212</v>
      </c>
      <c r="J1525" t="s">
        <v>213</v>
      </c>
      <c r="K1525" t="s">
        <v>149</v>
      </c>
      <c r="M1525" t="s">
        <v>76</v>
      </c>
      <c r="N1525" t="s">
        <v>215</v>
      </c>
      <c r="O1525" s="57">
        <v>46273.637013888889</v>
      </c>
      <c r="P1525" s="57">
        <v>46274.404062499998</v>
      </c>
      <c r="Q1525">
        <v>69385407</v>
      </c>
      <c r="S1525">
        <v>152421262663</v>
      </c>
      <c r="T1525" t="s">
        <v>2924</v>
      </c>
      <c r="U1525" t="s">
        <v>3664</v>
      </c>
      <c r="V1525" t="s">
        <v>3665</v>
      </c>
      <c r="Z1525">
        <v>112.617221</v>
      </c>
      <c r="AA1525">
        <v>-7.1481079999999997</v>
      </c>
      <c r="AB1525" t="s">
        <v>3666</v>
      </c>
      <c r="AC1525" t="s">
        <v>216</v>
      </c>
      <c r="AL1525" t="s">
        <v>217</v>
      </c>
      <c r="AM1525" t="s">
        <v>3667</v>
      </c>
      <c r="AN1525" t="s">
        <v>6</v>
      </c>
      <c r="AO1525" s="57">
        <v>46243.642685185187</v>
      </c>
      <c r="AR1525" t="s">
        <v>218</v>
      </c>
      <c r="AS1525" t="s">
        <v>122</v>
      </c>
      <c r="AT1525" t="s">
        <v>230</v>
      </c>
      <c r="AU1525">
        <v>20260909</v>
      </c>
      <c r="AV1525" t="s">
        <v>221</v>
      </c>
      <c r="AW1525" t="s">
        <v>546</v>
      </c>
      <c r="AX1525" t="s">
        <v>222</v>
      </c>
      <c r="BA1525" s="57">
        <v>46273.291666666664</v>
      </c>
      <c r="BB1525" t="s">
        <v>3667</v>
      </c>
      <c r="BC1525">
        <v>2026</v>
      </c>
      <c r="BD1525">
        <v>9</v>
      </c>
      <c r="BE1525">
        <v>9</v>
      </c>
      <c r="BF1525" s="6">
        <f t="shared" si="69"/>
        <v>46274</v>
      </c>
      <c r="BG1525">
        <f t="shared" si="70"/>
        <v>0.70833333333575865</v>
      </c>
      <c r="BH1525" t="str">
        <f t="shared" si="71"/>
        <v>COMPLY</v>
      </c>
      <c r="BI1525" t="str">
        <f>VLOOKUP(H1525,Sheet2!$A$1:$B$270,2,FALSE)</f>
        <v>GRESIK</v>
      </c>
    </row>
    <row r="1526" spans="1:61">
      <c r="A1526">
        <v>1525</v>
      </c>
      <c r="B1526">
        <v>1002576120</v>
      </c>
      <c r="C1526">
        <v>3</v>
      </c>
      <c r="D1526" t="s">
        <v>55</v>
      </c>
      <c r="E1526">
        <v>5</v>
      </c>
      <c r="F1526" t="s">
        <v>261</v>
      </c>
      <c r="G1526" t="s">
        <v>122</v>
      </c>
      <c r="H1526" t="s">
        <v>347</v>
      </c>
      <c r="I1526" t="s">
        <v>212</v>
      </c>
      <c r="J1526" t="s">
        <v>213</v>
      </c>
      <c r="K1526" t="s">
        <v>149</v>
      </c>
      <c r="L1526" t="s">
        <v>214</v>
      </c>
      <c r="M1526" t="s">
        <v>76</v>
      </c>
      <c r="N1526" t="s">
        <v>215</v>
      </c>
      <c r="O1526" s="57">
        <v>46273.36246527778</v>
      </c>
      <c r="P1526" s="57">
        <v>46273.902928240743</v>
      </c>
      <c r="Q1526">
        <v>69385731</v>
      </c>
      <c r="S1526">
        <v>152421262234</v>
      </c>
      <c r="T1526" t="s">
        <v>3746</v>
      </c>
      <c r="U1526" t="s">
        <v>3747</v>
      </c>
      <c r="V1526" t="s">
        <v>3748</v>
      </c>
      <c r="Z1526">
        <v>112.616586573421</v>
      </c>
      <c r="AA1526">
        <v>-7.1613783618746698</v>
      </c>
      <c r="AB1526" t="s">
        <v>3749</v>
      </c>
      <c r="AC1526" t="s">
        <v>216</v>
      </c>
      <c r="AL1526" t="s">
        <v>217</v>
      </c>
      <c r="AM1526" t="s">
        <v>3750</v>
      </c>
      <c r="AN1526" t="s">
        <v>6</v>
      </c>
      <c r="AO1526" s="57">
        <v>46243.371481481481</v>
      </c>
      <c r="AP1526" s="57">
        <v>46278.333333333336</v>
      </c>
      <c r="AR1526" t="s">
        <v>218</v>
      </c>
      <c r="AS1526" t="s">
        <v>122</v>
      </c>
      <c r="AT1526" t="s">
        <v>230</v>
      </c>
      <c r="AU1526">
        <v>20260908</v>
      </c>
      <c r="AV1526" t="s">
        <v>221</v>
      </c>
      <c r="AW1526" t="s">
        <v>889</v>
      </c>
      <c r="AX1526" t="s">
        <v>222</v>
      </c>
      <c r="BA1526" s="57">
        <v>46278.333333333336</v>
      </c>
      <c r="BB1526" t="s">
        <v>3750</v>
      </c>
      <c r="BC1526">
        <v>2026</v>
      </c>
      <c r="BD1526">
        <v>9</v>
      </c>
      <c r="BE1526">
        <v>8</v>
      </c>
      <c r="BF1526" s="6">
        <f t="shared" si="69"/>
        <v>46273</v>
      </c>
      <c r="BG1526">
        <f t="shared" si="70"/>
        <v>-5.3333333333357587</v>
      </c>
      <c r="BH1526" t="str">
        <f t="shared" si="71"/>
        <v>COMPLY</v>
      </c>
      <c r="BI1526" t="str">
        <f>VLOOKUP(H1526,Sheet2!$A$1:$B$270,2,FALSE)</f>
        <v>GRESIK</v>
      </c>
    </row>
    <row r="1527" spans="1:61">
      <c r="A1527">
        <v>1526</v>
      </c>
      <c r="B1527">
        <v>1002576397</v>
      </c>
      <c r="C1527">
        <v>3</v>
      </c>
      <c r="D1527" t="s">
        <v>55</v>
      </c>
      <c r="E1527">
        <v>5</v>
      </c>
      <c r="F1527" t="s">
        <v>261</v>
      </c>
      <c r="G1527" t="s">
        <v>122</v>
      </c>
      <c r="H1527" t="s">
        <v>347</v>
      </c>
      <c r="I1527" t="s">
        <v>212</v>
      </c>
      <c r="J1527" t="s">
        <v>213</v>
      </c>
      <c r="K1527" t="s">
        <v>149</v>
      </c>
      <c r="L1527" t="s">
        <v>214</v>
      </c>
      <c r="M1527" t="s">
        <v>76</v>
      </c>
      <c r="N1527" t="s">
        <v>215</v>
      </c>
      <c r="O1527" s="57">
        <v>46273.420810185184</v>
      </c>
      <c r="P1527" s="57">
        <v>46273.853252314817</v>
      </c>
      <c r="Q1527">
        <v>69385834</v>
      </c>
      <c r="S1527">
        <v>152421262650</v>
      </c>
      <c r="T1527" t="s">
        <v>3729</v>
      </c>
      <c r="U1527" t="s">
        <v>3730</v>
      </c>
      <c r="V1527" t="s">
        <v>3731</v>
      </c>
      <c r="Z1527">
        <v>112.60233599999999</v>
      </c>
      <c r="AA1527">
        <v>-7.1447532999999996</v>
      </c>
      <c r="AB1527" t="s">
        <v>3732</v>
      </c>
      <c r="AC1527" t="s">
        <v>216</v>
      </c>
      <c r="AL1527" t="s">
        <v>217</v>
      </c>
      <c r="AM1527" t="s">
        <v>3733</v>
      </c>
      <c r="AN1527" t="s">
        <v>6</v>
      </c>
      <c r="AO1527" s="57">
        <v>46243.423483796294</v>
      </c>
      <c r="AP1527" s="57">
        <v>46278.333333333336</v>
      </c>
      <c r="AR1527" t="s">
        <v>218</v>
      </c>
      <c r="AS1527" t="s">
        <v>122</v>
      </c>
      <c r="AT1527" t="s">
        <v>230</v>
      </c>
      <c r="AU1527">
        <v>20260908</v>
      </c>
      <c r="AV1527" t="s">
        <v>221</v>
      </c>
      <c r="AW1527" t="s">
        <v>886</v>
      </c>
      <c r="AX1527" t="s">
        <v>222</v>
      </c>
      <c r="BA1527" s="57">
        <v>46278.333333333336</v>
      </c>
      <c r="BB1527" t="s">
        <v>3733</v>
      </c>
      <c r="BC1527">
        <v>2026</v>
      </c>
      <c r="BD1527">
        <v>9</v>
      </c>
      <c r="BE1527">
        <v>8</v>
      </c>
      <c r="BF1527" s="6">
        <f t="shared" si="69"/>
        <v>46273</v>
      </c>
      <c r="BG1527">
        <f t="shared" si="70"/>
        <v>-5.3333333333357587</v>
      </c>
      <c r="BH1527" t="str">
        <f t="shared" si="71"/>
        <v>COMPLY</v>
      </c>
      <c r="BI1527" t="str">
        <f>VLOOKUP(H1527,Sheet2!$A$1:$B$270,2,FALSE)</f>
        <v>GRESIK</v>
      </c>
    </row>
    <row r="1528" spans="1:61">
      <c r="A1528">
        <v>1527</v>
      </c>
      <c r="B1528">
        <v>1002578858</v>
      </c>
      <c r="C1528">
        <v>3</v>
      </c>
      <c r="D1528" t="s">
        <v>55</v>
      </c>
      <c r="E1528">
        <v>5</v>
      </c>
      <c r="F1528" t="s">
        <v>261</v>
      </c>
      <c r="G1528" t="s">
        <v>122</v>
      </c>
      <c r="H1528" t="s">
        <v>347</v>
      </c>
      <c r="I1528" t="s">
        <v>212</v>
      </c>
      <c r="J1528" t="s">
        <v>213</v>
      </c>
      <c r="K1528" t="s">
        <v>149</v>
      </c>
      <c r="M1528" t="s">
        <v>76</v>
      </c>
      <c r="N1528" t="s">
        <v>215</v>
      </c>
      <c r="O1528" s="57">
        <v>46274.580497685187</v>
      </c>
      <c r="P1528" s="57">
        <v>46279.773888888885</v>
      </c>
      <c r="Q1528">
        <v>69386944</v>
      </c>
      <c r="S1528">
        <v>152421262684</v>
      </c>
      <c r="T1528" t="s">
        <v>5742</v>
      </c>
      <c r="U1528" t="s">
        <v>5743</v>
      </c>
      <c r="V1528" t="s">
        <v>5744</v>
      </c>
      <c r="Z1528">
        <v>112.6186941</v>
      </c>
      <c r="AA1528">
        <v>-7.1447491000000003</v>
      </c>
      <c r="AB1528" t="s">
        <v>5745</v>
      </c>
      <c r="AC1528" t="s">
        <v>285</v>
      </c>
      <c r="AL1528" t="s">
        <v>217</v>
      </c>
      <c r="AM1528" t="s">
        <v>5746</v>
      </c>
      <c r="AN1528" t="s">
        <v>6</v>
      </c>
      <c r="AO1528" s="57">
        <v>46274.590694444443</v>
      </c>
      <c r="AP1528" s="57">
        <v>46279.625</v>
      </c>
      <c r="AQ1528" t="s">
        <v>2172</v>
      </c>
      <c r="AR1528" t="s">
        <v>218</v>
      </c>
      <c r="AS1528" t="s">
        <v>122</v>
      </c>
      <c r="AT1528" t="s">
        <v>230</v>
      </c>
      <c r="AU1528">
        <v>20260914</v>
      </c>
      <c r="AV1528" t="s">
        <v>221</v>
      </c>
      <c r="AW1528" t="s">
        <v>545</v>
      </c>
      <c r="AX1528" t="s">
        <v>222</v>
      </c>
      <c r="BA1528" s="57">
        <v>46279.625</v>
      </c>
      <c r="BB1528" t="s">
        <v>5746</v>
      </c>
      <c r="BC1528">
        <v>2026</v>
      </c>
      <c r="BD1528">
        <v>9</v>
      </c>
      <c r="BE1528">
        <v>14</v>
      </c>
      <c r="BF1528" s="6">
        <f t="shared" si="69"/>
        <v>46279</v>
      </c>
      <c r="BG1528">
        <f t="shared" si="70"/>
        <v>-0.625</v>
      </c>
      <c r="BH1528" t="str">
        <f t="shared" si="71"/>
        <v>COMPLY</v>
      </c>
      <c r="BI1528" t="str">
        <f>VLOOKUP(H1528,Sheet2!$A$1:$B$270,2,FALSE)</f>
        <v>GRESIK</v>
      </c>
    </row>
    <row r="1529" spans="1:61">
      <c r="A1529">
        <v>1528</v>
      </c>
      <c r="B1529">
        <v>1002581173</v>
      </c>
      <c r="C1529">
        <v>3</v>
      </c>
      <c r="D1529" t="s">
        <v>55</v>
      </c>
      <c r="E1529">
        <v>5</v>
      </c>
      <c r="F1529" t="s">
        <v>261</v>
      </c>
      <c r="G1529" t="s">
        <v>122</v>
      </c>
      <c r="H1529" t="s">
        <v>347</v>
      </c>
      <c r="I1529" t="s">
        <v>212</v>
      </c>
      <c r="J1529" t="s">
        <v>213</v>
      </c>
      <c r="K1529" t="s">
        <v>149</v>
      </c>
      <c r="L1529" t="s">
        <v>214</v>
      </c>
      <c r="M1529" t="s">
        <v>76</v>
      </c>
      <c r="N1529" t="s">
        <v>215</v>
      </c>
      <c r="O1529" s="57">
        <v>46275.631203703706</v>
      </c>
      <c r="P1529" s="57">
        <v>46276.730439814812</v>
      </c>
      <c r="Q1529">
        <v>69387852</v>
      </c>
      <c r="S1529">
        <v>152421262705</v>
      </c>
      <c r="T1529" t="s">
        <v>6689</v>
      </c>
      <c r="U1529" t="s">
        <v>6690</v>
      </c>
      <c r="V1529" t="s">
        <v>6691</v>
      </c>
      <c r="Z1529">
        <v>112.649536</v>
      </c>
      <c r="AA1529">
        <v>-7.1521229999999996</v>
      </c>
      <c r="AB1529" t="s">
        <v>6692</v>
      </c>
      <c r="AC1529" t="s">
        <v>236</v>
      </c>
      <c r="AL1529" t="s">
        <v>217</v>
      </c>
      <c r="AM1529" t="s">
        <v>6693</v>
      </c>
      <c r="AN1529" t="s">
        <v>6</v>
      </c>
      <c r="AO1529" s="57">
        <v>46304.632025462961</v>
      </c>
      <c r="AP1529" s="57">
        <v>46279.458333333336</v>
      </c>
      <c r="AR1529" t="s">
        <v>218</v>
      </c>
      <c r="AS1529" t="s">
        <v>122</v>
      </c>
      <c r="AT1529" t="s">
        <v>230</v>
      </c>
      <c r="AU1529">
        <v>20260911</v>
      </c>
      <c r="AV1529" t="s">
        <v>221</v>
      </c>
      <c r="AW1529" t="s">
        <v>890</v>
      </c>
      <c r="AX1529" t="s">
        <v>222</v>
      </c>
      <c r="BA1529" s="57">
        <v>46279.458333333336</v>
      </c>
      <c r="BB1529" t="s">
        <v>6693</v>
      </c>
      <c r="BC1529">
        <v>2026</v>
      </c>
      <c r="BD1529">
        <v>9</v>
      </c>
      <c r="BE1529">
        <v>11</v>
      </c>
      <c r="BF1529" s="6">
        <f t="shared" si="69"/>
        <v>46276</v>
      </c>
      <c r="BG1529">
        <f t="shared" si="70"/>
        <v>-3.4583333333357587</v>
      </c>
      <c r="BH1529" t="str">
        <f t="shared" si="71"/>
        <v>COMPLY</v>
      </c>
      <c r="BI1529" t="str">
        <f>VLOOKUP(H1529,Sheet2!$A$1:$B$270,2,FALSE)</f>
        <v>GRESIK</v>
      </c>
    </row>
    <row r="1530" spans="1:61">
      <c r="A1530">
        <v>1529</v>
      </c>
      <c r="B1530">
        <v>1002581910</v>
      </c>
      <c r="C1530">
        <v>3</v>
      </c>
      <c r="D1530" t="s">
        <v>55</v>
      </c>
      <c r="E1530">
        <v>5</v>
      </c>
      <c r="F1530" t="s">
        <v>261</v>
      </c>
      <c r="G1530" t="s">
        <v>122</v>
      </c>
      <c r="H1530" t="s">
        <v>347</v>
      </c>
      <c r="I1530" t="s">
        <v>212</v>
      </c>
      <c r="J1530" t="s">
        <v>213</v>
      </c>
      <c r="K1530" t="s">
        <v>149</v>
      </c>
      <c r="L1530" t="s">
        <v>214</v>
      </c>
      <c r="M1530" t="s">
        <v>76</v>
      </c>
      <c r="N1530" t="s">
        <v>215</v>
      </c>
      <c r="O1530" s="57">
        <v>46276.385370370372</v>
      </c>
      <c r="P1530" s="57">
        <v>46276.873645833337</v>
      </c>
      <c r="Q1530">
        <v>69388095</v>
      </c>
      <c r="S1530">
        <v>152421262720</v>
      </c>
      <c r="T1530" t="s">
        <v>9274</v>
      </c>
      <c r="U1530" t="s">
        <v>9275</v>
      </c>
      <c r="V1530" t="s">
        <v>9276</v>
      </c>
      <c r="Z1530">
        <v>112.63575031707001</v>
      </c>
      <c r="AA1530">
        <v>-7.1597038294587003</v>
      </c>
      <c r="AB1530" t="s">
        <v>9277</v>
      </c>
      <c r="AC1530" t="s">
        <v>236</v>
      </c>
      <c r="AL1530" t="s">
        <v>217</v>
      </c>
      <c r="AM1530" t="s">
        <v>9278</v>
      </c>
      <c r="AN1530" t="s">
        <v>6</v>
      </c>
      <c r="AO1530" s="57">
        <v>46335.392916666664</v>
      </c>
      <c r="AP1530" s="57">
        <v>46279.458333333336</v>
      </c>
      <c r="AR1530" t="s">
        <v>218</v>
      </c>
      <c r="AS1530" t="s">
        <v>122</v>
      </c>
      <c r="AT1530" t="s">
        <v>230</v>
      </c>
      <c r="AU1530">
        <v>20260911</v>
      </c>
      <c r="AV1530" t="s">
        <v>221</v>
      </c>
      <c r="AW1530" t="s">
        <v>886</v>
      </c>
      <c r="AX1530" t="s">
        <v>222</v>
      </c>
      <c r="BA1530" s="57">
        <v>46279.458333333336</v>
      </c>
      <c r="BB1530" t="s">
        <v>9278</v>
      </c>
      <c r="BC1530">
        <v>2026</v>
      </c>
      <c r="BD1530">
        <v>9</v>
      </c>
      <c r="BE1530">
        <v>11</v>
      </c>
      <c r="BF1530" s="6">
        <f t="shared" si="69"/>
        <v>46276</v>
      </c>
      <c r="BG1530">
        <f t="shared" si="70"/>
        <v>-3.4583333333357587</v>
      </c>
      <c r="BH1530" t="str">
        <f t="shared" si="71"/>
        <v>COMPLY</v>
      </c>
      <c r="BI1530" t="str">
        <f>VLOOKUP(H1530,Sheet2!$A$1:$B$270,2,FALSE)</f>
        <v>GRESIK</v>
      </c>
    </row>
    <row r="1531" spans="1:61">
      <c r="A1531">
        <v>1530</v>
      </c>
      <c r="B1531">
        <v>1002569668</v>
      </c>
      <c r="C1531">
        <v>3</v>
      </c>
      <c r="D1531" t="s">
        <v>55</v>
      </c>
      <c r="E1531">
        <v>5</v>
      </c>
      <c r="F1531" t="s">
        <v>261</v>
      </c>
      <c r="G1531" t="s">
        <v>122</v>
      </c>
      <c r="H1531" t="s">
        <v>347</v>
      </c>
      <c r="I1531" t="s">
        <v>212</v>
      </c>
      <c r="J1531" t="s">
        <v>213</v>
      </c>
      <c r="K1531" t="s">
        <v>149</v>
      </c>
      <c r="L1531" t="s">
        <v>214</v>
      </c>
      <c r="M1531" t="s">
        <v>2154</v>
      </c>
      <c r="N1531" t="s">
        <v>215</v>
      </c>
      <c r="O1531" s="57">
        <v>46268.542326388888</v>
      </c>
      <c r="P1531" s="57">
        <v>46270.606574074074</v>
      </c>
      <c r="Q1531">
        <v>69383137</v>
      </c>
      <c r="S1531">
        <v>152421262603</v>
      </c>
      <c r="T1531" t="s">
        <v>2578</v>
      </c>
      <c r="U1531" t="s">
        <v>2579</v>
      </c>
      <c r="V1531" t="s">
        <v>2580</v>
      </c>
      <c r="Z1531">
        <v>112.64590560000001</v>
      </c>
      <c r="AA1531">
        <v>-7.1783976000000003</v>
      </c>
      <c r="AB1531" t="s">
        <v>2581</v>
      </c>
      <c r="AC1531" t="s">
        <v>216</v>
      </c>
      <c r="AL1531" t="s">
        <v>217</v>
      </c>
      <c r="AM1531" t="s">
        <v>2582</v>
      </c>
      <c r="AN1531" t="s">
        <v>6</v>
      </c>
      <c r="AO1531" s="57">
        <v>46090.549004629633</v>
      </c>
      <c r="AP1531" s="57">
        <v>46269.458333333336</v>
      </c>
      <c r="AQ1531" t="s">
        <v>2152</v>
      </c>
      <c r="AR1531" t="s">
        <v>14</v>
      </c>
      <c r="AS1531" t="s">
        <v>122</v>
      </c>
      <c r="AT1531" t="s">
        <v>230</v>
      </c>
      <c r="AV1531" t="s">
        <v>5578</v>
      </c>
      <c r="AW1531" t="s">
        <v>883</v>
      </c>
      <c r="AX1531" t="s">
        <v>222</v>
      </c>
      <c r="BA1531" s="57">
        <v>46269.458333333336</v>
      </c>
      <c r="BB1531" t="s">
        <v>2582</v>
      </c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str">
        <f>VLOOKUP(H1531,Sheet2!$A$1:$B$270,2,FALSE)</f>
        <v>GRESIK</v>
      </c>
    </row>
    <row r="1532" spans="1:61">
      <c r="A1532">
        <v>1531</v>
      </c>
      <c r="B1532">
        <v>1002569527</v>
      </c>
      <c r="C1532">
        <v>3</v>
      </c>
      <c r="D1532" t="s">
        <v>55</v>
      </c>
      <c r="E1532">
        <v>5</v>
      </c>
      <c r="F1532" t="s">
        <v>261</v>
      </c>
      <c r="G1532" t="s">
        <v>122</v>
      </c>
      <c r="H1532" t="s">
        <v>347</v>
      </c>
      <c r="I1532" t="s">
        <v>212</v>
      </c>
      <c r="J1532" t="s">
        <v>213</v>
      </c>
      <c r="K1532" t="s">
        <v>149</v>
      </c>
      <c r="L1532" t="s">
        <v>214</v>
      </c>
      <c r="M1532" t="s">
        <v>2154</v>
      </c>
      <c r="N1532" t="s">
        <v>215</v>
      </c>
      <c r="O1532" s="57">
        <v>46268.4999537037</v>
      </c>
      <c r="P1532" s="57">
        <v>46269.724062499998</v>
      </c>
      <c r="Q1532">
        <v>69383055</v>
      </c>
      <c r="S1532">
        <v>152421262602</v>
      </c>
      <c r="T1532" t="s">
        <v>2410</v>
      </c>
      <c r="U1532" t="s">
        <v>2411</v>
      </c>
      <c r="V1532" t="s">
        <v>2412</v>
      </c>
      <c r="Z1532">
        <v>112.63666600000001</v>
      </c>
      <c r="AA1532">
        <v>-7.2026250000000003</v>
      </c>
      <c r="AB1532" t="s">
        <v>2413</v>
      </c>
      <c r="AC1532" t="s">
        <v>236</v>
      </c>
      <c r="AL1532" t="s">
        <v>217</v>
      </c>
      <c r="AM1532" t="s">
        <v>2414</v>
      </c>
      <c r="AN1532" t="s">
        <v>6</v>
      </c>
      <c r="AO1532" s="57">
        <v>46090.506990740738</v>
      </c>
      <c r="AP1532" s="57">
        <v>46273.333333333336</v>
      </c>
      <c r="AR1532" t="s">
        <v>14</v>
      </c>
      <c r="AS1532" t="s">
        <v>122</v>
      </c>
      <c r="AT1532" t="s">
        <v>230</v>
      </c>
      <c r="AV1532" t="s">
        <v>5564</v>
      </c>
      <c r="AW1532" t="s">
        <v>882</v>
      </c>
      <c r="AX1532" t="s">
        <v>222</v>
      </c>
      <c r="BA1532" s="57">
        <v>46273.333333333336</v>
      </c>
      <c r="BB1532" t="s">
        <v>2414</v>
      </c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str">
        <f>VLOOKUP(H1532,Sheet2!$A$1:$B$270,2,FALSE)</f>
        <v>GRESIK</v>
      </c>
    </row>
    <row r="1533" spans="1:61">
      <c r="A1533">
        <v>1532</v>
      </c>
      <c r="B1533">
        <v>1002575314</v>
      </c>
      <c r="C1533">
        <v>3</v>
      </c>
      <c r="D1533" t="s">
        <v>55</v>
      </c>
      <c r="E1533">
        <v>5</v>
      </c>
      <c r="F1533" t="s">
        <v>261</v>
      </c>
      <c r="G1533" t="s">
        <v>122</v>
      </c>
      <c r="H1533" t="s">
        <v>347</v>
      </c>
      <c r="I1533" t="s">
        <v>212</v>
      </c>
      <c r="J1533" t="s">
        <v>213</v>
      </c>
      <c r="K1533" t="s">
        <v>149</v>
      </c>
      <c r="L1533" t="s">
        <v>214</v>
      </c>
      <c r="M1533" t="s">
        <v>2154</v>
      </c>
      <c r="N1533" t="s">
        <v>215</v>
      </c>
      <c r="O1533" s="57">
        <v>46272.616631944446</v>
      </c>
      <c r="P1533" s="57">
        <v>46273.637013888889</v>
      </c>
      <c r="Q1533">
        <v>69385407</v>
      </c>
      <c r="S1533">
        <v>152421262639</v>
      </c>
      <c r="T1533" t="s">
        <v>2924</v>
      </c>
      <c r="U1533" t="s">
        <v>5437</v>
      </c>
      <c r="V1533" t="s">
        <v>5438</v>
      </c>
      <c r="Z1533">
        <v>112.61708881705999</v>
      </c>
      <c r="AA1533">
        <v>-7.1480175176133098</v>
      </c>
      <c r="AB1533" t="s">
        <v>3666</v>
      </c>
      <c r="AC1533" t="s">
        <v>216</v>
      </c>
      <c r="AL1533" t="s">
        <v>217</v>
      </c>
      <c r="AM1533" t="s">
        <v>5439</v>
      </c>
      <c r="AN1533" t="s">
        <v>6</v>
      </c>
      <c r="AO1533" s="57">
        <v>46212.621689814812</v>
      </c>
      <c r="AP1533" s="57">
        <v>46277.458333333336</v>
      </c>
      <c r="AR1533" t="s">
        <v>14</v>
      </c>
      <c r="AS1533" t="s">
        <v>122</v>
      </c>
      <c r="AT1533" t="s">
        <v>230</v>
      </c>
      <c r="AV1533" t="s">
        <v>5440</v>
      </c>
      <c r="AW1533" t="s">
        <v>885</v>
      </c>
      <c r="AX1533" t="s">
        <v>222</v>
      </c>
      <c r="BA1533" s="57">
        <v>46277.458333333336</v>
      </c>
      <c r="BB1533" t="s">
        <v>5439</v>
      </c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str">
        <f>VLOOKUP(H1533,Sheet2!$A$1:$B$270,2,FALSE)</f>
        <v>GRESIK</v>
      </c>
    </row>
    <row r="1534" spans="1:61">
      <c r="A1534">
        <v>1533</v>
      </c>
      <c r="B1534">
        <v>1002582121</v>
      </c>
      <c r="C1534">
        <v>3</v>
      </c>
      <c r="D1534" t="s">
        <v>55</v>
      </c>
      <c r="E1534">
        <v>5</v>
      </c>
      <c r="F1534" t="s">
        <v>261</v>
      </c>
      <c r="G1534" t="s">
        <v>122</v>
      </c>
      <c r="H1534" t="s">
        <v>347</v>
      </c>
      <c r="I1534" t="s">
        <v>212</v>
      </c>
      <c r="J1534" t="s">
        <v>213</v>
      </c>
      <c r="K1534" t="s">
        <v>149</v>
      </c>
      <c r="M1534" t="s">
        <v>280</v>
      </c>
      <c r="N1534" t="s">
        <v>215</v>
      </c>
      <c r="O1534" s="57">
        <v>46276.425324074073</v>
      </c>
      <c r="P1534" s="57">
        <v>46278.598761574074</v>
      </c>
      <c r="Q1534">
        <v>69388182</v>
      </c>
      <c r="S1534">
        <v>152421261049</v>
      </c>
      <c r="T1534" t="s">
        <v>9279</v>
      </c>
      <c r="U1534" t="s">
        <v>9280</v>
      </c>
      <c r="V1534" t="s">
        <v>9281</v>
      </c>
      <c r="Z1534">
        <v>112.62194150000001</v>
      </c>
      <c r="AA1534">
        <v>-7.1571502999999996</v>
      </c>
      <c r="AB1534" t="s">
        <v>9282</v>
      </c>
      <c r="AC1534" t="s">
        <v>229</v>
      </c>
      <c r="AL1534" t="s">
        <v>217</v>
      </c>
      <c r="AM1534" t="s">
        <v>9283</v>
      </c>
      <c r="AN1534" t="s">
        <v>6</v>
      </c>
      <c r="AO1534" s="57">
        <v>46335.434618055559</v>
      </c>
      <c r="AP1534" s="57">
        <v>46279.333333333336</v>
      </c>
      <c r="AR1534" t="s">
        <v>240</v>
      </c>
      <c r="AS1534" t="s">
        <v>122</v>
      </c>
      <c r="AT1534" t="s">
        <v>230</v>
      </c>
      <c r="AV1534" t="s">
        <v>826</v>
      </c>
      <c r="AW1534" t="s">
        <v>560</v>
      </c>
      <c r="AX1534" t="s">
        <v>222</v>
      </c>
      <c r="BA1534" s="57">
        <v>46279.333333333336</v>
      </c>
      <c r="BB1534" t="s">
        <v>9283</v>
      </c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str">
        <f>VLOOKUP(H1534,Sheet2!$A$1:$B$270,2,FALSE)</f>
        <v>GRESIK</v>
      </c>
    </row>
    <row r="1535" spans="1:61">
      <c r="A1535">
        <v>1534</v>
      </c>
      <c r="B1535">
        <v>1002590004</v>
      </c>
      <c r="C1535">
        <v>3</v>
      </c>
      <c r="D1535" t="s">
        <v>55</v>
      </c>
      <c r="E1535">
        <v>5</v>
      </c>
      <c r="F1535" t="s">
        <v>261</v>
      </c>
      <c r="G1535" t="s">
        <v>122</v>
      </c>
      <c r="H1535" t="s">
        <v>347</v>
      </c>
      <c r="I1535" t="s">
        <v>212</v>
      </c>
      <c r="J1535" t="s">
        <v>213</v>
      </c>
      <c r="K1535" t="s">
        <v>149</v>
      </c>
      <c r="L1535" t="s">
        <v>214</v>
      </c>
      <c r="M1535" t="s">
        <v>239</v>
      </c>
      <c r="N1535" t="s">
        <v>215</v>
      </c>
      <c r="O1535" s="57">
        <v>46280.70208333333</v>
      </c>
      <c r="P1535" s="57">
        <v>46280.70417824074</v>
      </c>
      <c r="Q1535">
        <v>69391024</v>
      </c>
      <c r="S1535">
        <v>152421262781</v>
      </c>
      <c r="T1535" t="s">
        <v>9284</v>
      </c>
      <c r="U1535" t="s">
        <v>9285</v>
      </c>
      <c r="V1535" t="s">
        <v>9286</v>
      </c>
      <c r="Z1535">
        <v>112.646786905825</v>
      </c>
      <c r="AA1535">
        <v>-7.1887189179116397</v>
      </c>
      <c r="AB1535" t="s">
        <v>9287</v>
      </c>
      <c r="AC1535" t="s">
        <v>216</v>
      </c>
      <c r="AL1535" t="s">
        <v>217</v>
      </c>
      <c r="AM1535" t="s">
        <v>9288</v>
      </c>
      <c r="AN1535" t="s">
        <v>6</v>
      </c>
      <c r="AO1535" t="s">
        <v>8300</v>
      </c>
      <c r="AP1535" s="57">
        <v>46281.625</v>
      </c>
      <c r="AR1535" t="s">
        <v>240</v>
      </c>
      <c r="AS1535" t="s">
        <v>122</v>
      </c>
      <c r="AT1535" t="s">
        <v>230</v>
      </c>
      <c r="AV1535" t="s">
        <v>239</v>
      </c>
      <c r="AW1535" t="s">
        <v>7044</v>
      </c>
      <c r="AX1535" t="s">
        <v>222</v>
      </c>
      <c r="BA1535" s="57">
        <v>46281.625</v>
      </c>
      <c r="BB1535" t="s">
        <v>9288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str">
        <f>VLOOKUP(H1535,Sheet2!$A$1:$B$270,2,FALSE)</f>
        <v>GRESIK</v>
      </c>
    </row>
    <row r="1536" spans="1:61">
      <c r="A1536">
        <v>1535</v>
      </c>
      <c r="B1536">
        <v>1002567110</v>
      </c>
      <c r="C1536">
        <v>3</v>
      </c>
      <c r="D1536" t="s">
        <v>55</v>
      </c>
      <c r="E1536">
        <v>5</v>
      </c>
      <c r="F1536" t="s">
        <v>261</v>
      </c>
      <c r="G1536" t="s">
        <v>122</v>
      </c>
      <c r="H1536" t="s">
        <v>453</v>
      </c>
      <c r="I1536" t="s">
        <v>212</v>
      </c>
      <c r="J1536" t="s">
        <v>213</v>
      </c>
      <c r="K1536" t="s">
        <v>149</v>
      </c>
      <c r="M1536" t="s">
        <v>76</v>
      </c>
      <c r="N1536" t="s">
        <v>215</v>
      </c>
      <c r="O1536" s="57">
        <v>46267.443460648145</v>
      </c>
      <c r="P1536" s="57">
        <v>46268.774606481478</v>
      </c>
      <c r="Q1536">
        <v>69382115</v>
      </c>
      <c r="S1536">
        <v>152442201952</v>
      </c>
      <c r="T1536" t="s">
        <v>1756</v>
      </c>
      <c r="U1536" t="s">
        <v>1757</v>
      </c>
      <c r="V1536" t="s">
        <v>1758</v>
      </c>
      <c r="Z1536">
        <v>112.5345174</v>
      </c>
      <c r="AA1536">
        <v>-7.3510233999999999</v>
      </c>
      <c r="AB1536" t="s">
        <v>1759</v>
      </c>
      <c r="AC1536" t="s">
        <v>229</v>
      </c>
      <c r="AL1536" t="s">
        <v>217</v>
      </c>
      <c r="AM1536" t="s">
        <v>1760</v>
      </c>
      <c r="AN1536" t="s">
        <v>6</v>
      </c>
      <c r="AO1536" s="57">
        <v>46062.444363425922</v>
      </c>
      <c r="AP1536" s="57">
        <v>46271.458333333336</v>
      </c>
      <c r="AR1536" t="s">
        <v>218</v>
      </c>
      <c r="AS1536" t="s">
        <v>1761</v>
      </c>
      <c r="AT1536" t="s">
        <v>230</v>
      </c>
      <c r="AU1536">
        <v>20260903</v>
      </c>
      <c r="AV1536" t="s">
        <v>221</v>
      </c>
      <c r="AW1536" t="s">
        <v>545</v>
      </c>
      <c r="AX1536" t="s">
        <v>222</v>
      </c>
      <c r="BA1536" s="57">
        <v>46271.458333333336</v>
      </c>
      <c r="BB1536" t="s">
        <v>1760</v>
      </c>
      <c r="BC1536">
        <v>2026</v>
      </c>
      <c r="BD1536">
        <v>9</v>
      </c>
      <c r="BE1536">
        <v>3</v>
      </c>
      <c r="BF1536" s="6">
        <f t="shared" si="69"/>
        <v>46268</v>
      </c>
      <c r="BG1536">
        <f t="shared" si="70"/>
        <v>-3.4583333333357587</v>
      </c>
      <c r="BH1536" t="str">
        <f t="shared" si="71"/>
        <v>COMPLY</v>
      </c>
      <c r="BI1536" t="str">
        <f>VLOOKUP(H1536,Sheet2!$A$1:$B$270,2,FALSE)</f>
        <v>GRESIK</v>
      </c>
    </row>
    <row r="1537" spans="1:61">
      <c r="A1537">
        <v>1536</v>
      </c>
      <c r="B1537">
        <v>1002576050</v>
      </c>
      <c r="C1537">
        <v>3</v>
      </c>
      <c r="D1537" t="s">
        <v>55</v>
      </c>
      <c r="E1537">
        <v>5</v>
      </c>
      <c r="F1537" t="s">
        <v>261</v>
      </c>
      <c r="G1537" t="s">
        <v>122</v>
      </c>
      <c r="H1537" t="s">
        <v>453</v>
      </c>
      <c r="I1537" t="s">
        <v>212</v>
      </c>
      <c r="J1537" t="s">
        <v>213</v>
      </c>
      <c r="K1537" t="s">
        <v>149</v>
      </c>
      <c r="L1537" t="s">
        <v>214</v>
      </c>
      <c r="M1537" t="s">
        <v>76</v>
      </c>
      <c r="N1537" t="s">
        <v>215</v>
      </c>
      <c r="O1537" s="57">
        <v>46273.34578703704</v>
      </c>
      <c r="P1537" s="57">
        <v>46276.411597222221</v>
      </c>
      <c r="Q1537">
        <v>69385695</v>
      </c>
      <c r="S1537">
        <v>152442202398</v>
      </c>
      <c r="T1537" t="s">
        <v>3153</v>
      </c>
      <c r="U1537" t="s">
        <v>3154</v>
      </c>
      <c r="V1537" t="s">
        <v>3155</v>
      </c>
      <c r="Z1537">
        <v>112.5638718</v>
      </c>
      <c r="AA1537">
        <v>-7.2842757999999996</v>
      </c>
      <c r="AB1537" t="s">
        <v>3156</v>
      </c>
      <c r="AC1537" t="s">
        <v>236</v>
      </c>
      <c r="AL1537" t="s">
        <v>217</v>
      </c>
      <c r="AM1537" t="s">
        <v>3157</v>
      </c>
      <c r="AN1537" t="s">
        <v>6</v>
      </c>
      <c r="AO1537" s="57">
        <v>46243.351076388892</v>
      </c>
      <c r="AP1537" s="57">
        <v>46275.458333333336</v>
      </c>
      <c r="AR1537" t="s">
        <v>218</v>
      </c>
      <c r="AS1537" t="s">
        <v>1761</v>
      </c>
      <c r="AT1537" t="s">
        <v>230</v>
      </c>
      <c r="AU1537">
        <v>20260911</v>
      </c>
      <c r="AV1537" t="s">
        <v>221</v>
      </c>
      <c r="AW1537" t="s">
        <v>883</v>
      </c>
      <c r="AX1537" t="s">
        <v>222</v>
      </c>
      <c r="BA1537" s="57">
        <v>46275.458333333336</v>
      </c>
      <c r="BB1537" t="s">
        <v>3157</v>
      </c>
      <c r="BC1537">
        <v>2026</v>
      </c>
      <c r="BD1537">
        <v>9</v>
      </c>
      <c r="BE1537">
        <v>11</v>
      </c>
      <c r="BF1537" s="6">
        <f t="shared" si="69"/>
        <v>46276</v>
      </c>
      <c r="BG1537">
        <f t="shared" si="70"/>
        <v>0.54166666666424135</v>
      </c>
      <c r="BH1537" t="str">
        <f t="shared" si="71"/>
        <v>COMPLY</v>
      </c>
      <c r="BI1537" t="str">
        <f>VLOOKUP(H1537,Sheet2!$A$1:$B$270,2,FALSE)</f>
        <v>GRESIK</v>
      </c>
    </row>
    <row r="1538" spans="1:61">
      <c r="A1538">
        <v>1537</v>
      </c>
      <c r="B1538">
        <v>1002587300</v>
      </c>
      <c r="C1538">
        <v>3</v>
      </c>
      <c r="D1538" t="s">
        <v>55</v>
      </c>
      <c r="E1538">
        <v>5</v>
      </c>
      <c r="F1538" t="s">
        <v>261</v>
      </c>
      <c r="G1538" t="s">
        <v>122</v>
      </c>
      <c r="H1538" t="s">
        <v>453</v>
      </c>
      <c r="I1538" t="s">
        <v>212</v>
      </c>
      <c r="J1538" t="s">
        <v>213</v>
      </c>
      <c r="K1538" t="s">
        <v>149</v>
      </c>
      <c r="M1538" t="s">
        <v>76</v>
      </c>
      <c r="N1538" t="s">
        <v>215</v>
      </c>
      <c r="O1538" s="57">
        <v>46279.6796875</v>
      </c>
      <c r="P1538" s="57">
        <v>46280.616724537038</v>
      </c>
      <c r="Q1538">
        <v>69390126</v>
      </c>
      <c r="S1538">
        <v>152442209905</v>
      </c>
      <c r="T1538" t="s">
        <v>9289</v>
      </c>
      <c r="U1538" t="s">
        <v>9290</v>
      </c>
      <c r="V1538" t="s">
        <v>9291</v>
      </c>
      <c r="Z1538">
        <v>112.5659775</v>
      </c>
      <c r="AA1538">
        <v>-7.3217664999999998</v>
      </c>
      <c r="AB1538" t="s">
        <v>9292</v>
      </c>
      <c r="AC1538" t="s">
        <v>285</v>
      </c>
      <c r="AL1538" t="s">
        <v>217</v>
      </c>
      <c r="AM1538" t="s">
        <v>9293</v>
      </c>
      <c r="AN1538" t="s">
        <v>6</v>
      </c>
      <c r="AO1538" t="s">
        <v>7181</v>
      </c>
      <c r="AP1538" s="57">
        <v>46281.333333333336</v>
      </c>
      <c r="AR1538" t="s">
        <v>218</v>
      </c>
      <c r="AS1538" t="s">
        <v>1761</v>
      </c>
      <c r="AT1538" t="s">
        <v>230</v>
      </c>
      <c r="AU1538">
        <v>20260915</v>
      </c>
      <c r="AV1538" t="s">
        <v>221</v>
      </c>
      <c r="AW1538" t="s">
        <v>578</v>
      </c>
      <c r="AX1538" t="s">
        <v>222</v>
      </c>
      <c r="BA1538" s="57">
        <v>46281.333333333336</v>
      </c>
      <c r="BB1538" t="s">
        <v>9293</v>
      </c>
      <c r="BC1538">
        <v>2026</v>
      </c>
      <c r="BD1538">
        <v>9</v>
      </c>
      <c r="BE1538">
        <v>15</v>
      </c>
      <c r="BF1538" s="6">
        <f t="shared" ref="BF1538:BF1601" si="72">DATE(BC1538,BD1538,BE1538)</f>
        <v>46280</v>
      </c>
      <c r="BG1538">
        <f t="shared" ref="BG1538:BG1601" si="73">BF1538-BA1538</f>
        <v>-1.3333333333357587</v>
      </c>
      <c r="BH1538" t="str">
        <f t="shared" ref="BH1538:BH1601" si="74">IF(BG1538=1,"COMPLY",IF(BG1538&lt;1,"COMPLY","NOT COMPLY"))</f>
        <v>COMPLY</v>
      </c>
      <c r="BI1538" t="str">
        <f>VLOOKUP(H1538,Sheet2!$A$1:$B$270,2,FALSE)</f>
        <v>GRESIK</v>
      </c>
    </row>
    <row r="1539" spans="1:61">
      <c r="A1539">
        <v>1538</v>
      </c>
      <c r="B1539">
        <v>1002576138</v>
      </c>
      <c r="C1539">
        <v>3</v>
      </c>
      <c r="D1539" t="s">
        <v>55</v>
      </c>
      <c r="E1539">
        <v>5</v>
      </c>
      <c r="F1539" t="s">
        <v>261</v>
      </c>
      <c r="G1539" t="s">
        <v>122</v>
      </c>
      <c r="H1539" t="s">
        <v>453</v>
      </c>
      <c r="I1539" t="s">
        <v>212</v>
      </c>
      <c r="J1539" t="s">
        <v>213</v>
      </c>
      <c r="K1539" t="s">
        <v>149</v>
      </c>
      <c r="M1539" t="s">
        <v>280</v>
      </c>
      <c r="N1539" t="s">
        <v>215</v>
      </c>
      <c r="O1539" s="57">
        <v>46273.366770833331</v>
      </c>
      <c r="P1539" s="57">
        <v>46274.446701388886</v>
      </c>
      <c r="Q1539">
        <v>69385714</v>
      </c>
      <c r="S1539">
        <v>152442202399</v>
      </c>
      <c r="T1539" t="s">
        <v>3217</v>
      </c>
      <c r="U1539" t="s">
        <v>3218</v>
      </c>
      <c r="V1539" t="s">
        <v>3219</v>
      </c>
      <c r="Z1539">
        <v>112.5637943</v>
      </c>
      <c r="AA1539">
        <v>-7.2846428999999997</v>
      </c>
      <c r="AB1539" t="s">
        <v>3220</v>
      </c>
      <c r="AC1539" t="s">
        <v>229</v>
      </c>
      <c r="AL1539" t="s">
        <v>217</v>
      </c>
      <c r="AM1539" t="s">
        <v>3221</v>
      </c>
      <c r="AN1539" t="s">
        <v>6</v>
      </c>
      <c r="AO1539" s="57">
        <v>46243.371481481481</v>
      </c>
      <c r="AP1539" s="57">
        <v>46275.458333333336</v>
      </c>
      <c r="AR1539" t="s">
        <v>240</v>
      </c>
      <c r="AS1539" t="s">
        <v>1761</v>
      </c>
      <c r="AT1539" t="s">
        <v>230</v>
      </c>
      <c r="AV1539" t="s">
        <v>3530</v>
      </c>
      <c r="AW1539" t="s">
        <v>578</v>
      </c>
      <c r="AX1539" t="s">
        <v>222</v>
      </c>
      <c r="BA1539" s="57">
        <v>46275.458333333336</v>
      </c>
      <c r="BB1539" t="s">
        <v>3221</v>
      </c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str">
        <f>VLOOKUP(H1539,Sheet2!$A$1:$B$270,2,FALSE)</f>
        <v>GRESIK</v>
      </c>
    </row>
    <row r="1540" spans="1:61">
      <c r="A1540">
        <v>1539</v>
      </c>
      <c r="B1540">
        <v>1002583604</v>
      </c>
      <c r="C1540">
        <v>3</v>
      </c>
      <c r="D1540" t="s">
        <v>55</v>
      </c>
      <c r="E1540">
        <v>5</v>
      </c>
      <c r="F1540" t="s">
        <v>261</v>
      </c>
      <c r="G1540" t="s">
        <v>122</v>
      </c>
      <c r="H1540" t="s">
        <v>474</v>
      </c>
      <c r="I1540" t="s">
        <v>212</v>
      </c>
      <c r="J1540" t="s">
        <v>213</v>
      </c>
      <c r="K1540" t="s">
        <v>149</v>
      </c>
      <c r="L1540" t="s">
        <v>214</v>
      </c>
      <c r="M1540" t="s">
        <v>224</v>
      </c>
      <c r="N1540" t="s">
        <v>215</v>
      </c>
      <c r="O1540" s="57">
        <v>46276.756203703706</v>
      </c>
      <c r="P1540" s="57">
        <v>46277.640208333331</v>
      </c>
      <c r="Q1540">
        <v>69388741</v>
      </c>
      <c r="S1540">
        <v>152453208172</v>
      </c>
      <c r="T1540" t="s">
        <v>2647</v>
      </c>
      <c r="U1540" t="s">
        <v>9294</v>
      </c>
      <c r="V1540" t="s">
        <v>9295</v>
      </c>
      <c r="Z1540">
        <v>112.657919499965</v>
      </c>
      <c r="AA1540">
        <v>-5.8487555329387799</v>
      </c>
      <c r="AB1540" t="s">
        <v>9296</v>
      </c>
      <c r="AC1540" t="s">
        <v>236</v>
      </c>
      <c r="AL1540" t="s">
        <v>217</v>
      </c>
      <c r="AM1540" t="s">
        <v>9297</v>
      </c>
      <c r="AN1540" t="s">
        <v>6</v>
      </c>
      <c r="AO1540" s="57">
        <v>46335.756828703707</v>
      </c>
      <c r="AP1540" s="57">
        <v>46277.625</v>
      </c>
      <c r="AR1540" t="s">
        <v>18</v>
      </c>
      <c r="AS1540" t="s">
        <v>122</v>
      </c>
      <c r="AT1540" t="s">
        <v>230</v>
      </c>
      <c r="AV1540" t="s">
        <v>226</v>
      </c>
      <c r="AW1540" t="s">
        <v>7118</v>
      </c>
      <c r="AX1540" t="s">
        <v>222</v>
      </c>
      <c r="BA1540" s="57">
        <v>46277.625</v>
      </c>
      <c r="BB1540" t="s">
        <v>9297</v>
      </c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str">
        <f>VLOOKUP(H1540,Sheet2!$A$1:$B$270,2,FALSE)</f>
        <v>GRESIK</v>
      </c>
    </row>
    <row r="1541" spans="1:61">
      <c r="A1541">
        <v>1540</v>
      </c>
      <c r="B1541">
        <v>1002586395</v>
      </c>
      <c r="C1541">
        <v>3</v>
      </c>
      <c r="D1541" t="s">
        <v>55</v>
      </c>
      <c r="E1541">
        <v>5</v>
      </c>
      <c r="F1541" t="s">
        <v>261</v>
      </c>
      <c r="G1541" t="s">
        <v>122</v>
      </c>
      <c r="H1541" t="s">
        <v>348</v>
      </c>
      <c r="I1541" t="s">
        <v>212</v>
      </c>
      <c r="J1541" t="s">
        <v>213</v>
      </c>
      <c r="K1541" t="s">
        <v>149</v>
      </c>
      <c r="L1541" t="s">
        <v>214</v>
      </c>
      <c r="M1541" t="s">
        <v>76</v>
      </c>
      <c r="N1541" t="s">
        <v>215</v>
      </c>
      <c r="O1541" s="57">
        <v>46279.554155092592</v>
      </c>
      <c r="P1541" s="57">
        <v>46280.560104166667</v>
      </c>
      <c r="Q1541">
        <v>69389841</v>
      </c>
      <c r="S1541">
        <v>152451212193</v>
      </c>
      <c r="T1541" t="s">
        <v>9298</v>
      </c>
      <c r="U1541" t="s">
        <v>9299</v>
      </c>
      <c r="V1541" t="s">
        <v>9300</v>
      </c>
      <c r="Z1541">
        <v>112.45966192334799</v>
      </c>
      <c r="AA1541">
        <v>-6.8870089038448796</v>
      </c>
      <c r="AB1541" t="s">
        <v>9301</v>
      </c>
      <c r="AC1541" t="s">
        <v>216</v>
      </c>
      <c r="AL1541" t="s">
        <v>217</v>
      </c>
      <c r="AM1541" t="s">
        <v>9302</v>
      </c>
      <c r="AN1541" t="s">
        <v>6</v>
      </c>
      <c r="AO1541" t="s">
        <v>7095</v>
      </c>
      <c r="AP1541" s="57">
        <v>46280.458333333336</v>
      </c>
      <c r="AR1541" t="s">
        <v>218</v>
      </c>
      <c r="AS1541" t="s">
        <v>122</v>
      </c>
      <c r="AT1541" t="s">
        <v>230</v>
      </c>
      <c r="AU1541">
        <v>20260915</v>
      </c>
      <c r="AV1541" t="s">
        <v>221</v>
      </c>
      <c r="AW1541" t="s">
        <v>7118</v>
      </c>
      <c r="AX1541" t="s">
        <v>222</v>
      </c>
      <c r="BA1541" s="57">
        <v>46280.458333333336</v>
      </c>
      <c r="BB1541" t="s">
        <v>9302</v>
      </c>
      <c r="BC1541">
        <v>2026</v>
      </c>
      <c r="BD1541">
        <v>9</v>
      </c>
      <c r="BE1541">
        <v>15</v>
      </c>
      <c r="BF1541" s="6">
        <f t="shared" si="72"/>
        <v>46280</v>
      </c>
      <c r="BG1541">
        <f t="shared" si="73"/>
        <v>-0.45833333333575865</v>
      </c>
      <c r="BH1541" t="str">
        <f t="shared" si="74"/>
        <v>COMPLY</v>
      </c>
      <c r="BI1541" t="str">
        <f>VLOOKUP(H1541,Sheet2!$A$1:$B$270,2,FALSE)</f>
        <v>GRESIK</v>
      </c>
    </row>
    <row r="1542" spans="1:61">
      <c r="A1542">
        <v>1541</v>
      </c>
      <c r="B1542">
        <v>1002588593</v>
      </c>
      <c r="C1542">
        <v>3</v>
      </c>
      <c r="D1542" t="s">
        <v>55</v>
      </c>
      <c r="E1542">
        <v>5</v>
      </c>
      <c r="F1542" t="s">
        <v>261</v>
      </c>
      <c r="G1542" t="s">
        <v>122</v>
      </c>
      <c r="H1542" t="s">
        <v>348</v>
      </c>
      <c r="I1542" t="s">
        <v>212</v>
      </c>
      <c r="J1542" t="s">
        <v>213</v>
      </c>
      <c r="K1542" t="s">
        <v>149</v>
      </c>
      <c r="L1542" t="s">
        <v>214</v>
      </c>
      <c r="M1542" t="s">
        <v>76</v>
      </c>
      <c r="N1542" t="s">
        <v>215</v>
      </c>
      <c r="O1542" s="57">
        <v>46280.477025462962</v>
      </c>
      <c r="P1542" s="57">
        <v>46281.33730324074</v>
      </c>
      <c r="Q1542">
        <v>69390570</v>
      </c>
      <c r="S1542">
        <v>152451212195</v>
      </c>
      <c r="T1542" t="s">
        <v>9303</v>
      </c>
      <c r="U1542" t="s">
        <v>9304</v>
      </c>
      <c r="V1542" t="s">
        <v>9305</v>
      </c>
      <c r="Z1542">
        <v>112.547983042895</v>
      </c>
      <c r="AA1542">
        <v>-6.91604412522417</v>
      </c>
      <c r="AB1542" t="s">
        <v>9306</v>
      </c>
      <c r="AC1542" t="s">
        <v>216</v>
      </c>
      <c r="AL1542" t="s">
        <v>217</v>
      </c>
      <c r="AM1542" t="s">
        <v>9307</v>
      </c>
      <c r="AN1542" t="s">
        <v>6</v>
      </c>
      <c r="AO1542" t="s">
        <v>7039</v>
      </c>
      <c r="AP1542" s="57">
        <v>46281.333333333336</v>
      </c>
      <c r="AR1542" t="s">
        <v>218</v>
      </c>
      <c r="AS1542" t="s">
        <v>122</v>
      </c>
      <c r="AT1542" t="s">
        <v>230</v>
      </c>
      <c r="AU1542">
        <v>20260916</v>
      </c>
      <c r="AV1542" t="s">
        <v>221</v>
      </c>
      <c r="AW1542" t="s">
        <v>7610</v>
      </c>
      <c r="AX1542" t="s">
        <v>222</v>
      </c>
      <c r="BA1542" s="57">
        <v>46281.333333333336</v>
      </c>
      <c r="BB1542" t="s">
        <v>9307</v>
      </c>
      <c r="BC1542">
        <v>2026</v>
      </c>
      <c r="BD1542">
        <v>9</v>
      </c>
      <c r="BE1542">
        <v>16</v>
      </c>
      <c r="BF1542" s="6">
        <f t="shared" si="72"/>
        <v>46281</v>
      </c>
      <c r="BG1542">
        <f t="shared" si="73"/>
        <v>-0.33333333333575865</v>
      </c>
      <c r="BH1542" t="str">
        <f t="shared" si="74"/>
        <v>COMPLY</v>
      </c>
      <c r="BI1542" t="str">
        <f>VLOOKUP(H1542,Sheet2!$A$1:$B$270,2,FALSE)</f>
        <v>GRESIK</v>
      </c>
    </row>
    <row r="1543" spans="1:61">
      <c r="A1543">
        <v>1542</v>
      </c>
      <c r="B1543">
        <v>1002585876</v>
      </c>
      <c r="C1543">
        <v>3</v>
      </c>
      <c r="D1543" t="s">
        <v>55</v>
      </c>
      <c r="E1543">
        <v>5</v>
      </c>
      <c r="F1543" t="s">
        <v>261</v>
      </c>
      <c r="G1543" t="s">
        <v>122</v>
      </c>
      <c r="H1543" t="s">
        <v>348</v>
      </c>
      <c r="I1543" t="s">
        <v>212</v>
      </c>
      <c r="J1543" t="s">
        <v>213</v>
      </c>
      <c r="K1543" t="s">
        <v>149</v>
      </c>
      <c r="L1543" t="s">
        <v>214</v>
      </c>
      <c r="M1543" t="s">
        <v>224</v>
      </c>
      <c r="N1543" t="s">
        <v>215</v>
      </c>
      <c r="O1543" s="57">
        <v>46279.447858796295</v>
      </c>
      <c r="P1543" s="57">
        <v>46280.337511574071</v>
      </c>
      <c r="Q1543">
        <v>69389688</v>
      </c>
      <c r="S1543">
        <v>152451212192</v>
      </c>
      <c r="T1543" t="s">
        <v>9308</v>
      </c>
      <c r="U1543" t="s">
        <v>9309</v>
      </c>
      <c r="V1543" t="s">
        <v>9310</v>
      </c>
      <c r="Z1543">
        <v>112.5726689</v>
      </c>
      <c r="AA1543">
        <v>-7.0524395000000002</v>
      </c>
      <c r="AB1543" t="s">
        <v>9311</v>
      </c>
      <c r="AC1543" t="s">
        <v>236</v>
      </c>
      <c r="AL1543" t="s">
        <v>217</v>
      </c>
      <c r="AM1543" t="s">
        <v>8120</v>
      </c>
      <c r="AN1543" t="s">
        <v>6</v>
      </c>
      <c r="AO1543" t="s">
        <v>7134</v>
      </c>
      <c r="AP1543" s="57">
        <v>46280.333333333336</v>
      </c>
      <c r="AR1543" t="s">
        <v>18</v>
      </c>
      <c r="AS1543" t="s">
        <v>122</v>
      </c>
      <c r="AT1543" t="s">
        <v>230</v>
      </c>
      <c r="AV1543" t="s">
        <v>226</v>
      </c>
      <c r="AW1543" t="s">
        <v>7118</v>
      </c>
      <c r="AX1543" t="s">
        <v>222</v>
      </c>
      <c r="BA1543" s="57">
        <v>46280.333333333336</v>
      </c>
      <c r="BB1543" t="s">
        <v>8120</v>
      </c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str">
        <f>VLOOKUP(H1543,Sheet2!$A$1:$B$270,2,FALSE)</f>
        <v>GRESIK</v>
      </c>
    </row>
    <row r="1544" spans="1:61">
      <c r="A1544">
        <v>1543</v>
      </c>
      <c r="B1544">
        <v>1002564133</v>
      </c>
      <c r="C1544">
        <v>3</v>
      </c>
      <c r="D1544" t="s">
        <v>55</v>
      </c>
      <c r="E1544">
        <v>5</v>
      </c>
      <c r="F1544" t="s">
        <v>261</v>
      </c>
      <c r="G1544" t="s">
        <v>122</v>
      </c>
      <c r="H1544" t="s">
        <v>348</v>
      </c>
      <c r="I1544" t="s">
        <v>212</v>
      </c>
      <c r="J1544" t="s">
        <v>213</v>
      </c>
      <c r="K1544" t="s">
        <v>149</v>
      </c>
      <c r="L1544" t="s">
        <v>214</v>
      </c>
      <c r="M1544" t="s">
        <v>2151</v>
      </c>
      <c r="N1544" t="s">
        <v>215</v>
      </c>
      <c r="O1544" s="57">
        <v>46266.358981481484</v>
      </c>
      <c r="P1544" s="57">
        <v>46268.525914351849</v>
      </c>
      <c r="Q1544">
        <v>69381160</v>
      </c>
      <c r="S1544">
        <v>152451212101</v>
      </c>
      <c r="T1544" t="s">
        <v>1308</v>
      </c>
      <c r="U1544" t="s">
        <v>1309</v>
      </c>
      <c r="V1544" t="s">
        <v>1310</v>
      </c>
      <c r="Z1544">
        <v>112.488868</v>
      </c>
      <c r="AA1544">
        <v>-6.9035650000000004</v>
      </c>
      <c r="AB1544" t="s">
        <v>1311</v>
      </c>
      <c r="AC1544" t="s">
        <v>236</v>
      </c>
      <c r="AL1544" t="s">
        <v>217</v>
      </c>
      <c r="AM1544" t="s">
        <v>1312</v>
      </c>
      <c r="AN1544" t="s">
        <v>6</v>
      </c>
      <c r="AO1544" s="57">
        <v>46031.361087962963</v>
      </c>
      <c r="AP1544" s="57">
        <v>46267.333333333336</v>
      </c>
      <c r="AQ1544" t="s">
        <v>2172</v>
      </c>
      <c r="AR1544" t="s">
        <v>14</v>
      </c>
      <c r="AS1544" t="s">
        <v>122</v>
      </c>
      <c r="AT1544" t="s">
        <v>230</v>
      </c>
      <c r="AV1544" t="s">
        <v>2153</v>
      </c>
      <c r="AW1544" t="s">
        <v>883</v>
      </c>
      <c r="AX1544" t="s">
        <v>222</v>
      </c>
      <c r="BA1544" s="57">
        <v>46267.333333333336</v>
      </c>
      <c r="BB1544" t="s">
        <v>1312</v>
      </c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str">
        <f>VLOOKUP(H1544,Sheet2!$A$1:$B$270,2,FALSE)</f>
        <v>GRESIK</v>
      </c>
    </row>
    <row r="1545" spans="1:61">
      <c r="A1545">
        <v>1544</v>
      </c>
      <c r="B1545">
        <v>1002579501</v>
      </c>
      <c r="C1545">
        <v>3</v>
      </c>
      <c r="D1545" t="s">
        <v>55</v>
      </c>
      <c r="E1545">
        <v>5</v>
      </c>
      <c r="F1545" t="s">
        <v>261</v>
      </c>
      <c r="G1545" t="s">
        <v>122</v>
      </c>
      <c r="H1545" t="s">
        <v>348</v>
      </c>
      <c r="I1545" t="s">
        <v>212</v>
      </c>
      <c r="J1545" t="s">
        <v>213</v>
      </c>
      <c r="K1545" t="s">
        <v>149</v>
      </c>
      <c r="M1545" t="s">
        <v>235</v>
      </c>
      <c r="N1545" t="s">
        <v>215</v>
      </c>
      <c r="O1545" s="57">
        <v>46274.710844907408</v>
      </c>
      <c r="P1545" s="57">
        <v>46275.693541666667</v>
      </c>
      <c r="Q1545">
        <v>69387173</v>
      </c>
      <c r="S1545">
        <v>152451212182</v>
      </c>
      <c r="T1545" t="s">
        <v>5913</v>
      </c>
      <c r="U1545" t="s">
        <v>5914</v>
      </c>
      <c r="Z1545">
        <v>112.46490989999999</v>
      </c>
      <c r="AA1545">
        <v>-6.9452275999999999</v>
      </c>
      <c r="AB1545" t="s">
        <v>5915</v>
      </c>
      <c r="AC1545" t="s">
        <v>229</v>
      </c>
      <c r="AO1545" s="57">
        <v>46274.715300925927</v>
      </c>
      <c r="AR1545" t="s">
        <v>306</v>
      </c>
      <c r="AS1545" t="s">
        <v>122</v>
      </c>
      <c r="AT1545" t="s">
        <v>230</v>
      </c>
      <c r="AV1545" t="s">
        <v>6385</v>
      </c>
      <c r="AW1545" t="s">
        <v>572</v>
      </c>
      <c r="AX1545" t="s">
        <v>222</v>
      </c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str">
        <f>VLOOKUP(H1545,Sheet2!$A$1:$B$270,2,FALSE)</f>
        <v>GRESIK</v>
      </c>
    </row>
    <row r="1546" spans="1:61">
      <c r="A1546">
        <v>1545</v>
      </c>
      <c r="B1546">
        <v>1002569315</v>
      </c>
      <c r="C1546">
        <v>3</v>
      </c>
      <c r="D1546" t="s">
        <v>55</v>
      </c>
      <c r="E1546">
        <v>5</v>
      </c>
      <c r="F1546" t="s">
        <v>261</v>
      </c>
      <c r="G1546" t="s">
        <v>125</v>
      </c>
      <c r="H1546" t="s">
        <v>325</v>
      </c>
      <c r="I1546" t="s">
        <v>212</v>
      </c>
      <c r="J1546" t="s">
        <v>213</v>
      </c>
      <c r="K1546" t="s">
        <v>149</v>
      </c>
      <c r="M1546" t="s">
        <v>76</v>
      </c>
      <c r="N1546" t="s">
        <v>215</v>
      </c>
      <c r="O1546" s="57">
        <v>46268.464722222219</v>
      </c>
      <c r="P1546" s="57">
        <v>46268.559351851851</v>
      </c>
      <c r="Q1546">
        <v>69381406</v>
      </c>
      <c r="S1546">
        <v>152441211657</v>
      </c>
      <c r="T1546" t="s">
        <v>1377</v>
      </c>
      <c r="U1546" t="s">
        <v>2750</v>
      </c>
      <c r="V1546" t="s">
        <v>2751</v>
      </c>
      <c r="Z1546">
        <v>112.12163700000001</v>
      </c>
      <c r="AA1546">
        <v>-7.350047</v>
      </c>
      <c r="AB1546" t="s">
        <v>1380</v>
      </c>
      <c r="AC1546" t="s">
        <v>216</v>
      </c>
      <c r="AL1546" t="s">
        <v>217</v>
      </c>
      <c r="AM1546" t="s">
        <v>2752</v>
      </c>
      <c r="AN1546" t="s">
        <v>6</v>
      </c>
      <c r="AO1546" s="57">
        <v>46090.465405092589</v>
      </c>
      <c r="AR1546" t="s">
        <v>218</v>
      </c>
      <c r="AS1546" t="s">
        <v>219</v>
      </c>
      <c r="AT1546" t="s">
        <v>230</v>
      </c>
      <c r="AU1546">
        <v>20260903</v>
      </c>
      <c r="AV1546" t="s">
        <v>221</v>
      </c>
      <c r="AW1546" t="s">
        <v>546</v>
      </c>
      <c r="AX1546" t="s">
        <v>222</v>
      </c>
      <c r="BA1546" s="57">
        <v>46268.291666666664</v>
      </c>
      <c r="BB1546" t="s">
        <v>2752</v>
      </c>
      <c r="BC1546">
        <v>2026</v>
      </c>
      <c r="BD1546">
        <v>9</v>
      </c>
      <c r="BE1546">
        <v>3</v>
      </c>
      <c r="BF1546" s="6">
        <f t="shared" si="72"/>
        <v>46268</v>
      </c>
      <c r="BG1546">
        <f t="shared" si="73"/>
        <v>-0.29166666666424135</v>
      </c>
      <c r="BH1546" t="str">
        <f t="shared" si="74"/>
        <v>COMPLY</v>
      </c>
      <c r="BI1546" t="str">
        <f>VLOOKUP(H1546,Sheet2!$A$1:$B$270,2,FALSE)</f>
        <v>GRESIK</v>
      </c>
    </row>
    <row r="1547" spans="1:61">
      <c r="A1547">
        <v>1546</v>
      </c>
      <c r="B1547">
        <v>1002571083</v>
      </c>
      <c r="C1547">
        <v>3</v>
      </c>
      <c r="D1547" t="s">
        <v>55</v>
      </c>
      <c r="E1547">
        <v>5</v>
      </c>
      <c r="F1547" t="s">
        <v>261</v>
      </c>
      <c r="G1547" t="s">
        <v>125</v>
      </c>
      <c r="H1547" t="s">
        <v>325</v>
      </c>
      <c r="I1547" t="s">
        <v>212</v>
      </c>
      <c r="J1547" t="s">
        <v>213</v>
      </c>
      <c r="K1547" t="s">
        <v>149</v>
      </c>
      <c r="L1547" t="s">
        <v>214</v>
      </c>
      <c r="M1547" t="s">
        <v>76</v>
      </c>
      <c r="N1547" t="s">
        <v>215</v>
      </c>
      <c r="O1547" s="57">
        <v>46269.421493055554</v>
      </c>
      <c r="P1547" s="57">
        <v>46270.740520833337</v>
      </c>
      <c r="Q1547">
        <v>69383639</v>
      </c>
      <c r="S1547">
        <v>152441211824</v>
      </c>
      <c r="T1547" t="s">
        <v>4973</v>
      </c>
      <c r="U1547" t="s">
        <v>4974</v>
      </c>
      <c r="V1547" t="s">
        <v>4975</v>
      </c>
      <c r="Z1547">
        <v>112.21607299999999</v>
      </c>
      <c r="AA1547">
        <v>-7.2912080000000001</v>
      </c>
      <c r="AB1547" t="s">
        <v>4976</v>
      </c>
      <c r="AC1547" t="s">
        <v>236</v>
      </c>
      <c r="AL1547" t="s">
        <v>217</v>
      </c>
      <c r="AM1547" t="s">
        <v>4977</v>
      </c>
      <c r="AN1547" t="s">
        <v>6</v>
      </c>
      <c r="AO1547" s="57">
        <v>46121.423680555556</v>
      </c>
      <c r="AP1547" s="57">
        <v>46270.333333333336</v>
      </c>
      <c r="AR1547" t="s">
        <v>218</v>
      </c>
      <c r="AS1547" t="s">
        <v>219</v>
      </c>
      <c r="AT1547" t="s">
        <v>344</v>
      </c>
      <c r="AU1547">
        <v>20260905</v>
      </c>
      <c r="AV1547" t="s">
        <v>221</v>
      </c>
      <c r="AW1547" t="s">
        <v>1883</v>
      </c>
      <c r="AX1547" t="s">
        <v>222</v>
      </c>
      <c r="BA1547" s="57">
        <v>46270.333333333336</v>
      </c>
      <c r="BB1547" t="s">
        <v>4977</v>
      </c>
      <c r="BC1547">
        <v>2026</v>
      </c>
      <c r="BD1547">
        <v>9</v>
      </c>
      <c r="BE1547">
        <v>5</v>
      </c>
      <c r="BF1547" s="6">
        <f t="shared" si="72"/>
        <v>46270</v>
      </c>
      <c r="BG1547">
        <f t="shared" si="73"/>
        <v>-0.33333333333575865</v>
      </c>
      <c r="BH1547" t="str">
        <f t="shared" si="74"/>
        <v>COMPLY</v>
      </c>
      <c r="BI1547" t="str">
        <f>VLOOKUP(H1547,Sheet2!$A$1:$B$270,2,FALSE)</f>
        <v>GRESIK</v>
      </c>
    </row>
    <row r="1548" spans="1:61">
      <c r="A1548">
        <v>1547</v>
      </c>
      <c r="B1548">
        <v>1002588635</v>
      </c>
      <c r="C1548">
        <v>3</v>
      </c>
      <c r="D1548" t="s">
        <v>55</v>
      </c>
      <c r="E1548">
        <v>5</v>
      </c>
      <c r="F1548" t="s">
        <v>261</v>
      </c>
      <c r="G1548" t="s">
        <v>125</v>
      </c>
      <c r="H1548" t="s">
        <v>325</v>
      </c>
      <c r="I1548" t="s">
        <v>212</v>
      </c>
      <c r="J1548" t="s">
        <v>213</v>
      </c>
      <c r="K1548" t="s">
        <v>149</v>
      </c>
      <c r="L1548" t="s">
        <v>214</v>
      </c>
      <c r="M1548" t="s">
        <v>76</v>
      </c>
      <c r="N1548" t="s">
        <v>215</v>
      </c>
      <c r="O1548" s="57">
        <v>46280.48333333333</v>
      </c>
      <c r="P1548" s="57">
        <v>46281.483611111114</v>
      </c>
      <c r="Q1548">
        <v>69390572</v>
      </c>
      <c r="S1548">
        <v>152441211829</v>
      </c>
      <c r="T1548" t="s">
        <v>9312</v>
      </c>
      <c r="U1548" t="s">
        <v>9313</v>
      </c>
      <c r="V1548" t="s">
        <v>9314</v>
      </c>
      <c r="Z1548">
        <v>112.171982</v>
      </c>
      <c r="AA1548">
        <v>-7.1087400000000001</v>
      </c>
      <c r="AB1548" t="s">
        <v>9315</v>
      </c>
      <c r="AC1548" t="s">
        <v>236</v>
      </c>
      <c r="AL1548" t="s">
        <v>217</v>
      </c>
      <c r="AM1548" t="s">
        <v>9316</v>
      </c>
      <c r="AN1548" t="s">
        <v>6</v>
      </c>
      <c r="AO1548" t="s">
        <v>7039</v>
      </c>
      <c r="AP1548" s="57">
        <v>46281.416666666664</v>
      </c>
      <c r="AR1548" t="s">
        <v>218</v>
      </c>
      <c r="AS1548" t="s">
        <v>219</v>
      </c>
      <c r="AT1548" t="s">
        <v>344</v>
      </c>
      <c r="AU1548">
        <v>20260916</v>
      </c>
      <c r="AV1548" t="s">
        <v>221</v>
      </c>
      <c r="AW1548" t="s">
        <v>1898</v>
      </c>
      <c r="AX1548" t="s">
        <v>222</v>
      </c>
      <c r="BA1548" s="57">
        <v>46281.416666666664</v>
      </c>
      <c r="BB1548" t="s">
        <v>9316</v>
      </c>
      <c r="BC1548">
        <v>2026</v>
      </c>
      <c r="BD1548">
        <v>9</v>
      </c>
      <c r="BE1548">
        <v>16</v>
      </c>
      <c r="BF1548" s="6">
        <f t="shared" si="72"/>
        <v>46281</v>
      </c>
      <c r="BG1548">
        <f t="shared" si="73"/>
        <v>-0.41666666666424135</v>
      </c>
      <c r="BH1548" t="str">
        <f t="shared" si="74"/>
        <v>COMPLY</v>
      </c>
      <c r="BI1548" t="str">
        <f>VLOOKUP(H1548,Sheet2!$A$1:$B$270,2,FALSE)</f>
        <v>GRESIK</v>
      </c>
    </row>
    <row r="1549" spans="1:61">
      <c r="A1549">
        <v>1548</v>
      </c>
      <c r="B1549">
        <v>1002565040</v>
      </c>
      <c r="C1549">
        <v>3</v>
      </c>
      <c r="D1549" t="s">
        <v>55</v>
      </c>
      <c r="E1549">
        <v>5</v>
      </c>
      <c r="F1549" t="s">
        <v>261</v>
      </c>
      <c r="G1549" t="s">
        <v>125</v>
      </c>
      <c r="H1549" t="s">
        <v>325</v>
      </c>
      <c r="I1549" t="s">
        <v>212</v>
      </c>
      <c r="J1549" t="s">
        <v>213</v>
      </c>
      <c r="K1549" t="s">
        <v>149</v>
      </c>
      <c r="L1549" t="s">
        <v>214</v>
      </c>
      <c r="M1549" t="s">
        <v>2154</v>
      </c>
      <c r="N1549" t="s">
        <v>215</v>
      </c>
      <c r="O1549" s="57">
        <v>46266.475659722222</v>
      </c>
      <c r="P1549" s="57">
        <v>46268.464722222219</v>
      </c>
      <c r="Q1549">
        <v>69381406</v>
      </c>
      <c r="S1549">
        <v>152441211655</v>
      </c>
      <c r="T1549" t="s">
        <v>1377</v>
      </c>
      <c r="U1549" t="s">
        <v>1378</v>
      </c>
      <c r="V1549" t="s">
        <v>1379</v>
      </c>
      <c r="Z1549">
        <v>112.11121078580599</v>
      </c>
      <c r="AA1549">
        <v>-7.3444968945577296</v>
      </c>
      <c r="AB1549" t="s">
        <v>1380</v>
      </c>
      <c r="AC1549" t="s">
        <v>216</v>
      </c>
      <c r="AL1549" t="s">
        <v>217</v>
      </c>
      <c r="AM1549" t="s">
        <v>1362</v>
      </c>
      <c r="AN1549" t="s">
        <v>6</v>
      </c>
      <c r="AO1549" s="57">
        <v>46031.48609953704</v>
      </c>
      <c r="AP1549" s="57">
        <v>46267.333333333336</v>
      </c>
      <c r="AQ1549" t="s">
        <v>2152</v>
      </c>
      <c r="AR1549" t="s">
        <v>14</v>
      </c>
      <c r="AS1549" t="s">
        <v>219</v>
      </c>
      <c r="AT1549" t="s">
        <v>230</v>
      </c>
      <c r="AV1549" t="s">
        <v>2989</v>
      </c>
      <c r="AW1549" t="s">
        <v>881</v>
      </c>
      <c r="AX1549" t="s">
        <v>222</v>
      </c>
      <c r="BA1549" s="57">
        <v>46267.333333333336</v>
      </c>
      <c r="BB1549" t="s">
        <v>1362</v>
      </c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str">
        <f>VLOOKUP(H1549,Sheet2!$A$1:$B$270,2,FALSE)</f>
        <v>GRESIK</v>
      </c>
    </row>
    <row r="1550" spans="1:61">
      <c r="A1550">
        <v>1549</v>
      </c>
      <c r="B1550">
        <v>1002589573</v>
      </c>
      <c r="C1550">
        <v>3</v>
      </c>
      <c r="D1550" t="s">
        <v>55</v>
      </c>
      <c r="E1550">
        <v>5</v>
      </c>
      <c r="F1550" t="s">
        <v>261</v>
      </c>
      <c r="G1550" t="s">
        <v>125</v>
      </c>
      <c r="H1550" t="s">
        <v>325</v>
      </c>
      <c r="I1550" t="s">
        <v>212</v>
      </c>
      <c r="J1550" t="s">
        <v>213</v>
      </c>
      <c r="K1550" t="s">
        <v>149</v>
      </c>
      <c r="L1550" t="s">
        <v>214</v>
      </c>
      <c r="M1550" t="s">
        <v>239</v>
      </c>
      <c r="N1550" t="s">
        <v>215</v>
      </c>
      <c r="O1550" s="57">
        <v>46280.633275462962</v>
      </c>
      <c r="P1550" s="57">
        <v>46280.634733796294</v>
      </c>
      <c r="Q1550">
        <v>69390894</v>
      </c>
      <c r="S1550">
        <v>152441211831</v>
      </c>
      <c r="T1550" t="s">
        <v>9317</v>
      </c>
      <c r="U1550" t="s">
        <v>9318</v>
      </c>
      <c r="V1550" t="s">
        <v>9319</v>
      </c>
      <c r="Z1550">
        <v>112.1454</v>
      </c>
      <c r="AA1550">
        <v>-7.2436559999999997</v>
      </c>
      <c r="AB1550" t="s">
        <v>9320</v>
      </c>
      <c r="AC1550" t="s">
        <v>236</v>
      </c>
      <c r="AL1550" t="s">
        <v>217</v>
      </c>
      <c r="AM1550" t="s">
        <v>9321</v>
      </c>
      <c r="AN1550" t="s">
        <v>6</v>
      </c>
      <c r="AO1550" t="s">
        <v>7271</v>
      </c>
      <c r="AP1550" s="57">
        <v>46281.625</v>
      </c>
      <c r="AR1550" t="s">
        <v>240</v>
      </c>
      <c r="AS1550" t="s">
        <v>219</v>
      </c>
      <c r="AT1550" t="s">
        <v>344</v>
      </c>
      <c r="AV1550" t="s">
        <v>239</v>
      </c>
      <c r="AW1550" t="s">
        <v>1883</v>
      </c>
      <c r="AX1550" t="s">
        <v>222</v>
      </c>
      <c r="BA1550" s="57">
        <v>46281.625</v>
      </c>
      <c r="BB1550" t="s">
        <v>9321</v>
      </c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str">
        <f>VLOOKUP(H1550,Sheet2!$A$1:$B$270,2,FALSE)</f>
        <v>GRESIK</v>
      </c>
    </row>
    <row r="1551" spans="1:61">
      <c r="A1551">
        <v>1550</v>
      </c>
      <c r="B1551">
        <v>1002580341</v>
      </c>
      <c r="C1551">
        <v>3</v>
      </c>
      <c r="D1551" t="s">
        <v>55</v>
      </c>
      <c r="E1551">
        <v>5</v>
      </c>
      <c r="F1551" t="s">
        <v>261</v>
      </c>
      <c r="G1551" t="s">
        <v>125</v>
      </c>
      <c r="H1551" t="s">
        <v>407</v>
      </c>
      <c r="I1551" t="s">
        <v>212</v>
      </c>
      <c r="J1551" t="s">
        <v>213</v>
      </c>
      <c r="K1551" t="s">
        <v>149</v>
      </c>
      <c r="M1551" t="s">
        <v>76</v>
      </c>
      <c r="N1551" t="s">
        <v>215</v>
      </c>
      <c r="O1551" s="57">
        <v>46275.461319444446</v>
      </c>
      <c r="P1551" s="57">
        <v>46275.534837962965</v>
      </c>
      <c r="Q1551">
        <v>69384928</v>
      </c>
      <c r="S1551">
        <v>152448205346</v>
      </c>
      <c r="T1551" t="s">
        <v>5179</v>
      </c>
      <c r="U1551" t="s">
        <v>7004</v>
      </c>
      <c r="V1551" t="s">
        <v>7005</v>
      </c>
      <c r="Z1551">
        <v>112.34071</v>
      </c>
      <c r="AA1551">
        <v>-6.8716900000000001</v>
      </c>
      <c r="AB1551" t="s">
        <v>5182</v>
      </c>
      <c r="AC1551" t="s">
        <v>216</v>
      </c>
      <c r="AL1551" t="s">
        <v>217</v>
      </c>
      <c r="AM1551" t="s">
        <v>7006</v>
      </c>
      <c r="AN1551" t="s">
        <v>6</v>
      </c>
      <c r="AO1551" s="57">
        <v>46304.465520833335</v>
      </c>
      <c r="AR1551" t="s">
        <v>218</v>
      </c>
      <c r="AS1551" t="s">
        <v>219</v>
      </c>
      <c r="AT1551" t="s">
        <v>230</v>
      </c>
      <c r="AU1551">
        <v>20260910</v>
      </c>
      <c r="AV1551" t="s">
        <v>221</v>
      </c>
      <c r="AW1551" t="s">
        <v>545</v>
      </c>
      <c r="AX1551" t="s">
        <v>222</v>
      </c>
      <c r="BA1551" s="57">
        <v>46275.291666666664</v>
      </c>
      <c r="BB1551" t="s">
        <v>7006</v>
      </c>
      <c r="BC1551">
        <v>2026</v>
      </c>
      <c r="BD1551">
        <v>9</v>
      </c>
      <c r="BE1551">
        <v>10</v>
      </c>
      <c r="BF1551" s="6">
        <f t="shared" si="72"/>
        <v>46275</v>
      </c>
      <c r="BG1551">
        <f t="shared" si="73"/>
        <v>-0.29166666666424135</v>
      </c>
      <c r="BH1551" t="str">
        <f t="shared" si="74"/>
        <v>COMPLY</v>
      </c>
      <c r="BI1551" t="str">
        <f>VLOOKUP(H1551,Sheet2!$A$1:$B$270,2,FALSE)</f>
        <v>GRESIK</v>
      </c>
    </row>
    <row r="1552" spans="1:61">
      <c r="A1552">
        <v>1551</v>
      </c>
      <c r="B1552">
        <v>1002573797</v>
      </c>
      <c r="C1552">
        <v>3</v>
      </c>
      <c r="D1552" t="s">
        <v>55</v>
      </c>
      <c r="E1552">
        <v>5</v>
      </c>
      <c r="F1552" t="s">
        <v>261</v>
      </c>
      <c r="G1552" t="s">
        <v>125</v>
      </c>
      <c r="H1552" t="s">
        <v>407</v>
      </c>
      <c r="I1552" t="s">
        <v>212</v>
      </c>
      <c r="J1552" t="s">
        <v>213</v>
      </c>
      <c r="K1552" t="s">
        <v>149</v>
      </c>
      <c r="L1552" t="s">
        <v>214</v>
      </c>
      <c r="M1552" t="s">
        <v>2154</v>
      </c>
      <c r="N1552" t="s">
        <v>215</v>
      </c>
      <c r="O1552" s="57">
        <v>46272.318703703706</v>
      </c>
      <c r="P1552" s="57">
        <v>46275.46130787037</v>
      </c>
      <c r="Q1552">
        <v>69384928</v>
      </c>
      <c r="S1552">
        <v>152448205340</v>
      </c>
      <c r="T1552" t="s">
        <v>5179</v>
      </c>
      <c r="U1552" t="s">
        <v>5180</v>
      </c>
      <c r="V1552" t="s">
        <v>5181</v>
      </c>
      <c r="Z1552">
        <v>112.34123904258</v>
      </c>
      <c r="AA1552">
        <v>-6.87270915343358</v>
      </c>
      <c r="AB1552" t="s">
        <v>5182</v>
      </c>
      <c r="AC1552" t="s">
        <v>216</v>
      </c>
      <c r="AL1552" t="s">
        <v>217</v>
      </c>
      <c r="AM1552" t="s">
        <v>5183</v>
      </c>
      <c r="AN1552" t="s">
        <v>6</v>
      </c>
      <c r="AO1552" s="57">
        <v>46212.319374999999</v>
      </c>
      <c r="AP1552" s="57">
        <v>46273.416666666664</v>
      </c>
      <c r="AQ1552" t="s">
        <v>2155</v>
      </c>
      <c r="AR1552" t="s">
        <v>14</v>
      </c>
      <c r="AS1552" t="s">
        <v>219</v>
      </c>
      <c r="AT1552" t="s">
        <v>230</v>
      </c>
      <c r="AV1552" t="s">
        <v>6172</v>
      </c>
      <c r="AW1552" t="s">
        <v>883</v>
      </c>
      <c r="AX1552" t="s">
        <v>222</v>
      </c>
      <c r="BA1552" s="57">
        <v>46273.416666666664</v>
      </c>
      <c r="BB1552" t="s">
        <v>5183</v>
      </c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str">
        <f>VLOOKUP(H1552,Sheet2!$A$1:$B$270,2,FALSE)</f>
        <v>GRESIK</v>
      </c>
    </row>
    <row r="1553" spans="1:61">
      <c r="A1553">
        <v>1552</v>
      </c>
      <c r="B1553">
        <v>1002588454</v>
      </c>
      <c r="C1553">
        <v>3</v>
      </c>
      <c r="D1553" t="s">
        <v>55</v>
      </c>
      <c r="E1553">
        <v>5</v>
      </c>
      <c r="F1553" t="s">
        <v>261</v>
      </c>
      <c r="G1553" t="s">
        <v>125</v>
      </c>
      <c r="H1553" t="s">
        <v>407</v>
      </c>
      <c r="I1553" t="s">
        <v>212</v>
      </c>
      <c r="J1553" t="s">
        <v>213</v>
      </c>
      <c r="K1553" t="s">
        <v>149</v>
      </c>
      <c r="L1553" t="s">
        <v>214</v>
      </c>
      <c r="M1553" t="s">
        <v>2162</v>
      </c>
      <c r="N1553" t="s">
        <v>215</v>
      </c>
      <c r="O1553" s="57">
        <v>46280.449930555558</v>
      </c>
      <c r="P1553" s="57">
        <v>46281.450277777774</v>
      </c>
      <c r="Q1553">
        <v>69390514</v>
      </c>
      <c r="S1553">
        <v>152448205507</v>
      </c>
      <c r="T1553" t="s">
        <v>9322</v>
      </c>
      <c r="U1553" t="s">
        <v>9323</v>
      </c>
      <c r="V1553" t="s">
        <v>9324</v>
      </c>
      <c r="Z1553">
        <v>112.287229</v>
      </c>
      <c r="AA1553">
        <v>-6.8715770000000003</v>
      </c>
      <c r="AB1553" t="s">
        <v>9325</v>
      </c>
      <c r="AC1553" t="s">
        <v>236</v>
      </c>
      <c r="AL1553" t="s">
        <v>217</v>
      </c>
      <c r="AM1553" t="s">
        <v>9326</v>
      </c>
      <c r="AN1553" t="s">
        <v>6</v>
      </c>
      <c r="AO1553" t="s">
        <v>7117</v>
      </c>
      <c r="AP1553" s="57">
        <v>46281.416666666664</v>
      </c>
      <c r="AQ1553" t="s">
        <v>2155</v>
      </c>
      <c r="AR1553" t="s">
        <v>2171</v>
      </c>
      <c r="AS1553" t="s">
        <v>219</v>
      </c>
      <c r="AT1553" t="s">
        <v>344</v>
      </c>
      <c r="AV1553" t="s">
        <v>9327</v>
      </c>
      <c r="AW1553" t="s">
        <v>1898</v>
      </c>
      <c r="AX1553" t="s">
        <v>222</v>
      </c>
      <c r="BA1553" s="57">
        <v>46281.416666666664</v>
      </c>
      <c r="BB1553" t="s">
        <v>9326</v>
      </c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str">
        <f>VLOOKUP(H1553,Sheet2!$A$1:$B$270,2,FALSE)</f>
        <v>GRESIK</v>
      </c>
    </row>
    <row r="1554" spans="1:61">
      <c r="A1554">
        <v>1553</v>
      </c>
      <c r="B1554">
        <v>1002567634</v>
      </c>
      <c r="C1554">
        <v>3</v>
      </c>
      <c r="D1554" t="s">
        <v>55</v>
      </c>
      <c r="E1554">
        <v>5</v>
      </c>
      <c r="F1554" t="s">
        <v>261</v>
      </c>
      <c r="G1554" t="s">
        <v>125</v>
      </c>
      <c r="H1554" t="s">
        <v>405</v>
      </c>
      <c r="I1554" t="s">
        <v>212</v>
      </c>
      <c r="J1554" t="s">
        <v>213</v>
      </c>
      <c r="K1554" t="s">
        <v>149</v>
      </c>
      <c r="L1554" t="s">
        <v>214</v>
      </c>
      <c r="M1554" t="s">
        <v>76</v>
      </c>
      <c r="N1554" t="s">
        <v>215</v>
      </c>
      <c r="O1554" s="57">
        <v>46267.565243055556</v>
      </c>
      <c r="P1554" s="57">
        <v>46268.55840277778</v>
      </c>
      <c r="Q1554">
        <v>69382344</v>
      </c>
      <c r="S1554">
        <v>152433910150</v>
      </c>
      <c r="T1554" t="s">
        <v>1658</v>
      </c>
      <c r="U1554" t="s">
        <v>1659</v>
      </c>
      <c r="V1554" t="s">
        <v>1660</v>
      </c>
      <c r="Z1554">
        <v>112.42066059261499</v>
      </c>
      <c r="AA1554">
        <v>-7.1230848578334101</v>
      </c>
      <c r="AB1554" t="s">
        <v>1661</v>
      </c>
      <c r="AC1554" t="s">
        <v>216</v>
      </c>
      <c r="AL1554" t="s">
        <v>217</v>
      </c>
      <c r="AM1554" t="s">
        <v>1662</v>
      </c>
      <c r="AN1554" t="s">
        <v>6</v>
      </c>
      <c r="AO1554" s="57">
        <v>46062.569467592592</v>
      </c>
      <c r="AP1554" s="57">
        <v>46268.458333333336</v>
      </c>
      <c r="AR1554" t="s">
        <v>218</v>
      </c>
      <c r="AS1554" t="s">
        <v>125</v>
      </c>
      <c r="AT1554" t="s">
        <v>230</v>
      </c>
      <c r="AU1554">
        <v>20260903</v>
      </c>
      <c r="AV1554" t="s">
        <v>221</v>
      </c>
      <c r="AW1554" t="s">
        <v>885</v>
      </c>
      <c r="AX1554" t="s">
        <v>222</v>
      </c>
      <c r="BA1554" s="57">
        <v>46268.458333333336</v>
      </c>
      <c r="BB1554" t="s">
        <v>1662</v>
      </c>
      <c r="BC1554">
        <v>2026</v>
      </c>
      <c r="BD1554">
        <v>9</v>
      </c>
      <c r="BE1554">
        <v>3</v>
      </c>
      <c r="BF1554" s="6">
        <f t="shared" si="72"/>
        <v>46268</v>
      </c>
      <c r="BG1554">
        <f t="shared" si="73"/>
        <v>-0.45833333333575865</v>
      </c>
      <c r="BH1554" t="str">
        <f t="shared" si="74"/>
        <v>COMPLY</v>
      </c>
      <c r="BI1554" t="str">
        <f>VLOOKUP(H1554,Sheet2!$A$1:$B$270,2,FALSE)</f>
        <v>GRESIK</v>
      </c>
    </row>
    <row r="1555" spans="1:61">
      <c r="A1555">
        <v>1554</v>
      </c>
      <c r="B1555">
        <v>1002566558</v>
      </c>
      <c r="C1555">
        <v>3</v>
      </c>
      <c r="D1555" t="s">
        <v>55</v>
      </c>
      <c r="E1555">
        <v>5</v>
      </c>
      <c r="F1555" t="s">
        <v>261</v>
      </c>
      <c r="G1555" t="s">
        <v>125</v>
      </c>
      <c r="H1555" t="s">
        <v>405</v>
      </c>
      <c r="I1555" t="s">
        <v>212</v>
      </c>
      <c r="J1555" t="s">
        <v>213</v>
      </c>
      <c r="K1555" t="s">
        <v>149</v>
      </c>
      <c r="L1555" t="s">
        <v>214</v>
      </c>
      <c r="M1555" t="s">
        <v>76</v>
      </c>
      <c r="N1555" t="s">
        <v>215</v>
      </c>
      <c r="O1555" s="57">
        <v>46267.304814814815</v>
      </c>
      <c r="P1555" s="57">
        <v>46267.934884259259</v>
      </c>
      <c r="Q1555">
        <v>69381897</v>
      </c>
      <c r="S1555">
        <v>152433910152</v>
      </c>
      <c r="T1555" t="s">
        <v>1893</v>
      </c>
      <c r="U1555" t="s">
        <v>1894</v>
      </c>
      <c r="V1555" t="s">
        <v>1895</v>
      </c>
      <c r="Z1555">
        <v>112.35989600000001</v>
      </c>
      <c r="AA1555">
        <v>-7.2632190000000003</v>
      </c>
      <c r="AB1555" t="s">
        <v>1896</v>
      </c>
      <c r="AC1555" t="s">
        <v>236</v>
      </c>
      <c r="AL1555" t="s">
        <v>217</v>
      </c>
      <c r="AM1555" t="s">
        <v>1897</v>
      </c>
      <c r="AN1555" t="s">
        <v>6</v>
      </c>
      <c r="AO1555" s="57">
        <v>46062.309317129628</v>
      </c>
      <c r="AP1555" s="57">
        <v>46268.416666666664</v>
      </c>
      <c r="AR1555" t="s">
        <v>218</v>
      </c>
      <c r="AS1555" t="s">
        <v>125</v>
      </c>
      <c r="AT1555" t="s">
        <v>344</v>
      </c>
      <c r="AU1555">
        <v>20260902</v>
      </c>
      <c r="AV1555" t="s">
        <v>221</v>
      </c>
      <c r="AW1555" t="s">
        <v>1898</v>
      </c>
      <c r="AX1555" t="s">
        <v>222</v>
      </c>
      <c r="BA1555" s="57">
        <v>46268.416666666664</v>
      </c>
      <c r="BB1555" t="s">
        <v>1897</v>
      </c>
      <c r="BC1555">
        <v>2026</v>
      </c>
      <c r="BD1555">
        <v>9</v>
      </c>
      <c r="BE1555">
        <v>2</v>
      </c>
      <c r="BF1555" s="6">
        <f t="shared" si="72"/>
        <v>46267</v>
      </c>
      <c r="BG1555">
        <f t="shared" si="73"/>
        <v>-1.4166666666642413</v>
      </c>
      <c r="BH1555" t="str">
        <f t="shared" si="74"/>
        <v>COMPLY</v>
      </c>
      <c r="BI1555" t="str">
        <f>VLOOKUP(H1555,Sheet2!$A$1:$B$270,2,FALSE)</f>
        <v>GRESIK</v>
      </c>
    </row>
    <row r="1556" spans="1:61">
      <c r="A1556">
        <v>1555</v>
      </c>
      <c r="B1556">
        <v>1002574529</v>
      </c>
      <c r="C1556">
        <v>3</v>
      </c>
      <c r="D1556" t="s">
        <v>55</v>
      </c>
      <c r="E1556">
        <v>5</v>
      </c>
      <c r="F1556" t="s">
        <v>261</v>
      </c>
      <c r="G1556" t="s">
        <v>125</v>
      </c>
      <c r="H1556" t="s">
        <v>405</v>
      </c>
      <c r="I1556" t="s">
        <v>212</v>
      </c>
      <c r="J1556" t="s">
        <v>213</v>
      </c>
      <c r="K1556" t="s">
        <v>149</v>
      </c>
      <c r="L1556" t="s">
        <v>214</v>
      </c>
      <c r="M1556" t="s">
        <v>76</v>
      </c>
      <c r="N1556" t="s">
        <v>215</v>
      </c>
      <c r="O1556" s="57">
        <v>46272.466631944444</v>
      </c>
      <c r="P1556" s="57">
        <v>46272.745983796296</v>
      </c>
      <c r="Q1556">
        <v>69385117</v>
      </c>
      <c r="S1556">
        <v>152433910174</v>
      </c>
      <c r="T1556" t="s">
        <v>4100</v>
      </c>
      <c r="U1556" t="s">
        <v>4101</v>
      </c>
      <c r="V1556" t="s">
        <v>4102</v>
      </c>
      <c r="Z1556">
        <v>112.425211966037</v>
      </c>
      <c r="AA1556">
        <v>-7.1424509105434604</v>
      </c>
      <c r="AB1556" t="s">
        <v>4103</v>
      </c>
      <c r="AC1556" t="s">
        <v>216</v>
      </c>
      <c r="AL1556" t="s">
        <v>217</v>
      </c>
      <c r="AM1556" t="s">
        <v>4104</v>
      </c>
      <c r="AN1556" t="s">
        <v>6</v>
      </c>
      <c r="AO1556" s="57">
        <v>46212.476527777777</v>
      </c>
      <c r="AP1556" s="57">
        <v>46273.416666666664</v>
      </c>
      <c r="AR1556" t="s">
        <v>218</v>
      </c>
      <c r="AS1556" t="s">
        <v>125</v>
      </c>
      <c r="AT1556" t="s">
        <v>230</v>
      </c>
      <c r="AU1556">
        <v>20260907</v>
      </c>
      <c r="AV1556" t="s">
        <v>221</v>
      </c>
      <c r="AW1556" t="s">
        <v>883</v>
      </c>
      <c r="AX1556" t="s">
        <v>222</v>
      </c>
      <c r="BA1556" s="57">
        <v>46273.416666666664</v>
      </c>
      <c r="BB1556" t="s">
        <v>4104</v>
      </c>
      <c r="BC1556">
        <v>2026</v>
      </c>
      <c r="BD1556">
        <v>9</v>
      </c>
      <c r="BE1556">
        <v>7</v>
      </c>
      <c r="BF1556" s="6">
        <f t="shared" si="72"/>
        <v>46272</v>
      </c>
      <c r="BG1556">
        <f t="shared" si="73"/>
        <v>-1.4166666666642413</v>
      </c>
      <c r="BH1556" t="str">
        <f t="shared" si="74"/>
        <v>COMPLY</v>
      </c>
      <c r="BI1556" t="str">
        <f>VLOOKUP(H1556,Sheet2!$A$1:$B$270,2,FALSE)</f>
        <v>GRESIK</v>
      </c>
    </row>
    <row r="1557" spans="1:61">
      <c r="A1557">
        <v>1556</v>
      </c>
      <c r="B1557">
        <v>1002581120</v>
      </c>
      <c r="C1557">
        <v>3</v>
      </c>
      <c r="D1557" t="s">
        <v>55</v>
      </c>
      <c r="E1557">
        <v>5</v>
      </c>
      <c r="F1557" t="s">
        <v>261</v>
      </c>
      <c r="G1557" t="s">
        <v>125</v>
      </c>
      <c r="H1557" t="s">
        <v>405</v>
      </c>
      <c r="I1557" t="s">
        <v>212</v>
      </c>
      <c r="J1557" t="s">
        <v>213</v>
      </c>
      <c r="K1557" t="s">
        <v>149</v>
      </c>
      <c r="L1557" t="s">
        <v>214</v>
      </c>
      <c r="M1557" t="s">
        <v>76</v>
      </c>
      <c r="N1557" t="s">
        <v>215</v>
      </c>
      <c r="O1557" s="57">
        <v>46275.620798611111</v>
      </c>
      <c r="P1557" s="57">
        <v>46276.765960648147</v>
      </c>
      <c r="Q1557">
        <v>69387839</v>
      </c>
      <c r="S1557">
        <v>152433910190</v>
      </c>
      <c r="T1557" t="s">
        <v>6699</v>
      </c>
      <c r="U1557" t="s">
        <v>6700</v>
      </c>
      <c r="V1557" t="s">
        <v>6701</v>
      </c>
      <c r="Z1557">
        <v>112.402719967067</v>
      </c>
      <c r="AA1557">
        <v>-7.1091869185630596</v>
      </c>
      <c r="AB1557" t="s">
        <v>6702</v>
      </c>
      <c r="AC1557" t="s">
        <v>216</v>
      </c>
      <c r="AL1557" t="s">
        <v>217</v>
      </c>
      <c r="AM1557" t="s">
        <v>6703</v>
      </c>
      <c r="AN1557" t="s">
        <v>6</v>
      </c>
      <c r="AO1557" s="57">
        <v>46304.621458333335</v>
      </c>
      <c r="AP1557" s="57">
        <v>46276.458333333336</v>
      </c>
      <c r="AR1557" t="s">
        <v>218</v>
      </c>
      <c r="AS1557" t="s">
        <v>125</v>
      </c>
      <c r="AT1557" t="s">
        <v>230</v>
      </c>
      <c r="AU1557">
        <v>20260911</v>
      </c>
      <c r="AV1557" t="s">
        <v>221</v>
      </c>
      <c r="AW1557" t="s">
        <v>886</v>
      </c>
      <c r="AX1557" t="s">
        <v>222</v>
      </c>
      <c r="BA1557" s="57">
        <v>46276.458333333336</v>
      </c>
      <c r="BB1557" t="s">
        <v>6703</v>
      </c>
      <c r="BC1557">
        <v>2026</v>
      </c>
      <c r="BD1557">
        <v>9</v>
      </c>
      <c r="BE1557">
        <v>11</v>
      </c>
      <c r="BF1557" s="6">
        <f t="shared" si="72"/>
        <v>46276</v>
      </c>
      <c r="BG1557">
        <f t="shared" si="73"/>
        <v>-0.45833333333575865</v>
      </c>
      <c r="BH1557" t="str">
        <f t="shared" si="74"/>
        <v>COMPLY</v>
      </c>
      <c r="BI1557" t="str">
        <f>VLOOKUP(H1557,Sheet2!$A$1:$B$270,2,FALSE)</f>
        <v>GRESIK</v>
      </c>
    </row>
    <row r="1558" spans="1:61">
      <c r="A1558">
        <v>1557</v>
      </c>
      <c r="B1558">
        <v>1002579787</v>
      </c>
      <c r="C1558">
        <v>3</v>
      </c>
      <c r="D1558" t="s">
        <v>55</v>
      </c>
      <c r="E1558">
        <v>5</v>
      </c>
      <c r="F1558" t="s">
        <v>261</v>
      </c>
      <c r="G1558" t="s">
        <v>125</v>
      </c>
      <c r="H1558" t="s">
        <v>405</v>
      </c>
      <c r="I1558" t="s">
        <v>212</v>
      </c>
      <c r="J1558" t="s">
        <v>213</v>
      </c>
      <c r="K1558" t="s">
        <v>149</v>
      </c>
      <c r="L1558" t="s">
        <v>214</v>
      </c>
      <c r="M1558" t="s">
        <v>76</v>
      </c>
      <c r="N1558" t="s">
        <v>215</v>
      </c>
      <c r="O1558" s="57">
        <v>46275.354131944441</v>
      </c>
      <c r="P1558" s="57">
        <v>46275.787349537037</v>
      </c>
      <c r="Q1558">
        <v>69387279</v>
      </c>
      <c r="S1558">
        <v>152433910189</v>
      </c>
      <c r="T1558" t="s">
        <v>6898</v>
      </c>
      <c r="U1558" t="s">
        <v>6899</v>
      </c>
      <c r="V1558" t="s">
        <v>6900</v>
      </c>
      <c r="Z1558">
        <v>112.370724</v>
      </c>
      <c r="AA1558">
        <v>-7.2245569999999999</v>
      </c>
      <c r="AB1558" t="s">
        <v>6901</v>
      </c>
      <c r="AC1558" t="s">
        <v>236</v>
      </c>
      <c r="AL1558" t="s">
        <v>217</v>
      </c>
      <c r="AM1558" t="s">
        <v>6902</v>
      </c>
      <c r="AN1558" t="s">
        <v>6</v>
      </c>
      <c r="AO1558" s="57">
        <v>46304.361041666663</v>
      </c>
      <c r="AP1558" s="57">
        <v>46276.416666666664</v>
      </c>
      <c r="AR1558" t="s">
        <v>218</v>
      </c>
      <c r="AS1558" t="s">
        <v>125</v>
      </c>
      <c r="AT1558" t="s">
        <v>344</v>
      </c>
      <c r="AU1558">
        <v>20260910</v>
      </c>
      <c r="AV1558" t="s">
        <v>221</v>
      </c>
      <c r="AW1558" t="s">
        <v>1898</v>
      </c>
      <c r="AX1558" t="s">
        <v>222</v>
      </c>
      <c r="BA1558" s="57">
        <v>46276.416666666664</v>
      </c>
      <c r="BB1558" t="s">
        <v>6902</v>
      </c>
      <c r="BC1558">
        <v>2026</v>
      </c>
      <c r="BD1558">
        <v>9</v>
      </c>
      <c r="BE1558">
        <v>10</v>
      </c>
      <c r="BF1558" s="6">
        <f t="shared" si="72"/>
        <v>46275</v>
      </c>
      <c r="BG1558">
        <f t="shared" si="73"/>
        <v>-1.4166666666642413</v>
      </c>
      <c r="BH1558" t="str">
        <f t="shared" si="74"/>
        <v>COMPLY</v>
      </c>
      <c r="BI1558" t="str">
        <f>VLOOKUP(H1558,Sheet2!$A$1:$B$270,2,FALSE)</f>
        <v>GRESIK</v>
      </c>
    </row>
    <row r="1559" spans="1:61">
      <c r="A1559">
        <v>1558</v>
      </c>
      <c r="B1559">
        <v>1002575952</v>
      </c>
      <c r="C1559">
        <v>3</v>
      </c>
      <c r="D1559" t="s">
        <v>55</v>
      </c>
      <c r="E1559">
        <v>5</v>
      </c>
      <c r="F1559" t="s">
        <v>261</v>
      </c>
      <c r="G1559" t="s">
        <v>125</v>
      </c>
      <c r="H1559" t="s">
        <v>349</v>
      </c>
      <c r="I1559" t="s">
        <v>212</v>
      </c>
      <c r="J1559" t="s">
        <v>213</v>
      </c>
      <c r="K1559" t="s">
        <v>149</v>
      </c>
      <c r="L1559" t="s">
        <v>1748</v>
      </c>
      <c r="M1559" t="s">
        <v>76</v>
      </c>
      <c r="N1559" t="s">
        <v>215</v>
      </c>
      <c r="O1559" s="57">
        <v>46272.818715277775</v>
      </c>
      <c r="P1559" s="57">
        <v>46273.70758101852</v>
      </c>
      <c r="Q1559">
        <v>69385641</v>
      </c>
      <c r="R1559">
        <v>3228803005</v>
      </c>
      <c r="S1559">
        <v>152457201380</v>
      </c>
      <c r="T1559" t="s">
        <v>4075</v>
      </c>
      <c r="U1559" t="s">
        <v>4076</v>
      </c>
      <c r="V1559" t="s">
        <v>4077</v>
      </c>
      <c r="Z1559">
        <v>112.382588</v>
      </c>
      <c r="AA1559">
        <v>-6.9855559999999999</v>
      </c>
      <c r="AB1559" t="s">
        <v>4078</v>
      </c>
      <c r="AC1559" t="s">
        <v>236</v>
      </c>
      <c r="AL1559" t="s">
        <v>217</v>
      </c>
      <c r="AM1559" t="s">
        <v>4079</v>
      </c>
      <c r="AN1559" t="s">
        <v>6</v>
      </c>
      <c r="AO1559" s="57">
        <v>46212.819409722222</v>
      </c>
      <c r="AP1559" s="57">
        <v>46274.458333333336</v>
      </c>
      <c r="AR1559" t="s">
        <v>218</v>
      </c>
      <c r="AS1559" t="s">
        <v>219</v>
      </c>
      <c r="AT1559" t="s">
        <v>230</v>
      </c>
      <c r="AU1559">
        <v>20260908</v>
      </c>
      <c r="AV1559" t="s">
        <v>221</v>
      </c>
      <c r="AW1559" t="s">
        <v>4080</v>
      </c>
      <c r="AX1559" t="s">
        <v>222</v>
      </c>
      <c r="BA1559" s="57">
        <v>46274.458333333336</v>
      </c>
      <c r="BB1559" t="s">
        <v>4079</v>
      </c>
      <c r="BC1559">
        <v>2026</v>
      </c>
      <c r="BD1559">
        <v>9</v>
      </c>
      <c r="BE1559">
        <v>8</v>
      </c>
      <c r="BF1559" s="6">
        <f t="shared" si="72"/>
        <v>46273</v>
      </c>
      <c r="BG1559">
        <f t="shared" si="73"/>
        <v>-1.4583333333357587</v>
      </c>
      <c r="BH1559" t="str">
        <f t="shared" si="74"/>
        <v>COMPLY</v>
      </c>
      <c r="BI1559" t="str">
        <f>VLOOKUP(H1559,Sheet2!$A$1:$B$270,2,FALSE)</f>
        <v>GRESIK</v>
      </c>
    </row>
    <row r="1560" spans="1:61">
      <c r="A1560">
        <v>1559</v>
      </c>
      <c r="B1560">
        <v>1002587147</v>
      </c>
      <c r="C1560">
        <v>3</v>
      </c>
      <c r="D1560" t="s">
        <v>55</v>
      </c>
      <c r="E1560">
        <v>5</v>
      </c>
      <c r="F1560" t="s">
        <v>261</v>
      </c>
      <c r="G1560" t="s">
        <v>125</v>
      </c>
      <c r="H1560" t="s">
        <v>349</v>
      </c>
      <c r="I1560" t="s">
        <v>212</v>
      </c>
      <c r="J1560" t="s">
        <v>213</v>
      </c>
      <c r="K1560" t="s">
        <v>149</v>
      </c>
      <c r="L1560" t="s">
        <v>214</v>
      </c>
      <c r="M1560" t="s">
        <v>76</v>
      </c>
      <c r="N1560" t="s">
        <v>215</v>
      </c>
      <c r="O1560" s="57">
        <v>46279.656180555554</v>
      </c>
      <c r="P1560" s="57">
        <v>46281.462222222224</v>
      </c>
      <c r="Q1560">
        <v>69390058</v>
      </c>
      <c r="S1560">
        <v>152457201534</v>
      </c>
      <c r="T1560" t="s">
        <v>9328</v>
      </c>
      <c r="U1560" t="s">
        <v>9329</v>
      </c>
      <c r="V1560" t="s">
        <v>9330</v>
      </c>
      <c r="Z1560">
        <v>112.31234427541401</v>
      </c>
      <c r="AA1560">
        <v>-7.0755335612926604</v>
      </c>
      <c r="AB1560" t="s">
        <v>9331</v>
      </c>
      <c r="AC1560" t="s">
        <v>216</v>
      </c>
      <c r="AL1560" t="s">
        <v>217</v>
      </c>
      <c r="AM1560" t="s">
        <v>9332</v>
      </c>
      <c r="AN1560" t="s">
        <v>6</v>
      </c>
      <c r="AO1560" t="s">
        <v>7055</v>
      </c>
      <c r="AP1560" s="57">
        <v>46280.625</v>
      </c>
      <c r="AR1560" t="s">
        <v>218</v>
      </c>
      <c r="AS1560" t="s">
        <v>219</v>
      </c>
      <c r="AT1560" t="s">
        <v>230</v>
      </c>
      <c r="AU1560">
        <v>20260916</v>
      </c>
      <c r="AV1560" t="s">
        <v>221</v>
      </c>
      <c r="AW1560" t="s">
        <v>7610</v>
      </c>
      <c r="AX1560" t="s">
        <v>222</v>
      </c>
      <c r="BA1560" s="57">
        <v>46280.625</v>
      </c>
      <c r="BB1560" t="s">
        <v>9332</v>
      </c>
      <c r="BC1560">
        <v>2026</v>
      </c>
      <c r="BD1560">
        <v>9</v>
      </c>
      <c r="BE1560">
        <v>16</v>
      </c>
      <c r="BF1560" s="6">
        <f t="shared" si="72"/>
        <v>46281</v>
      </c>
      <c r="BG1560">
        <f t="shared" si="73"/>
        <v>0.375</v>
      </c>
      <c r="BH1560" t="str">
        <f t="shared" si="74"/>
        <v>COMPLY</v>
      </c>
      <c r="BI1560" t="str">
        <f>VLOOKUP(H1560,Sheet2!$A$1:$B$270,2,FALSE)</f>
        <v>GRESIK</v>
      </c>
    </row>
    <row r="1561" spans="1:61">
      <c r="A1561">
        <v>1560</v>
      </c>
      <c r="B1561">
        <v>1002587778</v>
      </c>
      <c r="C1561">
        <v>3</v>
      </c>
      <c r="D1561" t="s">
        <v>55</v>
      </c>
      <c r="E1561">
        <v>5</v>
      </c>
      <c r="F1561" t="s">
        <v>261</v>
      </c>
      <c r="G1561" t="s">
        <v>125</v>
      </c>
      <c r="H1561" t="s">
        <v>349</v>
      </c>
      <c r="I1561" t="s">
        <v>212</v>
      </c>
      <c r="J1561" t="s">
        <v>213</v>
      </c>
      <c r="K1561" t="s">
        <v>149</v>
      </c>
      <c r="L1561" t="s">
        <v>214</v>
      </c>
      <c r="M1561" t="s">
        <v>76</v>
      </c>
      <c r="N1561" t="s">
        <v>215</v>
      </c>
      <c r="O1561" s="57">
        <v>46280.322905092595</v>
      </c>
      <c r="P1561" s="57">
        <v>46281.466886574075</v>
      </c>
      <c r="Q1561">
        <v>69390255</v>
      </c>
      <c r="S1561">
        <v>152457201700</v>
      </c>
      <c r="T1561" t="s">
        <v>9333</v>
      </c>
      <c r="U1561" t="s">
        <v>9334</v>
      </c>
      <c r="V1561" t="s">
        <v>9335</v>
      </c>
      <c r="Z1561">
        <v>112.3099225</v>
      </c>
      <c r="AA1561">
        <v>-7.0920826000000003</v>
      </c>
      <c r="AB1561" t="s">
        <v>9336</v>
      </c>
      <c r="AC1561" t="s">
        <v>236</v>
      </c>
      <c r="AL1561" t="s">
        <v>217</v>
      </c>
      <c r="AM1561" t="s">
        <v>9337</v>
      </c>
      <c r="AN1561" t="s">
        <v>6</v>
      </c>
      <c r="AO1561" t="s">
        <v>9338</v>
      </c>
      <c r="AP1561" s="57">
        <v>46281.416666666664</v>
      </c>
      <c r="AR1561" t="s">
        <v>218</v>
      </c>
      <c r="AS1561" t="s">
        <v>219</v>
      </c>
      <c r="AT1561" t="s">
        <v>220</v>
      </c>
      <c r="AU1561">
        <v>20260916</v>
      </c>
      <c r="AV1561" t="s">
        <v>221</v>
      </c>
      <c r="AW1561" t="s">
        <v>9339</v>
      </c>
      <c r="AX1561" t="s">
        <v>222</v>
      </c>
      <c r="BA1561" s="57">
        <v>46281.416666666664</v>
      </c>
      <c r="BB1561" t="s">
        <v>9337</v>
      </c>
      <c r="BC1561">
        <v>2026</v>
      </c>
      <c r="BD1561">
        <v>9</v>
      </c>
      <c r="BE1561">
        <v>16</v>
      </c>
      <c r="BF1561" s="6">
        <f t="shared" si="72"/>
        <v>46281</v>
      </c>
      <c r="BG1561">
        <f t="shared" si="73"/>
        <v>-0.41666666666424135</v>
      </c>
      <c r="BH1561" t="str">
        <f t="shared" si="74"/>
        <v>COMPLY</v>
      </c>
      <c r="BI1561" t="str">
        <f>VLOOKUP(H1561,Sheet2!$A$1:$B$270,2,FALSE)</f>
        <v>GRESIK</v>
      </c>
    </row>
    <row r="1562" spans="1:61">
      <c r="A1562">
        <v>1561</v>
      </c>
      <c r="B1562">
        <v>1002569339</v>
      </c>
      <c r="C1562">
        <v>3</v>
      </c>
      <c r="D1562" t="s">
        <v>55</v>
      </c>
      <c r="E1562">
        <v>5</v>
      </c>
      <c r="F1562" t="s">
        <v>261</v>
      </c>
      <c r="G1562" t="s">
        <v>125</v>
      </c>
      <c r="H1562" t="s">
        <v>349</v>
      </c>
      <c r="I1562" t="s">
        <v>212</v>
      </c>
      <c r="J1562" t="s">
        <v>213</v>
      </c>
      <c r="K1562" t="s">
        <v>149</v>
      </c>
      <c r="L1562" t="s">
        <v>214</v>
      </c>
      <c r="M1562" t="s">
        <v>2151</v>
      </c>
      <c r="N1562" t="s">
        <v>215</v>
      </c>
      <c r="O1562" s="57">
        <v>46268.4687037037</v>
      </c>
      <c r="P1562" s="57">
        <v>46273.775405092594</v>
      </c>
      <c r="Q1562">
        <v>69382971</v>
      </c>
      <c r="S1562">
        <v>152457201371</v>
      </c>
      <c r="T1562" t="s">
        <v>2929</v>
      </c>
      <c r="U1562" t="s">
        <v>2930</v>
      </c>
      <c r="V1562" t="s">
        <v>2931</v>
      </c>
      <c r="Z1562">
        <v>112.277352847158</v>
      </c>
      <c r="AA1562">
        <v>-7.0964510412657003</v>
      </c>
      <c r="AB1562" t="s">
        <v>2932</v>
      </c>
      <c r="AC1562" t="s">
        <v>216</v>
      </c>
      <c r="AL1562" t="s">
        <v>217</v>
      </c>
      <c r="AM1562" t="s">
        <v>2933</v>
      </c>
      <c r="AN1562" t="s">
        <v>6</v>
      </c>
      <c r="AO1562" s="57">
        <v>46090.475925925923</v>
      </c>
      <c r="AP1562" s="57">
        <v>46269.416666666664</v>
      </c>
      <c r="AQ1562" t="s">
        <v>2172</v>
      </c>
      <c r="AR1562" t="s">
        <v>14</v>
      </c>
      <c r="AS1562" t="s">
        <v>219</v>
      </c>
      <c r="AT1562" t="s">
        <v>230</v>
      </c>
      <c r="AV1562" t="s">
        <v>2153</v>
      </c>
      <c r="AW1562" t="s">
        <v>886</v>
      </c>
      <c r="AX1562" t="s">
        <v>222</v>
      </c>
      <c r="BA1562" s="57">
        <v>46269.416666666664</v>
      </c>
      <c r="BB1562" t="s">
        <v>2933</v>
      </c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str">
        <f>VLOOKUP(H1562,Sheet2!$A$1:$B$270,2,FALSE)</f>
        <v>GRESIK</v>
      </c>
    </row>
    <row r="1563" spans="1:61">
      <c r="A1563">
        <v>1562</v>
      </c>
      <c r="B1563">
        <v>1002569703</v>
      </c>
      <c r="C1563">
        <v>3</v>
      </c>
      <c r="D1563" t="s">
        <v>38</v>
      </c>
      <c r="E1563">
        <v>5</v>
      </c>
      <c r="F1563" t="s">
        <v>92</v>
      </c>
      <c r="G1563" t="s">
        <v>89</v>
      </c>
      <c r="H1563" t="s">
        <v>399</v>
      </c>
      <c r="I1563" t="s">
        <v>212</v>
      </c>
      <c r="J1563" t="s">
        <v>213</v>
      </c>
      <c r="K1563" t="s">
        <v>149</v>
      </c>
      <c r="L1563" t="s">
        <v>214</v>
      </c>
      <c r="M1563" t="s">
        <v>76</v>
      </c>
      <c r="N1563" t="s">
        <v>215</v>
      </c>
      <c r="O1563" s="57">
        <v>46268.552037037036</v>
      </c>
      <c r="P1563" s="57">
        <v>46270.562071759261</v>
      </c>
      <c r="Q1563">
        <v>69383148</v>
      </c>
      <c r="S1563">
        <v>152609258705</v>
      </c>
      <c r="T1563" t="s">
        <v>2397</v>
      </c>
      <c r="U1563" t="s">
        <v>2398</v>
      </c>
      <c r="V1563" t="s">
        <v>2399</v>
      </c>
      <c r="Z1563">
        <v>111.882591638245</v>
      </c>
      <c r="AA1563">
        <v>-7.1518349849711704</v>
      </c>
      <c r="AB1563" t="s">
        <v>2400</v>
      </c>
      <c r="AC1563" t="s">
        <v>236</v>
      </c>
      <c r="AL1563" t="s">
        <v>217</v>
      </c>
      <c r="AM1563" t="s">
        <v>2401</v>
      </c>
      <c r="AN1563" t="s">
        <v>6</v>
      </c>
      <c r="AO1563" s="57">
        <v>46090.559363425928</v>
      </c>
      <c r="AP1563" s="57">
        <v>46272.625</v>
      </c>
      <c r="AR1563" t="s">
        <v>218</v>
      </c>
      <c r="AS1563" t="s">
        <v>219</v>
      </c>
      <c r="AT1563" t="s">
        <v>230</v>
      </c>
      <c r="AU1563">
        <v>20260905</v>
      </c>
      <c r="AV1563" t="s">
        <v>221</v>
      </c>
      <c r="AW1563" t="s">
        <v>882</v>
      </c>
      <c r="AX1563" t="s">
        <v>222</v>
      </c>
      <c r="BA1563" s="57">
        <v>46272.625</v>
      </c>
      <c r="BB1563" t="s">
        <v>2401</v>
      </c>
      <c r="BC1563">
        <v>2026</v>
      </c>
      <c r="BD1563">
        <v>9</v>
      </c>
      <c r="BE1563">
        <v>5</v>
      </c>
      <c r="BF1563" s="6">
        <f t="shared" si="72"/>
        <v>46270</v>
      </c>
      <c r="BG1563">
        <f t="shared" si="73"/>
        <v>-2.625</v>
      </c>
      <c r="BH1563" t="str">
        <f t="shared" si="74"/>
        <v>COMPLY</v>
      </c>
      <c r="BI1563" t="str">
        <f>VLOOKUP(H1563,Sheet2!$A$1:$B$270,2,FALSE)</f>
        <v>BOJONEGORO</v>
      </c>
    </row>
    <row r="1564" spans="1:61">
      <c r="A1564">
        <v>1563</v>
      </c>
      <c r="B1564">
        <v>1002573461</v>
      </c>
      <c r="C1564">
        <v>3</v>
      </c>
      <c r="D1564" t="s">
        <v>38</v>
      </c>
      <c r="E1564">
        <v>5</v>
      </c>
      <c r="F1564" t="s">
        <v>92</v>
      </c>
      <c r="G1564" t="s">
        <v>89</v>
      </c>
      <c r="H1564" t="s">
        <v>399</v>
      </c>
      <c r="I1564" t="s">
        <v>212</v>
      </c>
      <c r="J1564" t="s">
        <v>213</v>
      </c>
      <c r="K1564" t="s">
        <v>149</v>
      </c>
      <c r="L1564" t="s">
        <v>214</v>
      </c>
      <c r="M1564" t="s">
        <v>76</v>
      </c>
      <c r="N1564" t="s">
        <v>215</v>
      </c>
      <c r="O1564" s="57">
        <v>46271.383298611108</v>
      </c>
      <c r="P1564" s="57">
        <v>46272.645520833335</v>
      </c>
      <c r="Q1564">
        <v>69384679</v>
      </c>
      <c r="S1564">
        <v>152609258532</v>
      </c>
      <c r="T1564" t="s">
        <v>4381</v>
      </c>
      <c r="U1564" t="s">
        <v>2398</v>
      </c>
      <c r="V1564" t="s">
        <v>4382</v>
      </c>
      <c r="Z1564">
        <v>111.88257553799301</v>
      </c>
      <c r="AA1564">
        <v>-7.1518239452950798</v>
      </c>
      <c r="AB1564" t="s">
        <v>4383</v>
      </c>
      <c r="AC1564" t="s">
        <v>236</v>
      </c>
      <c r="AL1564" t="s">
        <v>217</v>
      </c>
      <c r="AM1564" t="s">
        <v>4384</v>
      </c>
      <c r="AN1564" t="s">
        <v>6</v>
      </c>
      <c r="AO1564" s="57">
        <v>46182.392997685187</v>
      </c>
      <c r="AP1564" s="57">
        <v>46274.333333333336</v>
      </c>
      <c r="AR1564" t="s">
        <v>218</v>
      </c>
      <c r="AS1564" t="s">
        <v>219</v>
      </c>
      <c r="AT1564" t="s">
        <v>230</v>
      </c>
      <c r="AU1564">
        <v>20260907</v>
      </c>
      <c r="AV1564" t="s">
        <v>221</v>
      </c>
      <c r="AW1564" t="s">
        <v>883</v>
      </c>
      <c r="AX1564" t="s">
        <v>222</v>
      </c>
      <c r="BA1564" s="57">
        <v>46274.333333333336</v>
      </c>
      <c r="BB1564" t="s">
        <v>4384</v>
      </c>
      <c r="BC1564">
        <v>2026</v>
      </c>
      <c r="BD1564">
        <v>9</v>
      </c>
      <c r="BE1564">
        <v>7</v>
      </c>
      <c r="BF1564" s="6">
        <f t="shared" si="72"/>
        <v>46272</v>
      </c>
      <c r="BG1564">
        <f t="shared" si="73"/>
        <v>-2.3333333333357587</v>
      </c>
      <c r="BH1564" t="str">
        <f t="shared" si="74"/>
        <v>COMPLY</v>
      </c>
      <c r="BI1564" t="str">
        <f>VLOOKUP(H1564,Sheet2!$A$1:$B$270,2,FALSE)</f>
        <v>BOJONEGORO</v>
      </c>
    </row>
    <row r="1565" spans="1:61">
      <c r="A1565">
        <v>1564</v>
      </c>
      <c r="B1565">
        <v>1002574129</v>
      </c>
      <c r="C1565">
        <v>3</v>
      </c>
      <c r="D1565" t="s">
        <v>38</v>
      </c>
      <c r="E1565">
        <v>5</v>
      </c>
      <c r="F1565" t="s">
        <v>92</v>
      </c>
      <c r="G1565" t="s">
        <v>89</v>
      </c>
      <c r="H1565" t="s">
        <v>399</v>
      </c>
      <c r="I1565" t="s">
        <v>212</v>
      </c>
      <c r="J1565" t="s">
        <v>213</v>
      </c>
      <c r="K1565" t="s">
        <v>149</v>
      </c>
      <c r="M1565" t="s">
        <v>76</v>
      </c>
      <c r="N1565" t="s">
        <v>581</v>
      </c>
      <c r="O1565" s="57">
        <v>46272.412893518522</v>
      </c>
      <c r="P1565" s="57">
        <v>46272.65965277778</v>
      </c>
      <c r="Q1565">
        <v>66525052</v>
      </c>
      <c r="S1565">
        <v>152609253894</v>
      </c>
      <c r="T1565" t="s">
        <v>3819</v>
      </c>
      <c r="U1565" t="s">
        <v>4235</v>
      </c>
      <c r="V1565" t="s">
        <v>4236</v>
      </c>
      <c r="Z1565">
        <v>112.16717172788999</v>
      </c>
      <c r="AA1565">
        <v>-8.0999555800488601</v>
      </c>
      <c r="AB1565" t="s">
        <v>4237</v>
      </c>
      <c r="AC1565" t="s">
        <v>225</v>
      </c>
      <c r="AL1565" t="s">
        <v>217</v>
      </c>
      <c r="AM1565" t="s">
        <v>4238</v>
      </c>
      <c r="AN1565" t="s">
        <v>6</v>
      </c>
      <c r="AO1565" s="57">
        <v>46212.424027777779</v>
      </c>
      <c r="AP1565" s="57">
        <v>46275.625</v>
      </c>
      <c r="AR1565" t="s">
        <v>218</v>
      </c>
      <c r="AS1565" t="s">
        <v>219</v>
      </c>
      <c r="AT1565" t="s">
        <v>230</v>
      </c>
      <c r="AU1565">
        <v>20260907</v>
      </c>
      <c r="AV1565" t="s">
        <v>221</v>
      </c>
      <c r="AW1565" t="s">
        <v>545</v>
      </c>
      <c r="AX1565" t="s">
        <v>222</v>
      </c>
      <c r="BA1565" s="57">
        <v>46275.625</v>
      </c>
      <c r="BB1565" t="s">
        <v>4238</v>
      </c>
      <c r="BC1565">
        <v>2026</v>
      </c>
      <c r="BD1565">
        <v>9</v>
      </c>
      <c r="BE1565">
        <v>7</v>
      </c>
      <c r="BF1565" s="6">
        <f t="shared" si="72"/>
        <v>46272</v>
      </c>
      <c r="BG1565">
        <f t="shared" si="73"/>
        <v>-3.625</v>
      </c>
      <c r="BH1565" t="str">
        <f t="shared" si="74"/>
        <v>COMPLY</v>
      </c>
      <c r="BI1565" t="str">
        <f>VLOOKUP(H1565,Sheet2!$A$1:$B$270,2,FALSE)</f>
        <v>BOJONEGORO</v>
      </c>
    </row>
    <row r="1566" spans="1:61">
      <c r="A1566">
        <v>1565</v>
      </c>
      <c r="B1566">
        <v>1002574211</v>
      </c>
      <c r="C1566">
        <v>3</v>
      </c>
      <c r="D1566" t="s">
        <v>38</v>
      </c>
      <c r="E1566">
        <v>5</v>
      </c>
      <c r="F1566" t="s">
        <v>92</v>
      </c>
      <c r="G1566" t="s">
        <v>89</v>
      </c>
      <c r="H1566" t="s">
        <v>399</v>
      </c>
      <c r="I1566" t="s">
        <v>212</v>
      </c>
      <c r="J1566" t="s">
        <v>213</v>
      </c>
      <c r="K1566" t="s">
        <v>149</v>
      </c>
      <c r="L1566" t="s">
        <v>214</v>
      </c>
      <c r="M1566" t="s">
        <v>76</v>
      </c>
      <c r="N1566" t="s">
        <v>215</v>
      </c>
      <c r="O1566" s="57">
        <v>46272.42287037037</v>
      </c>
      <c r="P1566" s="57">
        <v>46272.692696759259</v>
      </c>
      <c r="Q1566">
        <v>69385047</v>
      </c>
      <c r="S1566">
        <v>152609253970</v>
      </c>
      <c r="T1566" t="s">
        <v>4225</v>
      </c>
      <c r="U1566" t="s">
        <v>4226</v>
      </c>
      <c r="V1566" t="s">
        <v>4227</v>
      </c>
      <c r="Z1566">
        <v>111.89985299999999</v>
      </c>
      <c r="AA1566">
        <v>-7.156987</v>
      </c>
      <c r="AB1566" t="s">
        <v>4228</v>
      </c>
      <c r="AC1566" t="s">
        <v>236</v>
      </c>
      <c r="AL1566" t="s">
        <v>217</v>
      </c>
      <c r="AM1566" t="s">
        <v>4229</v>
      </c>
      <c r="AN1566" t="s">
        <v>6</v>
      </c>
      <c r="AO1566" s="57">
        <v>46212.424027777779</v>
      </c>
      <c r="AP1566" s="57">
        <v>46275.625</v>
      </c>
      <c r="AR1566" t="s">
        <v>218</v>
      </c>
      <c r="AS1566" t="s">
        <v>219</v>
      </c>
      <c r="AT1566" t="s">
        <v>230</v>
      </c>
      <c r="AU1566">
        <v>20260907</v>
      </c>
      <c r="AV1566" t="s">
        <v>221</v>
      </c>
      <c r="AW1566" t="s">
        <v>886</v>
      </c>
      <c r="AX1566" t="s">
        <v>222</v>
      </c>
      <c r="BA1566" s="57">
        <v>46275.625</v>
      </c>
      <c r="BB1566" t="s">
        <v>4229</v>
      </c>
      <c r="BC1566">
        <v>2026</v>
      </c>
      <c r="BD1566">
        <v>9</v>
      </c>
      <c r="BE1566">
        <v>7</v>
      </c>
      <c r="BF1566" s="6">
        <f t="shared" si="72"/>
        <v>46272</v>
      </c>
      <c r="BG1566">
        <f t="shared" si="73"/>
        <v>-3.625</v>
      </c>
      <c r="BH1566" t="str">
        <f t="shared" si="74"/>
        <v>COMPLY</v>
      </c>
      <c r="BI1566" t="str">
        <f>VLOOKUP(H1566,Sheet2!$A$1:$B$270,2,FALSE)</f>
        <v>BOJONEGORO</v>
      </c>
    </row>
    <row r="1567" spans="1:61">
      <c r="A1567">
        <v>1566</v>
      </c>
      <c r="B1567">
        <v>1002575104</v>
      </c>
      <c r="C1567">
        <v>3</v>
      </c>
      <c r="D1567" t="s">
        <v>38</v>
      </c>
      <c r="E1567">
        <v>5</v>
      </c>
      <c r="F1567" t="s">
        <v>92</v>
      </c>
      <c r="G1567" t="s">
        <v>89</v>
      </c>
      <c r="H1567" t="s">
        <v>399</v>
      </c>
      <c r="I1567" t="s">
        <v>212</v>
      </c>
      <c r="J1567" t="s">
        <v>213</v>
      </c>
      <c r="K1567" t="s">
        <v>149</v>
      </c>
      <c r="L1567" t="s">
        <v>214</v>
      </c>
      <c r="M1567" t="s">
        <v>76</v>
      </c>
      <c r="N1567" t="s">
        <v>215</v>
      </c>
      <c r="O1567" s="57">
        <v>46272.583298611113</v>
      </c>
      <c r="P1567" s="57">
        <v>46273.834456018521</v>
      </c>
      <c r="Q1567">
        <v>69385332</v>
      </c>
      <c r="S1567">
        <v>152609258720</v>
      </c>
      <c r="T1567" t="s">
        <v>4031</v>
      </c>
      <c r="U1567" t="s">
        <v>4032</v>
      </c>
      <c r="V1567" t="s">
        <v>4033</v>
      </c>
      <c r="Z1567">
        <v>111.885913899999</v>
      </c>
      <c r="AA1567">
        <v>-7.1525873999999998</v>
      </c>
      <c r="AB1567" t="s">
        <v>4034</v>
      </c>
      <c r="AC1567" t="s">
        <v>236</v>
      </c>
      <c r="AL1567" t="s">
        <v>217</v>
      </c>
      <c r="AM1567" t="s">
        <v>3436</v>
      </c>
      <c r="AN1567" t="s">
        <v>6</v>
      </c>
      <c r="AO1567" s="57">
        <v>46212.590370370373</v>
      </c>
      <c r="AP1567" s="57">
        <v>46275.625</v>
      </c>
      <c r="AR1567" t="s">
        <v>218</v>
      </c>
      <c r="AS1567" t="s">
        <v>219</v>
      </c>
      <c r="AT1567" t="s">
        <v>230</v>
      </c>
      <c r="AU1567">
        <v>20260908</v>
      </c>
      <c r="AV1567" t="s">
        <v>221</v>
      </c>
      <c r="AW1567" t="s">
        <v>883</v>
      </c>
      <c r="AX1567" t="s">
        <v>222</v>
      </c>
      <c r="BA1567" s="57">
        <v>46275.625</v>
      </c>
      <c r="BB1567" t="s">
        <v>3436</v>
      </c>
      <c r="BC1567">
        <v>2026</v>
      </c>
      <c r="BD1567">
        <v>9</v>
      </c>
      <c r="BE1567">
        <v>8</v>
      </c>
      <c r="BF1567" s="6">
        <f t="shared" si="72"/>
        <v>46273</v>
      </c>
      <c r="BG1567">
        <f t="shared" si="73"/>
        <v>-2.625</v>
      </c>
      <c r="BH1567" t="str">
        <f t="shared" si="74"/>
        <v>COMPLY</v>
      </c>
      <c r="BI1567" t="str">
        <f>VLOOKUP(H1567,Sheet2!$A$1:$B$270,2,FALSE)</f>
        <v>BOJONEGORO</v>
      </c>
    </row>
    <row r="1568" spans="1:61">
      <c r="A1568">
        <v>1567</v>
      </c>
      <c r="B1568">
        <v>1002576771</v>
      </c>
      <c r="C1568">
        <v>3</v>
      </c>
      <c r="D1568" t="s">
        <v>38</v>
      </c>
      <c r="E1568">
        <v>5</v>
      </c>
      <c r="F1568" t="s">
        <v>92</v>
      </c>
      <c r="G1568" t="s">
        <v>89</v>
      </c>
      <c r="H1568" t="s">
        <v>399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46273.493703703702</v>
      </c>
      <c r="P1568" s="57">
        <v>46273.822326388887</v>
      </c>
      <c r="Q1568">
        <v>69385975</v>
      </c>
      <c r="S1568">
        <v>152609258257</v>
      </c>
      <c r="T1568" t="s">
        <v>3839</v>
      </c>
      <c r="U1568" t="s">
        <v>3840</v>
      </c>
      <c r="V1568" t="s">
        <v>3841</v>
      </c>
      <c r="Z1568">
        <v>111.868675082537</v>
      </c>
      <c r="AA1568">
        <v>-7.2004116387418904</v>
      </c>
      <c r="AB1568" t="s">
        <v>3842</v>
      </c>
      <c r="AC1568" t="s">
        <v>236</v>
      </c>
      <c r="AL1568" t="s">
        <v>217</v>
      </c>
      <c r="AM1568" t="s">
        <v>3843</v>
      </c>
      <c r="AN1568" t="s">
        <v>6</v>
      </c>
      <c r="AO1568" s="57">
        <v>46243.496655092589</v>
      </c>
      <c r="AP1568" s="57">
        <v>46276.333333333336</v>
      </c>
      <c r="AR1568" t="s">
        <v>218</v>
      </c>
      <c r="AS1568" t="s">
        <v>219</v>
      </c>
      <c r="AT1568" t="s">
        <v>230</v>
      </c>
      <c r="AU1568">
        <v>20260908</v>
      </c>
      <c r="AV1568" t="s">
        <v>221</v>
      </c>
      <c r="AW1568" t="s">
        <v>890</v>
      </c>
      <c r="AX1568" t="s">
        <v>222</v>
      </c>
      <c r="BA1568" s="57">
        <v>46276.333333333336</v>
      </c>
      <c r="BB1568" t="s">
        <v>3843</v>
      </c>
      <c r="BC1568">
        <v>2026</v>
      </c>
      <c r="BD1568">
        <v>9</v>
      </c>
      <c r="BE1568">
        <v>8</v>
      </c>
      <c r="BF1568" s="6">
        <f t="shared" si="72"/>
        <v>46273</v>
      </c>
      <c r="BG1568">
        <f t="shared" si="73"/>
        <v>-3.3333333333357587</v>
      </c>
      <c r="BH1568" t="str">
        <f t="shared" si="74"/>
        <v>COMPLY</v>
      </c>
      <c r="BI1568" t="str">
        <f>VLOOKUP(H1568,Sheet2!$A$1:$B$270,2,FALSE)</f>
        <v>BOJONEGORO</v>
      </c>
    </row>
    <row r="1569" spans="1:61">
      <c r="A1569">
        <v>1568</v>
      </c>
      <c r="B1569">
        <v>1002581726</v>
      </c>
      <c r="C1569">
        <v>3</v>
      </c>
      <c r="D1569" t="s">
        <v>38</v>
      </c>
      <c r="E1569">
        <v>5</v>
      </c>
      <c r="F1569" t="s">
        <v>92</v>
      </c>
      <c r="G1569" t="s">
        <v>89</v>
      </c>
      <c r="H1569" t="s">
        <v>399</v>
      </c>
      <c r="I1569" t="s">
        <v>212</v>
      </c>
      <c r="J1569" t="s">
        <v>213</v>
      </c>
      <c r="K1569" t="s">
        <v>149</v>
      </c>
      <c r="L1569" t="s">
        <v>214</v>
      </c>
      <c r="M1569" t="s">
        <v>76</v>
      </c>
      <c r="N1569" t="s">
        <v>215</v>
      </c>
      <c r="O1569" s="57">
        <v>46276.32912037037</v>
      </c>
      <c r="P1569" s="57">
        <v>46277.54959490741</v>
      </c>
      <c r="Q1569">
        <v>69388022</v>
      </c>
      <c r="S1569">
        <v>152609258738</v>
      </c>
      <c r="T1569" t="s">
        <v>9340</v>
      </c>
      <c r="U1569" t="s">
        <v>9341</v>
      </c>
      <c r="V1569" t="s">
        <v>9342</v>
      </c>
      <c r="Z1569">
        <v>111.8776094</v>
      </c>
      <c r="AA1569">
        <v>-7.1495625</v>
      </c>
      <c r="AB1569" t="s">
        <v>9343</v>
      </c>
      <c r="AC1569" t="s">
        <v>216</v>
      </c>
      <c r="AL1569" t="s">
        <v>217</v>
      </c>
      <c r="AM1569" t="s">
        <v>8159</v>
      </c>
      <c r="AN1569" t="s">
        <v>6</v>
      </c>
      <c r="AO1569" s="57">
        <v>46335.330092592594</v>
      </c>
      <c r="AP1569" s="57">
        <v>46277.333333333336</v>
      </c>
      <c r="AR1569" t="s">
        <v>218</v>
      </c>
      <c r="AS1569" t="s">
        <v>219</v>
      </c>
      <c r="AT1569" t="s">
        <v>230</v>
      </c>
      <c r="AU1569">
        <v>20260912</v>
      </c>
      <c r="AV1569" t="s">
        <v>221</v>
      </c>
      <c r="AW1569" t="s">
        <v>884</v>
      </c>
      <c r="AX1569" t="s">
        <v>222</v>
      </c>
      <c r="BA1569" s="57">
        <v>46277.333333333336</v>
      </c>
      <c r="BB1569" t="s">
        <v>8159</v>
      </c>
      <c r="BC1569">
        <v>2026</v>
      </c>
      <c r="BD1569">
        <v>9</v>
      </c>
      <c r="BE1569">
        <v>12</v>
      </c>
      <c r="BF1569" s="6">
        <f t="shared" si="72"/>
        <v>46277</v>
      </c>
      <c r="BG1569">
        <f t="shared" si="73"/>
        <v>-0.33333333333575865</v>
      </c>
      <c r="BH1569" t="str">
        <f t="shared" si="74"/>
        <v>COMPLY</v>
      </c>
      <c r="BI1569" t="str">
        <f>VLOOKUP(H1569,Sheet2!$A$1:$B$270,2,FALSE)</f>
        <v>BOJONEGORO</v>
      </c>
    </row>
    <row r="1570" spans="1:61">
      <c r="A1570">
        <v>1569</v>
      </c>
      <c r="B1570">
        <v>1002588634</v>
      </c>
      <c r="C1570">
        <v>3</v>
      </c>
      <c r="D1570" t="s">
        <v>38</v>
      </c>
      <c r="E1570">
        <v>5</v>
      </c>
      <c r="F1570" t="s">
        <v>92</v>
      </c>
      <c r="G1570" t="s">
        <v>89</v>
      </c>
      <c r="H1570" t="s">
        <v>399</v>
      </c>
      <c r="I1570" t="s">
        <v>212</v>
      </c>
      <c r="J1570" t="s">
        <v>213</v>
      </c>
      <c r="K1570" t="s">
        <v>149</v>
      </c>
      <c r="L1570" t="s">
        <v>214</v>
      </c>
      <c r="M1570" t="s">
        <v>76</v>
      </c>
      <c r="N1570" t="s">
        <v>215</v>
      </c>
      <c r="O1570" s="57">
        <v>46280.48333333333</v>
      </c>
      <c r="P1570" s="57">
        <v>46281.337326388886</v>
      </c>
      <c r="Q1570">
        <v>69390598</v>
      </c>
      <c r="S1570">
        <v>152609258757</v>
      </c>
      <c r="T1570" t="s">
        <v>9344</v>
      </c>
      <c r="U1570" t="s">
        <v>9345</v>
      </c>
      <c r="V1570" t="s">
        <v>9346</v>
      </c>
      <c r="Z1570">
        <v>111.9138123</v>
      </c>
      <c r="AA1570">
        <v>-7.1383121000000003</v>
      </c>
      <c r="AB1570" t="s">
        <v>9347</v>
      </c>
      <c r="AC1570" t="s">
        <v>236</v>
      </c>
      <c r="AL1570" t="s">
        <v>217</v>
      </c>
      <c r="AM1570" t="s">
        <v>8178</v>
      </c>
      <c r="AN1570" t="s">
        <v>6</v>
      </c>
      <c r="AO1570" t="s">
        <v>7039</v>
      </c>
      <c r="AP1570" s="57">
        <v>46281.333333333336</v>
      </c>
      <c r="AR1570" t="s">
        <v>218</v>
      </c>
      <c r="AS1570" t="s">
        <v>219</v>
      </c>
      <c r="AT1570" t="s">
        <v>230</v>
      </c>
      <c r="AU1570">
        <v>20260916</v>
      </c>
      <c r="AV1570" t="s">
        <v>221</v>
      </c>
      <c r="AW1570" t="s">
        <v>7118</v>
      </c>
      <c r="AX1570" t="s">
        <v>222</v>
      </c>
      <c r="BA1570" s="57">
        <v>46281.333333333336</v>
      </c>
      <c r="BB1570" t="s">
        <v>8178</v>
      </c>
      <c r="BC1570">
        <v>2026</v>
      </c>
      <c r="BD1570">
        <v>9</v>
      </c>
      <c r="BE1570">
        <v>16</v>
      </c>
      <c r="BF1570" s="6">
        <f t="shared" si="72"/>
        <v>46281</v>
      </c>
      <c r="BG1570">
        <f t="shared" si="73"/>
        <v>-0.33333333333575865</v>
      </c>
      <c r="BH1570" t="str">
        <f t="shared" si="74"/>
        <v>COMPLY</v>
      </c>
      <c r="BI1570" t="str">
        <f>VLOOKUP(H1570,Sheet2!$A$1:$B$270,2,FALSE)</f>
        <v>BOJONEGORO</v>
      </c>
    </row>
    <row r="1571" spans="1:61">
      <c r="A1571">
        <v>1570</v>
      </c>
      <c r="B1571">
        <v>1002572979</v>
      </c>
      <c r="C1571">
        <v>3</v>
      </c>
      <c r="D1571" t="s">
        <v>38</v>
      </c>
      <c r="E1571">
        <v>5</v>
      </c>
      <c r="F1571" t="s">
        <v>92</v>
      </c>
      <c r="G1571" t="s">
        <v>89</v>
      </c>
      <c r="H1571" t="s">
        <v>399</v>
      </c>
      <c r="I1571" t="s">
        <v>212</v>
      </c>
      <c r="J1571" t="s">
        <v>213</v>
      </c>
      <c r="K1571" t="s">
        <v>149</v>
      </c>
      <c r="M1571" t="s">
        <v>235</v>
      </c>
      <c r="N1571" t="s">
        <v>215</v>
      </c>
      <c r="O1571" s="57">
        <v>46270.498425925929</v>
      </c>
      <c r="P1571" s="57">
        <v>46274.916666666664</v>
      </c>
      <c r="Q1571">
        <v>69384432</v>
      </c>
      <c r="S1571">
        <v>152609258711</v>
      </c>
      <c r="T1571" t="s">
        <v>3140</v>
      </c>
      <c r="U1571" t="s">
        <v>3141</v>
      </c>
      <c r="Z1571">
        <v>111.874308</v>
      </c>
      <c r="AA1571">
        <v>-7.1519950000000003</v>
      </c>
      <c r="AB1571" t="s">
        <v>3142</v>
      </c>
      <c r="AC1571" t="s">
        <v>285</v>
      </c>
      <c r="AO1571" s="57">
        <v>46151.506898148145</v>
      </c>
      <c r="AR1571" t="s">
        <v>306</v>
      </c>
      <c r="AS1571" t="s">
        <v>219</v>
      </c>
      <c r="AT1571" t="s">
        <v>230</v>
      </c>
      <c r="AV1571" t="s">
        <v>3099</v>
      </c>
      <c r="AW1571" t="s">
        <v>546</v>
      </c>
      <c r="AX1571" t="s">
        <v>222</v>
      </c>
      <c r="AZ1571" t="s">
        <v>3099</v>
      </c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str">
        <f>VLOOKUP(H1571,Sheet2!$A$1:$B$270,2,FALSE)</f>
        <v>BOJONEGORO</v>
      </c>
    </row>
    <row r="1572" spans="1:61">
      <c r="A1572">
        <v>1571</v>
      </c>
      <c r="B1572">
        <v>1002572983</v>
      </c>
      <c r="C1572">
        <v>3</v>
      </c>
      <c r="D1572" t="s">
        <v>38</v>
      </c>
      <c r="E1572">
        <v>5</v>
      </c>
      <c r="F1572" t="s">
        <v>92</v>
      </c>
      <c r="G1572" t="s">
        <v>89</v>
      </c>
      <c r="H1572" t="s">
        <v>399</v>
      </c>
      <c r="I1572" t="s">
        <v>212</v>
      </c>
      <c r="J1572" t="s">
        <v>213</v>
      </c>
      <c r="K1572" t="s">
        <v>149</v>
      </c>
      <c r="M1572" t="s">
        <v>235</v>
      </c>
      <c r="N1572" t="s">
        <v>215</v>
      </c>
      <c r="O1572" s="57">
        <v>46270.499583333331</v>
      </c>
      <c r="P1572" s="57">
        <v>46274.916666666664</v>
      </c>
      <c r="Q1572">
        <v>69384433</v>
      </c>
      <c r="S1572">
        <v>152609258712</v>
      </c>
      <c r="T1572" t="s">
        <v>3137</v>
      </c>
      <c r="U1572" t="s">
        <v>3138</v>
      </c>
      <c r="Z1572">
        <v>111.874528</v>
      </c>
      <c r="AA1572">
        <v>-7.1470820000000002</v>
      </c>
      <c r="AB1572" t="s">
        <v>3139</v>
      </c>
      <c r="AC1572" t="s">
        <v>285</v>
      </c>
      <c r="AO1572" s="57">
        <v>46151.506898148145</v>
      </c>
      <c r="AR1572" t="s">
        <v>306</v>
      </c>
      <c r="AS1572" t="s">
        <v>219</v>
      </c>
      <c r="AT1572" t="s">
        <v>230</v>
      </c>
      <c r="AV1572" t="s">
        <v>3099</v>
      </c>
      <c r="AW1572" t="s">
        <v>545</v>
      </c>
      <c r="AX1572" t="s">
        <v>222</v>
      </c>
      <c r="AZ1572" t="s">
        <v>3099</v>
      </c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str">
        <f>VLOOKUP(H1572,Sheet2!$A$1:$B$270,2,FALSE)</f>
        <v>BOJONEGORO</v>
      </c>
    </row>
    <row r="1573" spans="1:61">
      <c r="A1573">
        <v>1572</v>
      </c>
      <c r="B1573">
        <v>1002568238</v>
      </c>
      <c r="C1573">
        <v>3</v>
      </c>
      <c r="D1573" t="s">
        <v>38</v>
      </c>
      <c r="E1573">
        <v>5</v>
      </c>
      <c r="F1573" t="s">
        <v>92</v>
      </c>
      <c r="G1573" t="s">
        <v>89</v>
      </c>
      <c r="H1573" t="s">
        <v>266</v>
      </c>
      <c r="I1573" t="s">
        <v>212</v>
      </c>
      <c r="J1573" t="s">
        <v>213</v>
      </c>
      <c r="K1573" t="s">
        <v>149</v>
      </c>
      <c r="L1573" t="s">
        <v>214</v>
      </c>
      <c r="M1573" t="s">
        <v>76</v>
      </c>
      <c r="N1573" t="s">
        <v>215</v>
      </c>
      <c r="O1573" s="57">
        <v>46267.665231481478</v>
      </c>
      <c r="P1573" s="57">
        <v>46268.784988425927</v>
      </c>
      <c r="Q1573">
        <v>69382507</v>
      </c>
      <c r="S1573">
        <v>152643201658</v>
      </c>
      <c r="T1573" t="s">
        <v>1805</v>
      </c>
      <c r="U1573" t="s">
        <v>1806</v>
      </c>
      <c r="V1573" t="s">
        <v>1807</v>
      </c>
      <c r="Z1573">
        <v>111.762289</v>
      </c>
      <c r="AA1573">
        <v>-7.1452109999999998</v>
      </c>
      <c r="AB1573" t="s">
        <v>1808</v>
      </c>
      <c r="AC1573" t="s">
        <v>236</v>
      </c>
      <c r="AL1573" t="s">
        <v>217</v>
      </c>
      <c r="AM1573" t="s">
        <v>1809</v>
      </c>
      <c r="AN1573" t="s">
        <v>6</v>
      </c>
      <c r="AO1573" s="57">
        <v>46062.673541666663</v>
      </c>
      <c r="AP1573" s="57">
        <v>46268.625</v>
      </c>
      <c r="AR1573" t="s">
        <v>218</v>
      </c>
      <c r="AS1573" t="s">
        <v>1591</v>
      </c>
      <c r="AT1573" t="s">
        <v>230</v>
      </c>
      <c r="AU1573">
        <v>20260903</v>
      </c>
      <c r="AV1573" t="s">
        <v>221</v>
      </c>
      <c r="AW1573" t="s">
        <v>883</v>
      </c>
      <c r="AX1573" t="s">
        <v>222</v>
      </c>
      <c r="BA1573" s="57">
        <v>46268.625</v>
      </c>
      <c r="BB1573" t="s">
        <v>1809</v>
      </c>
      <c r="BC1573">
        <v>2026</v>
      </c>
      <c r="BD1573">
        <v>9</v>
      </c>
      <c r="BE1573">
        <v>3</v>
      </c>
      <c r="BF1573" s="6">
        <f t="shared" si="72"/>
        <v>46268</v>
      </c>
      <c r="BG1573">
        <f t="shared" si="73"/>
        <v>-0.625</v>
      </c>
      <c r="BH1573" t="str">
        <f t="shared" si="74"/>
        <v>COMPLY</v>
      </c>
      <c r="BI1573" t="str">
        <f>VLOOKUP(H1573,Sheet2!$A$1:$B$270,2,FALSE)</f>
        <v>BOJONEGORO</v>
      </c>
    </row>
    <row r="1574" spans="1:61">
      <c r="A1574">
        <v>1573</v>
      </c>
      <c r="B1574">
        <v>1002574437</v>
      </c>
      <c r="C1574">
        <v>3</v>
      </c>
      <c r="D1574" t="s">
        <v>38</v>
      </c>
      <c r="E1574">
        <v>5</v>
      </c>
      <c r="F1574" t="s">
        <v>92</v>
      </c>
      <c r="G1574" t="s">
        <v>89</v>
      </c>
      <c r="H1574" t="s">
        <v>266</v>
      </c>
      <c r="I1574" t="s">
        <v>212</v>
      </c>
      <c r="J1574" t="s">
        <v>213</v>
      </c>
      <c r="K1574" t="s">
        <v>149</v>
      </c>
      <c r="L1574" t="s">
        <v>214</v>
      </c>
      <c r="M1574" t="s">
        <v>76</v>
      </c>
      <c r="N1574" t="s">
        <v>215</v>
      </c>
      <c r="O1574" s="57">
        <v>46272.45412037037</v>
      </c>
      <c r="P1574" s="57">
        <v>46274.526979166665</v>
      </c>
      <c r="Q1574">
        <v>69385083</v>
      </c>
      <c r="S1574">
        <v>152643201666</v>
      </c>
      <c r="T1574" t="s">
        <v>3678</v>
      </c>
      <c r="U1574" t="s">
        <v>3679</v>
      </c>
      <c r="V1574" t="s">
        <v>3680</v>
      </c>
      <c r="Z1574">
        <v>111.7590579</v>
      </c>
      <c r="AA1574">
        <v>-7.1869365999999903</v>
      </c>
      <c r="AB1574" t="s">
        <v>3681</v>
      </c>
      <c r="AC1574" t="s">
        <v>236</v>
      </c>
      <c r="AL1574" t="s">
        <v>217</v>
      </c>
      <c r="AM1574" t="s">
        <v>3682</v>
      </c>
      <c r="AN1574" t="s">
        <v>6</v>
      </c>
      <c r="AO1574" s="57">
        <v>46212.454884259256</v>
      </c>
      <c r="AP1574" s="57">
        <v>46273.333333333336</v>
      </c>
      <c r="AR1574" t="s">
        <v>218</v>
      </c>
      <c r="AS1574" t="s">
        <v>1591</v>
      </c>
      <c r="AT1574" t="s">
        <v>552</v>
      </c>
      <c r="AU1574">
        <v>20260909</v>
      </c>
      <c r="AV1574" t="s">
        <v>221</v>
      </c>
      <c r="AW1574" t="s">
        <v>3683</v>
      </c>
      <c r="AX1574" t="s">
        <v>222</v>
      </c>
      <c r="BA1574" s="57">
        <v>46273.333333333336</v>
      </c>
      <c r="BB1574" t="s">
        <v>3682</v>
      </c>
      <c r="BC1574">
        <v>2026</v>
      </c>
      <c r="BD1574">
        <v>9</v>
      </c>
      <c r="BE1574">
        <v>9</v>
      </c>
      <c r="BF1574" s="6">
        <f t="shared" si="72"/>
        <v>46274</v>
      </c>
      <c r="BG1574">
        <f t="shared" si="73"/>
        <v>0.66666666666424135</v>
      </c>
      <c r="BH1574" t="str">
        <f t="shared" si="74"/>
        <v>COMPLY</v>
      </c>
      <c r="BI1574" t="str">
        <f>VLOOKUP(H1574,Sheet2!$A$1:$B$270,2,FALSE)</f>
        <v>BOJONEGORO</v>
      </c>
    </row>
    <row r="1575" spans="1:61">
      <c r="A1575">
        <v>1574</v>
      </c>
      <c r="B1575">
        <v>1002574357</v>
      </c>
      <c r="C1575">
        <v>3</v>
      </c>
      <c r="D1575" t="s">
        <v>38</v>
      </c>
      <c r="E1575">
        <v>5</v>
      </c>
      <c r="F1575" t="s">
        <v>92</v>
      </c>
      <c r="G1575" t="s">
        <v>89</v>
      </c>
      <c r="H1575" t="s">
        <v>266</v>
      </c>
      <c r="I1575" t="s">
        <v>212</v>
      </c>
      <c r="J1575" t="s">
        <v>213</v>
      </c>
      <c r="K1575" t="s">
        <v>149</v>
      </c>
      <c r="L1575" t="s">
        <v>214</v>
      </c>
      <c r="M1575" t="s">
        <v>76</v>
      </c>
      <c r="N1575" t="s">
        <v>215</v>
      </c>
      <c r="O1575" s="57">
        <v>46272.445787037039</v>
      </c>
      <c r="P1575" s="57">
        <v>46273.865011574075</v>
      </c>
      <c r="Q1575">
        <v>69385074</v>
      </c>
      <c r="S1575">
        <v>152643201665</v>
      </c>
      <c r="T1575" t="s">
        <v>3905</v>
      </c>
      <c r="U1575" t="s">
        <v>3679</v>
      </c>
      <c r="V1575" t="s">
        <v>3906</v>
      </c>
      <c r="Z1575">
        <v>111.7590579</v>
      </c>
      <c r="AA1575">
        <v>-7.1869365999999903</v>
      </c>
      <c r="AB1575" t="s">
        <v>3907</v>
      </c>
      <c r="AC1575" t="s">
        <v>236</v>
      </c>
      <c r="AL1575" t="s">
        <v>217</v>
      </c>
      <c r="AM1575" t="s">
        <v>3908</v>
      </c>
      <c r="AN1575" t="s">
        <v>6</v>
      </c>
      <c r="AO1575" s="57">
        <v>46212.454884259256</v>
      </c>
      <c r="AP1575" s="57">
        <v>46273.333333333336</v>
      </c>
      <c r="AR1575" t="s">
        <v>218</v>
      </c>
      <c r="AS1575" t="s">
        <v>1591</v>
      </c>
      <c r="AT1575" t="s">
        <v>552</v>
      </c>
      <c r="AU1575">
        <v>20260908</v>
      </c>
      <c r="AV1575" t="s">
        <v>221</v>
      </c>
      <c r="AW1575" t="s">
        <v>3683</v>
      </c>
      <c r="AX1575" t="s">
        <v>222</v>
      </c>
      <c r="BA1575" s="57">
        <v>46273.333333333336</v>
      </c>
      <c r="BB1575" t="s">
        <v>3908</v>
      </c>
      <c r="BC1575">
        <v>2026</v>
      </c>
      <c r="BD1575">
        <v>9</v>
      </c>
      <c r="BE1575">
        <v>8</v>
      </c>
      <c r="BF1575" s="6">
        <f t="shared" si="72"/>
        <v>46273</v>
      </c>
      <c r="BG1575">
        <f t="shared" si="73"/>
        <v>-0.33333333333575865</v>
      </c>
      <c r="BH1575" t="str">
        <f t="shared" si="74"/>
        <v>COMPLY</v>
      </c>
      <c r="BI1575" t="str">
        <f>VLOOKUP(H1575,Sheet2!$A$1:$B$270,2,FALSE)</f>
        <v>BOJONEGORO</v>
      </c>
    </row>
    <row r="1576" spans="1:61">
      <c r="A1576">
        <v>1575</v>
      </c>
      <c r="B1576">
        <v>1002568456</v>
      </c>
      <c r="C1576">
        <v>3</v>
      </c>
      <c r="D1576" t="s">
        <v>38</v>
      </c>
      <c r="E1576">
        <v>5</v>
      </c>
      <c r="F1576" t="s">
        <v>92</v>
      </c>
      <c r="G1576" t="s">
        <v>89</v>
      </c>
      <c r="H1576" t="s">
        <v>360</v>
      </c>
      <c r="I1576" t="s">
        <v>212</v>
      </c>
      <c r="J1576" t="s">
        <v>213</v>
      </c>
      <c r="K1576" t="s">
        <v>149</v>
      </c>
      <c r="L1576" t="s">
        <v>214</v>
      </c>
      <c r="M1576" t="s">
        <v>76</v>
      </c>
      <c r="N1576" t="s">
        <v>215</v>
      </c>
      <c r="O1576" s="57">
        <v>46267.712465277778</v>
      </c>
      <c r="P1576" s="57">
        <v>46268.759768518517</v>
      </c>
      <c r="Q1576">
        <v>69382589</v>
      </c>
      <c r="S1576">
        <v>152644206416</v>
      </c>
      <c r="T1576" t="s">
        <v>1586</v>
      </c>
      <c r="U1576" t="s">
        <v>1587</v>
      </c>
      <c r="V1576" t="s">
        <v>1588</v>
      </c>
      <c r="Z1576">
        <v>111.597600531919</v>
      </c>
      <c r="AA1576">
        <v>-7.2663955216170297</v>
      </c>
      <c r="AB1576" t="s">
        <v>1589</v>
      </c>
      <c r="AC1576" t="s">
        <v>236</v>
      </c>
      <c r="AL1576" t="s">
        <v>217</v>
      </c>
      <c r="AM1576" t="s">
        <v>1590</v>
      </c>
      <c r="AN1576" t="s">
        <v>6</v>
      </c>
      <c r="AO1576" s="57">
        <v>46062.715486111112</v>
      </c>
      <c r="AP1576" s="57">
        <v>46268.625</v>
      </c>
      <c r="AR1576" t="s">
        <v>218</v>
      </c>
      <c r="AS1576" t="s">
        <v>1591</v>
      </c>
      <c r="AT1576" t="s">
        <v>230</v>
      </c>
      <c r="AU1576">
        <v>20260903</v>
      </c>
      <c r="AV1576" t="s">
        <v>221</v>
      </c>
      <c r="AW1576" t="s">
        <v>884</v>
      </c>
      <c r="AX1576" t="s">
        <v>222</v>
      </c>
      <c r="BA1576" s="57">
        <v>46268.625</v>
      </c>
      <c r="BB1576" t="s">
        <v>1590</v>
      </c>
      <c r="BC1576">
        <v>2026</v>
      </c>
      <c r="BD1576">
        <v>9</v>
      </c>
      <c r="BE1576">
        <v>3</v>
      </c>
      <c r="BF1576" s="6">
        <f t="shared" si="72"/>
        <v>46268</v>
      </c>
      <c r="BG1576">
        <f t="shared" si="73"/>
        <v>-0.625</v>
      </c>
      <c r="BH1576" t="str">
        <f t="shared" si="74"/>
        <v>COMPLY</v>
      </c>
      <c r="BI1576" t="str">
        <f>VLOOKUP(H1576,Sheet2!$A$1:$B$270,2,FALSE)</f>
        <v>BOJONEGORO</v>
      </c>
    </row>
    <row r="1577" spans="1:61">
      <c r="A1577">
        <v>1576</v>
      </c>
      <c r="B1577">
        <v>1002569880</v>
      </c>
      <c r="C1577">
        <v>3</v>
      </c>
      <c r="D1577" t="s">
        <v>38</v>
      </c>
      <c r="E1577">
        <v>5</v>
      </c>
      <c r="F1577" t="s">
        <v>92</v>
      </c>
      <c r="G1577" t="s">
        <v>89</v>
      </c>
      <c r="H1577" t="s">
        <v>360</v>
      </c>
      <c r="I1577" t="s">
        <v>212</v>
      </c>
      <c r="J1577" t="s">
        <v>213</v>
      </c>
      <c r="K1577" t="s">
        <v>149</v>
      </c>
      <c r="L1577" t="s">
        <v>214</v>
      </c>
      <c r="M1577" t="s">
        <v>76</v>
      </c>
      <c r="N1577" t="s">
        <v>215</v>
      </c>
      <c r="O1577" s="57">
        <v>46268.583298611113</v>
      </c>
      <c r="P1577" s="57">
        <v>46269.842442129629</v>
      </c>
      <c r="Q1577">
        <v>69383201</v>
      </c>
      <c r="S1577">
        <v>152644206588</v>
      </c>
      <c r="T1577" t="s">
        <v>2472</v>
      </c>
      <c r="U1577" t="s">
        <v>2473</v>
      </c>
      <c r="V1577" t="s">
        <v>2474</v>
      </c>
      <c r="Z1577">
        <v>111.53917949999899</v>
      </c>
      <c r="AA1577">
        <v>-7.2577580999999904</v>
      </c>
      <c r="AB1577" t="s">
        <v>2475</v>
      </c>
      <c r="AC1577" t="s">
        <v>236</v>
      </c>
      <c r="AL1577" t="s">
        <v>217</v>
      </c>
      <c r="AM1577" t="s">
        <v>2476</v>
      </c>
      <c r="AN1577" t="s">
        <v>6</v>
      </c>
      <c r="AO1577" s="57">
        <v>46090.590648148151</v>
      </c>
      <c r="AP1577" s="57">
        <v>46269.458333333336</v>
      </c>
      <c r="AR1577" t="s">
        <v>218</v>
      </c>
      <c r="AS1577" t="s">
        <v>1591</v>
      </c>
      <c r="AT1577" t="s">
        <v>230</v>
      </c>
      <c r="AU1577">
        <v>20260904</v>
      </c>
      <c r="AV1577" t="s">
        <v>221</v>
      </c>
      <c r="AW1577" t="s">
        <v>886</v>
      </c>
      <c r="AX1577" t="s">
        <v>222</v>
      </c>
      <c r="BA1577" s="57">
        <v>46269.458333333336</v>
      </c>
      <c r="BB1577" t="s">
        <v>2476</v>
      </c>
      <c r="BC1577">
        <v>2026</v>
      </c>
      <c r="BD1577">
        <v>9</v>
      </c>
      <c r="BE1577">
        <v>4</v>
      </c>
      <c r="BF1577" s="6">
        <f t="shared" si="72"/>
        <v>46269</v>
      </c>
      <c r="BG1577">
        <f t="shared" si="73"/>
        <v>-0.45833333333575865</v>
      </c>
      <c r="BH1577" t="str">
        <f t="shared" si="74"/>
        <v>COMPLY</v>
      </c>
      <c r="BI1577" t="str">
        <f>VLOOKUP(H1577,Sheet2!$A$1:$B$270,2,FALSE)</f>
        <v>BOJONEGORO</v>
      </c>
    </row>
    <row r="1578" spans="1:61">
      <c r="A1578">
        <v>1577</v>
      </c>
      <c r="B1578">
        <v>1002571731</v>
      </c>
      <c r="C1578">
        <v>3</v>
      </c>
      <c r="D1578" t="s">
        <v>38</v>
      </c>
      <c r="E1578">
        <v>5</v>
      </c>
      <c r="F1578" t="s">
        <v>92</v>
      </c>
      <c r="G1578" t="s">
        <v>89</v>
      </c>
      <c r="H1578" t="s">
        <v>360</v>
      </c>
      <c r="I1578" t="s">
        <v>212</v>
      </c>
      <c r="J1578" t="s">
        <v>213</v>
      </c>
      <c r="K1578" t="s">
        <v>149</v>
      </c>
      <c r="M1578" t="s">
        <v>76</v>
      </c>
      <c r="N1578" t="s">
        <v>215</v>
      </c>
      <c r="O1578" s="57">
        <v>46269.581226851849</v>
      </c>
      <c r="P1578" s="57">
        <v>46269.707962962966</v>
      </c>
      <c r="Q1578">
        <v>69382223</v>
      </c>
      <c r="S1578">
        <v>152644209533</v>
      </c>
      <c r="T1578" t="s">
        <v>1672</v>
      </c>
      <c r="U1578" t="s">
        <v>4846</v>
      </c>
      <c r="V1578" t="s">
        <v>4847</v>
      </c>
      <c r="Z1578">
        <v>111.70062</v>
      </c>
      <c r="AA1578">
        <v>-7.1492579999999997</v>
      </c>
      <c r="AB1578" t="s">
        <v>1675</v>
      </c>
      <c r="AC1578" t="s">
        <v>229</v>
      </c>
      <c r="AL1578" t="s">
        <v>217</v>
      </c>
      <c r="AM1578" t="s">
        <v>4848</v>
      </c>
      <c r="AN1578" t="s">
        <v>6</v>
      </c>
      <c r="AO1578" s="57">
        <v>46121.590300925927</v>
      </c>
      <c r="AR1578" t="s">
        <v>218</v>
      </c>
      <c r="AS1578" t="s">
        <v>1591</v>
      </c>
      <c r="AT1578" t="s">
        <v>230</v>
      </c>
      <c r="AU1578">
        <v>20260904</v>
      </c>
      <c r="AV1578" t="s">
        <v>221</v>
      </c>
      <c r="AW1578" t="s">
        <v>546</v>
      </c>
      <c r="AX1578" t="s">
        <v>222</v>
      </c>
      <c r="BA1578" s="57">
        <v>46269.291666666664</v>
      </c>
      <c r="BB1578" t="s">
        <v>4848</v>
      </c>
      <c r="BC1578">
        <v>2026</v>
      </c>
      <c r="BD1578">
        <v>9</v>
      </c>
      <c r="BE1578">
        <v>4</v>
      </c>
      <c r="BF1578" s="6">
        <f t="shared" si="72"/>
        <v>46269</v>
      </c>
      <c r="BG1578">
        <f t="shared" si="73"/>
        <v>-0.29166666666424135</v>
      </c>
      <c r="BH1578" t="str">
        <f t="shared" si="74"/>
        <v>COMPLY</v>
      </c>
      <c r="BI1578" t="str">
        <f>VLOOKUP(H1578,Sheet2!$A$1:$B$270,2,FALSE)</f>
        <v>BOJONEGORO</v>
      </c>
    </row>
    <row r="1579" spans="1:61">
      <c r="A1579">
        <v>1578</v>
      </c>
      <c r="B1579">
        <v>1002576624</v>
      </c>
      <c r="C1579">
        <v>3</v>
      </c>
      <c r="D1579" t="s">
        <v>38</v>
      </c>
      <c r="E1579">
        <v>5</v>
      </c>
      <c r="F1579" t="s">
        <v>92</v>
      </c>
      <c r="G1579" t="s">
        <v>89</v>
      </c>
      <c r="H1579" t="s">
        <v>360</v>
      </c>
      <c r="I1579" t="s">
        <v>212</v>
      </c>
      <c r="J1579" t="s">
        <v>213</v>
      </c>
      <c r="K1579" t="s">
        <v>149</v>
      </c>
      <c r="L1579" t="s">
        <v>214</v>
      </c>
      <c r="M1579" t="s">
        <v>76</v>
      </c>
      <c r="N1579" t="s">
        <v>215</v>
      </c>
      <c r="O1579" s="57">
        <v>46273.464548611111</v>
      </c>
      <c r="P1579" s="57">
        <v>46273.855462962965</v>
      </c>
      <c r="Q1579">
        <v>69385921</v>
      </c>
      <c r="S1579">
        <v>152644206771</v>
      </c>
      <c r="T1579" t="s">
        <v>3873</v>
      </c>
      <c r="U1579" t="s">
        <v>3874</v>
      </c>
      <c r="V1579" t="s">
        <v>3875</v>
      </c>
      <c r="Z1579">
        <v>111.613076492467</v>
      </c>
      <c r="AA1579">
        <v>-7.1623855401006598</v>
      </c>
      <c r="AB1579" t="s">
        <v>3876</v>
      </c>
      <c r="AC1579" t="s">
        <v>236</v>
      </c>
      <c r="AL1579" t="s">
        <v>217</v>
      </c>
      <c r="AM1579" t="s">
        <v>3877</v>
      </c>
      <c r="AN1579" t="s">
        <v>6</v>
      </c>
      <c r="AO1579" s="57">
        <v>46243.465543981481</v>
      </c>
      <c r="AP1579" s="57">
        <v>46274.458333333336</v>
      </c>
      <c r="AR1579" t="s">
        <v>218</v>
      </c>
      <c r="AS1579" t="s">
        <v>1591</v>
      </c>
      <c r="AT1579" t="s">
        <v>230</v>
      </c>
      <c r="AU1579">
        <v>20260908</v>
      </c>
      <c r="AV1579" t="s">
        <v>221</v>
      </c>
      <c r="AW1579" t="s">
        <v>884</v>
      </c>
      <c r="AX1579" t="s">
        <v>222</v>
      </c>
      <c r="BA1579" s="57">
        <v>46274.458333333336</v>
      </c>
      <c r="BB1579" t="s">
        <v>3877</v>
      </c>
      <c r="BC1579">
        <v>2026</v>
      </c>
      <c r="BD1579">
        <v>9</v>
      </c>
      <c r="BE1579">
        <v>8</v>
      </c>
      <c r="BF1579" s="6">
        <f t="shared" si="72"/>
        <v>46273</v>
      </c>
      <c r="BG1579">
        <f t="shared" si="73"/>
        <v>-1.4583333333357587</v>
      </c>
      <c r="BH1579" t="str">
        <f t="shared" si="74"/>
        <v>COMPLY</v>
      </c>
      <c r="BI1579" t="str">
        <f>VLOOKUP(H1579,Sheet2!$A$1:$B$270,2,FALSE)</f>
        <v>BOJONEGORO</v>
      </c>
    </row>
    <row r="1580" spans="1:61">
      <c r="A1580">
        <v>1579</v>
      </c>
      <c r="B1580">
        <v>1002587130</v>
      </c>
      <c r="C1580">
        <v>3</v>
      </c>
      <c r="D1580" t="s">
        <v>38</v>
      </c>
      <c r="E1580">
        <v>5</v>
      </c>
      <c r="F1580" t="s">
        <v>92</v>
      </c>
      <c r="G1580" t="s">
        <v>89</v>
      </c>
      <c r="H1580" t="s">
        <v>360</v>
      </c>
      <c r="I1580" t="s">
        <v>212</v>
      </c>
      <c r="J1580" t="s">
        <v>213</v>
      </c>
      <c r="K1580" t="s">
        <v>149</v>
      </c>
      <c r="L1580" t="s">
        <v>214</v>
      </c>
      <c r="M1580" t="s">
        <v>76</v>
      </c>
      <c r="N1580" t="s">
        <v>215</v>
      </c>
      <c r="O1580" s="57">
        <v>46279.654097222221</v>
      </c>
      <c r="P1580" s="57">
        <v>46280.591770833336</v>
      </c>
      <c r="Q1580">
        <v>69390054</v>
      </c>
      <c r="S1580">
        <v>152644206961</v>
      </c>
      <c r="T1580" t="s">
        <v>9348</v>
      </c>
      <c r="U1580" t="s">
        <v>9349</v>
      </c>
      <c r="V1580" t="s">
        <v>9350</v>
      </c>
      <c r="Z1580">
        <v>111.67609520000001</v>
      </c>
      <c r="AA1580">
        <v>-7.1909229000000003</v>
      </c>
      <c r="AB1580" t="s">
        <v>9351</v>
      </c>
      <c r="AC1580" t="s">
        <v>236</v>
      </c>
      <c r="AL1580" t="s">
        <v>217</v>
      </c>
      <c r="AM1580" t="s">
        <v>9352</v>
      </c>
      <c r="AN1580" t="s">
        <v>6</v>
      </c>
      <c r="AO1580" t="s">
        <v>7055</v>
      </c>
      <c r="AP1580" s="57">
        <v>46280.625</v>
      </c>
      <c r="AR1580" t="s">
        <v>218</v>
      </c>
      <c r="AS1580" t="s">
        <v>1591</v>
      </c>
      <c r="AT1580" t="s">
        <v>230</v>
      </c>
      <c r="AU1580">
        <v>20260915</v>
      </c>
      <c r="AV1580" t="s">
        <v>221</v>
      </c>
      <c r="AW1580" t="s">
        <v>7118</v>
      </c>
      <c r="AX1580" t="s">
        <v>222</v>
      </c>
      <c r="BA1580" s="57">
        <v>46280.625</v>
      </c>
      <c r="BB1580" t="s">
        <v>9352</v>
      </c>
      <c r="BC1580">
        <v>2026</v>
      </c>
      <c r="BD1580">
        <v>9</v>
      </c>
      <c r="BE1580">
        <v>15</v>
      </c>
      <c r="BF1580" s="6">
        <f t="shared" si="72"/>
        <v>46280</v>
      </c>
      <c r="BG1580">
        <f t="shared" si="73"/>
        <v>-0.625</v>
      </c>
      <c r="BH1580" t="str">
        <f t="shared" si="74"/>
        <v>COMPLY</v>
      </c>
      <c r="BI1580" t="str">
        <f>VLOOKUP(H1580,Sheet2!$A$1:$B$270,2,FALSE)</f>
        <v>BOJONEGORO</v>
      </c>
    </row>
    <row r="1581" spans="1:61">
      <c r="A1581">
        <v>1580</v>
      </c>
      <c r="B1581">
        <v>1002567375</v>
      </c>
      <c r="C1581">
        <v>3</v>
      </c>
      <c r="D1581" t="s">
        <v>38</v>
      </c>
      <c r="E1581">
        <v>5</v>
      </c>
      <c r="F1581" t="s">
        <v>92</v>
      </c>
      <c r="G1581" t="s">
        <v>89</v>
      </c>
      <c r="H1581" t="s">
        <v>360</v>
      </c>
      <c r="I1581" t="s">
        <v>212</v>
      </c>
      <c r="J1581" t="s">
        <v>213</v>
      </c>
      <c r="K1581" t="s">
        <v>149</v>
      </c>
      <c r="L1581" t="s">
        <v>214</v>
      </c>
      <c r="M1581" t="s">
        <v>2154</v>
      </c>
      <c r="N1581" t="s">
        <v>215</v>
      </c>
      <c r="O1581" s="57">
        <v>46267.493703703702</v>
      </c>
      <c r="P1581" s="57">
        <v>46269.58121527778</v>
      </c>
      <c r="Q1581">
        <v>69382223</v>
      </c>
      <c r="S1581">
        <v>152644206415</v>
      </c>
      <c r="T1581" t="s">
        <v>1672</v>
      </c>
      <c r="U1581" t="s">
        <v>1673</v>
      </c>
      <c r="V1581" t="s">
        <v>1674</v>
      </c>
      <c r="Z1581">
        <v>111.70139399999999</v>
      </c>
      <c r="AA1581">
        <v>-7.1487210000000001</v>
      </c>
      <c r="AB1581" t="s">
        <v>1675</v>
      </c>
      <c r="AC1581" t="s">
        <v>236</v>
      </c>
      <c r="AL1581" t="s">
        <v>217</v>
      </c>
      <c r="AM1581" t="s">
        <v>1676</v>
      </c>
      <c r="AN1581" t="s">
        <v>6</v>
      </c>
      <c r="AO1581" s="57">
        <v>46062.496516203704</v>
      </c>
      <c r="AP1581" s="57">
        <v>46268.458333333336</v>
      </c>
      <c r="AQ1581" t="s">
        <v>2155</v>
      </c>
      <c r="AR1581" t="s">
        <v>14</v>
      </c>
      <c r="AS1581" t="s">
        <v>1591</v>
      </c>
      <c r="AT1581" t="s">
        <v>230</v>
      </c>
      <c r="AV1581" t="s">
        <v>5586</v>
      </c>
      <c r="AW1581" t="s">
        <v>885</v>
      </c>
      <c r="AX1581" t="s">
        <v>222</v>
      </c>
      <c r="BA1581" s="57">
        <v>46268.458333333336</v>
      </c>
      <c r="BB1581" t="s">
        <v>1676</v>
      </c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str">
        <f>VLOOKUP(H1581,Sheet2!$A$1:$B$270,2,FALSE)</f>
        <v>BOJONEGORO</v>
      </c>
    </row>
    <row r="1582" spans="1:61">
      <c r="A1582">
        <v>1581</v>
      </c>
      <c r="B1582">
        <v>1002584971</v>
      </c>
      <c r="C1582">
        <v>3</v>
      </c>
      <c r="D1582" t="s">
        <v>38</v>
      </c>
      <c r="E1582">
        <v>5</v>
      </c>
      <c r="F1582" t="s">
        <v>92</v>
      </c>
      <c r="G1582" t="s">
        <v>89</v>
      </c>
      <c r="H1582" t="s">
        <v>360</v>
      </c>
      <c r="I1582" t="s">
        <v>212</v>
      </c>
      <c r="J1582" t="s">
        <v>213</v>
      </c>
      <c r="K1582" t="s">
        <v>149</v>
      </c>
      <c r="L1582" t="s">
        <v>214</v>
      </c>
      <c r="M1582" t="s">
        <v>2186</v>
      </c>
      <c r="N1582" t="s">
        <v>215</v>
      </c>
      <c r="O1582" s="57">
        <v>46278.643692129626</v>
      </c>
      <c r="P1582" s="57">
        <v>46281.411261574074</v>
      </c>
      <c r="Q1582">
        <v>69389383</v>
      </c>
      <c r="S1582">
        <v>152644206956</v>
      </c>
      <c r="T1582" t="s">
        <v>9353</v>
      </c>
      <c r="U1582" t="s">
        <v>9354</v>
      </c>
      <c r="V1582" t="s">
        <v>9355</v>
      </c>
      <c r="Z1582">
        <v>111.6159924</v>
      </c>
      <c r="AA1582">
        <v>-7.26800949999999</v>
      </c>
      <c r="AB1582" t="s">
        <v>9356</v>
      </c>
      <c r="AC1582" t="s">
        <v>236</v>
      </c>
      <c r="AL1582" t="s">
        <v>217</v>
      </c>
      <c r="AM1582" t="s">
        <v>9357</v>
      </c>
      <c r="AN1582" t="s">
        <v>6</v>
      </c>
      <c r="AO1582" t="s">
        <v>7892</v>
      </c>
      <c r="AP1582" s="57">
        <v>46280.333333333336</v>
      </c>
      <c r="AQ1582" t="s">
        <v>2155</v>
      </c>
      <c r="AR1582" t="s">
        <v>12</v>
      </c>
      <c r="AS1582" t="s">
        <v>1591</v>
      </c>
      <c r="AT1582" t="s">
        <v>230</v>
      </c>
      <c r="AV1582" t="s">
        <v>2187</v>
      </c>
      <c r="AW1582" t="s">
        <v>7118</v>
      </c>
      <c r="AX1582" t="s">
        <v>222</v>
      </c>
      <c r="BA1582" s="57">
        <v>46280.333333333336</v>
      </c>
      <c r="BB1582" t="s">
        <v>9357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str">
        <f>VLOOKUP(H1582,Sheet2!$A$1:$B$270,2,FALSE)</f>
        <v>BOJONEGORO</v>
      </c>
    </row>
    <row r="1583" spans="1:61">
      <c r="A1583">
        <v>1582</v>
      </c>
      <c r="B1583">
        <v>1002568049</v>
      </c>
      <c r="C1583">
        <v>3</v>
      </c>
      <c r="D1583" t="s">
        <v>38</v>
      </c>
      <c r="E1583">
        <v>5</v>
      </c>
      <c r="F1583" t="s">
        <v>92</v>
      </c>
      <c r="G1583" t="s">
        <v>89</v>
      </c>
      <c r="H1583" t="s">
        <v>397</v>
      </c>
      <c r="I1583" t="s">
        <v>212</v>
      </c>
      <c r="J1583" t="s">
        <v>213</v>
      </c>
      <c r="K1583" t="s">
        <v>149</v>
      </c>
      <c r="L1583" t="s">
        <v>214</v>
      </c>
      <c r="M1583" t="s">
        <v>76</v>
      </c>
      <c r="N1583" t="s">
        <v>215</v>
      </c>
      <c r="O1583" s="57">
        <v>46267.636076388888</v>
      </c>
      <c r="P1583" s="57">
        <v>46268.633333333331</v>
      </c>
      <c r="Q1583">
        <v>69382459</v>
      </c>
      <c r="S1583">
        <v>152642208296</v>
      </c>
      <c r="T1583" t="s">
        <v>1614</v>
      </c>
      <c r="U1583" t="s">
        <v>2887</v>
      </c>
      <c r="V1583" t="s">
        <v>1615</v>
      </c>
      <c r="Z1583">
        <v>111.984771799999</v>
      </c>
      <c r="AA1583">
        <v>-7.1844241999999996</v>
      </c>
      <c r="AB1583" t="s">
        <v>1616</v>
      </c>
      <c r="AC1583" t="s">
        <v>236</v>
      </c>
      <c r="AL1583" t="s">
        <v>217</v>
      </c>
      <c r="AM1583" t="s">
        <v>1617</v>
      </c>
      <c r="AN1583" t="s">
        <v>6</v>
      </c>
      <c r="AO1583" s="57">
        <v>46062.642453703702</v>
      </c>
      <c r="AP1583" s="57">
        <v>46268.625</v>
      </c>
      <c r="AR1583" t="s">
        <v>218</v>
      </c>
      <c r="AS1583" t="s">
        <v>1591</v>
      </c>
      <c r="AT1583" t="s">
        <v>230</v>
      </c>
      <c r="AU1583">
        <v>20260903</v>
      </c>
      <c r="AV1583" t="s">
        <v>221</v>
      </c>
      <c r="AW1583" t="s">
        <v>885</v>
      </c>
      <c r="AX1583" t="s">
        <v>222</v>
      </c>
      <c r="BA1583" s="57">
        <v>46268.625</v>
      </c>
      <c r="BB1583" t="s">
        <v>1617</v>
      </c>
      <c r="BC1583">
        <v>2026</v>
      </c>
      <c r="BD1583">
        <v>9</v>
      </c>
      <c r="BE1583">
        <v>3</v>
      </c>
      <c r="BF1583" s="6">
        <f t="shared" si="72"/>
        <v>46268</v>
      </c>
      <c r="BG1583">
        <f t="shared" si="73"/>
        <v>-0.625</v>
      </c>
      <c r="BH1583" t="str">
        <f t="shared" si="74"/>
        <v>COMPLY</v>
      </c>
      <c r="BI1583" t="str">
        <f>VLOOKUP(H1583,Sheet2!$A$1:$B$270,2,FALSE)</f>
        <v>BOJONEGORO</v>
      </c>
    </row>
    <row r="1584" spans="1:61">
      <c r="A1584">
        <v>1583</v>
      </c>
      <c r="B1584">
        <v>1002588612</v>
      </c>
      <c r="C1584">
        <v>3</v>
      </c>
      <c r="D1584" t="s">
        <v>38</v>
      </c>
      <c r="E1584">
        <v>5</v>
      </c>
      <c r="F1584" t="s">
        <v>92</v>
      </c>
      <c r="G1584" t="s">
        <v>89</v>
      </c>
      <c r="H1584" t="s">
        <v>397</v>
      </c>
      <c r="I1584" t="s">
        <v>212</v>
      </c>
      <c r="J1584" t="s">
        <v>213</v>
      </c>
      <c r="K1584" t="s">
        <v>149</v>
      </c>
      <c r="M1584" t="s">
        <v>76</v>
      </c>
      <c r="N1584" t="s">
        <v>215</v>
      </c>
      <c r="O1584" s="57">
        <v>46280.480763888889</v>
      </c>
      <c r="P1584" s="57">
        <v>46280.562303240738</v>
      </c>
      <c r="Q1584">
        <v>69388455</v>
      </c>
      <c r="S1584">
        <v>152642208479</v>
      </c>
      <c r="T1584" t="s">
        <v>9358</v>
      </c>
      <c r="U1584" t="s">
        <v>9359</v>
      </c>
      <c r="V1584" t="s">
        <v>9360</v>
      </c>
      <c r="Z1584">
        <v>112.04621</v>
      </c>
      <c r="AA1584">
        <v>-7.3102359999999997</v>
      </c>
      <c r="AB1584" t="s">
        <v>9361</v>
      </c>
      <c r="AC1584" t="s">
        <v>229</v>
      </c>
      <c r="AL1584" t="s">
        <v>217</v>
      </c>
      <c r="AM1584" t="s">
        <v>9362</v>
      </c>
      <c r="AN1584" t="s">
        <v>6</v>
      </c>
      <c r="AO1584" t="s">
        <v>7039</v>
      </c>
      <c r="AR1584" t="s">
        <v>218</v>
      </c>
      <c r="AS1584" t="s">
        <v>1591</v>
      </c>
      <c r="AT1584" t="s">
        <v>230</v>
      </c>
      <c r="AU1584">
        <v>20260915</v>
      </c>
      <c r="AV1584" t="s">
        <v>221</v>
      </c>
      <c r="AW1584" t="s">
        <v>599</v>
      </c>
      <c r="AX1584" t="s">
        <v>222</v>
      </c>
      <c r="BA1584" s="57">
        <v>46280.291666666664</v>
      </c>
      <c r="BB1584" t="s">
        <v>9362</v>
      </c>
      <c r="BC1584">
        <v>2026</v>
      </c>
      <c r="BD1584">
        <v>9</v>
      </c>
      <c r="BE1584">
        <v>15</v>
      </c>
      <c r="BF1584" s="6">
        <f t="shared" si="72"/>
        <v>46280</v>
      </c>
      <c r="BG1584">
        <f t="shared" si="73"/>
        <v>-0.29166666666424135</v>
      </c>
      <c r="BH1584" t="str">
        <f t="shared" si="74"/>
        <v>COMPLY</v>
      </c>
      <c r="BI1584" t="str">
        <f>VLOOKUP(H1584,Sheet2!$A$1:$B$270,2,FALSE)</f>
        <v>BOJONEGORO</v>
      </c>
    </row>
    <row r="1585" spans="1:61">
      <c r="A1585">
        <v>1584</v>
      </c>
      <c r="B1585">
        <v>1002582772</v>
      </c>
      <c r="C1585">
        <v>3</v>
      </c>
      <c r="D1585" t="s">
        <v>38</v>
      </c>
      <c r="E1585">
        <v>5</v>
      </c>
      <c r="F1585" t="s">
        <v>92</v>
      </c>
      <c r="G1585" t="s">
        <v>89</v>
      </c>
      <c r="H1585" t="s">
        <v>397</v>
      </c>
      <c r="I1585" t="s">
        <v>212</v>
      </c>
      <c r="J1585" t="s">
        <v>213</v>
      </c>
      <c r="K1585" t="s">
        <v>149</v>
      </c>
      <c r="L1585" t="s">
        <v>214</v>
      </c>
      <c r="M1585" t="s">
        <v>2154</v>
      </c>
      <c r="N1585" t="s">
        <v>215</v>
      </c>
      <c r="O1585" s="57">
        <v>46276.591620370367</v>
      </c>
      <c r="P1585" s="57">
        <v>46280.480752314812</v>
      </c>
      <c r="Q1585">
        <v>69388455</v>
      </c>
      <c r="S1585">
        <v>152642207935</v>
      </c>
      <c r="T1585" t="s">
        <v>9358</v>
      </c>
      <c r="U1585" t="s">
        <v>9363</v>
      </c>
      <c r="V1585" t="s">
        <v>9364</v>
      </c>
      <c r="Z1585">
        <v>112.04612299999999</v>
      </c>
      <c r="AA1585">
        <v>-7.3098970000000003</v>
      </c>
      <c r="AB1585" t="s">
        <v>9361</v>
      </c>
      <c r="AC1585" t="s">
        <v>236</v>
      </c>
      <c r="AL1585" t="s">
        <v>217</v>
      </c>
      <c r="AM1585" t="s">
        <v>9365</v>
      </c>
      <c r="AN1585" t="s">
        <v>6</v>
      </c>
      <c r="AO1585" s="57">
        <v>46335.611168981479</v>
      </c>
      <c r="AP1585" s="57">
        <v>46277.458333333336</v>
      </c>
      <c r="AQ1585" t="s">
        <v>2172</v>
      </c>
      <c r="AR1585" t="s">
        <v>14</v>
      </c>
      <c r="AS1585" t="s">
        <v>1591</v>
      </c>
      <c r="AT1585" t="s">
        <v>230</v>
      </c>
      <c r="AV1585" t="s">
        <v>9366</v>
      </c>
      <c r="AW1585" t="s">
        <v>886</v>
      </c>
      <c r="AX1585" t="s">
        <v>222</v>
      </c>
      <c r="BA1585" s="57">
        <v>46277.458333333336</v>
      </c>
      <c r="BB1585" t="s">
        <v>9365</v>
      </c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str">
        <f>VLOOKUP(H1585,Sheet2!$A$1:$B$270,2,FALSE)</f>
        <v>BOJONEGORO</v>
      </c>
    </row>
    <row r="1586" spans="1:61">
      <c r="A1586">
        <v>1585</v>
      </c>
      <c r="B1586">
        <v>1002584603</v>
      </c>
      <c r="C1586">
        <v>3</v>
      </c>
      <c r="D1586" t="s">
        <v>38</v>
      </c>
      <c r="E1586">
        <v>5</v>
      </c>
      <c r="F1586" t="s">
        <v>92</v>
      </c>
      <c r="G1586" t="s">
        <v>89</v>
      </c>
      <c r="H1586" t="s">
        <v>397</v>
      </c>
      <c r="I1586" t="s">
        <v>212</v>
      </c>
      <c r="J1586" t="s">
        <v>213</v>
      </c>
      <c r="K1586" t="s">
        <v>149</v>
      </c>
      <c r="L1586" t="s">
        <v>214</v>
      </c>
      <c r="M1586" t="s">
        <v>2154</v>
      </c>
      <c r="N1586" t="s">
        <v>215</v>
      </c>
      <c r="O1586" s="57">
        <v>46278.337430555555</v>
      </c>
      <c r="P1586" s="57">
        <v>46281.440254629626</v>
      </c>
      <c r="Q1586">
        <v>69389209</v>
      </c>
      <c r="S1586">
        <v>152642208474</v>
      </c>
      <c r="T1586" t="s">
        <v>9367</v>
      </c>
      <c r="U1586" t="s">
        <v>9368</v>
      </c>
      <c r="V1586" t="s">
        <v>9369</v>
      </c>
      <c r="Z1586">
        <v>111.95688699999999</v>
      </c>
      <c r="AA1586">
        <v>-7.2251240000000001</v>
      </c>
      <c r="AB1586" t="s">
        <v>9370</v>
      </c>
      <c r="AC1586" t="s">
        <v>236</v>
      </c>
      <c r="AL1586" t="s">
        <v>217</v>
      </c>
      <c r="AM1586" t="s">
        <v>7804</v>
      </c>
      <c r="AN1586" t="s">
        <v>6</v>
      </c>
      <c r="AO1586" t="s">
        <v>9371</v>
      </c>
      <c r="AP1586" s="57">
        <v>46279.458333333336</v>
      </c>
      <c r="AR1586" t="s">
        <v>14</v>
      </c>
      <c r="AS1586" t="s">
        <v>1591</v>
      </c>
      <c r="AT1586" t="s">
        <v>230</v>
      </c>
      <c r="AV1586" t="s">
        <v>9372</v>
      </c>
      <c r="AW1586" t="s">
        <v>7459</v>
      </c>
      <c r="AX1586" t="s">
        <v>222</v>
      </c>
      <c r="BA1586" s="57">
        <v>46279.458333333336</v>
      </c>
      <c r="BB1586" t="s">
        <v>7804</v>
      </c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str">
        <f>VLOOKUP(H1586,Sheet2!$A$1:$B$270,2,FALSE)</f>
        <v>BOJONEGORO</v>
      </c>
    </row>
    <row r="1587" spans="1:61">
      <c r="A1587">
        <v>1586</v>
      </c>
      <c r="B1587">
        <v>1002587058</v>
      </c>
      <c r="C1587">
        <v>3</v>
      </c>
      <c r="D1587" t="s">
        <v>38</v>
      </c>
      <c r="E1587">
        <v>5</v>
      </c>
      <c r="F1587" t="s">
        <v>92</v>
      </c>
      <c r="G1587" t="s">
        <v>89</v>
      </c>
      <c r="H1587" t="s">
        <v>397</v>
      </c>
      <c r="I1587" t="s">
        <v>212</v>
      </c>
      <c r="J1587" t="s">
        <v>213</v>
      </c>
      <c r="K1587" t="s">
        <v>149</v>
      </c>
      <c r="M1587" t="s">
        <v>2151</v>
      </c>
      <c r="N1587" t="s">
        <v>215</v>
      </c>
      <c r="O1587" s="57">
        <v>46279.647627314815</v>
      </c>
      <c r="P1587" s="57">
        <v>46280.475486111114</v>
      </c>
      <c r="Q1587">
        <v>69388455</v>
      </c>
      <c r="S1587">
        <v>152642208478</v>
      </c>
      <c r="T1587" t="s">
        <v>9358</v>
      </c>
      <c r="U1587" t="s">
        <v>9359</v>
      </c>
      <c r="V1587" t="s">
        <v>9373</v>
      </c>
      <c r="Z1587">
        <v>112.04621</v>
      </c>
      <c r="AA1587">
        <v>-7.3102359999999997</v>
      </c>
      <c r="AB1587" t="s">
        <v>9361</v>
      </c>
      <c r="AC1587" t="s">
        <v>229</v>
      </c>
      <c r="AL1587" t="s">
        <v>217</v>
      </c>
      <c r="AM1587" t="s">
        <v>9362</v>
      </c>
      <c r="AN1587" t="s">
        <v>6</v>
      </c>
      <c r="AO1587" t="s">
        <v>7251</v>
      </c>
      <c r="AQ1587" t="s">
        <v>2172</v>
      </c>
      <c r="AR1587" t="s">
        <v>14</v>
      </c>
      <c r="AS1587" t="s">
        <v>1591</v>
      </c>
      <c r="AT1587" t="s">
        <v>230</v>
      </c>
      <c r="AV1587" t="s">
        <v>2153</v>
      </c>
      <c r="AW1587" t="s">
        <v>545</v>
      </c>
      <c r="AX1587" t="s">
        <v>222</v>
      </c>
      <c r="BA1587" s="57">
        <v>46279.291666666664</v>
      </c>
      <c r="BB1587" t="s">
        <v>9362</v>
      </c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str">
        <f>VLOOKUP(H1587,Sheet2!$A$1:$B$270,2,FALSE)</f>
        <v>BOJONEGORO</v>
      </c>
    </row>
    <row r="1588" spans="1:61">
      <c r="A1588">
        <v>1587</v>
      </c>
      <c r="B1588">
        <v>1002589139</v>
      </c>
      <c r="C1588">
        <v>3</v>
      </c>
      <c r="D1588" t="s">
        <v>38</v>
      </c>
      <c r="E1588">
        <v>5</v>
      </c>
      <c r="F1588" t="s">
        <v>92</v>
      </c>
      <c r="G1588" t="s">
        <v>89</v>
      </c>
      <c r="H1588" t="s">
        <v>397</v>
      </c>
      <c r="I1588" t="s">
        <v>212</v>
      </c>
      <c r="J1588" t="s">
        <v>213</v>
      </c>
      <c r="K1588" t="s">
        <v>149</v>
      </c>
      <c r="M1588" t="s">
        <v>2151</v>
      </c>
      <c r="N1588" t="s">
        <v>215</v>
      </c>
      <c r="O1588" s="57">
        <v>46280.580879629626</v>
      </c>
      <c r="P1588" s="57">
        <v>46281.436099537037</v>
      </c>
      <c r="Q1588">
        <v>69389209</v>
      </c>
      <c r="S1588">
        <v>152642208480</v>
      </c>
      <c r="T1588" t="s">
        <v>9367</v>
      </c>
      <c r="U1588" t="s">
        <v>9374</v>
      </c>
      <c r="V1588" t="s">
        <v>9375</v>
      </c>
      <c r="Z1588">
        <v>111.95686309008001</v>
      </c>
      <c r="AA1588">
        <v>-7.2254503493992797</v>
      </c>
      <c r="AB1588" t="s">
        <v>9370</v>
      </c>
      <c r="AC1588" t="s">
        <v>229</v>
      </c>
      <c r="AL1588" t="s">
        <v>217</v>
      </c>
      <c r="AM1588" t="s">
        <v>9376</v>
      </c>
      <c r="AN1588" t="s">
        <v>6</v>
      </c>
      <c r="AO1588" t="s">
        <v>7920</v>
      </c>
      <c r="AQ1588" t="s">
        <v>2172</v>
      </c>
      <c r="AR1588" t="s">
        <v>14</v>
      </c>
      <c r="AS1588" t="s">
        <v>1591</v>
      </c>
      <c r="AT1588" t="s">
        <v>230</v>
      </c>
      <c r="AV1588" t="s">
        <v>2153</v>
      </c>
      <c r="AW1588" t="s">
        <v>545</v>
      </c>
      <c r="AX1588" t="s">
        <v>222</v>
      </c>
      <c r="BA1588" s="57">
        <v>46280.291666666664</v>
      </c>
      <c r="BB1588" t="s">
        <v>9376</v>
      </c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str">
        <f>VLOOKUP(H1588,Sheet2!$A$1:$B$270,2,FALSE)</f>
        <v>BOJONEGORO</v>
      </c>
    </row>
    <row r="1589" spans="1:61">
      <c r="A1589">
        <v>1588</v>
      </c>
      <c r="B1589">
        <v>1002573576</v>
      </c>
      <c r="C1589">
        <v>3</v>
      </c>
      <c r="D1589" t="s">
        <v>38</v>
      </c>
      <c r="E1589">
        <v>5</v>
      </c>
      <c r="F1589" t="s">
        <v>92</v>
      </c>
      <c r="G1589" t="s">
        <v>97</v>
      </c>
      <c r="H1589" t="s">
        <v>298</v>
      </c>
      <c r="I1589" t="s">
        <v>212</v>
      </c>
      <c r="J1589" t="s">
        <v>213</v>
      </c>
      <c r="K1589" t="s">
        <v>149</v>
      </c>
      <c r="M1589" t="s">
        <v>76</v>
      </c>
      <c r="N1589" t="s">
        <v>215</v>
      </c>
      <c r="O1589" s="57">
        <v>46271.53800925926</v>
      </c>
      <c r="P1589" s="57">
        <v>46271.703460648147</v>
      </c>
      <c r="Q1589">
        <v>69383462</v>
      </c>
      <c r="S1589">
        <v>152647206528</v>
      </c>
      <c r="T1589" t="s">
        <v>2420</v>
      </c>
      <c r="U1589" t="s">
        <v>4450</v>
      </c>
      <c r="V1589" t="s">
        <v>4451</v>
      </c>
      <c r="Z1589">
        <v>111.94196138698899</v>
      </c>
      <c r="AA1589">
        <v>-6.9047643255002198</v>
      </c>
      <c r="AB1589" t="s">
        <v>2459</v>
      </c>
      <c r="AC1589" t="s">
        <v>216</v>
      </c>
      <c r="AL1589" t="s">
        <v>217</v>
      </c>
      <c r="AM1589" t="s">
        <v>4452</v>
      </c>
      <c r="AN1589" t="s">
        <v>6</v>
      </c>
      <c r="AO1589" s="57">
        <v>46182.548611111109</v>
      </c>
      <c r="AR1589" t="s">
        <v>218</v>
      </c>
      <c r="AS1589" t="s">
        <v>2424</v>
      </c>
      <c r="AT1589" t="s">
        <v>230</v>
      </c>
      <c r="AU1589">
        <v>20260906</v>
      </c>
      <c r="AV1589" t="s">
        <v>221</v>
      </c>
      <c r="AW1589" t="s">
        <v>546</v>
      </c>
      <c r="AX1589" t="s">
        <v>222</v>
      </c>
      <c r="BA1589" s="57">
        <v>46271.291666666664</v>
      </c>
      <c r="BB1589" t="s">
        <v>4452</v>
      </c>
      <c r="BC1589">
        <v>2026</v>
      </c>
      <c r="BD1589">
        <v>9</v>
      </c>
      <c r="BE1589">
        <v>6</v>
      </c>
      <c r="BF1589" s="6">
        <f t="shared" si="72"/>
        <v>46271</v>
      </c>
      <c r="BG1589">
        <f t="shared" si="73"/>
        <v>-0.29166666666424135</v>
      </c>
      <c r="BH1589" t="str">
        <f t="shared" si="74"/>
        <v>COMPLY</v>
      </c>
      <c r="BI1589" t="str">
        <f>VLOOKUP(H1589,Sheet2!$A$1:$B$270,2,FALSE)</f>
        <v>BOJONEGORO</v>
      </c>
    </row>
    <row r="1590" spans="1:61">
      <c r="A1590">
        <v>1589</v>
      </c>
      <c r="B1590">
        <v>1002573534</v>
      </c>
      <c r="C1590">
        <v>3</v>
      </c>
      <c r="D1590" t="s">
        <v>38</v>
      </c>
      <c r="E1590">
        <v>5</v>
      </c>
      <c r="F1590" t="s">
        <v>92</v>
      </c>
      <c r="G1590" t="s">
        <v>97</v>
      </c>
      <c r="H1590" t="s">
        <v>298</v>
      </c>
      <c r="I1590" t="s">
        <v>212</v>
      </c>
      <c r="J1590" t="s">
        <v>213</v>
      </c>
      <c r="K1590" t="s">
        <v>149</v>
      </c>
      <c r="M1590" t="s">
        <v>76</v>
      </c>
      <c r="N1590" t="s">
        <v>215</v>
      </c>
      <c r="O1590" s="57">
        <v>46271.477187500001</v>
      </c>
      <c r="P1590" s="57">
        <v>46271.652314814812</v>
      </c>
      <c r="Q1590">
        <v>69383491</v>
      </c>
      <c r="S1590">
        <v>152647206525</v>
      </c>
      <c r="T1590" t="s">
        <v>2420</v>
      </c>
      <c r="U1590" t="s">
        <v>4328</v>
      </c>
      <c r="V1590" t="s">
        <v>4336</v>
      </c>
      <c r="Z1590">
        <v>111.94204499999999</v>
      </c>
      <c r="AA1590">
        <v>-6.9044790000000003</v>
      </c>
      <c r="AB1590" t="s">
        <v>2423</v>
      </c>
      <c r="AC1590" t="s">
        <v>216</v>
      </c>
      <c r="AL1590" t="s">
        <v>217</v>
      </c>
      <c r="AM1590" t="s">
        <v>4330</v>
      </c>
      <c r="AN1590" t="s">
        <v>6</v>
      </c>
      <c r="AO1590" s="57">
        <v>46182.486087962963</v>
      </c>
      <c r="AR1590" t="s">
        <v>218</v>
      </c>
      <c r="AS1590" t="s">
        <v>2424</v>
      </c>
      <c r="AT1590" t="s">
        <v>230</v>
      </c>
      <c r="AU1590">
        <v>20260906</v>
      </c>
      <c r="AV1590" t="s">
        <v>221</v>
      </c>
      <c r="AW1590" t="s">
        <v>545</v>
      </c>
      <c r="AX1590" t="s">
        <v>222</v>
      </c>
      <c r="BA1590" s="57">
        <v>46271.291666666664</v>
      </c>
      <c r="BB1590" t="s">
        <v>4330</v>
      </c>
      <c r="BC1590">
        <v>2026</v>
      </c>
      <c r="BD1590">
        <v>9</v>
      </c>
      <c r="BE1590">
        <v>6</v>
      </c>
      <c r="BF1590" s="6">
        <f t="shared" si="72"/>
        <v>46271</v>
      </c>
      <c r="BG1590">
        <f t="shared" si="73"/>
        <v>-0.29166666666424135</v>
      </c>
      <c r="BH1590" t="str">
        <f t="shared" si="74"/>
        <v>COMPLY</v>
      </c>
      <c r="BI1590" t="str">
        <f>VLOOKUP(H1590,Sheet2!$A$1:$B$270,2,FALSE)</f>
        <v>BOJONEGORO</v>
      </c>
    </row>
    <row r="1591" spans="1:61">
      <c r="A1591">
        <v>1590</v>
      </c>
      <c r="B1591">
        <v>1002573538</v>
      </c>
      <c r="C1591">
        <v>3</v>
      </c>
      <c r="D1591" t="s">
        <v>38</v>
      </c>
      <c r="E1591">
        <v>5</v>
      </c>
      <c r="F1591" t="s">
        <v>92</v>
      </c>
      <c r="G1591" t="s">
        <v>97</v>
      </c>
      <c r="H1591" t="s">
        <v>298</v>
      </c>
      <c r="I1591" t="s">
        <v>212</v>
      </c>
      <c r="J1591" t="s">
        <v>213</v>
      </c>
      <c r="K1591" t="s">
        <v>149</v>
      </c>
      <c r="M1591" t="s">
        <v>76</v>
      </c>
      <c r="N1591" t="s">
        <v>215</v>
      </c>
      <c r="O1591" s="57">
        <v>46271.481400462966</v>
      </c>
      <c r="P1591" s="57">
        <v>46271.653240740743</v>
      </c>
      <c r="Q1591">
        <v>69383492</v>
      </c>
      <c r="S1591">
        <v>152647206526</v>
      </c>
      <c r="T1591" t="s">
        <v>2420</v>
      </c>
      <c r="U1591" t="s">
        <v>4328</v>
      </c>
      <c r="V1591" t="s">
        <v>4329</v>
      </c>
      <c r="Z1591">
        <v>111.94182511256101</v>
      </c>
      <c r="AA1591">
        <v>-6.9051838576333404</v>
      </c>
      <c r="AB1591" t="s">
        <v>2426</v>
      </c>
      <c r="AC1591" t="s">
        <v>216</v>
      </c>
      <c r="AL1591" t="s">
        <v>217</v>
      </c>
      <c r="AM1591" t="s">
        <v>4330</v>
      </c>
      <c r="AN1591" t="s">
        <v>6</v>
      </c>
      <c r="AO1591" s="57">
        <v>46182.486087962963</v>
      </c>
      <c r="AR1591" t="s">
        <v>218</v>
      </c>
      <c r="AS1591" t="s">
        <v>2424</v>
      </c>
      <c r="AT1591" t="s">
        <v>230</v>
      </c>
      <c r="AU1591">
        <v>20260906</v>
      </c>
      <c r="AV1591" t="s">
        <v>221</v>
      </c>
      <c r="AW1591" t="s">
        <v>545</v>
      </c>
      <c r="AX1591" t="s">
        <v>222</v>
      </c>
      <c r="BA1591" s="57">
        <v>46271.291666666664</v>
      </c>
      <c r="BB1591" t="s">
        <v>4330</v>
      </c>
      <c r="BC1591">
        <v>2026</v>
      </c>
      <c r="BD1591">
        <v>9</v>
      </c>
      <c r="BE1591">
        <v>6</v>
      </c>
      <c r="BF1591" s="6">
        <f t="shared" si="72"/>
        <v>46271</v>
      </c>
      <c r="BG1591">
        <f t="shared" si="73"/>
        <v>-0.29166666666424135</v>
      </c>
      <c r="BH1591" t="str">
        <f t="shared" si="74"/>
        <v>COMPLY</v>
      </c>
      <c r="BI1591" t="str">
        <f>VLOOKUP(H1591,Sheet2!$A$1:$B$270,2,FALSE)</f>
        <v>BOJONEGORO</v>
      </c>
    </row>
    <row r="1592" spans="1:61">
      <c r="A1592">
        <v>1591</v>
      </c>
      <c r="B1592">
        <v>1002570621</v>
      </c>
      <c r="C1592">
        <v>3</v>
      </c>
      <c r="D1592" t="s">
        <v>38</v>
      </c>
      <c r="E1592">
        <v>5</v>
      </c>
      <c r="F1592" t="s">
        <v>92</v>
      </c>
      <c r="G1592" t="s">
        <v>97</v>
      </c>
      <c r="H1592" t="s">
        <v>298</v>
      </c>
      <c r="I1592" t="s">
        <v>212</v>
      </c>
      <c r="J1592" t="s">
        <v>213</v>
      </c>
      <c r="K1592" t="s">
        <v>149</v>
      </c>
      <c r="L1592" t="s">
        <v>214</v>
      </c>
      <c r="M1592" t="s">
        <v>2154</v>
      </c>
      <c r="N1592" t="s">
        <v>215</v>
      </c>
      <c r="O1592" s="57">
        <v>46268.729814814818</v>
      </c>
      <c r="P1592" s="57">
        <v>46271.537997685184</v>
      </c>
      <c r="Q1592">
        <v>69383462</v>
      </c>
      <c r="S1592">
        <v>152647206518</v>
      </c>
      <c r="T1592" t="s">
        <v>2420</v>
      </c>
      <c r="U1592" t="s">
        <v>2457</v>
      </c>
      <c r="V1592" t="s">
        <v>2458</v>
      </c>
      <c r="Z1592">
        <v>111.9426914</v>
      </c>
      <c r="AA1592">
        <v>-6.9055726000000002</v>
      </c>
      <c r="AB1592" t="s">
        <v>2459</v>
      </c>
      <c r="AC1592" t="s">
        <v>216</v>
      </c>
      <c r="AL1592" t="s">
        <v>217</v>
      </c>
      <c r="AM1592" t="s">
        <v>2252</v>
      </c>
      <c r="AN1592" t="s">
        <v>6</v>
      </c>
      <c r="AO1592" s="57">
        <v>46090.73605324074</v>
      </c>
      <c r="AP1592" s="57">
        <v>46269.625</v>
      </c>
      <c r="AQ1592" t="s">
        <v>2172</v>
      </c>
      <c r="AR1592" t="s">
        <v>14</v>
      </c>
      <c r="AS1592" t="s">
        <v>2424</v>
      </c>
      <c r="AT1592" t="s">
        <v>230</v>
      </c>
      <c r="AV1592" t="s">
        <v>5569</v>
      </c>
      <c r="AW1592" t="s">
        <v>886</v>
      </c>
      <c r="AX1592" t="s">
        <v>222</v>
      </c>
      <c r="BA1592" s="57">
        <v>46269.625</v>
      </c>
      <c r="BB1592" t="s">
        <v>2252</v>
      </c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str">
        <f>VLOOKUP(H1592,Sheet2!$A$1:$B$270,2,FALSE)</f>
        <v>BOJONEGORO</v>
      </c>
    </row>
    <row r="1593" spans="1:61">
      <c r="A1593">
        <v>1592</v>
      </c>
      <c r="B1593">
        <v>1002570642</v>
      </c>
      <c r="C1593">
        <v>3</v>
      </c>
      <c r="D1593" t="s">
        <v>38</v>
      </c>
      <c r="E1593">
        <v>5</v>
      </c>
      <c r="F1593" t="s">
        <v>92</v>
      </c>
      <c r="G1593" t="s">
        <v>97</v>
      </c>
      <c r="H1593" t="s">
        <v>298</v>
      </c>
      <c r="I1593" t="s">
        <v>212</v>
      </c>
      <c r="J1593" t="s">
        <v>213</v>
      </c>
      <c r="K1593" t="s">
        <v>149</v>
      </c>
      <c r="L1593" t="s">
        <v>214</v>
      </c>
      <c r="M1593" t="s">
        <v>2154</v>
      </c>
      <c r="N1593" t="s">
        <v>215</v>
      </c>
      <c r="O1593" s="57">
        <v>46268.742314814815</v>
      </c>
      <c r="P1593" s="57">
        <v>46271.481400462966</v>
      </c>
      <c r="Q1593">
        <v>69383492</v>
      </c>
      <c r="S1593">
        <v>152647206520</v>
      </c>
      <c r="T1593" t="s">
        <v>2420</v>
      </c>
      <c r="U1593" t="s">
        <v>2421</v>
      </c>
      <c r="V1593" t="s">
        <v>2425</v>
      </c>
      <c r="Z1593">
        <v>111.9426914</v>
      </c>
      <c r="AA1593">
        <v>-6.9055726000000002</v>
      </c>
      <c r="AB1593" t="s">
        <v>2426</v>
      </c>
      <c r="AC1593" t="s">
        <v>216</v>
      </c>
      <c r="AL1593" t="s">
        <v>217</v>
      </c>
      <c r="AM1593" t="s">
        <v>2331</v>
      </c>
      <c r="AN1593" t="s">
        <v>6</v>
      </c>
      <c r="AO1593" s="57">
        <v>46090.746493055558</v>
      </c>
      <c r="AP1593" s="57">
        <v>46269.625</v>
      </c>
      <c r="AQ1593" t="s">
        <v>2172</v>
      </c>
      <c r="AR1593" t="s">
        <v>14</v>
      </c>
      <c r="AS1593" t="s">
        <v>2424</v>
      </c>
      <c r="AT1593" t="s">
        <v>230</v>
      </c>
      <c r="AV1593" t="s">
        <v>5566</v>
      </c>
      <c r="AW1593" t="s">
        <v>886</v>
      </c>
      <c r="AX1593" t="s">
        <v>222</v>
      </c>
      <c r="BA1593" s="57">
        <v>46269.625</v>
      </c>
      <c r="BB1593" t="s">
        <v>2331</v>
      </c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str">
        <f>VLOOKUP(H1593,Sheet2!$A$1:$B$270,2,FALSE)</f>
        <v>BOJONEGORO</v>
      </c>
    </row>
    <row r="1594" spans="1:61">
      <c r="A1594">
        <v>1593</v>
      </c>
      <c r="B1594">
        <v>1002570640</v>
      </c>
      <c r="C1594">
        <v>3</v>
      </c>
      <c r="D1594" t="s">
        <v>38</v>
      </c>
      <c r="E1594">
        <v>5</v>
      </c>
      <c r="F1594" t="s">
        <v>92</v>
      </c>
      <c r="G1594" t="s">
        <v>97</v>
      </c>
      <c r="H1594" t="s">
        <v>298</v>
      </c>
      <c r="I1594" t="s">
        <v>212</v>
      </c>
      <c r="J1594" t="s">
        <v>213</v>
      </c>
      <c r="K1594" t="s">
        <v>149</v>
      </c>
      <c r="L1594" t="s">
        <v>214</v>
      </c>
      <c r="M1594" t="s">
        <v>2154</v>
      </c>
      <c r="N1594" t="s">
        <v>215</v>
      </c>
      <c r="O1594" s="57">
        <v>46268.742314814815</v>
      </c>
      <c r="P1594" s="57">
        <v>46271.477175925924</v>
      </c>
      <c r="Q1594">
        <v>69383491</v>
      </c>
      <c r="S1594">
        <v>152647206519</v>
      </c>
      <c r="T1594" t="s">
        <v>2420</v>
      </c>
      <c r="U1594" t="s">
        <v>2421</v>
      </c>
      <c r="V1594" t="s">
        <v>2422</v>
      </c>
      <c r="Z1594">
        <v>111.9426914</v>
      </c>
      <c r="AA1594">
        <v>-6.9055726000000002</v>
      </c>
      <c r="AB1594" t="s">
        <v>2423</v>
      </c>
      <c r="AC1594" t="s">
        <v>216</v>
      </c>
      <c r="AL1594" t="s">
        <v>217</v>
      </c>
      <c r="AM1594" t="s">
        <v>2331</v>
      </c>
      <c r="AN1594" t="s">
        <v>6</v>
      </c>
      <c r="AO1594" s="57">
        <v>46090.746493055558</v>
      </c>
      <c r="AP1594" s="57">
        <v>46269.625</v>
      </c>
      <c r="AQ1594" t="s">
        <v>2172</v>
      </c>
      <c r="AR1594" t="s">
        <v>14</v>
      </c>
      <c r="AS1594" t="s">
        <v>2424</v>
      </c>
      <c r="AT1594" t="s">
        <v>230</v>
      </c>
      <c r="AV1594" t="s">
        <v>5565</v>
      </c>
      <c r="AW1594" t="s">
        <v>886</v>
      </c>
      <c r="AX1594" t="s">
        <v>222</v>
      </c>
      <c r="BA1594" s="57">
        <v>46269.625</v>
      </c>
      <c r="BB1594" t="s">
        <v>2331</v>
      </c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str">
        <f>VLOOKUP(H1594,Sheet2!$A$1:$B$270,2,FALSE)</f>
        <v>BOJONEGORO</v>
      </c>
    </row>
    <row r="1595" spans="1:61">
      <c r="A1595">
        <v>1594</v>
      </c>
      <c r="B1595">
        <v>1002574893</v>
      </c>
      <c r="C1595">
        <v>3</v>
      </c>
      <c r="D1595" t="s">
        <v>38</v>
      </c>
      <c r="E1595">
        <v>5</v>
      </c>
      <c r="F1595" t="s">
        <v>92</v>
      </c>
      <c r="G1595" t="s">
        <v>97</v>
      </c>
      <c r="H1595" t="s">
        <v>463</v>
      </c>
      <c r="I1595" t="s">
        <v>212</v>
      </c>
      <c r="J1595" t="s">
        <v>213</v>
      </c>
      <c r="K1595" t="s">
        <v>149</v>
      </c>
      <c r="L1595" t="s">
        <v>214</v>
      </c>
      <c r="M1595" t="s">
        <v>76</v>
      </c>
      <c r="N1595" t="s">
        <v>215</v>
      </c>
      <c r="O1595" s="57">
        <v>46272.54996527778</v>
      </c>
      <c r="P1595" s="57">
        <v>46273.746504629627</v>
      </c>
      <c r="Q1595">
        <v>69385244</v>
      </c>
      <c r="S1595">
        <v>152646205912</v>
      </c>
      <c r="T1595" t="s">
        <v>3978</v>
      </c>
      <c r="U1595" t="s">
        <v>3979</v>
      </c>
      <c r="V1595" t="s">
        <v>3980</v>
      </c>
      <c r="Z1595">
        <v>112.075264826416</v>
      </c>
      <c r="AA1595">
        <v>-7.0480688011060497</v>
      </c>
      <c r="AB1595" t="s">
        <v>3981</v>
      </c>
      <c r="AC1595" t="s">
        <v>216</v>
      </c>
      <c r="AL1595" t="s">
        <v>217</v>
      </c>
      <c r="AM1595" t="s">
        <v>3982</v>
      </c>
      <c r="AN1595" t="s">
        <v>6</v>
      </c>
      <c r="AO1595" s="57">
        <v>46212.559571759259</v>
      </c>
      <c r="AP1595" s="57">
        <v>46273.625</v>
      </c>
      <c r="AR1595" t="s">
        <v>218</v>
      </c>
      <c r="AS1595" t="s">
        <v>2424</v>
      </c>
      <c r="AT1595" t="s">
        <v>230</v>
      </c>
      <c r="AU1595">
        <v>20260908</v>
      </c>
      <c r="AV1595" t="s">
        <v>221</v>
      </c>
      <c r="AW1595" t="s">
        <v>886</v>
      </c>
      <c r="AX1595" t="s">
        <v>222</v>
      </c>
      <c r="BA1595" s="57">
        <v>46273.625</v>
      </c>
      <c r="BB1595" t="s">
        <v>3982</v>
      </c>
      <c r="BC1595">
        <v>2026</v>
      </c>
      <c r="BD1595">
        <v>9</v>
      </c>
      <c r="BE1595">
        <v>8</v>
      </c>
      <c r="BF1595" s="6">
        <f t="shared" si="72"/>
        <v>46273</v>
      </c>
      <c r="BG1595">
        <f t="shared" si="73"/>
        <v>-0.625</v>
      </c>
      <c r="BH1595" t="str">
        <f t="shared" si="74"/>
        <v>COMPLY</v>
      </c>
      <c r="BI1595" t="str">
        <f>VLOOKUP(H1595,Sheet2!$A$1:$B$270,2,FALSE)</f>
        <v>BOJONEGORO</v>
      </c>
    </row>
    <row r="1596" spans="1:61">
      <c r="A1596">
        <v>1595</v>
      </c>
      <c r="B1596">
        <v>1002587366</v>
      </c>
      <c r="C1596">
        <v>3</v>
      </c>
      <c r="D1596" t="s">
        <v>38</v>
      </c>
      <c r="E1596">
        <v>5</v>
      </c>
      <c r="F1596" t="s">
        <v>92</v>
      </c>
      <c r="G1596" t="s">
        <v>97</v>
      </c>
      <c r="H1596" t="s">
        <v>463</v>
      </c>
      <c r="I1596" t="s">
        <v>212</v>
      </c>
      <c r="J1596" t="s">
        <v>213</v>
      </c>
      <c r="K1596" t="s">
        <v>149</v>
      </c>
      <c r="M1596" t="s">
        <v>76</v>
      </c>
      <c r="N1596" t="s">
        <v>215</v>
      </c>
      <c r="O1596" s="57">
        <v>46279.688645833332</v>
      </c>
      <c r="P1596" s="57">
        <v>46279.784467592595</v>
      </c>
      <c r="Q1596">
        <v>69388905</v>
      </c>
      <c r="S1596">
        <v>152646206089</v>
      </c>
      <c r="T1596" t="s">
        <v>9377</v>
      </c>
      <c r="U1596" t="s">
        <v>9378</v>
      </c>
      <c r="V1596" t="s">
        <v>9379</v>
      </c>
      <c r="Z1596">
        <v>112.127471</v>
      </c>
      <c r="AA1596">
        <v>-7.0837649999999996</v>
      </c>
      <c r="AB1596" t="s">
        <v>9380</v>
      </c>
      <c r="AC1596" t="s">
        <v>229</v>
      </c>
      <c r="AL1596" t="s">
        <v>217</v>
      </c>
      <c r="AM1596" t="s">
        <v>9381</v>
      </c>
      <c r="AN1596" t="s">
        <v>6</v>
      </c>
      <c r="AO1596" t="s">
        <v>8760</v>
      </c>
      <c r="AR1596" t="s">
        <v>218</v>
      </c>
      <c r="AS1596" t="s">
        <v>2424</v>
      </c>
      <c r="AT1596" t="s">
        <v>230</v>
      </c>
      <c r="AU1596">
        <v>20260914</v>
      </c>
      <c r="AV1596" t="s">
        <v>221</v>
      </c>
      <c r="AW1596" t="s">
        <v>545</v>
      </c>
      <c r="AX1596" t="s">
        <v>222</v>
      </c>
      <c r="BA1596" s="57">
        <v>46279.291666666664</v>
      </c>
      <c r="BB1596" t="s">
        <v>9381</v>
      </c>
      <c r="BC1596">
        <v>2026</v>
      </c>
      <c r="BD1596">
        <v>9</v>
      </c>
      <c r="BE1596">
        <v>14</v>
      </c>
      <c r="BF1596" s="6">
        <f t="shared" si="72"/>
        <v>46279</v>
      </c>
      <c r="BG1596">
        <f t="shared" si="73"/>
        <v>-0.29166666666424135</v>
      </c>
      <c r="BH1596" t="str">
        <f t="shared" si="74"/>
        <v>COMPLY</v>
      </c>
      <c r="BI1596" t="str">
        <f>VLOOKUP(H1596,Sheet2!$A$1:$B$270,2,FALSE)</f>
        <v>BOJONEGORO</v>
      </c>
    </row>
    <row r="1597" spans="1:61">
      <c r="A1597">
        <v>1596</v>
      </c>
      <c r="B1597">
        <v>1002583940</v>
      </c>
      <c r="C1597">
        <v>3</v>
      </c>
      <c r="D1597" t="s">
        <v>38</v>
      </c>
      <c r="E1597">
        <v>5</v>
      </c>
      <c r="F1597" t="s">
        <v>92</v>
      </c>
      <c r="G1597" t="s">
        <v>97</v>
      </c>
      <c r="H1597" t="s">
        <v>463</v>
      </c>
      <c r="I1597" t="s">
        <v>212</v>
      </c>
      <c r="J1597" t="s">
        <v>213</v>
      </c>
      <c r="K1597" t="s">
        <v>149</v>
      </c>
      <c r="L1597" t="s">
        <v>214</v>
      </c>
      <c r="M1597" t="s">
        <v>2154</v>
      </c>
      <c r="N1597" t="s">
        <v>215</v>
      </c>
      <c r="O1597" s="57">
        <v>46277.483263888891</v>
      </c>
      <c r="P1597" s="57">
        <v>46279.688645833332</v>
      </c>
      <c r="Q1597">
        <v>69388905</v>
      </c>
      <c r="S1597">
        <v>152646207795</v>
      </c>
      <c r="T1597" t="s">
        <v>9377</v>
      </c>
      <c r="U1597" t="s">
        <v>9382</v>
      </c>
      <c r="V1597" t="s">
        <v>9383</v>
      </c>
      <c r="Z1597">
        <v>112.127588315621</v>
      </c>
      <c r="AA1597">
        <v>-7.0838506752764498</v>
      </c>
      <c r="AB1597" t="s">
        <v>9380</v>
      </c>
      <c r="AC1597" t="s">
        <v>236</v>
      </c>
      <c r="AL1597" t="s">
        <v>217</v>
      </c>
      <c r="AM1597" t="s">
        <v>9384</v>
      </c>
      <c r="AN1597" t="s">
        <v>6</v>
      </c>
      <c r="AO1597" s="57">
        <v>46365.486064814817</v>
      </c>
      <c r="AP1597" s="57">
        <v>46278.458333333336</v>
      </c>
      <c r="AQ1597" t="s">
        <v>2172</v>
      </c>
      <c r="AR1597" t="s">
        <v>14</v>
      </c>
      <c r="AS1597" t="s">
        <v>2424</v>
      </c>
      <c r="AT1597" t="s">
        <v>230</v>
      </c>
      <c r="AV1597" t="s">
        <v>9385</v>
      </c>
      <c r="AW1597" t="s">
        <v>7285</v>
      </c>
      <c r="AX1597" t="s">
        <v>222</v>
      </c>
      <c r="BA1597" s="57">
        <v>46278.458333333336</v>
      </c>
      <c r="BB1597" t="s">
        <v>9384</v>
      </c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str">
        <f>VLOOKUP(H1597,Sheet2!$A$1:$B$270,2,FALSE)</f>
        <v>BOJONEGORO</v>
      </c>
    </row>
    <row r="1598" spans="1:61">
      <c r="A1598">
        <v>1597</v>
      </c>
      <c r="B1598">
        <v>1002568030</v>
      </c>
      <c r="C1598">
        <v>3</v>
      </c>
      <c r="D1598" t="s">
        <v>38</v>
      </c>
      <c r="E1598">
        <v>5</v>
      </c>
      <c r="F1598" t="s">
        <v>92</v>
      </c>
      <c r="G1598" t="s">
        <v>97</v>
      </c>
      <c r="H1598" t="s">
        <v>252</v>
      </c>
      <c r="I1598" t="s">
        <v>212</v>
      </c>
      <c r="J1598" t="s">
        <v>213</v>
      </c>
      <c r="K1598" t="s">
        <v>149</v>
      </c>
      <c r="L1598" t="s">
        <v>214</v>
      </c>
      <c r="M1598" t="s">
        <v>76</v>
      </c>
      <c r="N1598" t="s">
        <v>215</v>
      </c>
      <c r="O1598" s="57">
        <v>46267.631909722222</v>
      </c>
      <c r="P1598" s="57">
        <v>46268.723587962966</v>
      </c>
      <c r="Q1598">
        <v>69382432</v>
      </c>
      <c r="S1598">
        <v>152612240422</v>
      </c>
      <c r="T1598" t="s">
        <v>1609</v>
      </c>
      <c r="U1598" t="s">
        <v>1610</v>
      </c>
      <c r="V1598" t="s">
        <v>1611</v>
      </c>
      <c r="Z1598">
        <v>112.042243480682</v>
      </c>
      <c r="AA1598">
        <v>-6.8893245840678397</v>
      </c>
      <c r="AB1598" t="s">
        <v>1612</v>
      </c>
      <c r="AC1598" t="s">
        <v>216</v>
      </c>
      <c r="AL1598" t="s">
        <v>217</v>
      </c>
      <c r="AM1598" t="s">
        <v>1613</v>
      </c>
      <c r="AN1598" t="s">
        <v>6</v>
      </c>
      <c r="AO1598" s="57">
        <v>46062.642453703702</v>
      </c>
      <c r="AP1598" s="57">
        <v>46269.333333333336</v>
      </c>
      <c r="AR1598" t="s">
        <v>218</v>
      </c>
      <c r="AS1598" t="s">
        <v>219</v>
      </c>
      <c r="AT1598" t="s">
        <v>230</v>
      </c>
      <c r="AU1598">
        <v>20260903</v>
      </c>
      <c r="AV1598" t="s">
        <v>221</v>
      </c>
      <c r="AW1598" t="s">
        <v>882</v>
      </c>
      <c r="AX1598" t="s">
        <v>222</v>
      </c>
      <c r="BA1598" s="57">
        <v>46269.333333333336</v>
      </c>
      <c r="BB1598" t="s">
        <v>1613</v>
      </c>
      <c r="BC1598">
        <v>2026</v>
      </c>
      <c r="BD1598">
        <v>9</v>
      </c>
      <c r="BE1598">
        <v>3</v>
      </c>
      <c r="BF1598" s="6">
        <f t="shared" si="72"/>
        <v>46268</v>
      </c>
      <c r="BG1598">
        <f t="shared" si="73"/>
        <v>-1.3333333333357587</v>
      </c>
      <c r="BH1598" t="str">
        <f t="shared" si="74"/>
        <v>COMPLY</v>
      </c>
      <c r="BI1598" t="str">
        <f>VLOOKUP(H1598,Sheet2!$A$1:$B$270,2,FALSE)</f>
        <v>BOJONEGORO</v>
      </c>
    </row>
    <row r="1599" spans="1:61">
      <c r="A1599">
        <v>1598</v>
      </c>
      <c r="B1599">
        <v>1002571125</v>
      </c>
      <c r="C1599">
        <v>3</v>
      </c>
      <c r="D1599" t="s">
        <v>45</v>
      </c>
      <c r="E1599">
        <v>5</v>
      </c>
      <c r="F1599" t="s">
        <v>113</v>
      </c>
      <c r="G1599" t="s">
        <v>109</v>
      </c>
      <c r="H1599" t="s">
        <v>301</v>
      </c>
      <c r="I1599" t="s">
        <v>212</v>
      </c>
      <c r="J1599" t="s">
        <v>213</v>
      </c>
      <c r="K1599" t="s">
        <v>149</v>
      </c>
      <c r="L1599" t="s">
        <v>214</v>
      </c>
      <c r="M1599" t="s">
        <v>224</v>
      </c>
      <c r="N1599" t="s">
        <v>215</v>
      </c>
      <c r="O1599" s="57">
        <v>46269.429131944446</v>
      </c>
      <c r="P1599" s="57">
        <v>46271.474965277775</v>
      </c>
      <c r="Q1599">
        <v>69383686</v>
      </c>
      <c r="S1599">
        <v>172521216691</v>
      </c>
      <c r="T1599" t="s">
        <v>5419</v>
      </c>
      <c r="U1599" t="s">
        <v>5420</v>
      </c>
      <c r="V1599" t="s">
        <v>5421</v>
      </c>
      <c r="Z1599">
        <v>124.8955277</v>
      </c>
      <c r="AA1599">
        <v>-9.0972916999999995</v>
      </c>
      <c r="AB1599" t="s">
        <v>5422</v>
      </c>
      <c r="AC1599" t="s">
        <v>236</v>
      </c>
      <c r="AL1599" t="s">
        <v>217</v>
      </c>
      <c r="AM1599" t="s">
        <v>5423</v>
      </c>
      <c r="AN1599" t="s">
        <v>6</v>
      </c>
      <c r="AO1599" s="57">
        <v>46121.434212962966</v>
      </c>
      <c r="AP1599" s="57">
        <v>46271.458333333336</v>
      </c>
      <c r="AR1599" t="s">
        <v>18</v>
      </c>
      <c r="AS1599" t="s">
        <v>219</v>
      </c>
      <c r="AT1599" t="s">
        <v>220</v>
      </c>
      <c r="AV1599" t="s">
        <v>226</v>
      </c>
      <c r="AW1599" t="s">
        <v>2263</v>
      </c>
      <c r="AX1599" t="s">
        <v>222</v>
      </c>
      <c r="BA1599" s="57">
        <v>46271.458333333336</v>
      </c>
      <c r="BB1599" t="s">
        <v>5423</v>
      </c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str">
        <f>VLOOKUP(H1599,Sheet2!$A$1:$B$270,2,FALSE)</f>
        <v>ATAMBUA</v>
      </c>
    </row>
    <row r="1600" spans="1:61">
      <c r="A1600">
        <v>1599</v>
      </c>
      <c r="B1600">
        <v>1002569633</v>
      </c>
      <c r="C1600">
        <v>3</v>
      </c>
      <c r="D1600" t="s">
        <v>45</v>
      </c>
      <c r="E1600">
        <v>5</v>
      </c>
      <c r="F1600" t="s">
        <v>113</v>
      </c>
      <c r="G1600" t="s">
        <v>109</v>
      </c>
      <c r="H1600" t="s">
        <v>301</v>
      </c>
      <c r="I1600" t="s">
        <v>212</v>
      </c>
      <c r="J1600" t="s">
        <v>213</v>
      </c>
      <c r="K1600" t="s">
        <v>149</v>
      </c>
      <c r="L1600" t="s">
        <v>214</v>
      </c>
      <c r="M1600" t="s">
        <v>2162</v>
      </c>
      <c r="N1600" t="s">
        <v>215</v>
      </c>
      <c r="O1600" s="57">
        <v>46268.533993055556</v>
      </c>
      <c r="P1600" s="57">
        <v>46280.456562500003</v>
      </c>
      <c r="Q1600">
        <v>69383106</v>
      </c>
      <c r="S1600">
        <v>172521216689</v>
      </c>
      <c r="T1600" t="s">
        <v>2258</v>
      </c>
      <c r="U1600" t="s">
        <v>2259</v>
      </c>
      <c r="V1600" t="s">
        <v>2260</v>
      </c>
      <c r="Z1600">
        <v>124.8679551</v>
      </c>
      <c r="AA1600">
        <v>-9.2678347999999993</v>
      </c>
      <c r="AB1600" t="s">
        <v>2261</v>
      </c>
      <c r="AC1600" t="s">
        <v>236</v>
      </c>
      <c r="AL1600" t="s">
        <v>217</v>
      </c>
      <c r="AM1600" t="s">
        <v>2262</v>
      </c>
      <c r="AN1600" t="s">
        <v>6</v>
      </c>
      <c r="AO1600" s="57">
        <v>46090.538240740738</v>
      </c>
      <c r="AP1600" s="57">
        <v>46272.541666666664</v>
      </c>
      <c r="AQ1600" t="s">
        <v>2155</v>
      </c>
      <c r="AR1600" t="s">
        <v>2171</v>
      </c>
      <c r="AS1600" t="s">
        <v>219</v>
      </c>
      <c r="AT1600" t="s">
        <v>220</v>
      </c>
      <c r="AV1600" t="s">
        <v>9386</v>
      </c>
      <c r="AW1600" t="s">
        <v>2263</v>
      </c>
      <c r="AX1600" t="s">
        <v>222</v>
      </c>
      <c r="BA1600" s="57">
        <v>46272.541666666664</v>
      </c>
      <c r="BB1600" t="s">
        <v>2262</v>
      </c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str">
        <f>VLOOKUP(H1600,Sheet2!$A$1:$B$270,2,FALSE)</f>
        <v>ATAMBUA</v>
      </c>
    </row>
    <row r="1601" spans="1:61">
      <c r="A1601">
        <v>1600</v>
      </c>
      <c r="B1601">
        <v>1002571596</v>
      </c>
      <c r="C1601">
        <v>3</v>
      </c>
      <c r="D1601" t="s">
        <v>45</v>
      </c>
      <c r="E1601">
        <v>5</v>
      </c>
      <c r="F1601" t="s">
        <v>113</v>
      </c>
      <c r="G1601" t="s">
        <v>109</v>
      </c>
      <c r="H1601" t="s">
        <v>301</v>
      </c>
      <c r="I1601" t="s">
        <v>212</v>
      </c>
      <c r="J1601" t="s">
        <v>213</v>
      </c>
      <c r="K1601" t="s">
        <v>149</v>
      </c>
      <c r="L1601" t="s">
        <v>214</v>
      </c>
      <c r="M1601" t="s">
        <v>2162</v>
      </c>
      <c r="N1601" t="s">
        <v>215</v>
      </c>
      <c r="O1601" s="57">
        <v>46269.558298611111</v>
      </c>
      <c r="P1601" s="57">
        <v>46280.457268518519</v>
      </c>
      <c r="Q1601">
        <v>69383857</v>
      </c>
      <c r="S1601">
        <v>172521216693</v>
      </c>
      <c r="T1601" t="s">
        <v>5415</v>
      </c>
      <c r="U1601" t="s">
        <v>5416</v>
      </c>
      <c r="V1601" t="s">
        <v>5417</v>
      </c>
      <c r="Z1601">
        <v>124.8670863</v>
      </c>
      <c r="AA1601">
        <v>-9.2672992999999995</v>
      </c>
      <c r="AB1601" t="s">
        <v>5418</v>
      </c>
      <c r="AC1601" t="s">
        <v>236</v>
      </c>
      <c r="AL1601" t="s">
        <v>217</v>
      </c>
      <c r="AM1601" t="s">
        <v>3928</v>
      </c>
      <c r="AN1601" t="s">
        <v>6</v>
      </c>
      <c r="AO1601" s="57">
        <v>46121.559247685182</v>
      </c>
      <c r="AP1601" s="57">
        <v>46273.541666666664</v>
      </c>
      <c r="AQ1601" t="s">
        <v>2155</v>
      </c>
      <c r="AR1601" t="s">
        <v>2171</v>
      </c>
      <c r="AS1601" t="s">
        <v>219</v>
      </c>
      <c r="AT1601" t="s">
        <v>220</v>
      </c>
      <c r="AV1601" t="s">
        <v>9387</v>
      </c>
      <c r="AW1601" t="s">
        <v>2263</v>
      </c>
      <c r="AX1601" t="s">
        <v>222</v>
      </c>
      <c r="BA1601" s="57">
        <v>46273.541666666664</v>
      </c>
      <c r="BB1601" t="s">
        <v>3928</v>
      </c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str">
        <f>VLOOKUP(H1601,Sheet2!$A$1:$B$270,2,FALSE)</f>
        <v>ATAMBUA</v>
      </c>
    </row>
    <row r="1602" spans="1:61">
      <c r="A1602">
        <v>1601</v>
      </c>
      <c r="B1602">
        <v>1002566497</v>
      </c>
      <c r="C1602">
        <v>3</v>
      </c>
      <c r="D1602" t="s">
        <v>45</v>
      </c>
      <c r="E1602">
        <v>5</v>
      </c>
      <c r="F1602" t="s">
        <v>113</v>
      </c>
      <c r="G1602" t="s">
        <v>113</v>
      </c>
      <c r="H1602" t="s">
        <v>404</v>
      </c>
      <c r="I1602" t="s">
        <v>212</v>
      </c>
      <c r="J1602" t="s">
        <v>213</v>
      </c>
      <c r="K1602" t="s">
        <v>149</v>
      </c>
      <c r="L1602" t="s">
        <v>214</v>
      </c>
      <c r="M1602" t="s">
        <v>76</v>
      </c>
      <c r="N1602" t="s">
        <v>215</v>
      </c>
      <c r="O1602" s="57">
        <v>46266.800023148149</v>
      </c>
      <c r="P1602" s="57">
        <v>46268.651585648149</v>
      </c>
      <c r="Q1602">
        <v>69381866</v>
      </c>
      <c r="S1602">
        <v>172522660839</v>
      </c>
      <c r="T1602" t="s">
        <v>930</v>
      </c>
      <c r="U1602" t="s">
        <v>931</v>
      </c>
      <c r="V1602" t="s">
        <v>1120</v>
      </c>
      <c r="Z1602">
        <v>123.06012080000001</v>
      </c>
      <c r="AA1602">
        <v>-10.751958999999999</v>
      </c>
      <c r="AB1602" t="s">
        <v>1121</v>
      </c>
      <c r="AC1602" t="s">
        <v>236</v>
      </c>
      <c r="AL1602" t="s">
        <v>217</v>
      </c>
      <c r="AM1602" t="s">
        <v>1122</v>
      </c>
      <c r="AN1602" t="s">
        <v>6</v>
      </c>
      <c r="AO1602" s="57">
        <v>46031.809212962966</v>
      </c>
      <c r="AP1602" s="57">
        <v>46268.333333333336</v>
      </c>
      <c r="AR1602" t="s">
        <v>218</v>
      </c>
      <c r="AS1602" t="s">
        <v>219</v>
      </c>
      <c r="AT1602" t="s">
        <v>220</v>
      </c>
      <c r="AU1602">
        <v>20260903</v>
      </c>
      <c r="AV1602" t="s">
        <v>221</v>
      </c>
      <c r="AW1602" t="s">
        <v>880</v>
      </c>
      <c r="AX1602" t="s">
        <v>222</v>
      </c>
      <c r="BA1602" s="57">
        <v>46268.333333333336</v>
      </c>
      <c r="BB1602" t="s">
        <v>1122</v>
      </c>
      <c r="BC1602">
        <v>2026</v>
      </c>
      <c r="BD1602">
        <v>9</v>
      </c>
      <c r="BE1602">
        <v>3</v>
      </c>
      <c r="BF1602" s="6">
        <f t="shared" ref="BF1602:BF1665" si="75">DATE(BC1602,BD1602,BE1602)</f>
        <v>46268</v>
      </c>
      <c r="BG1602">
        <f t="shared" ref="BG1602:BG1665" si="76">BF1602-BA1602</f>
        <v>-0.33333333333575865</v>
      </c>
      <c r="BH1602" t="str">
        <f t="shared" ref="BH1602:BH1665" si="77">IF(BG1602=1,"COMPLY",IF(BG1602&lt;1,"COMPLY","NOT COMPLY"))</f>
        <v>COMPLY</v>
      </c>
      <c r="BI1602" t="str">
        <f>VLOOKUP(H1602,Sheet2!$A$1:$B$270,2,FALSE)</f>
        <v>KUPANG</v>
      </c>
    </row>
    <row r="1603" spans="1:61">
      <c r="A1603">
        <v>1602</v>
      </c>
      <c r="B1603">
        <v>1002566996</v>
      </c>
      <c r="C1603">
        <v>3</v>
      </c>
      <c r="D1603" t="s">
        <v>45</v>
      </c>
      <c r="E1603">
        <v>5</v>
      </c>
      <c r="F1603" t="s">
        <v>113</v>
      </c>
      <c r="G1603" t="s">
        <v>109</v>
      </c>
      <c r="H1603" t="s">
        <v>413</v>
      </c>
      <c r="I1603" t="s">
        <v>212</v>
      </c>
      <c r="J1603" t="s">
        <v>213</v>
      </c>
      <c r="K1603" t="s">
        <v>149</v>
      </c>
      <c r="L1603" t="s">
        <v>214</v>
      </c>
      <c r="M1603" t="s">
        <v>76</v>
      </c>
      <c r="N1603" t="s">
        <v>215</v>
      </c>
      <c r="O1603" s="57">
        <v>46267.421481481484</v>
      </c>
      <c r="P1603" s="57">
        <v>46268.882604166669</v>
      </c>
      <c r="Q1603">
        <v>69382062</v>
      </c>
      <c r="S1603">
        <v>172518797056</v>
      </c>
      <c r="T1603" t="s">
        <v>2069</v>
      </c>
      <c r="U1603" t="s">
        <v>2070</v>
      </c>
      <c r="V1603" t="s">
        <v>2071</v>
      </c>
      <c r="Z1603">
        <v>124.48156237722</v>
      </c>
      <c r="AA1603">
        <v>-9.4678893831694708</v>
      </c>
      <c r="AB1603" t="s">
        <v>2072</v>
      </c>
      <c r="AC1603" t="s">
        <v>236</v>
      </c>
      <c r="AL1603" t="s">
        <v>217</v>
      </c>
      <c r="AM1603" t="s">
        <v>2052</v>
      </c>
      <c r="AN1603" t="s">
        <v>6</v>
      </c>
      <c r="AO1603" s="57">
        <v>46062.423657407409</v>
      </c>
      <c r="AP1603" s="57">
        <v>46268.333333333336</v>
      </c>
      <c r="AR1603" t="s">
        <v>218</v>
      </c>
      <c r="AS1603" t="s">
        <v>219</v>
      </c>
      <c r="AT1603" t="s">
        <v>230</v>
      </c>
      <c r="AU1603">
        <v>20260903</v>
      </c>
      <c r="AV1603" t="s">
        <v>221</v>
      </c>
      <c r="AW1603" t="s">
        <v>885</v>
      </c>
      <c r="AX1603" t="s">
        <v>222</v>
      </c>
      <c r="BA1603" s="57">
        <v>46268.333333333336</v>
      </c>
      <c r="BB1603" t="s">
        <v>2052</v>
      </c>
      <c r="BC1603">
        <v>2026</v>
      </c>
      <c r="BD1603">
        <v>9</v>
      </c>
      <c r="BE1603">
        <v>3</v>
      </c>
      <c r="BF1603" s="6">
        <f t="shared" si="75"/>
        <v>46268</v>
      </c>
      <c r="BG1603">
        <f t="shared" si="76"/>
        <v>-0.33333333333575865</v>
      </c>
      <c r="BH1603" t="str">
        <f t="shared" si="77"/>
        <v>COMPLY</v>
      </c>
      <c r="BI1603" t="str">
        <f>VLOOKUP(H1603,Sheet2!$A$1:$B$270,2,FALSE)</f>
        <v>ATAMBUA</v>
      </c>
    </row>
    <row r="1604" spans="1:61">
      <c r="A1604">
        <v>1603</v>
      </c>
      <c r="B1604">
        <v>1002573699</v>
      </c>
      <c r="C1604">
        <v>3</v>
      </c>
      <c r="D1604" t="s">
        <v>45</v>
      </c>
      <c r="E1604">
        <v>5</v>
      </c>
      <c r="F1604" t="s">
        <v>113</v>
      </c>
      <c r="G1604" t="s">
        <v>109</v>
      </c>
      <c r="H1604" t="s">
        <v>413</v>
      </c>
      <c r="I1604" t="s">
        <v>212</v>
      </c>
      <c r="J1604" t="s">
        <v>213</v>
      </c>
      <c r="K1604" t="s">
        <v>149</v>
      </c>
      <c r="L1604" t="s">
        <v>214</v>
      </c>
      <c r="M1604" t="s">
        <v>76</v>
      </c>
      <c r="N1604" t="s">
        <v>215</v>
      </c>
      <c r="O1604" s="57">
        <v>46271.691631944443</v>
      </c>
      <c r="P1604" s="57">
        <v>46276.421689814815</v>
      </c>
      <c r="Q1604">
        <v>69384866</v>
      </c>
      <c r="S1604">
        <v>172518797068</v>
      </c>
      <c r="T1604" t="s">
        <v>5386</v>
      </c>
      <c r="U1604" t="s">
        <v>5387</v>
      </c>
      <c r="V1604" t="s">
        <v>5388</v>
      </c>
      <c r="Z1604">
        <v>124.47879</v>
      </c>
      <c r="AA1604">
        <v>-9.4376870000000004</v>
      </c>
      <c r="AB1604" t="s">
        <v>5389</v>
      </c>
      <c r="AC1604" t="s">
        <v>236</v>
      </c>
      <c r="AL1604" t="s">
        <v>217</v>
      </c>
      <c r="AM1604" t="s">
        <v>4292</v>
      </c>
      <c r="AN1604" t="s">
        <v>6</v>
      </c>
      <c r="AO1604" s="57">
        <v>46182.694398148145</v>
      </c>
      <c r="AP1604" s="57">
        <v>46272.541666666664</v>
      </c>
      <c r="AR1604" t="s">
        <v>218</v>
      </c>
      <c r="AS1604" t="s">
        <v>219</v>
      </c>
      <c r="AT1604" t="s">
        <v>230</v>
      </c>
      <c r="AU1604">
        <v>20260911</v>
      </c>
      <c r="AV1604" t="s">
        <v>221</v>
      </c>
      <c r="AW1604" t="s">
        <v>881</v>
      </c>
      <c r="AX1604" t="s">
        <v>222</v>
      </c>
      <c r="BA1604" s="57">
        <v>46272.541666666664</v>
      </c>
      <c r="BB1604" t="s">
        <v>4292</v>
      </c>
      <c r="BC1604">
        <v>2026</v>
      </c>
      <c r="BD1604">
        <v>9</v>
      </c>
      <c r="BE1604">
        <v>11</v>
      </c>
      <c r="BF1604" s="6">
        <f t="shared" si="75"/>
        <v>46276</v>
      </c>
      <c r="BG1604">
        <f t="shared" si="76"/>
        <v>3.4583333333357587</v>
      </c>
      <c r="BH1604" t="str">
        <f t="shared" si="77"/>
        <v>NOT COMPLY</v>
      </c>
      <c r="BI1604" t="str">
        <f>VLOOKUP(H1604,Sheet2!$A$1:$B$270,2,FALSE)</f>
        <v>ATAMBUA</v>
      </c>
    </row>
    <row r="1605" spans="1:61">
      <c r="A1605">
        <v>1604</v>
      </c>
      <c r="B1605">
        <v>1002565223</v>
      </c>
      <c r="C1605">
        <v>3</v>
      </c>
      <c r="D1605" t="s">
        <v>45</v>
      </c>
      <c r="E1605">
        <v>5</v>
      </c>
      <c r="F1605" t="s">
        <v>113</v>
      </c>
      <c r="G1605" t="s">
        <v>113</v>
      </c>
      <c r="H1605" t="s">
        <v>317</v>
      </c>
      <c r="I1605" t="s">
        <v>212</v>
      </c>
      <c r="J1605" t="s">
        <v>213</v>
      </c>
      <c r="K1605" t="s">
        <v>149</v>
      </c>
      <c r="L1605" t="s">
        <v>214</v>
      </c>
      <c r="M1605" t="s">
        <v>76</v>
      </c>
      <c r="N1605" t="s">
        <v>215</v>
      </c>
      <c r="O1605" s="57">
        <v>46266.51525462963</v>
      </c>
      <c r="P1605" s="57">
        <v>46270.720648148148</v>
      </c>
      <c r="Q1605">
        <v>69381467</v>
      </c>
      <c r="S1605">
        <v>172503813656</v>
      </c>
      <c r="T1605" t="s">
        <v>1154</v>
      </c>
      <c r="U1605" t="s">
        <v>1155</v>
      </c>
      <c r="V1605" t="s">
        <v>1156</v>
      </c>
      <c r="Z1605">
        <v>123.652345</v>
      </c>
      <c r="AA1605">
        <v>-10.157748</v>
      </c>
      <c r="AB1605" t="s">
        <v>1157</v>
      </c>
      <c r="AC1605" t="s">
        <v>236</v>
      </c>
      <c r="AL1605" t="s">
        <v>217</v>
      </c>
      <c r="AM1605" t="s">
        <v>1158</v>
      </c>
      <c r="AN1605" t="s">
        <v>6</v>
      </c>
      <c r="AO1605" s="57">
        <v>46031.517465277779</v>
      </c>
      <c r="AP1605" s="57">
        <v>46267.541666666664</v>
      </c>
      <c r="AR1605" t="s">
        <v>218</v>
      </c>
      <c r="AS1605" t="s">
        <v>113</v>
      </c>
      <c r="AT1605" t="s">
        <v>230</v>
      </c>
      <c r="AU1605">
        <v>20260905</v>
      </c>
      <c r="AV1605" t="s">
        <v>221</v>
      </c>
      <c r="AW1605" t="s">
        <v>919</v>
      </c>
      <c r="AX1605" t="s">
        <v>222</v>
      </c>
      <c r="BA1605" s="57">
        <v>46267.541666666664</v>
      </c>
      <c r="BB1605" t="s">
        <v>1158</v>
      </c>
      <c r="BC1605">
        <v>2026</v>
      </c>
      <c r="BD1605">
        <v>9</v>
      </c>
      <c r="BE1605">
        <v>5</v>
      </c>
      <c r="BF1605" s="6">
        <f t="shared" si="75"/>
        <v>46270</v>
      </c>
      <c r="BG1605">
        <f t="shared" si="76"/>
        <v>2.4583333333357587</v>
      </c>
      <c r="BH1605" t="str">
        <f t="shared" si="77"/>
        <v>NOT COMPLY</v>
      </c>
      <c r="BI1605" t="str">
        <f>VLOOKUP(H1605,Sheet2!$A$1:$B$270,2,FALSE)</f>
        <v>KUPANG</v>
      </c>
    </row>
    <row r="1606" spans="1:61">
      <c r="A1606">
        <v>1605</v>
      </c>
      <c r="B1606">
        <v>1002567344</v>
      </c>
      <c r="C1606">
        <v>3</v>
      </c>
      <c r="D1606" t="s">
        <v>45</v>
      </c>
      <c r="E1606">
        <v>5</v>
      </c>
      <c r="F1606" t="s">
        <v>113</v>
      </c>
      <c r="G1606" t="s">
        <v>113</v>
      </c>
      <c r="H1606" t="s">
        <v>317</v>
      </c>
      <c r="I1606" t="s">
        <v>212</v>
      </c>
      <c r="J1606" t="s">
        <v>213</v>
      </c>
      <c r="K1606" t="s">
        <v>149</v>
      </c>
      <c r="L1606" t="s">
        <v>214</v>
      </c>
      <c r="M1606" t="s">
        <v>76</v>
      </c>
      <c r="N1606" t="s">
        <v>215</v>
      </c>
      <c r="O1606" s="57">
        <v>46267.487453703703</v>
      </c>
      <c r="P1606" s="57">
        <v>46275.580763888887</v>
      </c>
      <c r="Q1606">
        <v>69382197</v>
      </c>
      <c r="S1606">
        <v>172503813798</v>
      </c>
      <c r="T1606" t="s">
        <v>2098</v>
      </c>
      <c r="U1606" t="s">
        <v>2099</v>
      </c>
      <c r="V1606" t="s">
        <v>2100</v>
      </c>
      <c r="Z1606">
        <v>123.65912299999999</v>
      </c>
      <c r="AA1606">
        <v>-10.177958</v>
      </c>
      <c r="AB1606" t="s">
        <v>2101</v>
      </c>
      <c r="AC1606" t="s">
        <v>236</v>
      </c>
      <c r="AL1606" t="s">
        <v>217</v>
      </c>
      <c r="AM1606" t="s">
        <v>1911</v>
      </c>
      <c r="AN1606" t="s">
        <v>6</v>
      </c>
      <c r="AO1606" s="57">
        <v>46062.496516203704</v>
      </c>
      <c r="AP1606" s="57">
        <v>46268.333333333336</v>
      </c>
      <c r="AR1606" t="s">
        <v>218</v>
      </c>
      <c r="AS1606" t="s">
        <v>113</v>
      </c>
      <c r="AT1606" t="s">
        <v>230</v>
      </c>
      <c r="AU1606">
        <v>20260910</v>
      </c>
      <c r="AV1606" t="s">
        <v>221</v>
      </c>
      <c r="AW1606" t="s">
        <v>927</v>
      </c>
      <c r="AX1606" t="s">
        <v>222</v>
      </c>
      <c r="BA1606" s="57">
        <v>46268.333333333336</v>
      </c>
      <c r="BB1606" t="s">
        <v>1911</v>
      </c>
      <c r="BC1606">
        <v>2026</v>
      </c>
      <c r="BD1606">
        <v>9</v>
      </c>
      <c r="BE1606">
        <v>10</v>
      </c>
      <c r="BF1606" s="6">
        <f t="shared" si="75"/>
        <v>46275</v>
      </c>
      <c r="BG1606">
        <f t="shared" si="76"/>
        <v>6.6666666666642413</v>
      </c>
      <c r="BH1606" t="str">
        <f t="shared" si="77"/>
        <v>NOT COMPLY</v>
      </c>
      <c r="BI1606" t="str">
        <f>VLOOKUP(H1606,Sheet2!$A$1:$B$270,2,FALSE)</f>
        <v>KUPANG</v>
      </c>
    </row>
    <row r="1607" spans="1:61">
      <c r="A1607">
        <v>1606</v>
      </c>
      <c r="B1607">
        <v>1002569487</v>
      </c>
      <c r="C1607">
        <v>3</v>
      </c>
      <c r="D1607" t="s">
        <v>45</v>
      </c>
      <c r="E1607">
        <v>5</v>
      </c>
      <c r="F1607" t="s">
        <v>113</v>
      </c>
      <c r="G1607" t="s">
        <v>113</v>
      </c>
      <c r="H1607" t="s">
        <v>317</v>
      </c>
      <c r="I1607" t="s">
        <v>212</v>
      </c>
      <c r="J1607" t="s">
        <v>213</v>
      </c>
      <c r="K1607" t="s">
        <v>149</v>
      </c>
      <c r="L1607" t="s">
        <v>214</v>
      </c>
      <c r="M1607" t="s">
        <v>76</v>
      </c>
      <c r="N1607" t="s">
        <v>215</v>
      </c>
      <c r="O1607" s="57">
        <v>46268.492314814815</v>
      </c>
      <c r="P1607" s="57">
        <v>46269.58525462963</v>
      </c>
      <c r="Q1607">
        <v>69383023</v>
      </c>
      <c r="S1607">
        <v>172503813802</v>
      </c>
      <c r="T1607" t="s">
        <v>2924</v>
      </c>
      <c r="U1607" t="s">
        <v>2925</v>
      </c>
      <c r="V1607" t="s">
        <v>2926</v>
      </c>
      <c r="Z1607">
        <v>123.64565469324501</v>
      </c>
      <c r="AA1607">
        <v>-10.178190498798999</v>
      </c>
      <c r="AB1607" t="s">
        <v>2927</v>
      </c>
      <c r="AC1607" t="s">
        <v>216</v>
      </c>
      <c r="AL1607" t="s">
        <v>217</v>
      </c>
      <c r="AM1607" t="s">
        <v>2928</v>
      </c>
      <c r="AN1607" t="s">
        <v>6</v>
      </c>
      <c r="AO1607" s="57">
        <v>46090.496493055558</v>
      </c>
      <c r="AP1607" s="57">
        <v>46269.333333333336</v>
      </c>
      <c r="AR1607" t="s">
        <v>218</v>
      </c>
      <c r="AS1607" t="s">
        <v>113</v>
      </c>
      <c r="AT1607" t="s">
        <v>230</v>
      </c>
      <c r="AU1607">
        <v>20260904</v>
      </c>
      <c r="AV1607" t="s">
        <v>221</v>
      </c>
      <c r="AW1607" t="s">
        <v>889</v>
      </c>
      <c r="AX1607" t="s">
        <v>222</v>
      </c>
      <c r="BA1607" s="57">
        <v>46269.333333333336</v>
      </c>
      <c r="BB1607" t="s">
        <v>2928</v>
      </c>
      <c r="BC1607">
        <v>2026</v>
      </c>
      <c r="BD1607">
        <v>9</v>
      </c>
      <c r="BE1607">
        <v>4</v>
      </c>
      <c r="BF1607" s="6">
        <f t="shared" si="75"/>
        <v>46269</v>
      </c>
      <c r="BG1607">
        <f t="shared" si="76"/>
        <v>-0.33333333333575865</v>
      </c>
      <c r="BH1607" t="str">
        <f t="shared" si="77"/>
        <v>COMPLY</v>
      </c>
      <c r="BI1607" t="str">
        <f>VLOOKUP(H1607,Sheet2!$A$1:$B$270,2,FALSE)</f>
        <v>KUPANG</v>
      </c>
    </row>
    <row r="1608" spans="1:61">
      <c r="A1608">
        <v>1607</v>
      </c>
      <c r="B1608">
        <v>1002568792</v>
      </c>
      <c r="C1608">
        <v>3</v>
      </c>
      <c r="D1608" t="s">
        <v>45</v>
      </c>
      <c r="E1608">
        <v>5</v>
      </c>
      <c r="F1608" t="s">
        <v>113</v>
      </c>
      <c r="G1608" t="s">
        <v>113</v>
      </c>
      <c r="H1608" t="s">
        <v>317</v>
      </c>
      <c r="I1608" t="s">
        <v>212</v>
      </c>
      <c r="J1608" t="s">
        <v>213</v>
      </c>
      <c r="K1608" t="s">
        <v>149</v>
      </c>
      <c r="L1608" t="s">
        <v>214</v>
      </c>
      <c r="M1608" t="s">
        <v>76</v>
      </c>
      <c r="N1608" t="s">
        <v>215</v>
      </c>
      <c r="O1608" s="57">
        <v>46268.370787037034</v>
      </c>
      <c r="P1608" s="57">
        <v>46270.720648148148</v>
      </c>
      <c r="Q1608">
        <v>69382762</v>
      </c>
      <c r="S1608">
        <v>172503813801</v>
      </c>
      <c r="T1608" t="s">
        <v>2915</v>
      </c>
      <c r="U1608" t="s">
        <v>2916</v>
      </c>
      <c r="V1608" t="s">
        <v>2917</v>
      </c>
      <c r="Z1608">
        <v>123.6880128</v>
      </c>
      <c r="AA1608">
        <v>-10.1471593</v>
      </c>
      <c r="AB1608" t="s">
        <v>2918</v>
      </c>
      <c r="AC1608" t="s">
        <v>236</v>
      </c>
      <c r="AL1608" t="s">
        <v>217</v>
      </c>
      <c r="AM1608" t="s">
        <v>2703</v>
      </c>
      <c r="AN1608" t="s">
        <v>6</v>
      </c>
      <c r="AO1608" s="57">
        <v>46090.37158564815</v>
      </c>
      <c r="AP1608" s="57">
        <v>46269.333333333336</v>
      </c>
      <c r="AR1608" t="s">
        <v>218</v>
      </c>
      <c r="AS1608" t="s">
        <v>113</v>
      </c>
      <c r="AT1608" t="s">
        <v>230</v>
      </c>
      <c r="AU1608">
        <v>20260905</v>
      </c>
      <c r="AV1608" t="s">
        <v>221</v>
      </c>
      <c r="AW1608" t="s">
        <v>886</v>
      </c>
      <c r="AX1608" t="s">
        <v>222</v>
      </c>
      <c r="BA1608" s="57">
        <v>46269.333333333336</v>
      </c>
      <c r="BB1608" t="s">
        <v>2703</v>
      </c>
      <c r="BC1608">
        <v>2026</v>
      </c>
      <c r="BD1608">
        <v>9</v>
      </c>
      <c r="BE1608">
        <v>5</v>
      </c>
      <c r="BF1608" s="6">
        <f t="shared" si="75"/>
        <v>46270</v>
      </c>
      <c r="BG1608">
        <f t="shared" si="76"/>
        <v>0.66666666666424135</v>
      </c>
      <c r="BH1608" t="str">
        <f t="shared" si="77"/>
        <v>COMPLY</v>
      </c>
      <c r="BI1608" t="str">
        <f>VLOOKUP(H1608,Sheet2!$A$1:$B$270,2,FALSE)</f>
        <v>KUPANG</v>
      </c>
    </row>
    <row r="1609" spans="1:61">
      <c r="A1609">
        <v>1608</v>
      </c>
      <c r="B1609">
        <v>1002578429</v>
      </c>
      <c r="C1609">
        <v>3</v>
      </c>
      <c r="D1609" t="s">
        <v>45</v>
      </c>
      <c r="E1609">
        <v>5</v>
      </c>
      <c r="F1609" t="s">
        <v>113</v>
      </c>
      <c r="G1609" t="s">
        <v>113</v>
      </c>
      <c r="H1609" t="s">
        <v>317</v>
      </c>
      <c r="I1609" t="s">
        <v>212</v>
      </c>
      <c r="J1609" t="s">
        <v>213</v>
      </c>
      <c r="K1609" t="s">
        <v>149</v>
      </c>
      <c r="L1609" t="s">
        <v>214</v>
      </c>
      <c r="M1609" t="s">
        <v>76</v>
      </c>
      <c r="N1609" t="s">
        <v>215</v>
      </c>
      <c r="O1609" s="57">
        <v>46274.464537037034</v>
      </c>
      <c r="P1609" s="57">
        <v>46276.862395833334</v>
      </c>
      <c r="Q1609">
        <v>69386718</v>
      </c>
      <c r="S1609">
        <v>172503813837</v>
      </c>
      <c r="T1609" t="s">
        <v>5954</v>
      </c>
      <c r="U1609" t="s">
        <v>2925</v>
      </c>
      <c r="V1609" t="s">
        <v>5955</v>
      </c>
      <c r="Z1609">
        <v>123.644946522574</v>
      </c>
      <c r="AA1609">
        <v>-10.1780278083335</v>
      </c>
      <c r="AB1609" t="s">
        <v>5956</v>
      </c>
      <c r="AC1609" t="s">
        <v>236</v>
      </c>
      <c r="AL1609" t="s">
        <v>217</v>
      </c>
      <c r="AM1609" t="s">
        <v>5643</v>
      </c>
      <c r="AN1609" t="s">
        <v>6</v>
      </c>
      <c r="AO1609" s="57">
        <v>46274.465451388889</v>
      </c>
      <c r="AP1609" s="57">
        <v>46275.333333333336</v>
      </c>
      <c r="AR1609" t="s">
        <v>218</v>
      </c>
      <c r="AS1609" t="s">
        <v>113</v>
      </c>
      <c r="AT1609" t="s">
        <v>230</v>
      </c>
      <c r="AU1609">
        <v>20260911</v>
      </c>
      <c r="AV1609" t="s">
        <v>221</v>
      </c>
      <c r="AW1609" t="s">
        <v>882</v>
      </c>
      <c r="AX1609" t="s">
        <v>222</v>
      </c>
      <c r="BA1609" s="57">
        <v>46275.333333333336</v>
      </c>
      <c r="BB1609" t="s">
        <v>5643</v>
      </c>
      <c r="BC1609">
        <v>2026</v>
      </c>
      <c r="BD1609">
        <v>9</v>
      </c>
      <c r="BE1609">
        <v>11</v>
      </c>
      <c r="BF1609" s="6">
        <f t="shared" si="75"/>
        <v>46276</v>
      </c>
      <c r="BG1609">
        <f t="shared" si="76"/>
        <v>0.66666666666424135</v>
      </c>
      <c r="BH1609" t="str">
        <f t="shared" si="77"/>
        <v>COMPLY</v>
      </c>
      <c r="BI1609" t="str">
        <f>VLOOKUP(H1609,Sheet2!$A$1:$B$270,2,FALSE)</f>
        <v>KUPANG</v>
      </c>
    </row>
    <row r="1610" spans="1:61">
      <c r="A1610">
        <v>1609</v>
      </c>
      <c r="B1610">
        <v>1002588004</v>
      </c>
      <c r="C1610">
        <v>3</v>
      </c>
      <c r="D1610" t="s">
        <v>45</v>
      </c>
      <c r="E1610">
        <v>5</v>
      </c>
      <c r="F1610" t="s">
        <v>113</v>
      </c>
      <c r="G1610" t="s">
        <v>113</v>
      </c>
      <c r="H1610" t="s">
        <v>317</v>
      </c>
      <c r="I1610" t="s">
        <v>212</v>
      </c>
      <c r="J1610" t="s">
        <v>213</v>
      </c>
      <c r="K1610" t="s">
        <v>149</v>
      </c>
      <c r="L1610" t="s">
        <v>214</v>
      </c>
      <c r="M1610" t="s">
        <v>224</v>
      </c>
      <c r="N1610" t="s">
        <v>215</v>
      </c>
      <c r="O1610" s="57">
        <v>46280.383321759262</v>
      </c>
      <c r="P1610" s="57">
        <v>46280.776203703703</v>
      </c>
      <c r="Q1610">
        <v>69390353</v>
      </c>
      <c r="S1610">
        <v>172503813855</v>
      </c>
      <c r="T1610" t="s">
        <v>9388</v>
      </c>
      <c r="U1610" t="s">
        <v>9389</v>
      </c>
      <c r="V1610" t="s">
        <v>9390</v>
      </c>
      <c r="Z1610">
        <v>123.6610136</v>
      </c>
      <c r="AA1610">
        <v>-10.141491</v>
      </c>
      <c r="AB1610" t="s">
        <v>9391</v>
      </c>
      <c r="AC1610" t="s">
        <v>236</v>
      </c>
      <c r="AL1610" t="s">
        <v>217</v>
      </c>
      <c r="AM1610" t="s">
        <v>9392</v>
      </c>
      <c r="AN1610" t="s">
        <v>6</v>
      </c>
      <c r="AO1610" t="s">
        <v>7375</v>
      </c>
      <c r="AP1610" s="57">
        <v>46281.333333333336</v>
      </c>
      <c r="AR1610" t="s">
        <v>18</v>
      </c>
      <c r="AS1610" t="s">
        <v>113</v>
      </c>
      <c r="AT1610" t="s">
        <v>230</v>
      </c>
      <c r="AV1610" t="s">
        <v>226</v>
      </c>
      <c r="AW1610" t="s">
        <v>7540</v>
      </c>
      <c r="AX1610" t="s">
        <v>222</v>
      </c>
      <c r="BA1610" s="57">
        <v>46281.333333333336</v>
      </c>
      <c r="BB1610" t="s">
        <v>9392</v>
      </c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str">
        <f>VLOOKUP(H1610,Sheet2!$A$1:$B$270,2,FALSE)</f>
        <v>KUPANG</v>
      </c>
    </row>
    <row r="1611" spans="1:61">
      <c r="A1611">
        <v>1610</v>
      </c>
      <c r="B1611">
        <v>1002579156</v>
      </c>
      <c r="C1611">
        <v>3</v>
      </c>
      <c r="D1611" t="s">
        <v>45</v>
      </c>
      <c r="E1611">
        <v>5</v>
      </c>
      <c r="F1611" t="s">
        <v>113</v>
      </c>
      <c r="G1611" t="s">
        <v>113</v>
      </c>
      <c r="H1611" t="s">
        <v>476</v>
      </c>
      <c r="I1611" t="s">
        <v>212</v>
      </c>
      <c r="J1611" t="s">
        <v>213</v>
      </c>
      <c r="K1611" t="s">
        <v>149</v>
      </c>
      <c r="L1611" t="s">
        <v>214</v>
      </c>
      <c r="M1611" t="s">
        <v>2162</v>
      </c>
      <c r="N1611" t="s">
        <v>215</v>
      </c>
      <c r="O1611" s="57">
        <v>46274.631203703706</v>
      </c>
      <c r="P1611" s="57">
        <v>46280.338321759256</v>
      </c>
      <c r="Q1611">
        <v>69387063</v>
      </c>
      <c r="S1611">
        <v>172505213916</v>
      </c>
      <c r="T1611" t="s">
        <v>6138</v>
      </c>
      <c r="U1611" t="s">
        <v>6139</v>
      </c>
      <c r="V1611" t="s">
        <v>6140</v>
      </c>
      <c r="Z1611">
        <v>123.520376086235</v>
      </c>
      <c r="AA1611">
        <v>-10.220040643989</v>
      </c>
      <c r="AB1611" t="s">
        <v>6141</v>
      </c>
      <c r="AC1611" t="s">
        <v>236</v>
      </c>
      <c r="AL1611" t="s">
        <v>217</v>
      </c>
      <c r="AM1611" t="s">
        <v>6142</v>
      </c>
      <c r="AN1611" t="s">
        <v>6</v>
      </c>
      <c r="AO1611" s="57">
        <v>46274.631886574076</v>
      </c>
      <c r="AP1611" s="57">
        <v>46275.625</v>
      </c>
      <c r="AQ1611" t="s">
        <v>2152</v>
      </c>
      <c r="AR1611" t="s">
        <v>2171</v>
      </c>
      <c r="AS1611" t="s">
        <v>113</v>
      </c>
      <c r="AT1611" t="s">
        <v>230</v>
      </c>
      <c r="AV1611" t="s">
        <v>9393</v>
      </c>
      <c r="AW1611" t="s">
        <v>886</v>
      </c>
      <c r="AX1611" t="s">
        <v>222</v>
      </c>
      <c r="BA1611" s="57">
        <v>46275.625</v>
      </c>
      <c r="BB1611" t="s">
        <v>6142</v>
      </c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str">
        <f>VLOOKUP(H1611,Sheet2!$A$1:$B$270,2,FALSE)</f>
        <v>KUPANG</v>
      </c>
    </row>
    <row r="1612" spans="1:61">
      <c r="A1612">
        <v>1611</v>
      </c>
      <c r="B1612">
        <v>1002565915</v>
      </c>
      <c r="C1612">
        <v>3</v>
      </c>
      <c r="D1612" t="s">
        <v>45</v>
      </c>
      <c r="E1612">
        <v>5</v>
      </c>
      <c r="F1612" t="s">
        <v>113</v>
      </c>
      <c r="G1612" t="s">
        <v>113</v>
      </c>
      <c r="H1612" t="s">
        <v>408</v>
      </c>
      <c r="I1612" t="s">
        <v>212</v>
      </c>
      <c r="J1612" t="s">
        <v>213</v>
      </c>
      <c r="K1612" t="s">
        <v>149</v>
      </c>
      <c r="L1612" t="s">
        <v>214</v>
      </c>
      <c r="M1612" t="s">
        <v>76</v>
      </c>
      <c r="N1612" t="s">
        <v>215</v>
      </c>
      <c r="O1612" s="57">
        <v>46266.640243055554</v>
      </c>
      <c r="P1612" s="57">
        <v>46269.723229166666</v>
      </c>
      <c r="Q1612">
        <v>69381663</v>
      </c>
      <c r="S1612">
        <v>172502311690</v>
      </c>
      <c r="T1612" t="s">
        <v>1247</v>
      </c>
      <c r="U1612" t="s">
        <v>1248</v>
      </c>
      <c r="V1612" t="s">
        <v>1249</v>
      </c>
      <c r="Z1612">
        <v>123.60230300000001</v>
      </c>
      <c r="AA1612">
        <v>-10.182314999999999</v>
      </c>
      <c r="AB1612" t="s">
        <v>1250</v>
      </c>
      <c r="AC1612" t="s">
        <v>236</v>
      </c>
      <c r="AL1612" t="s">
        <v>217</v>
      </c>
      <c r="AM1612" t="s">
        <v>1251</v>
      </c>
      <c r="AN1612" t="s">
        <v>6</v>
      </c>
      <c r="AO1612" s="57">
        <v>46031.642361111109</v>
      </c>
      <c r="AP1612" s="57">
        <v>46267.541666666664</v>
      </c>
      <c r="AR1612" t="s">
        <v>218</v>
      </c>
      <c r="AS1612" t="s">
        <v>113</v>
      </c>
      <c r="AT1612" t="s">
        <v>230</v>
      </c>
      <c r="AU1612">
        <v>20260904</v>
      </c>
      <c r="AV1612" t="s">
        <v>221</v>
      </c>
      <c r="AW1612" t="s">
        <v>885</v>
      </c>
      <c r="AX1612" t="s">
        <v>222</v>
      </c>
      <c r="BA1612" s="57">
        <v>46267.541666666664</v>
      </c>
      <c r="BB1612" t="s">
        <v>1251</v>
      </c>
      <c r="BC1612">
        <v>2026</v>
      </c>
      <c r="BD1612">
        <v>9</v>
      </c>
      <c r="BE1612">
        <v>4</v>
      </c>
      <c r="BF1612" s="6">
        <f t="shared" si="75"/>
        <v>46269</v>
      </c>
      <c r="BG1612">
        <f t="shared" si="76"/>
        <v>1.4583333333357587</v>
      </c>
      <c r="BH1612" t="str">
        <f t="shared" si="77"/>
        <v>NOT COMPLY</v>
      </c>
      <c r="BI1612" t="str">
        <f>VLOOKUP(H1612,Sheet2!$A$1:$B$270,2,FALSE)</f>
        <v>KUPANG</v>
      </c>
    </row>
    <row r="1613" spans="1:61">
      <c r="A1613">
        <v>1612</v>
      </c>
      <c r="B1613">
        <v>1002566199</v>
      </c>
      <c r="C1613">
        <v>3</v>
      </c>
      <c r="D1613" t="s">
        <v>45</v>
      </c>
      <c r="E1613">
        <v>5</v>
      </c>
      <c r="F1613" t="s">
        <v>113</v>
      </c>
      <c r="G1613" t="s">
        <v>113</v>
      </c>
      <c r="H1613" t="s">
        <v>408</v>
      </c>
      <c r="I1613" t="s">
        <v>212</v>
      </c>
      <c r="J1613" t="s">
        <v>213</v>
      </c>
      <c r="K1613" t="s">
        <v>149</v>
      </c>
      <c r="L1613" t="s">
        <v>214</v>
      </c>
      <c r="M1613" t="s">
        <v>76</v>
      </c>
      <c r="N1613" t="s">
        <v>215</v>
      </c>
      <c r="O1613" s="57">
        <v>46266.679814814815</v>
      </c>
      <c r="P1613" s="57">
        <v>46270.471400462964</v>
      </c>
      <c r="Q1613">
        <v>69381711</v>
      </c>
      <c r="S1613">
        <v>172502311693</v>
      </c>
      <c r="T1613" t="s">
        <v>1049</v>
      </c>
      <c r="U1613" t="s">
        <v>1050</v>
      </c>
      <c r="V1613" t="s">
        <v>1051</v>
      </c>
      <c r="Z1613">
        <v>123.5713068</v>
      </c>
      <c r="AA1613">
        <v>-10.166021300000001</v>
      </c>
      <c r="AB1613" t="s">
        <v>1052</v>
      </c>
      <c r="AC1613" t="s">
        <v>236</v>
      </c>
      <c r="AL1613" t="s">
        <v>217</v>
      </c>
      <c r="AM1613" t="s">
        <v>1053</v>
      </c>
      <c r="AN1613" t="s">
        <v>6</v>
      </c>
      <c r="AO1613" s="57">
        <v>46031.684131944443</v>
      </c>
      <c r="AP1613" s="57">
        <v>46267.541666666664</v>
      </c>
      <c r="AR1613" t="s">
        <v>218</v>
      </c>
      <c r="AS1613" t="s">
        <v>113</v>
      </c>
      <c r="AT1613" t="s">
        <v>230</v>
      </c>
      <c r="AU1613">
        <v>20260905</v>
      </c>
      <c r="AV1613" t="s">
        <v>221</v>
      </c>
      <c r="AW1613" t="s">
        <v>889</v>
      </c>
      <c r="AX1613" t="s">
        <v>222</v>
      </c>
      <c r="BA1613" s="57">
        <v>46267.541666666664</v>
      </c>
      <c r="BB1613" t="s">
        <v>1053</v>
      </c>
      <c r="BC1613">
        <v>2026</v>
      </c>
      <c r="BD1613">
        <v>9</v>
      </c>
      <c r="BE1613">
        <v>5</v>
      </c>
      <c r="BF1613" s="6">
        <f t="shared" si="75"/>
        <v>46270</v>
      </c>
      <c r="BG1613">
        <f t="shared" si="76"/>
        <v>2.4583333333357587</v>
      </c>
      <c r="BH1613" t="str">
        <f t="shared" si="77"/>
        <v>NOT COMPLY</v>
      </c>
      <c r="BI1613" t="str">
        <f>VLOOKUP(H1613,Sheet2!$A$1:$B$270,2,FALSE)</f>
        <v>KUPANG</v>
      </c>
    </row>
    <row r="1614" spans="1:61">
      <c r="A1614">
        <v>1613</v>
      </c>
      <c r="B1614">
        <v>1002566611</v>
      </c>
      <c r="C1614">
        <v>3</v>
      </c>
      <c r="D1614" t="s">
        <v>45</v>
      </c>
      <c r="E1614">
        <v>5</v>
      </c>
      <c r="F1614" t="s">
        <v>113</v>
      </c>
      <c r="G1614" t="s">
        <v>113</v>
      </c>
      <c r="H1614" t="s">
        <v>408</v>
      </c>
      <c r="I1614" t="s">
        <v>212</v>
      </c>
      <c r="J1614" t="s">
        <v>213</v>
      </c>
      <c r="K1614" t="s">
        <v>149</v>
      </c>
      <c r="L1614" t="s">
        <v>214</v>
      </c>
      <c r="M1614" t="s">
        <v>76</v>
      </c>
      <c r="N1614" t="s">
        <v>215</v>
      </c>
      <c r="O1614" s="57">
        <v>46267.344409722224</v>
      </c>
      <c r="P1614" s="57">
        <v>46269.578067129631</v>
      </c>
      <c r="Q1614">
        <v>69381942</v>
      </c>
      <c r="S1614">
        <v>172502311706</v>
      </c>
      <c r="T1614" t="s">
        <v>2111</v>
      </c>
      <c r="U1614" t="s">
        <v>2112</v>
      </c>
      <c r="V1614" t="s">
        <v>2113</v>
      </c>
      <c r="Z1614">
        <v>123.5930237</v>
      </c>
      <c r="AA1614">
        <v>-10.1868269</v>
      </c>
      <c r="AB1614" t="s">
        <v>2114</v>
      </c>
      <c r="AC1614" t="s">
        <v>236</v>
      </c>
      <c r="AL1614" t="s">
        <v>217</v>
      </c>
      <c r="AM1614" t="s">
        <v>2115</v>
      </c>
      <c r="AN1614" t="s">
        <v>6</v>
      </c>
      <c r="AO1614" s="57">
        <v>46062.350763888891</v>
      </c>
      <c r="AP1614" s="57">
        <v>46268.333333333336</v>
      </c>
      <c r="AR1614" t="s">
        <v>218</v>
      </c>
      <c r="AS1614" t="s">
        <v>113</v>
      </c>
      <c r="AT1614" t="s">
        <v>230</v>
      </c>
      <c r="AU1614">
        <v>20260904</v>
      </c>
      <c r="AV1614" t="s">
        <v>221</v>
      </c>
      <c r="AW1614" t="s">
        <v>885</v>
      </c>
      <c r="AX1614" t="s">
        <v>222</v>
      </c>
      <c r="BA1614" s="57">
        <v>46268.333333333336</v>
      </c>
      <c r="BB1614" t="s">
        <v>2115</v>
      </c>
      <c r="BC1614">
        <v>2026</v>
      </c>
      <c r="BD1614">
        <v>9</v>
      </c>
      <c r="BE1614">
        <v>4</v>
      </c>
      <c r="BF1614" s="6">
        <f t="shared" si="75"/>
        <v>46269</v>
      </c>
      <c r="BG1614">
        <f t="shared" si="76"/>
        <v>0.66666666666424135</v>
      </c>
      <c r="BH1614" t="str">
        <f t="shared" si="77"/>
        <v>COMPLY</v>
      </c>
      <c r="BI1614" t="str">
        <f>VLOOKUP(H1614,Sheet2!$A$1:$B$270,2,FALSE)</f>
        <v>KUPANG</v>
      </c>
    </row>
    <row r="1615" spans="1:61">
      <c r="A1615">
        <v>1614</v>
      </c>
      <c r="B1615">
        <v>1002569588</v>
      </c>
      <c r="C1615">
        <v>3</v>
      </c>
      <c r="D1615" t="s">
        <v>45</v>
      </c>
      <c r="E1615">
        <v>5</v>
      </c>
      <c r="F1615" t="s">
        <v>113</v>
      </c>
      <c r="G1615" t="s">
        <v>113</v>
      </c>
      <c r="H1615" t="s">
        <v>408</v>
      </c>
      <c r="I1615" t="s">
        <v>212</v>
      </c>
      <c r="J1615" t="s">
        <v>213</v>
      </c>
      <c r="K1615" t="s">
        <v>149</v>
      </c>
      <c r="L1615" t="s">
        <v>214</v>
      </c>
      <c r="M1615" t="s">
        <v>76</v>
      </c>
      <c r="N1615" t="s">
        <v>215</v>
      </c>
      <c r="O1615" s="57">
        <v>46268.520787037036</v>
      </c>
      <c r="P1615" s="57">
        <v>46272.675034722219</v>
      </c>
      <c r="Q1615">
        <v>69383078</v>
      </c>
      <c r="S1615">
        <v>172502311716</v>
      </c>
      <c r="T1615" t="s">
        <v>2488</v>
      </c>
      <c r="U1615" t="s">
        <v>2489</v>
      </c>
      <c r="V1615" t="s">
        <v>2490</v>
      </c>
      <c r="Z1615">
        <v>123.63090579999999</v>
      </c>
      <c r="AA1615">
        <v>-10.151863000000001</v>
      </c>
      <c r="AB1615" t="s">
        <v>2491</v>
      </c>
      <c r="AC1615" t="s">
        <v>236</v>
      </c>
      <c r="AL1615" t="s">
        <v>217</v>
      </c>
      <c r="AM1615" t="s">
        <v>2492</v>
      </c>
      <c r="AN1615" t="s">
        <v>6</v>
      </c>
      <c r="AO1615" s="57">
        <v>46090.52783564815</v>
      </c>
      <c r="AP1615" s="57">
        <v>46269.541666666664</v>
      </c>
      <c r="AR1615" t="s">
        <v>218</v>
      </c>
      <c r="AS1615" t="s">
        <v>113</v>
      </c>
      <c r="AT1615" t="s">
        <v>230</v>
      </c>
      <c r="AU1615">
        <v>20260907</v>
      </c>
      <c r="AV1615" t="s">
        <v>221</v>
      </c>
      <c r="AW1615" t="s">
        <v>889</v>
      </c>
      <c r="AX1615" t="s">
        <v>222</v>
      </c>
      <c r="BA1615" s="57">
        <v>46269.541666666664</v>
      </c>
      <c r="BB1615" t="s">
        <v>2492</v>
      </c>
      <c r="BC1615">
        <v>2026</v>
      </c>
      <c r="BD1615">
        <v>9</v>
      </c>
      <c r="BE1615">
        <v>7</v>
      </c>
      <c r="BF1615" s="6">
        <f t="shared" si="75"/>
        <v>46272</v>
      </c>
      <c r="BG1615">
        <f t="shared" si="76"/>
        <v>2.4583333333357587</v>
      </c>
      <c r="BH1615" t="str">
        <f t="shared" si="77"/>
        <v>NOT COMPLY</v>
      </c>
      <c r="BI1615" t="str">
        <f>VLOOKUP(H1615,Sheet2!$A$1:$B$270,2,FALSE)</f>
        <v>KUPANG</v>
      </c>
    </row>
    <row r="1616" spans="1:61">
      <c r="A1616">
        <v>1615</v>
      </c>
      <c r="B1616">
        <v>1002572247</v>
      </c>
      <c r="C1616">
        <v>3</v>
      </c>
      <c r="D1616" t="s">
        <v>45</v>
      </c>
      <c r="E1616">
        <v>5</v>
      </c>
      <c r="F1616" t="s">
        <v>113</v>
      </c>
      <c r="G1616" t="s">
        <v>113</v>
      </c>
      <c r="H1616" t="s">
        <v>408</v>
      </c>
      <c r="I1616" t="s">
        <v>212</v>
      </c>
      <c r="J1616" t="s">
        <v>213</v>
      </c>
      <c r="K1616" t="s">
        <v>149</v>
      </c>
      <c r="L1616" t="s">
        <v>214</v>
      </c>
      <c r="M1616" t="s">
        <v>76</v>
      </c>
      <c r="N1616" t="s">
        <v>215</v>
      </c>
      <c r="O1616" s="57">
        <v>46269.65898148148</v>
      </c>
      <c r="P1616" s="57">
        <v>46273.434155092589</v>
      </c>
      <c r="Q1616">
        <v>69384090</v>
      </c>
      <c r="S1616">
        <v>172502311373</v>
      </c>
      <c r="T1616" t="s">
        <v>5103</v>
      </c>
      <c r="U1616" t="s">
        <v>5104</v>
      </c>
      <c r="V1616" t="s">
        <v>5105</v>
      </c>
      <c r="Z1616">
        <v>123.58430564418001</v>
      </c>
      <c r="AA1616">
        <v>-10.159624068183801</v>
      </c>
      <c r="AB1616" t="s">
        <v>5106</v>
      </c>
      <c r="AC1616" t="s">
        <v>236</v>
      </c>
      <c r="AL1616" t="s">
        <v>217</v>
      </c>
      <c r="AM1616" t="s">
        <v>5107</v>
      </c>
      <c r="AN1616" t="s">
        <v>6</v>
      </c>
      <c r="AO1616" s="57">
        <v>46121.663275462961</v>
      </c>
      <c r="AP1616" s="57">
        <v>46270.541666666664</v>
      </c>
      <c r="AR1616" t="s">
        <v>218</v>
      </c>
      <c r="AS1616" t="s">
        <v>113</v>
      </c>
      <c r="AT1616" t="s">
        <v>230</v>
      </c>
      <c r="AU1616">
        <v>20260908</v>
      </c>
      <c r="AV1616" t="s">
        <v>221</v>
      </c>
      <c r="AW1616" t="s">
        <v>885</v>
      </c>
      <c r="AX1616" t="s">
        <v>222</v>
      </c>
      <c r="BA1616" s="57">
        <v>46270.541666666664</v>
      </c>
      <c r="BB1616" t="s">
        <v>5107</v>
      </c>
      <c r="BC1616">
        <v>2026</v>
      </c>
      <c r="BD1616">
        <v>9</v>
      </c>
      <c r="BE1616">
        <v>8</v>
      </c>
      <c r="BF1616" s="6">
        <f t="shared" si="75"/>
        <v>46273</v>
      </c>
      <c r="BG1616">
        <f t="shared" si="76"/>
        <v>2.4583333333357587</v>
      </c>
      <c r="BH1616" t="str">
        <f t="shared" si="77"/>
        <v>NOT COMPLY</v>
      </c>
      <c r="BI1616" t="str">
        <f>VLOOKUP(H1616,Sheet2!$A$1:$B$270,2,FALSE)</f>
        <v>KUPANG</v>
      </c>
    </row>
    <row r="1617" spans="1:61">
      <c r="A1617">
        <v>1616</v>
      </c>
      <c r="B1617">
        <v>1002573857</v>
      </c>
      <c r="C1617">
        <v>3</v>
      </c>
      <c r="D1617" t="s">
        <v>45</v>
      </c>
      <c r="E1617">
        <v>5</v>
      </c>
      <c r="F1617" t="s">
        <v>113</v>
      </c>
      <c r="G1617" t="s">
        <v>113</v>
      </c>
      <c r="H1617" t="s">
        <v>408</v>
      </c>
      <c r="I1617" t="s">
        <v>212</v>
      </c>
      <c r="J1617" t="s">
        <v>213</v>
      </c>
      <c r="K1617" t="s">
        <v>149</v>
      </c>
      <c r="L1617" t="s">
        <v>214</v>
      </c>
      <c r="M1617" t="s">
        <v>76</v>
      </c>
      <c r="N1617" t="s">
        <v>215</v>
      </c>
      <c r="O1617" s="57">
        <v>46272.352037037039</v>
      </c>
      <c r="P1617" s="57">
        <v>46272.634837962964</v>
      </c>
      <c r="Q1617">
        <v>69384939</v>
      </c>
      <c r="S1617">
        <v>172502311735</v>
      </c>
      <c r="T1617" t="s">
        <v>4124</v>
      </c>
      <c r="U1617" t="s">
        <v>4125</v>
      </c>
      <c r="V1617" t="s">
        <v>4126</v>
      </c>
      <c r="Z1617">
        <v>123.61365790000001</v>
      </c>
      <c r="AA1617">
        <v>-10.195548199999999</v>
      </c>
      <c r="AB1617" t="s">
        <v>4127</v>
      </c>
      <c r="AC1617" t="s">
        <v>236</v>
      </c>
      <c r="AL1617" t="s">
        <v>217</v>
      </c>
      <c r="AM1617" t="s">
        <v>4128</v>
      </c>
      <c r="AN1617" t="s">
        <v>6</v>
      </c>
      <c r="AO1617" s="57">
        <v>46212.361030092594</v>
      </c>
      <c r="AP1617" s="57">
        <v>46273.333333333336</v>
      </c>
      <c r="AR1617" t="s">
        <v>218</v>
      </c>
      <c r="AS1617" t="s">
        <v>113</v>
      </c>
      <c r="AT1617" t="s">
        <v>230</v>
      </c>
      <c r="AU1617">
        <v>20260907</v>
      </c>
      <c r="AV1617" t="s">
        <v>221</v>
      </c>
      <c r="AW1617" t="s">
        <v>885</v>
      </c>
      <c r="AX1617" t="s">
        <v>222</v>
      </c>
      <c r="BA1617" s="57">
        <v>46273.333333333336</v>
      </c>
      <c r="BB1617" t="s">
        <v>4128</v>
      </c>
      <c r="BC1617">
        <v>2026</v>
      </c>
      <c r="BD1617">
        <v>9</v>
      </c>
      <c r="BE1617">
        <v>7</v>
      </c>
      <c r="BF1617" s="6">
        <f t="shared" si="75"/>
        <v>46272</v>
      </c>
      <c r="BG1617">
        <f t="shared" si="76"/>
        <v>-1.3333333333357587</v>
      </c>
      <c r="BH1617" t="str">
        <f t="shared" si="77"/>
        <v>COMPLY</v>
      </c>
      <c r="BI1617" t="str">
        <f>VLOOKUP(H1617,Sheet2!$A$1:$B$270,2,FALSE)</f>
        <v>KUPANG</v>
      </c>
    </row>
    <row r="1618" spans="1:61">
      <c r="A1618">
        <v>1617</v>
      </c>
      <c r="B1618">
        <v>1002580903</v>
      </c>
      <c r="C1618">
        <v>3</v>
      </c>
      <c r="D1618" t="s">
        <v>45</v>
      </c>
      <c r="E1618">
        <v>5</v>
      </c>
      <c r="F1618" t="s">
        <v>113</v>
      </c>
      <c r="G1618" t="s">
        <v>113</v>
      </c>
      <c r="H1618" t="s">
        <v>408</v>
      </c>
      <c r="I1618" t="s">
        <v>212</v>
      </c>
      <c r="J1618" t="s">
        <v>213</v>
      </c>
      <c r="K1618" t="s">
        <v>149</v>
      </c>
      <c r="L1618" t="s">
        <v>214</v>
      </c>
      <c r="M1618" t="s">
        <v>76</v>
      </c>
      <c r="N1618" t="s">
        <v>215</v>
      </c>
      <c r="O1618" s="57">
        <v>46275.583298611113</v>
      </c>
      <c r="P1618" s="57">
        <v>46276.87804398148</v>
      </c>
      <c r="Q1618">
        <v>69387759</v>
      </c>
      <c r="S1618">
        <v>172502311773</v>
      </c>
      <c r="T1618" t="s">
        <v>6708</v>
      </c>
      <c r="U1618" t="s">
        <v>6709</v>
      </c>
      <c r="V1618" t="s">
        <v>6710</v>
      </c>
      <c r="Z1618">
        <v>123.61974656581801</v>
      </c>
      <c r="AA1618">
        <v>-10.1555579759765</v>
      </c>
      <c r="AB1618" t="s">
        <v>6711</v>
      </c>
      <c r="AC1618" t="s">
        <v>236</v>
      </c>
      <c r="AL1618" t="s">
        <v>217</v>
      </c>
      <c r="AM1618" t="s">
        <v>6712</v>
      </c>
      <c r="AN1618" t="s">
        <v>6</v>
      </c>
      <c r="AO1618" s="57">
        <v>46304.590324074074</v>
      </c>
      <c r="AP1618" s="57">
        <v>46279.333333333336</v>
      </c>
      <c r="AR1618" t="s">
        <v>218</v>
      </c>
      <c r="AS1618" t="s">
        <v>113</v>
      </c>
      <c r="AT1618" t="s">
        <v>230</v>
      </c>
      <c r="AU1618">
        <v>20260911</v>
      </c>
      <c r="AV1618" t="s">
        <v>221</v>
      </c>
      <c r="AW1618" t="s">
        <v>889</v>
      </c>
      <c r="AX1618" t="s">
        <v>222</v>
      </c>
      <c r="BA1618" s="57">
        <v>46279.333333333336</v>
      </c>
      <c r="BB1618" t="s">
        <v>6712</v>
      </c>
      <c r="BC1618">
        <v>2026</v>
      </c>
      <c r="BD1618">
        <v>9</v>
      </c>
      <c r="BE1618">
        <v>11</v>
      </c>
      <c r="BF1618" s="6">
        <f t="shared" si="75"/>
        <v>46276</v>
      </c>
      <c r="BG1618">
        <f t="shared" si="76"/>
        <v>-3.3333333333357587</v>
      </c>
      <c r="BH1618" t="str">
        <f t="shared" si="77"/>
        <v>COMPLY</v>
      </c>
      <c r="BI1618" t="str">
        <f>VLOOKUP(H1618,Sheet2!$A$1:$B$270,2,FALSE)</f>
        <v>KUPANG</v>
      </c>
    </row>
    <row r="1619" spans="1:61">
      <c r="A1619">
        <v>1618</v>
      </c>
      <c r="B1619">
        <v>1002580496</v>
      </c>
      <c r="C1619">
        <v>3</v>
      </c>
      <c r="D1619" t="s">
        <v>45</v>
      </c>
      <c r="E1619">
        <v>5</v>
      </c>
      <c r="F1619" t="s">
        <v>113</v>
      </c>
      <c r="G1619" t="s">
        <v>113</v>
      </c>
      <c r="H1619" t="s">
        <v>408</v>
      </c>
      <c r="I1619" t="s">
        <v>212</v>
      </c>
      <c r="J1619" t="s">
        <v>213</v>
      </c>
      <c r="K1619" t="s">
        <v>149</v>
      </c>
      <c r="L1619" t="s">
        <v>214</v>
      </c>
      <c r="M1619" t="s">
        <v>76</v>
      </c>
      <c r="N1619" t="s">
        <v>215</v>
      </c>
      <c r="O1619" s="57">
        <v>46275.487476851849</v>
      </c>
      <c r="P1619" s="57">
        <v>46276.624826388892</v>
      </c>
      <c r="Q1619">
        <v>69387569</v>
      </c>
      <c r="S1619">
        <v>172502311770</v>
      </c>
      <c r="T1619" t="s">
        <v>6657</v>
      </c>
      <c r="U1619" t="s">
        <v>6658</v>
      </c>
      <c r="V1619" t="s">
        <v>6659</v>
      </c>
      <c r="Z1619">
        <v>123.622761368751</v>
      </c>
      <c r="AA1619">
        <v>-10.175514518655</v>
      </c>
      <c r="AB1619" t="s">
        <v>6660</v>
      </c>
      <c r="AC1619" t="s">
        <v>236</v>
      </c>
      <c r="AL1619" t="s">
        <v>217</v>
      </c>
      <c r="AM1619" t="s">
        <v>6661</v>
      </c>
      <c r="AN1619" t="s">
        <v>6</v>
      </c>
      <c r="AO1619" s="57">
        <v>46304.49658564815</v>
      </c>
      <c r="AP1619" s="57">
        <v>46276.458333333336</v>
      </c>
      <c r="AR1619" t="s">
        <v>218</v>
      </c>
      <c r="AS1619" t="s">
        <v>113</v>
      </c>
      <c r="AT1619" t="s">
        <v>230</v>
      </c>
      <c r="AU1619">
        <v>20260911</v>
      </c>
      <c r="AV1619" t="s">
        <v>221</v>
      </c>
      <c r="AW1619" t="s">
        <v>886</v>
      </c>
      <c r="AX1619" t="s">
        <v>222</v>
      </c>
      <c r="BA1619" s="57">
        <v>46276.458333333336</v>
      </c>
      <c r="BB1619" t="s">
        <v>6661</v>
      </c>
      <c r="BC1619">
        <v>2026</v>
      </c>
      <c r="BD1619">
        <v>9</v>
      </c>
      <c r="BE1619">
        <v>11</v>
      </c>
      <c r="BF1619" s="6">
        <f t="shared" si="75"/>
        <v>46276</v>
      </c>
      <c r="BG1619">
        <f t="shared" si="76"/>
        <v>-0.45833333333575865</v>
      </c>
      <c r="BH1619" t="str">
        <f t="shared" si="77"/>
        <v>COMPLY</v>
      </c>
      <c r="BI1619" t="str">
        <f>VLOOKUP(H1619,Sheet2!$A$1:$B$270,2,FALSE)</f>
        <v>KUPANG</v>
      </c>
    </row>
    <row r="1620" spans="1:61">
      <c r="A1620">
        <v>1619</v>
      </c>
      <c r="B1620">
        <v>1002582404</v>
      </c>
      <c r="C1620">
        <v>3</v>
      </c>
      <c r="D1620" t="s">
        <v>45</v>
      </c>
      <c r="E1620">
        <v>5</v>
      </c>
      <c r="F1620" t="s">
        <v>113</v>
      </c>
      <c r="G1620" t="s">
        <v>113</v>
      </c>
      <c r="H1620" t="s">
        <v>408</v>
      </c>
      <c r="I1620" t="s">
        <v>212</v>
      </c>
      <c r="J1620" t="s">
        <v>213</v>
      </c>
      <c r="K1620" t="s">
        <v>149</v>
      </c>
      <c r="L1620" t="s">
        <v>214</v>
      </c>
      <c r="M1620" t="s">
        <v>76</v>
      </c>
      <c r="N1620" t="s">
        <v>215</v>
      </c>
      <c r="O1620" s="57">
        <v>46276.48746527778</v>
      </c>
      <c r="P1620" s="57">
        <v>46281.411192129628</v>
      </c>
      <c r="Q1620">
        <v>69388306</v>
      </c>
      <c r="S1620">
        <v>172502311444</v>
      </c>
      <c r="T1620" t="s">
        <v>9394</v>
      </c>
      <c r="U1620" t="s">
        <v>9395</v>
      </c>
      <c r="V1620" t="s">
        <v>9396</v>
      </c>
      <c r="Z1620">
        <v>123.619816303253</v>
      </c>
      <c r="AA1620">
        <v>-10.1622111753839</v>
      </c>
      <c r="AB1620" t="s">
        <v>9397</v>
      </c>
      <c r="AC1620" t="s">
        <v>236</v>
      </c>
      <c r="AL1620" t="s">
        <v>217</v>
      </c>
      <c r="AM1620" t="s">
        <v>9398</v>
      </c>
      <c r="AN1620" t="s">
        <v>6</v>
      </c>
      <c r="AO1620" s="57">
        <v>46335.496620370373</v>
      </c>
      <c r="AP1620" s="57">
        <v>46277.333333333336</v>
      </c>
      <c r="AR1620" t="s">
        <v>218</v>
      </c>
      <c r="AS1620" t="s">
        <v>113</v>
      </c>
      <c r="AT1620" t="s">
        <v>230</v>
      </c>
      <c r="AU1620">
        <v>20260916</v>
      </c>
      <c r="AV1620" t="s">
        <v>221</v>
      </c>
      <c r="AW1620" t="s">
        <v>889</v>
      </c>
      <c r="AX1620" t="s">
        <v>222</v>
      </c>
      <c r="BA1620" s="57">
        <v>46277.333333333336</v>
      </c>
      <c r="BB1620" t="s">
        <v>9398</v>
      </c>
      <c r="BC1620">
        <v>2026</v>
      </c>
      <c r="BD1620">
        <v>9</v>
      </c>
      <c r="BE1620">
        <v>16</v>
      </c>
      <c r="BF1620" s="6">
        <f t="shared" si="75"/>
        <v>46281</v>
      </c>
      <c r="BG1620">
        <f t="shared" si="76"/>
        <v>3.6666666666642413</v>
      </c>
      <c r="BH1620" t="str">
        <f t="shared" si="77"/>
        <v>NOT COMPLY</v>
      </c>
      <c r="BI1620" t="str">
        <f>VLOOKUP(H1620,Sheet2!$A$1:$B$270,2,FALSE)</f>
        <v>KUPANG</v>
      </c>
    </row>
    <row r="1621" spans="1:61">
      <c r="A1621">
        <v>1620</v>
      </c>
      <c r="B1621">
        <v>1002587973</v>
      </c>
      <c r="C1621">
        <v>3</v>
      </c>
      <c r="D1621" t="s">
        <v>45</v>
      </c>
      <c r="E1621">
        <v>5</v>
      </c>
      <c r="F1621" t="s">
        <v>113</v>
      </c>
      <c r="G1621" t="s">
        <v>113</v>
      </c>
      <c r="H1621" t="s">
        <v>408</v>
      </c>
      <c r="I1621" t="s">
        <v>212</v>
      </c>
      <c r="J1621" t="s">
        <v>213</v>
      </c>
      <c r="K1621" t="s">
        <v>149</v>
      </c>
      <c r="L1621" t="s">
        <v>214</v>
      </c>
      <c r="M1621" t="s">
        <v>76</v>
      </c>
      <c r="N1621" t="s">
        <v>215</v>
      </c>
      <c r="O1621" s="57">
        <v>46280.379166666666</v>
      </c>
      <c r="P1621" s="57">
        <v>46281.337442129632</v>
      </c>
      <c r="Q1621">
        <v>69390348</v>
      </c>
      <c r="S1621">
        <v>172502310811</v>
      </c>
      <c r="T1621" t="s">
        <v>9399</v>
      </c>
      <c r="U1621" t="s">
        <v>9400</v>
      </c>
      <c r="V1621" t="s">
        <v>9401</v>
      </c>
      <c r="Z1621">
        <v>123.6052253</v>
      </c>
      <c r="AA1621">
        <v>-10.255379400000001</v>
      </c>
      <c r="AB1621" t="s">
        <v>9402</v>
      </c>
      <c r="AC1621" t="s">
        <v>236</v>
      </c>
      <c r="AL1621" t="s">
        <v>217</v>
      </c>
      <c r="AM1621" t="s">
        <v>7652</v>
      </c>
      <c r="AN1621" t="s">
        <v>6</v>
      </c>
      <c r="AO1621" t="s">
        <v>8932</v>
      </c>
      <c r="AP1621" s="57">
        <v>46281.333333333336</v>
      </c>
      <c r="AR1621" t="s">
        <v>218</v>
      </c>
      <c r="AS1621" t="s">
        <v>113</v>
      </c>
      <c r="AT1621" t="s">
        <v>230</v>
      </c>
      <c r="AU1621">
        <v>20260916</v>
      </c>
      <c r="AV1621" t="s">
        <v>221</v>
      </c>
      <c r="AW1621" t="s">
        <v>7118</v>
      </c>
      <c r="AX1621" t="s">
        <v>222</v>
      </c>
      <c r="BA1621" s="57">
        <v>46281.333333333336</v>
      </c>
      <c r="BB1621" t="s">
        <v>7652</v>
      </c>
      <c r="BC1621">
        <v>2026</v>
      </c>
      <c r="BD1621">
        <v>9</v>
      </c>
      <c r="BE1621">
        <v>16</v>
      </c>
      <c r="BF1621" s="6">
        <f t="shared" si="75"/>
        <v>46281</v>
      </c>
      <c r="BG1621">
        <f t="shared" si="76"/>
        <v>-0.33333333333575865</v>
      </c>
      <c r="BH1621" t="str">
        <f t="shared" si="77"/>
        <v>COMPLY</v>
      </c>
      <c r="BI1621" t="str">
        <f>VLOOKUP(H1621,Sheet2!$A$1:$B$270,2,FALSE)</f>
        <v>KUPANG</v>
      </c>
    </row>
    <row r="1622" spans="1:61">
      <c r="A1622">
        <v>1621</v>
      </c>
      <c r="B1622">
        <v>1002588594</v>
      </c>
      <c r="C1622">
        <v>3</v>
      </c>
      <c r="D1622" t="s">
        <v>45</v>
      </c>
      <c r="E1622">
        <v>5</v>
      </c>
      <c r="F1622" t="s">
        <v>113</v>
      </c>
      <c r="G1622" t="s">
        <v>113</v>
      </c>
      <c r="H1622" t="s">
        <v>408</v>
      </c>
      <c r="I1622" t="s">
        <v>212</v>
      </c>
      <c r="J1622" t="s">
        <v>213</v>
      </c>
      <c r="K1622" t="s">
        <v>149</v>
      </c>
      <c r="L1622" t="s">
        <v>214</v>
      </c>
      <c r="M1622" t="s">
        <v>224</v>
      </c>
      <c r="N1622" t="s">
        <v>215</v>
      </c>
      <c r="O1622" s="57">
        <v>46280.477094907408</v>
      </c>
      <c r="P1622" s="57">
        <v>46280.777638888889</v>
      </c>
      <c r="Q1622">
        <v>69390585</v>
      </c>
      <c r="S1622">
        <v>172502311809</v>
      </c>
      <c r="T1622" t="s">
        <v>9403</v>
      </c>
      <c r="U1622" t="s">
        <v>9404</v>
      </c>
      <c r="V1622" t="s">
        <v>9405</v>
      </c>
      <c r="Z1622">
        <v>123.600794076919</v>
      </c>
      <c r="AA1622">
        <v>-10.234180945204599</v>
      </c>
      <c r="AB1622" t="s">
        <v>9406</v>
      </c>
      <c r="AC1622" t="s">
        <v>236</v>
      </c>
      <c r="AL1622" t="s">
        <v>217</v>
      </c>
      <c r="AM1622" t="s">
        <v>7049</v>
      </c>
      <c r="AN1622" t="s">
        <v>6</v>
      </c>
      <c r="AO1622" t="s">
        <v>7039</v>
      </c>
      <c r="AP1622" s="57">
        <v>46281.333333333336</v>
      </c>
      <c r="AR1622" t="s">
        <v>18</v>
      </c>
      <c r="AS1622" t="s">
        <v>113</v>
      </c>
      <c r="AT1622" t="s">
        <v>230</v>
      </c>
      <c r="AV1622" t="s">
        <v>226</v>
      </c>
      <c r="AW1622" t="s">
        <v>7118</v>
      </c>
      <c r="AX1622" t="s">
        <v>222</v>
      </c>
      <c r="BA1622" s="57">
        <v>46281.333333333336</v>
      </c>
      <c r="BB1622" t="s">
        <v>7049</v>
      </c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str">
        <f>VLOOKUP(H1622,Sheet2!$A$1:$B$270,2,FALSE)</f>
        <v>KUPANG</v>
      </c>
    </row>
    <row r="1623" spans="1:61">
      <c r="A1623">
        <v>1622</v>
      </c>
      <c r="B1623">
        <v>1002588210</v>
      </c>
      <c r="C1623">
        <v>3</v>
      </c>
      <c r="D1623" t="s">
        <v>45</v>
      </c>
      <c r="E1623">
        <v>5</v>
      </c>
      <c r="F1623" t="s">
        <v>113</v>
      </c>
      <c r="G1623" t="s">
        <v>113</v>
      </c>
      <c r="H1623" t="s">
        <v>408</v>
      </c>
      <c r="I1623" t="s">
        <v>212</v>
      </c>
      <c r="J1623" t="s">
        <v>213</v>
      </c>
      <c r="K1623" t="s">
        <v>149</v>
      </c>
      <c r="L1623" t="s">
        <v>214</v>
      </c>
      <c r="M1623" t="s">
        <v>256</v>
      </c>
      <c r="N1623" t="s">
        <v>215</v>
      </c>
      <c r="O1623" s="57">
        <v>46280.416608796295</v>
      </c>
      <c r="P1623" s="57">
        <v>46281.494687500002</v>
      </c>
      <c r="Q1623">
        <v>69390435</v>
      </c>
      <c r="S1623">
        <v>172502311175</v>
      </c>
      <c r="T1623" t="s">
        <v>9407</v>
      </c>
      <c r="U1623" t="s">
        <v>9408</v>
      </c>
      <c r="V1623" t="s">
        <v>9409</v>
      </c>
      <c r="Z1623">
        <v>123.613218069076</v>
      </c>
      <c r="AA1623">
        <v>-10.213972026030101</v>
      </c>
      <c r="AB1623" t="s">
        <v>9410</v>
      </c>
      <c r="AC1623" t="s">
        <v>236</v>
      </c>
      <c r="AL1623" t="s">
        <v>217</v>
      </c>
      <c r="AM1623" t="s">
        <v>7049</v>
      </c>
      <c r="AN1623" t="s">
        <v>6</v>
      </c>
      <c r="AO1623" t="s">
        <v>7866</v>
      </c>
      <c r="AP1623" s="57">
        <v>46281.333333333336</v>
      </c>
      <c r="AR1623" t="s">
        <v>257</v>
      </c>
      <c r="AS1623" t="s">
        <v>113</v>
      </c>
      <c r="AT1623" t="s">
        <v>230</v>
      </c>
      <c r="AV1623" t="s">
        <v>258</v>
      </c>
      <c r="AW1623" t="s">
        <v>7118</v>
      </c>
      <c r="AX1623" t="s">
        <v>222</v>
      </c>
      <c r="BA1623" s="57">
        <v>46281.333333333336</v>
      </c>
      <c r="BB1623" t="s">
        <v>7049</v>
      </c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str">
        <f>VLOOKUP(H1623,Sheet2!$A$1:$B$270,2,FALSE)</f>
        <v>KUPANG</v>
      </c>
    </row>
    <row r="1624" spans="1:61">
      <c r="A1624">
        <v>1623</v>
      </c>
      <c r="B1624">
        <v>1002585744</v>
      </c>
      <c r="C1624">
        <v>3</v>
      </c>
      <c r="D1624" t="s">
        <v>45</v>
      </c>
      <c r="E1624">
        <v>5</v>
      </c>
      <c r="F1624" t="s">
        <v>113</v>
      </c>
      <c r="G1624" t="s">
        <v>119</v>
      </c>
      <c r="H1624" t="s">
        <v>369</v>
      </c>
      <c r="I1624" t="s">
        <v>212</v>
      </c>
      <c r="J1624" t="s">
        <v>213</v>
      </c>
      <c r="K1624" t="s">
        <v>149</v>
      </c>
      <c r="M1624" t="s">
        <v>256</v>
      </c>
      <c r="N1624" t="s">
        <v>215</v>
      </c>
      <c r="O1624" s="57">
        <v>46279.42832175926</v>
      </c>
      <c r="P1624" s="57">
        <v>46280.708032407405</v>
      </c>
      <c r="Q1624">
        <v>69389629</v>
      </c>
      <c r="S1624">
        <v>172516597669</v>
      </c>
      <c r="T1624" t="s">
        <v>6741</v>
      </c>
      <c r="U1624" t="s">
        <v>6742</v>
      </c>
      <c r="V1624" t="s">
        <v>9411</v>
      </c>
      <c r="Z1624">
        <v>119.4111096</v>
      </c>
      <c r="AA1624">
        <v>-9.6351858000000004</v>
      </c>
      <c r="AB1624" t="s">
        <v>6743</v>
      </c>
      <c r="AC1624" t="s">
        <v>229</v>
      </c>
      <c r="AL1624" t="s">
        <v>217</v>
      </c>
      <c r="AM1624" t="s">
        <v>7469</v>
      </c>
      <c r="AN1624" t="s">
        <v>6</v>
      </c>
      <c r="AO1624" t="s">
        <v>7738</v>
      </c>
      <c r="AP1624" s="57">
        <v>46281.333333333336</v>
      </c>
      <c r="AR1624" t="s">
        <v>257</v>
      </c>
      <c r="AS1624" t="s">
        <v>119</v>
      </c>
      <c r="AT1624" t="s">
        <v>230</v>
      </c>
      <c r="AV1624" t="s">
        <v>258</v>
      </c>
      <c r="AW1624" t="s">
        <v>599</v>
      </c>
      <c r="AX1624" t="s">
        <v>222</v>
      </c>
      <c r="BA1624" s="57">
        <v>46281.333333333336</v>
      </c>
      <c r="BB1624" t="s">
        <v>7469</v>
      </c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str">
        <f>VLOOKUP(H1624,Sheet2!$A$1:$B$270,2,FALSE)</f>
        <v>WAINGAPU</v>
      </c>
    </row>
    <row r="1625" spans="1:61">
      <c r="A1625">
        <v>1624</v>
      </c>
      <c r="B1625">
        <v>1002580602</v>
      </c>
      <c r="C1625">
        <v>3</v>
      </c>
      <c r="D1625" t="s">
        <v>45</v>
      </c>
      <c r="E1625">
        <v>5</v>
      </c>
      <c r="F1625" t="s">
        <v>113</v>
      </c>
      <c r="G1625" t="s">
        <v>119</v>
      </c>
      <c r="H1625" t="s">
        <v>369</v>
      </c>
      <c r="I1625" t="s">
        <v>212</v>
      </c>
      <c r="J1625" t="s">
        <v>213</v>
      </c>
      <c r="K1625" t="s">
        <v>149</v>
      </c>
      <c r="M1625" t="s">
        <v>576</v>
      </c>
      <c r="N1625" t="s">
        <v>215</v>
      </c>
      <c r="O1625" s="57">
        <v>46275.507222222222</v>
      </c>
      <c r="P1625" s="57">
        <v>46280.786504629628</v>
      </c>
      <c r="Q1625">
        <v>69387616</v>
      </c>
      <c r="S1625">
        <v>172516597652</v>
      </c>
      <c r="T1625" t="s">
        <v>6741</v>
      </c>
      <c r="U1625" t="s">
        <v>6742</v>
      </c>
      <c r="Z1625">
        <v>119.411047952901</v>
      </c>
      <c r="AA1625">
        <v>-9.6352954543829501</v>
      </c>
      <c r="AB1625" t="s">
        <v>6743</v>
      </c>
      <c r="AC1625" t="s">
        <v>229</v>
      </c>
      <c r="AO1625" s="57">
        <v>46304.517789351848</v>
      </c>
      <c r="AR1625" t="s">
        <v>5</v>
      </c>
      <c r="AS1625" t="s">
        <v>119</v>
      </c>
      <c r="AT1625" t="s">
        <v>230</v>
      </c>
      <c r="AV1625" t="s">
        <v>9412</v>
      </c>
      <c r="AW1625" t="s">
        <v>545</v>
      </c>
      <c r="AX1625" t="s">
        <v>222</v>
      </c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str">
        <f>VLOOKUP(H1625,Sheet2!$A$1:$B$270,2,FALSE)</f>
        <v>WAINGAPU</v>
      </c>
    </row>
    <row r="1626" spans="1:61">
      <c r="A1626">
        <v>1625</v>
      </c>
      <c r="B1626">
        <v>1002580616</v>
      </c>
      <c r="C1626">
        <v>3</v>
      </c>
      <c r="D1626" t="s">
        <v>45</v>
      </c>
      <c r="E1626">
        <v>5</v>
      </c>
      <c r="F1626" t="s">
        <v>113</v>
      </c>
      <c r="G1626" t="s">
        <v>119</v>
      </c>
      <c r="H1626" t="s">
        <v>369</v>
      </c>
      <c r="I1626" t="s">
        <v>212</v>
      </c>
      <c r="J1626" t="s">
        <v>213</v>
      </c>
      <c r="K1626" t="s">
        <v>149</v>
      </c>
      <c r="M1626" t="s">
        <v>235</v>
      </c>
      <c r="N1626" t="s">
        <v>215</v>
      </c>
      <c r="O1626" s="57">
        <v>46275.512916666667</v>
      </c>
      <c r="P1626" s="57">
        <v>46279.916678240741</v>
      </c>
      <c r="Q1626">
        <v>69387627</v>
      </c>
      <c r="S1626">
        <v>172516597653</v>
      </c>
      <c r="T1626" t="s">
        <v>6390</v>
      </c>
      <c r="U1626" t="s">
        <v>6391</v>
      </c>
      <c r="Z1626">
        <v>119.40324</v>
      </c>
      <c r="AA1626">
        <v>-9.6386350000000007</v>
      </c>
      <c r="AB1626" t="s">
        <v>6392</v>
      </c>
      <c r="AC1626" t="s">
        <v>229</v>
      </c>
      <c r="AO1626" s="57">
        <v>46304.517789351848</v>
      </c>
      <c r="AR1626" t="s">
        <v>306</v>
      </c>
      <c r="AS1626" t="s">
        <v>119</v>
      </c>
      <c r="AT1626" t="s">
        <v>230</v>
      </c>
      <c r="AV1626" t="s">
        <v>3099</v>
      </c>
      <c r="AW1626" t="s">
        <v>545</v>
      </c>
      <c r="AX1626" t="s">
        <v>222</v>
      </c>
      <c r="AZ1626" t="s">
        <v>3099</v>
      </c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str">
        <f>VLOOKUP(H1626,Sheet2!$A$1:$B$270,2,FALSE)</f>
        <v>WAINGAPU</v>
      </c>
    </row>
    <row r="1627" spans="1:61">
      <c r="A1627">
        <v>1626</v>
      </c>
      <c r="B1627">
        <v>1002569889</v>
      </c>
      <c r="C1627">
        <v>3</v>
      </c>
      <c r="D1627" t="s">
        <v>45</v>
      </c>
      <c r="E1627">
        <v>5</v>
      </c>
      <c r="F1627" t="s">
        <v>113</v>
      </c>
      <c r="G1627" t="s">
        <v>120</v>
      </c>
      <c r="H1627" t="s">
        <v>312</v>
      </c>
      <c r="I1627" t="s">
        <v>212</v>
      </c>
      <c r="J1627" t="s">
        <v>213</v>
      </c>
      <c r="K1627" t="s">
        <v>149</v>
      </c>
      <c r="L1627" t="s">
        <v>214</v>
      </c>
      <c r="M1627" t="s">
        <v>76</v>
      </c>
      <c r="N1627" t="s">
        <v>215</v>
      </c>
      <c r="O1627" s="57">
        <v>46268.585370370369</v>
      </c>
      <c r="P1627" s="57">
        <v>46272.616701388892</v>
      </c>
      <c r="Q1627">
        <v>69383206</v>
      </c>
      <c r="S1627">
        <v>172517222631</v>
      </c>
      <c r="T1627" t="s">
        <v>2467</v>
      </c>
      <c r="U1627" t="s">
        <v>2468</v>
      </c>
      <c r="V1627" t="s">
        <v>2469</v>
      </c>
      <c r="Z1627">
        <v>120.2421071</v>
      </c>
      <c r="AA1627">
        <v>-9.6706801000000002</v>
      </c>
      <c r="AB1627" t="s">
        <v>2470</v>
      </c>
      <c r="AC1627" t="s">
        <v>236</v>
      </c>
      <c r="AL1627" t="s">
        <v>217</v>
      </c>
      <c r="AM1627" t="s">
        <v>2471</v>
      </c>
      <c r="AN1627" t="s">
        <v>6</v>
      </c>
      <c r="AO1627" s="57">
        <v>46090.590648148151</v>
      </c>
      <c r="AP1627" s="57">
        <v>46270.625</v>
      </c>
      <c r="AR1627" t="s">
        <v>218</v>
      </c>
      <c r="AS1627" t="s">
        <v>219</v>
      </c>
      <c r="AT1627" t="s">
        <v>230</v>
      </c>
      <c r="AU1627">
        <v>20260907</v>
      </c>
      <c r="AV1627" t="s">
        <v>221</v>
      </c>
      <c r="AW1627" t="s">
        <v>885</v>
      </c>
      <c r="AX1627" t="s">
        <v>222</v>
      </c>
      <c r="BA1627" s="57">
        <v>46270.625</v>
      </c>
      <c r="BB1627" t="s">
        <v>2471</v>
      </c>
      <c r="BC1627">
        <v>2026</v>
      </c>
      <c r="BD1627">
        <v>9</v>
      </c>
      <c r="BE1627">
        <v>7</v>
      </c>
      <c r="BF1627" s="6">
        <f t="shared" si="75"/>
        <v>46272</v>
      </c>
      <c r="BG1627">
        <f t="shared" si="76"/>
        <v>1.375</v>
      </c>
      <c r="BH1627" t="str">
        <f t="shared" si="77"/>
        <v>NOT COMPLY</v>
      </c>
      <c r="BI1627" t="str">
        <f>VLOOKUP(H1627,Sheet2!$A$1:$B$270,2,FALSE)</f>
        <v>WAINGAPU</v>
      </c>
    </row>
    <row r="1628" spans="1:61">
      <c r="A1628">
        <v>1627</v>
      </c>
      <c r="B1628">
        <v>1002574701</v>
      </c>
      <c r="C1628">
        <v>3</v>
      </c>
      <c r="D1628" t="s">
        <v>45</v>
      </c>
      <c r="E1628">
        <v>5</v>
      </c>
      <c r="F1628" t="s">
        <v>113</v>
      </c>
      <c r="G1628" t="s">
        <v>120</v>
      </c>
      <c r="H1628" t="s">
        <v>312</v>
      </c>
      <c r="I1628" t="s">
        <v>212</v>
      </c>
      <c r="J1628" t="s">
        <v>213</v>
      </c>
      <c r="K1628" t="s">
        <v>149</v>
      </c>
      <c r="L1628" t="s">
        <v>214</v>
      </c>
      <c r="M1628" t="s">
        <v>76</v>
      </c>
      <c r="N1628" t="s">
        <v>215</v>
      </c>
      <c r="O1628" s="57">
        <v>46272.493715277778</v>
      </c>
      <c r="P1628" s="57">
        <v>46273.659328703703</v>
      </c>
      <c r="Q1628">
        <v>69385193</v>
      </c>
      <c r="S1628">
        <v>172517222645</v>
      </c>
      <c r="T1628" t="s">
        <v>4220</v>
      </c>
      <c r="U1628" t="s">
        <v>4221</v>
      </c>
      <c r="V1628" t="s">
        <v>4222</v>
      </c>
      <c r="Z1628">
        <v>120.2456219</v>
      </c>
      <c r="AA1628">
        <v>-9.6605001000000001</v>
      </c>
      <c r="AB1628" t="s">
        <v>4223</v>
      </c>
      <c r="AC1628" t="s">
        <v>236</v>
      </c>
      <c r="AL1628" t="s">
        <v>217</v>
      </c>
      <c r="AM1628" t="s">
        <v>4224</v>
      </c>
      <c r="AN1628" t="s">
        <v>6</v>
      </c>
      <c r="AO1628" s="57">
        <v>46212.496481481481</v>
      </c>
      <c r="AP1628" s="57">
        <v>46273.333333333336</v>
      </c>
      <c r="AR1628" t="s">
        <v>218</v>
      </c>
      <c r="AS1628" t="s">
        <v>219</v>
      </c>
      <c r="AT1628" t="s">
        <v>230</v>
      </c>
      <c r="AU1628">
        <v>20260908</v>
      </c>
      <c r="AV1628" t="s">
        <v>221</v>
      </c>
      <c r="AW1628" t="s">
        <v>885</v>
      </c>
      <c r="AX1628" t="s">
        <v>222</v>
      </c>
      <c r="BA1628" s="57">
        <v>46273.333333333336</v>
      </c>
      <c r="BB1628" t="s">
        <v>4224</v>
      </c>
      <c r="BC1628">
        <v>2026</v>
      </c>
      <c r="BD1628">
        <v>9</v>
      </c>
      <c r="BE1628">
        <v>8</v>
      </c>
      <c r="BF1628" s="6">
        <f t="shared" si="75"/>
        <v>46273</v>
      </c>
      <c r="BG1628">
        <f t="shared" si="76"/>
        <v>-0.33333333333575865</v>
      </c>
      <c r="BH1628" t="str">
        <f t="shared" si="77"/>
        <v>COMPLY</v>
      </c>
      <c r="BI1628" t="str">
        <f>VLOOKUP(H1628,Sheet2!$A$1:$B$270,2,FALSE)</f>
        <v>WAINGAPU</v>
      </c>
    </row>
    <row r="1629" spans="1:61">
      <c r="A1629">
        <v>1628</v>
      </c>
      <c r="B1629">
        <v>1002575129</v>
      </c>
      <c r="C1629">
        <v>3</v>
      </c>
      <c r="D1629" t="s">
        <v>45</v>
      </c>
      <c r="E1629">
        <v>5</v>
      </c>
      <c r="F1629" t="s">
        <v>113</v>
      </c>
      <c r="G1629" t="s">
        <v>120</v>
      </c>
      <c r="H1629" t="s">
        <v>312</v>
      </c>
      <c r="I1629" t="s">
        <v>212</v>
      </c>
      <c r="J1629" t="s">
        <v>213</v>
      </c>
      <c r="K1629" t="s">
        <v>149</v>
      </c>
      <c r="L1629" t="s">
        <v>214</v>
      </c>
      <c r="M1629" t="s">
        <v>76</v>
      </c>
      <c r="N1629" t="s">
        <v>215</v>
      </c>
      <c r="O1629" s="57">
        <v>46272.587453703702</v>
      </c>
      <c r="P1629" s="57">
        <v>46275.355844907404</v>
      </c>
      <c r="Q1629">
        <v>69385320</v>
      </c>
      <c r="S1629">
        <v>172517222647</v>
      </c>
      <c r="T1629" t="s">
        <v>3699</v>
      </c>
      <c r="U1629" t="s">
        <v>3700</v>
      </c>
      <c r="V1629" t="s">
        <v>3701</v>
      </c>
      <c r="Z1629">
        <v>120.26388350000001</v>
      </c>
      <c r="AA1629">
        <v>-9.6544176000000004</v>
      </c>
      <c r="AB1629" t="s">
        <v>3702</v>
      </c>
      <c r="AC1629" t="s">
        <v>236</v>
      </c>
      <c r="AL1629" t="s">
        <v>217</v>
      </c>
      <c r="AM1629" t="s">
        <v>3703</v>
      </c>
      <c r="AN1629" t="s">
        <v>6</v>
      </c>
      <c r="AO1629" s="57">
        <v>46212.590370370373</v>
      </c>
      <c r="AP1629" s="57">
        <v>46273.625</v>
      </c>
      <c r="AR1629" t="s">
        <v>218</v>
      </c>
      <c r="AS1629" t="s">
        <v>219</v>
      </c>
      <c r="AT1629" t="s">
        <v>230</v>
      </c>
      <c r="AU1629">
        <v>20260910</v>
      </c>
      <c r="AV1629" t="s">
        <v>221</v>
      </c>
      <c r="AW1629" t="s">
        <v>882</v>
      </c>
      <c r="AX1629" t="s">
        <v>222</v>
      </c>
      <c r="BA1629" s="57">
        <v>46273.625</v>
      </c>
      <c r="BB1629" t="s">
        <v>3703</v>
      </c>
      <c r="BC1629">
        <v>2026</v>
      </c>
      <c r="BD1629">
        <v>9</v>
      </c>
      <c r="BE1629">
        <v>10</v>
      </c>
      <c r="BF1629" s="6">
        <f t="shared" si="75"/>
        <v>46275</v>
      </c>
      <c r="BG1629">
        <f t="shared" si="76"/>
        <v>1.375</v>
      </c>
      <c r="BH1629" t="str">
        <f t="shared" si="77"/>
        <v>NOT COMPLY</v>
      </c>
      <c r="BI1629" t="str">
        <f>VLOOKUP(H1629,Sheet2!$A$1:$B$270,2,FALSE)</f>
        <v>WAINGAPU</v>
      </c>
    </row>
    <row r="1630" spans="1:61">
      <c r="A1630">
        <v>1629</v>
      </c>
      <c r="B1630">
        <v>1002589339</v>
      </c>
      <c r="C1630">
        <v>3</v>
      </c>
      <c r="D1630" t="s">
        <v>45</v>
      </c>
      <c r="E1630">
        <v>5</v>
      </c>
      <c r="F1630" t="s">
        <v>113</v>
      </c>
      <c r="G1630" t="s">
        <v>120</v>
      </c>
      <c r="H1630" t="s">
        <v>312</v>
      </c>
      <c r="I1630" t="s">
        <v>212</v>
      </c>
      <c r="J1630" t="s">
        <v>213</v>
      </c>
      <c r="K1630" t="s">
        <v>149</v>
      </c>
      <c r="L1630" t="s">
        <v>214</v>
      </c>
      <c r="M1630" t="s">
        <v>224</v>
      </c>
      <c r="N1630" t="s">
        <v>215</v>
      </c>
      <c r="O1630" s="57">
        <v>46280.602013888885</v>
      </c>
      <c r="P1630" s="57">
        <v>46281.480034722219</v>
      </c>
      <c r="Q1630">
        <v>69390837</v>
      </c>
      <c r="S1630">
        <v>172517222681</v>
      </c>
      <c r="T1630" t="s">
        <v>9413</v>
      </c>
      <c r="U1630" t="s">
        <v>9414</v>
      </c>
      <c r="V1630" t="s">
        <v>9415</v>
      </c>
      <c r="Z1630">
        <v>120.27294292953999</v>
      </c>
      <c r="AA1630">
        <v>-9.6697463371271208</v>
      </c>
      <c r="AB1630" t="s">
        <v>9416</v>
      </c>
      <c r="AC1630" t="s">
        <v>236</v>
      </c>
      <c r="AL1630" t="s">
        <v>217</v>
      </c>
      <c r="AM1630" t="s">
        <v>9417</v>
      </c>
      <c r="AN1630" t="s">
        <v>6</v>
      </c>
      <c r="AO1630" t="s">
        <v>7785</v>
      </c>
      <c r="AP1630" s="57">
        <v>46281.458333333336</v>
      </c>
      <c r="AR1630" t="s">
        <v>18</v>
      </c>
      <c r="AS1630" t="s">
        <v>219</v>
      </c>
      <c r="AT1630" t="s">
        <v>230</v>
      </c>
      <c r="AV1630" t="s">
        <v>226</v>
      </c>
      <c r="AW1630" t="s">
        <v>7118</v>
      </c>
      <c r="AX1630" t="s">
        <v>222</v>
      </c>
      <c r="BA1630" s="57">
        <v>46281.458333333336</v>
      </c>
      <c r="BB1630" t="s">
        <v>9417</v>
      </c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str">
        <f>VLOOKUP(H1630,Sheet2!$A$1:$B$270,2,FALSE)</f>
        <v>WAINGAPU</v>
      </c>
    </row>
    <row r="1631" spans="1:61">
      <c r="A1631">
        <v>1630</v>
      </c>
      <c r="B1631">
        <v>1002584700</v>
      </c>
      <c r="C1631">
        <v>3</v>
      </c>
      <c r="D1631" t="s">
        <v>45</v>
      </c>
      <c r="E1631">
        <v>5</v>
      </c>
      <c r="F1631" t="s">
        <v>113</v>
      </c>
      <c r="G1631" t="s">
        <v>120</v>
      </c>
      <c r="H1631" t="s">
        <v>312</v>
      </c>
      <c r="I1631" t="s">
        <v>212</v>
      </c>
      <c r="J1631" t="s">
        <v>213</v>
      </c>
      <c r="K1631" t="s">
        <v>149</v>
      </c>
      <c r="L1631" t="s">
        <v>214</v>
      </c>
      <c r="M1631" t="s">
        <v>2162</v>
      </c>
      <c r="N1631" t="s">
        <v>215</v>
      </c>
      <c r="O1631" s="57">
        <v>46278.433263888888</v>
      </c>
      <c r="P1631" s="57">
        <v>46281.413912037038</v>
      </c>
      <c r="Q1631">
        <v>69389268</v>
      </c>
      <c r="S1631">
        <v>172517222668</v>
      </c>
      <c r="T1631" t="s">
        <v>9418</v>
      </c>
      <c r="U1631" t="s">
        <v>9419</v>
      </c>
      <c r="V1631" t="s">
        <v>9420</v>
      </c>
      <c r="Z1631">
        <v>120.25782820000001</v>
      </c>
      <c r="AA1631">
        <v>-9.6578494999999993</v>
      </c>
      <c r="AB1631" t="s">
        <v>9421</v>
      </c>
      <c r="AC1631" t="s">
        <v>236</v>
      </c>
      <c r="AL1631" t="s">
        <v>217</v>
      </c>
      <c r="AM1631" t="s">
        <v>9042</v>
      </c>
      <c r="AN1631" t="s">
        <v>6</v>
      </c>
      <c r="AO1631" t="s">
        <v>8020</v>
      </c>
      <c r="AP1631" s="57">
        <v>46279.333333333336</v>
      </c>
      <c r="AQ1631" t="s">
        <v>2172</v>
      </c>
      <c r="AR1631" t="s">
        <v>2171</v>
      </c>
      <c r="AS1631" t="s">
        <v>219</v>
      </c>
      <c r="AT1631" t="s">
        <v>230</v>
      </c>
      <c r="AV1631" t="s">
        <v>9422</v>
      </c>
      <c r="AW1631" t="s">
        <v>7044</v>
      </c>
      <c r="AX1631" t="s">
        <v>222</v>
      </c>
      <c r="BA1631" s="57">
        <v>46279.333333333336</v>
      </c>
      <c r="BB1631" t="s">
        <v>9042</v>
      </c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str">
        <f>VLOOKUP(H1631,Sheet2!$A$1:$B$270,2,FALSE)</f>
        <v>WAINGAPU</v>
      </c>
    </row>
    <row r="1632" spans="1:61">
      <c r="A1632">
        <v>1631</v>
      </c>
      <c r="B1632">
        <v>1002589895</v>
      </c>
      <c r="C1632">
        <v>3</v>
      </c>
      <c r="D1632" t="s">
        <v>45</v>
      </c>
      <c r="E1632">
        <v>5</v>
      </c>
      <c r="F1632" t="s">
        <v>113</v>
      </c>
      <c r="G1632" t="s">
        <v>120</v>
      </c>
      <c r="H1632" t="s">
        <v>312</v>
      </c>
      <c r="I1632" t="s">
        <v>212</v>
      </c>
      <c r="J1632" t="s">
        <v>213</v>
      </c>
      <c r="K1632" t="s">
        <v>149</v>
      </c>
      <c r="L1632" t="s">
        <v>214</v>
      </c>
      <c r="M1632" t="s">
        <v>2162</v>
      </c>
      <c r="N1632" t="s">
        <v>215</v>
      </c>
      <c r="O1632" s="57">
        <v>46280.683333333334</v>
      </c>
      <c r="P1632" s="57">
        <v>46281.454432870371</v>
      </c>
      <c r="Q1632">
        <v>69390997</v>
      </c>
      <c r="S1632">
        <v>172517222685</v>
      </c>
      <c r="T1632" t="s">
        <v>9423</v>
      </c>
      <c r="U1632" t="s">
        <v>9424</v>
      </c>
      <c r="V1632" t="s">
        <v>9425</v>
      </c>
      <c r="Z1632">
        <v>120.259313816892</v>
      </c>
      <c r="AA1632">
        <v>-9.6563175909978405</v>
      </c>
      <c r="AB1632" t="s">
        <v>9426</v>
      </c>
      <c r="AC1632" t="s">
        <v>236</v>
      </c>
      <c r="AL1632" t="s">
        <v>217</v>
      </c>
      <c r="AM1632" t="s">
        <v>8893</v>
      </c>
      <c r="AN1632" t="s">
        <v>6</v>
      </c>
      <c r="AO1632" t="s">
        <v>7451</v>
      </c>
      <c r="AP1632" s="57">
        <v>46281.625</v>
      </c>
      <c r="AR1632" t="s">
        <v>5231</v>
      </c>
      <c r="AS1632" t="s">
        <v>219</v>
      </c>
      <c r="AT1632" t="s">
        <v>230</v>
      </c>
      <c r="AV1632" t="s">
        <v>9427</v>
      </c>
      <c r="AW1632" t="s">
        <v>7044</v>
      </c>
      <c r="AX1632" t="s">
        <v>222</v>
      </c>
      <c r="BA1632" s="57">
        <v>46281.625</v>
      </c>
      <c r="BB1632" t="s">
        <v>8893</v>
      </c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str">
        <f>VLOOKUP(H1632,Sheet2!$A$1:$B$270,2,FALSE)</f>
        <v>WAINGAPU</v>
      </c>
    </row>
    <row r="1633" spans="1:61">
      <c r="A1633">
        <v>1632</v>
      </c>
      <c r="B1633">
        <v>1002564309</v>
      </c>
      <c r="C1633">
        <v>3</v>
      </c>
      <c r="D1633" t="s">
        <v>42</v>
      </c>
      <c r="E1633">
        <v>5</v>
      </c>
      <c r="F1633" t="s">
        <v>102</v>
      </c>
      <c r="G1633" t="s">
        <v>99</v>
      </c>
      <c r="H1633" t="s">
        <v>310</v>
      </c>
      <c r="I1633" t="s">
        <v>212</v>
      </c>
      <c r="J1633" t="s">
        <v>213</v>
      </c>
      <c r="K1633" t="s">
        <v>149</v>
      </c>
      <c r="M1633" t="s">
        <v>76</v>
      </c>
      <c r="N1633" t="s">
        <v>215</v>
      </c>
      <c r="O1633" s="57">
        <v>46266.384236111109</v>
      </c>
      <c r="P1633" s="57">
        <v>46266.633935185186</v>
      </c>
      <c r="Q1633">
        <v>69381199</v>
      </c>
      <c r="R1633">
        <v>3332821587</v>
      </c>
      <c r="S1633">
        <v>152503269425</v>
      </c>
      <c r="T1633" t="s">
        <v>969</v>
      </c>
      <c r="U1633" t="s">
        <v>1019</v>
      </c>
      <c r="V1633" t="s">
        <v>1493</v>
      </c>
      <c r="Z1633">
        <v>114.3601863</v>
      </c>
      <c r="AA1633">
        <v>-8.1830163999999996</v>
      </c>
      <c r="AB1633" t="s">
        <v>1020</v>
      </c>
      <c r="AC1633" t="s">
        <v>285</v>
      </c>
      <c r="AL1633" t="s">
        <v>217</v>
      </c>
      <c r="AM1633" t="s">
        <v>1494</v>
      </c>
      <c r="AN1633" t="s">
        <v>6</v>
      </c>
      <c r="AO1633" s="57">
        <v>46031.39271990741</v>
      </c>
      <c r="AP1633" s="57">
        <v>46267.333333333336</v>
      </c>
      <c r="AR1633" t="s">
        <v>218</v>
      </c>
      <c r="AS1633" t="s">
        <v>99</v>
      </c>
      <c r="AT1633" t="s">
        <v>230</v>
      </c>
      <c r="AU1633">
        <v>20260901</v>
      </c>
      <c r="AV1633" t="s">
        <v>221</v>
      </c>
      <c r="AW1633" t="s">
        <v>879</v>
      </c>
      <c r="AX1633" t="s">
        <v>222</v>
      </c>
      <c r="BA1633" s="57">
        <v>46267.333333333336</v>
      </c>
      <c r="BB1633" t="s">
        <v>1494</v>
      </c>
      <c r="BC1633">
        <v>2026</v>
      </c>
      <c r="BD1633">
        <v>9</v>
      </c>
      <c r="BE1633">
        <v>1</v>
      </c>
      <c r="BF1633" s="6">
        <f t="shared" si="75"/>
        <v>46266</v>
      </c>
      <c r="BG1633">
        <f t="shared" si="76"/>
        <v>-1.3333333333357587</v>
      </c>
      <c r="BH1633" t="str">
        <f t="shared" si="77"/>
        <v>COMPLY</v>
      </c>
      <c r="BI1633" t="str">
        <f>VLOOKUP(H1633,Sheet2!$A$1:$B$270,2,FALSE)</f>
        <v>BANYUWANGI</v>
      </c>
    </row>
    <row r="1634" spans="1:61">
      <c r="A1634">
        <v>1633</v>
      </c>
      <c r="B1634">
        <v>1002580068</v>
      </c>
      <c r="C1634">
        <v>3</v>
      </c>
      <c r="D1634" t="s">
        <v>42</v>
      </c>
      <c r="E1634">
        <v>5</v>
      </c>
      <c r="F1634" t="s">
        <v>102</v>
      </c>
      <c r="G1634" t="s">
        <v>99</v>
      </c>
      <c r="H1634" t="s">
        <v>310</v>
      </c>
      <c r="I1634" t="s">
        <v>212</v>
      </c>
      <c r="J1634" t="s">
        <v>213</v>
      </c>
      <c r="K1634" t="s">
        <v>149</v>
      </c>
      <c r="M1634" t="s">
        <v>76</v>
      </c>
      <c r="N1634" t="s">
        <v>581</v>
      </c>
      <c r="O1634" s="57">
        <v>46275.413483796299</v>
      </c>
      <c r="P1634" s="57">
        <v>46276.331331018519</v>
      </c>
      <c r="Q1634">
        <v>69387382</v>
      </c>
      <c r="R1634">
        <v>3332820211</v>
      </c>
      <c r="S1634">
        <v>152503269776</v>
      </c>
      <c r="T1634" t="s">
        <v>6940</v>
      </c>
      <c r="U1634" t="s">
        <v>6941</v>
      </c>
      <c r="V1634" t="s">
        <v>6942</v>
      </c>
      <c r="Z1634">
        <v>114.372381</v>
      </c>
      <c r="AA1634">
        <v>-8.1997281999999991</v>
      </c>
      <c r="AB1634" t="s">
        <v>6943</v>
      </c>
      <c r="AC1634" t="s">
        <v>284</v>
      </c>
      <c r="AL1634" t="s">
        <v>217</v>
      </c>
      <c r="AM1634" t="s">
        <v>6944</v>
      </c>
      <c r="AN1634" t="s">
        <v>6</v>
      </c>
      <c r="AO1634" s="57">
        <v>46304.42355324074</v>
      </c>
      <c r="AP1634" s="57">
        <v>46276.333333333336</v>
      </c>
      <c r="AR1634" t="s">
        <v>218</v>
      </c>
      <c r="AS1634" t="s">
        <v>99</v>
      </c>
      <c r="AT1634" t="s">
        <v>230</v>
      </c>
      <c r="AU1634">
        <v>20260911</v>
      </c>
      <c r="AV1634" t="s">
        <v>221</v>
      </c>
      <c r="AW1634" t="s">
        <v>585</v>
      </c>
      <c r="AX1634" t="s">
        <v>222</v>
      </c>
      <c r="BA1634" s="57">
        <v>46276.333333333336</v>
      </c>
      <c r="BB1634" t="s">
        <v>6944</v>
      </c>
      <c r="BC1634">
        <v>2026</v>
      </c>
      <c r="BD1634">
        <v>9</v>
      </c>
      <c r="BE1634">
        <v>11</v>
      </c>
      <c r="BF1634" s="6">
        <f t="shared" si="75"/>
        <v>46276</v>
      </c>
      <c r="BG1634">
        <f t="shared" si="76"/>
        <v>-0.33333333333575865</v>
      </c>
      <c r="BH1634" t="str">
        <f t="shared" si="77"/>
        <v>COMPLY</v>
      </c>
      <c r="BI1634" t="str">
        <f>VLOOKUP(H1634,Sheet2!$A$1:$B$270,2,FALSE)</f>
        <v>BANYUWANGI</v>
      </c>
    </row>
    <row r="1635" spans="1:61">
      <c r="A1635">
        <v>1634</v>
      </c>
      <c r="B1635">
        <v>1002586631</v>
      </c>
      <c r="C1635">
        <v>3</v>
      </c>
      <c r="D1635" t="s">
        <v>42</v>
      </c>
      <c r="E1635">
        <v>5</v>
      </c>
      <c r="F1635" t="s">
        <v>102</v>
      </c>
      <c r="G1635" t="s">
        <v>99</v>
      </c>
      <c r="H1635" t="s">
        <v>310</v>
      </c>
      <c r="I1635" t="s">
        <v>212</v>
      </c>
      <c r="J1635" t="s">
        <v>213</v>
      </c>
      <c r="K1635" t="s">
        <v>149</v>
      </c>
      <c r="L1635" t="s">
        <v>214</v>
      </c>
      <c r="M1635" t="s">
        <v>76</v>
      </c>
      <c r="N1635" t="s">
        <v>215</v>
      </c>
      <c r="O1635" s="57">
        <v>46279.587511574071</v>
      </c>
      <c r="P1635" s="57">
        <v>46280.588240740741</v>
      </c>
      <c r="Q1635">
        <v>69389926</v>
      </c>
      <c r="S1635">
        <v>152503269799</v>
      </c>
      <c r="T1635" t="s">
        <v>9428</v>
      </c>
      <c r="U1635" t="s">
        <v>9429</v>
      </c>
      <c r="V1635" t="s">
        <v>9430</v>
      </c>
      <c r="Z1635">
        <v>114.3614697</v>
      </c>
      <c r="AA1635">
        <v>-8.2322004</v>
      </c>
      <c r="AB1635" t="s">
        <v>9431</v>
      </c>
      <c r="AC1635" t="s">
        <v>216</v>
      </c>
      <c r="AL1635" t="s">
        <v>217</v>
      </c>
      <c r="AM1635" t="s">
        <v>9432</v>
      </c>
      <c r="AN1635" t="s">
        <v>6</v>
      </c>
      <c r="AO1635" t="s">
        <v>8282</v>
      </c>
      <c r="AP1635" s="57">
        <v>46280.458333333336</v>
      </c>
      <c r="AR1635" t="s">
        <v>218</v>
      </c>
      <c r="AS1635" t="s">
        <v>99</v>
      </c>
      <c r="AT1635" t="s">
        <v>230</v>
      </c>
      <c r="AU1635">
        <v>20260915</v>
      </c>
      <c r="AV1635" t="s">
        <v>221</v>
      </c>
      <c r="AW1635" t="s">
        <v>4449</v>
      </c>
      <c r="AX1635" t="s">
        <v>222</v>
      </c>
      <c r="BA1635" s="57">
        <v>46280.458333333336</v>
      </c>
      <c r="BB1635" t="s">
        <v>9432</v>
      </c>
      <c r="BC1635">
        <v>2026</v>
      </c>
      <c r="BD1635">
        <v>9</v>
      </c>
      <c r="BE1635">
        <v>15</v>
      </c>
      <c r="BF1635" s="6">
        <f t="shared" si="75"/>
        <v>46280</v>
      </c>
      <c r="BG1635">
        <f t="shared" si="76"/>
        <v>-0.45833333333575865</v>
      </c>
      <c r="BH1635" t="str">
        <f t="shared" si="77"/>
        <v>COMPLY</v>
      </c>
      <c r="BI1635" t="str">
        <f>VLOOKUP(H1635,Sheet2!$A$1:$B$270,2,FALSE)</f>
        <v>BANYUWANGI</v>
      </c>
    </row>
    <row r="1636" spans="1:61">
      <c r="A1636">
        <v>1635</v>
      </c>
      <c r="B1636">
        <v>1002586328</v>
      </c>
      <c r="C1636">
        <v>3</v>
      </c>
      <c r="D1636" t="s">
        <v>42</v>
      </c>
      <c r="E1636">
        <v>5</v>
      </c>
      <c r="F1636" t="s">
        <v>102</v>
      </c>
      <c r="G1636" t="s">
        <v>99</v>
      </c>
      <c r="H1636" t="s">
        <v>310</v>
      </c>
      <c r="I1636" t="s">
        <v>212</v>
      </c>
      <c r="J1636" t="s">
        <v>213</v>
      </c>
      <c r="K1636" t="s">
        <v>149</v>
      </c>
      <c r="L1636" t="s">
        <v>214</v>
      </c>
      <c r="M1636" t="s">
        <v>76</v>
      </c>
      <c r="N1636" t="s">
        <v>215</v>
      </c>
      <c r="O1636" s="57">
        <v>46279.543726851851</v>
      </c>
      <c r="P1636" s="57">
        <v>46279.903020833335</v>
      </c>
      <c r="Q1636">
        <v>69389831</v>
      </c>
      <c r="S1636">
        <v>152503269791</v>
      </c>
      <c r="T1636" t="s">
        <v>9433</v>
      </c>
      <c r="U1636" t="s">
        <v>9434</v>
      </c>
      <c r="V1636" t="s">
        <v>9435</v>
      </c>
      <c r="Z1636">
        <v>114.305113926529</v>
      </c>
      <c r="AA1636">
        <v>-8.2247467279974504</v>
      </c>
      <c r="AB1636" t="s">
        <v>9436</v>
      </c>
      <c r="AC1636" t="s">
        <v>216</v>
      </c>
      <c r="AL1636" t="s">
        <v>217</v>
      </c>
      <c r="AM1636" t="s">
        <v>8030</v>
      </c>
      <c r="AN1636" t="s">
        <v>6</v>
      </c>
      <c r="AO1636" t="s">
        <v>7140</v>
      </c>
      <c r="AP1636" s="57">
        <v>46280.458333333336</v>
      </c>
      <c r="AR1636" t="s">
        <v>218</v>
      </c>
      <c r="AS1636" t="s">
        <v>99</v>
      </c>
      <c r="AT1636" t="s">
        <v>230</v>
      </c>
      <c r="AU1636">
        <v>20260914</v>
      </c>
      <c r="AV1636" t="s">
        <v>221</v>
      </c>
      <c r="AW1636" t="s">
        <v>7610</v>
      </c>
      <c r="AX1636" t="s">
        <v>222</v>
      </c>
      <c r="BA1636" s="57">
        <v>46280.458333333336</v>
      </c>
      <c r="BB1636" t="s">
        <v>8030</v>
      </c>
      <c r="BC1636">
        <v>2026</v>
      </c>
      <c r="BD1636">
        <v>9</v>
      </c>
      <c r="BE1636">
        <v>14</v>
      </c>
      <c r="BF1636" s="6">
        <f t="shared" si="75"/>
        <v>46279</v>
      </c>
      <c r="BG1636">
        <f t="shared" si="76"/>
        <v>-1.4583333333357587</v>
      </c>
      <c r="BH1636" t="str">
        <f t="shared" si="77"/>
        <v>COMPLY</v>
      </c>
      <c r="BI1636" t="str">
        <f>VLOOKUP(H1636,Sheet2!$A$1:$B$270,2,FALSE)</f>
        <v>BANYUWANGI</v>
      </c>
    </row>
    <row r="1637" spans="1:61">
      <c r="A1637">
        <v>1636</v>
      </c>
      <c r="B1637">
        <v>1002569957</v>
      </c>
      <c r="C1637">
        <v>3</v>
      </c>
      <c r="D1637" t="s">
        <v>42</v>
      </c>
      <c r="E1637">
        <v>5</v>
      </c>
      <c r="F1637" t="s">
        <v>102</v>
      </c>
      <c r="G1637" t="s">
        <v>99</v>
      </c>
      <c r="H1637" t="s">
        <v>375</v>
      </c>
      <c r="I1637" t="s">
        <v>212</v>
      </c>
      <c r="J1637" t="s">
        <v>213</v>
      </c>
      <c r="K1637" t="s">
        <v>149</v>
      </c>
      <c r="L1637" t="s">
        <v>214</v>
      </c>
      <c r="M1637" t="s">
        <v>76</v>
      </c>
      <c r="N1637" t="s">
        <v>215</v>
      </c>
      <c r="O1637" s="57">
        <v>46268.597870370373</v>
      </c>
      <c r="P1637" s="57">
        <v>46269.657569444447</v>
      </c>
      <c r="Q1637">
        <v>69383243</v>
      </c>
      <c r="S1637">
        <v>152524211212</v>
      </c>
      <c r="T1637" t="s">
        <v>2284</v>
      </c>
      <c r="U1637" t="s">
        <v>2285</v>
      </c>
      <c r="V1637" t="s">
        <v>2286</v>
      </c>
      <c r="Z1637">
        <v>114.228462092578</v>
      </c>
      <c r="AA1637">
        <v>-8.4338991112268804</v>
      </c>
      <c r="AB1637" t="s">
        <v>2287</v>
      </c>
      <c r="AC1637" t="s">
        <v>216</v>
      </c>
      <c r="AL1637" t="s">
        <v>217</v>
      </c>
      <c r="AM1637" t="s">
        <v>2288</v>
      </c>
      <c r="AN1637" t="s">
        <v>6</v>
      </c>
      <c r="AO1637" s="57">
        <v>46090.600821759261</v>
      </c>
      <c r="AP1637" s="57">
        <v>46269.541666666664</v>
      </c>
      <c r="AR1637" t="s">
        <v>218</v>
      </c>
      <c r="AS1637" t="s">
        <v>568</v>
      </c>
      <c r="AT1637" t="s">
        <v>230</v>
      </c>
      <c r="AU1637">
        <v>20260904</v>
      </c>
      <c r="AV1637" t="s">
        <v>221</v>
      </c>
      <c r="AW1637" t="s">
        <v>883</v>
      </c>
      <c r="AX1637" t="s">
        <v>222</v>
      </c>
      <c r="BA1637" s="57">
        <v>46269.541666666664</v>
      </c>
      <c r="BB1637" t="s">
        <v>2288</v>
      </c>
      <c r="BC1637">
        <v>2026</v>
      </c>
      <c r="BD1637">
        <v>9</v>
      </c>
      <c r="BE1637">
        <v>4</v>
      </c>
      <c r="BF1637" s="6">
        <f t="shared" si="75"/>
        <v>46269</v>
      </c>
      <c r="BG1637">
        <f t="shared" si="76"/>
        <v>-0.54166666666424135</v>
      </c>
      <c r="BH1637" t="str">
        <f t="shared" si="77"/>
        <v>COMPLY</v>
      </c>
      <c r="BI1637" t="str">
        <f>VLOOKUP(H1637,Sheet2!$A$1:$B$270,2,FALSE)</f>
        <v>BANYUWANGI</v>
      </c>
    </row>
    <row r="1638" spans="1:61">
      <c r="A1638">
        <v>1637</v>
      </c>
      <c r="B1638">
        <v>1002569445</v>
      </c>
      <c r="C1638">
        <v>3</v>
      </c>
      <c r="D1638" t="s">
        <v>42</v>
      </c>
      <c r="E1638">
        <v>5</v>
      </c>
      <c r="F1638" t="s">
        <v>102</v>
      </c>
      <c r="G1638" t="s">
        <v>99</v>
      </c>
      <c r="H1638" t="s">
        <v>281</v>
      </c>
      <c r="I1638" t="s">
        <v>212</v>
      </c>
      <c r="J1638" t="s">
        <v>213</v>
      </c>
      <c r="K1638" t="s">
        <v>149</v>
      </c>
      <c r="L1638" t="s">
        <v>214</v>
      </c>
      <c r="M1638" t="s">
        <v>76</v>
      </c>
      <c r="N1638" t="s">
        <v>215</v>
      </c>
      <c r="O1638" s="57">
        <v>46268.486192129632</v>
      </c>
      <c r="P1638" s="57">
        <v>46269.349074074074</v>
      </c>
      <c r="Q1638">
        <v>69383008</v>
      </c>
      <c r="S1638">
        <v>152519204342</v>
      </c>
      <c r="T1638" t="s">
        <v>2709</v>
      </c>
      <c r="U1638" t="s">
        <v>2710</v>
      </c>
      <c r="V1638" t="s">
        <v>2711</v>
      </c>
      <c r="Z1638">
        <v>114.1468156</v>
      </c>
      <c r="AA1638">
        <v>-8.3672071999999993</v>
      </c>
      <c r="AB1638" t="s">
        <v>2712</v>
      </c>
      <c r="AC1638" t="s">
        <v>236</v>
      </c>
      <c r="AL1638" t="s">
        <v>217</v>
      </c>
      <c r="AM1638" t="s">
        <v>2713</v>
      </c>
      <c r="AN1638" t="s">
        <v>6</v>
      </c>
      <c r="AO1638" s="57">
        <v>46090.496493055558</v>
      </c>
      <c r="AP1638" s="57">
        <v>46269.333333333336</v>
      </c>
      <c r="AR1638" t="s">
        <v>218</v>
      </c>
      <c r="AS1638" t="s">
        <v>568</v>
      </c>
      <c r="AT1638" t="s">
        <v>230</v>
      </c>
      <c r="AU1638">
        <v>20260904</v>
      </c>
      <c r="AV1638" t="s">
        <v>221</v>
      </c>
      <c r="AW1638" t="s">
        <v>885</v>
      </c>
      <c r="AX1638" t="s">
        <v>222</v>
      </c>
      <c r="BA1638" s="57">
        <v>46269.333333333336</v>
      </c>
      <c r="BB1638" t="s">
        <v>2713</v>
      </c>
      <c r="BC1638">
        <v>2026</v>
      </c>
      <c r="BD1638">
        <v>9</v>
      </c>
      <c r="BE1638">
        <v>4</v>
      </c>
      <c r="BF1638" s="6">
        <f t="shared" si="75"/>
        <v>46269</v>
      </c>
      <c r="BG1638">
        <f t="shared" si="76"/>
        <v>-0.33333333333575865</v>
      </c>
      <c r="BH1638" t="str">
        <f t="shared" si="77"/>
        <v>COMPLY</v>
      </c>
      <c r="BI1638" t="str">
        <f>VLOOKUP(H1638,Sheet2!$A$1:$B$270,2,FALSE)</f>
        <v>BANYUWANGI</v>
      </c>
    </row>
    <row r="1639" spans="1:61">
      <c r="A1639">
        <v>1638</v>
      </c>
      <c r="B1639">
        <v>1002578567</v>
      </c>
      <c r="C1639">
        <v>3</v>
      </c>
      <c r="D1639" t="s">
        <v>42</v>
      </c>
      <c r="E1639">
        <v>5</v>
      </c>
      <c r="F1639" t="s">
        <v>102</v>
      </c>
      <c r="G1639" t="s">
        <v>99</v>
      </c>
      <c r="H1639" t="s">
        <v>281</v>
      </c>
      <c r="I1639" t="s">
        <v>212</v>
      </c>
      <c r="J1639" t="s">
        <v>213</v>
      </c>
      <c r="K1639" t="s">
        <v>149</v>
      </c>
      <c r="L1639" t="s">
        <v>1748</v>
      </c>
      <c r="M1639" t="s">
        <v>76</v>
      </c>
      <c r="N1639" t="s">
        <v>215</v>
      </c>
      <c r="O1639" s="57">
        <v>46274.495798611111</v>
      </c>
      <c r="P1639" s="57">
        <v>46275.569039351853</v>
      </c>
      <c r="Q1639">
        <v>69386798</v>
      </c>
      <c r="R1639">
        <v>3332811022</v>
      </c>
      <c r="S1639">
        <v>152519204002</v>
      </c>
      <c r="T1639" t="s">
        <v>6148</v>
      </c>
      <c r="U1639" t="s">
        <v>6149</v>
      </c>
      <c r="V1639" t="s">
        <v>6150</v>
      </c>
      <c r="Z1639">
        <v>114.16253500000001</v>
      </c>
      <c r="AA1639">
        <v>-8.3647419999999997</v>
      </c>
      <c r="AB1639" t="s">
        <v>6151</v>
      </c>
      <c r="AC1639" t="s">
        <v>236</v>
      </c>
      <c r="AL1639" t="s">
        <v>217</v>
      </c>
      <c r="AM1639" t="s">
        <v>6152</v>
      </c>
      <c r="AN1639" t="s">
        <v>6</v>
      </c>
      <c r="AO1639" s="57">
        <v>46274.496493055558</v>
      </c>
      <c r="AP1639" s="57">
        <v>46275.333333333336</v>
      </c>
      <c r="AR1639" t="s">
        <v>218</v>
      </c>
      <c r="AS1639" t="s">
        <v>568</v>
      </c>
      <c r="AT1639" t="s">
        <v>230</v>
      </c>
      <c r="AU1639">
        <v>20260910</v>
      </c>
      <c r="AV1639" t="s">
        <v>221</v>
      </c>
      <c r="AW1639" t="s">
        <v>3253</v>
      </c>
      <c r="AX1639" t="s">
        <v>222</v>
      </c>
      <c r="BA1639" s="57">
        <v>46275.333333333336</v>
      </c>
      <c r="BB1639" t="s">
        <v>6152</v>
      </c>
      <c r="BC1639">
        <v>2026</v>
      </c>
      <c r="BD1639">
        <v>9</v>
      </c>
      <c r="BE1639">
        <v>10</v>
      </c>
      <c r="BF1639" s="6">
        <f t="shared" si="75"/>
        <v>46275</v>
      </c>
      <c r="BG1639">
        <f t="shared" si="76"/>
        <v>-0.33333333333575865</v>
      </c>
      <c r="BH1639" t="str">
        <f t="shared" si="77"/>
        <v>COMPLY</v>
      </c>
      <c r="BI1639" t="str">
        <f>VLOOKUP(H1639,Sheet2!$A$1:$B$270,2,FALSE)</f>
        <v>BANYUWANGI</v>
      </c>
    </row>
    <row r="1640" spans="1:61">
      <c r="A1640">
        <v>1639</v>
      </c>
      <c r="B1640">
        <v>1002582922</v>
      </c>
      <c r="C1640">
        <v>3</v>
      </c>
      <c r="D1640" t="s">
        <v>42</v>
      </c>
      <c r="E1640">
        <v>5</v>
      </c>
      <c r="F1640" t="s">
        <v>102</v>
      </c>
      <c r="G1640" t="s">
        <v>99</v>
      </c>
      <c r="H1640" t="s">
        <v>281</v>
      </c>
      <c r="I1640" t="s">
        <v>212</v>
      </c>
      <c r="J1640" t="s">
        <v>213</v>
      </c>
      <c r="K1640" t="s">
        <v>149</v>
      </c>
      <c r="L1640" t="s">
        <v>214</v>
      </c>
      <c r="M1640" t="s">
        <v>76</v>
      </c>
      <c r="N1640" t="s">
        <v>215</v>
      </c>
      <c r="O1640" s="57">
        <v>46276.610381944447</v>
      </c>
      <c r="P1640" s="57">
        <v>46277.866539351853</v>
      </c>
      <c r="Q1640">
        <v>69388479</v>
      </c>
      <c r="S1640">
        <v>152519204354</v>
      </c>
      <c r="T1640" t="s">
        <v>9437</v>
      </c>
      <c r="U1640" t="s">
        <v>9438</v>
      </c>
      <c r="V1640" t="s">
        <v>9439</v>
      </c>
      <c r="Z1640">
        <v>114.15849432349199</v>
      </c>
      <c r="AA1640">
        <v>-8.3690941859978096</v>
      </c>
      <c r="AB1640" t="s">
        <v>9440</v>
      </c>
      <c r="AC1640" t="s">
        <v>216</v>
      </c>
      <c r="AL1640" t="s">
        <v>217</v>
      </c>
      <c r="AM1640" t="s">
        <v>9441</v>
      </c>
      <c r="AN1640" t="s">
        <v>6</v>
      </c>
      <c r="AO1640" s="57">
        <v>46335.611168981479</v>
      </c>
      <c r="AP1640" s="57">
        <v>46277.458333333336</v>
      </c>
      <c r="AR1640" t="s">
        <v>218</v>
      </c>
      <c r="AS1640" t="s">
        <v>568</v>
      </c>
      <c r="AT1640" t="s">
        <v>230</v>
      </c>
      <c r="AU1640">
        <v>20260912</v>
      </c>
      <c r="AV1640" t="s">
        <v>221</v>
      </c>
      <c r="AW1640" t="s">
        <v>7437</v>
      </c>
      <c r="AX1640" t="s">
        <v>222</v>
      </c>
      <c r="BA1640" s="57">
        <v>46277.458333333336</v>
      </c>
      <c r="BB1640" t="s">
        <v>9441</v>
      </c>
      <c r="BC1640">
        <v>2026</v>
      </c>
      <c r="BD1640">
        <v>9</v>
      </c>
      <c r="BE1640">
        <v>12</v>
      </c>
      <c r="BF1640" s="6">
        <f t="shared" si="75"/>
        <v>46277</v>
      </c>
      <c r="BG1640">
        <f t="shared" si="76"/>
        <v>-0.45833333333575865</v>
      </c>
      <c r="BH1640" t="str">
        <f t="shared" si="77"/>
        <v>COMPLY</v>
      </c>
      <c r="BI1640" t="str">
        <f>VLOOKUP(H1640,Sheet2!$A$1:$B$270,2,FALSE)</f>
        <v>BANYUWANGI</v>
      </c>
    </row>
    <row r="1641" spans="1:61">
      <c r="A1641">
        <v>1640</v>
      </c>
      <c r="B1641">
        <v>1002584426</v>
      </c>
      <c r="C1641">
        <v>3</v>
      </c>
      <c r="D1641" t="s">
        <v>42</v>
      </c>
      <c r="E1641">
        <v>5</v>
      </c>
      <c r="F1641" t="s">
        <v>102</v>
      </c>
      <c r="G1641" t="s">
        <v>99</v>
      </c>
      <c r="H1641" t="s">
        <v>281</v>
      </c>
      <c r="I1641" t="s">
        <v>212</v>
      </c>
      <c r="J1641" t="s">
        <v>213</v>
      </c>
      <c r="K1641" t="s">
        <v>149</v>
      </c>
      <c r="L1641" t="s">
        <v>214</v>
      </c>
      <c r="M1641" t="s">
        <v>76</v>
      </c>
      <c r="N1641" t="s">
        <v>215</v>
      </c>
      <c r="O1641" s="57">
        <v>46277.724953703706</v>
      </c>
      <c r="P1641" s="57">
        <v>46278.540069444447</v>
      </c>
      <c r="Q1641">
        <v>69389115</v>
      </c>
      <c r="S1641">
        <v>152519204358</v>
      </c>
      <c r="T1641" t="s">
        <v>9442</v>
      </c>
      <c r="U1641" t="s">
        <v>9443</v>
      </c>
      <c r="V1641" t="s">
        <v>9444</v>
      </c>
      <c r="Z1641">
        <v>114.165394976735</v>
      </c>
      <c r="AA1641">
        <v>-8.4073655091441299</v>
      </c>
      <c r="AB1641" t="s">
        <v>9445</v>
      </c>
      <c r="AC1641" t="s">
        <v>216</v>
      </c>
      <c r="AL1641" t="s">
        <v>217</v>
      </c>
      <c r="AM1641" t="s">
        <v>9446</v>
      </c>
      <c r="AN1641" t="s">
        <v>6</v>
      </c>
      <c r="AO1641" s="57">
        <v>46365.725624999999</v>
      </c>
      <c r="AP1641" s="57">
        <v>46278.625</v>
      </c>
      <c r="AR1641" t="s">
        <v>218</v>
      </c>
      <c r="AS1641" t="s">
        <v>568</v>
      </c>
      <c r="AT1641" t="s">
        <v>230</v>
      </c>
      <c r="AU1641">
        <v>20260913</v>
      </c>
      <c r="AV1641" t="s">
        <v>221</v>
      </c>
      <c r="AW1641" t="s">
        <v>7087</v>
      </c>
      <c r="AX1641" t="s">
        <v>222</v>
      </c>
      <c r="BA1641" s="57">
        <v>46278.625</v>
      </c>
      <c r="BB1641" t="s">
        <v>9446</v>
      </c>
      <c r="BC1641">
        <v>2026</v>
      </c>
      <c r="BD1641">
        <v>9</v>
      </c>
      <c r="BE1641">
        <v>13</v>
      </c>
      <c r="BF1641" s="6">
        <f t="shared" si="75"/>
        <v>46278</v>
      </c>
      <c r="BG1641">
        <f t="shared" si="76"/>
        <v>-0.625</v>
      </c>
      <c r="BH1641" t="str">
        <f t="shared" si="77"/>
        <v>COMPLY</v>
      </c>
      <c r="BI1641" t="str">
        <f>VLOOKUP(H1641,Sheet2!$A$1:$B$270,2,FALSE)</f>
        <v>BANYUWANGI</v>
      </c>
    </row>
    <row r="1642" spans="1:61">
      <c r="A1642">
        <v>1641</v>
      </c>
      <c r="B1642">
        <v>1002576101</v>
      </c>
      <c r="C1642">
        <v>3</v>
      </c>
      <c r="D1642" t="s">
        <v>42</v>
      </c>
      <c r="E1642">
        <v>5</v>
      </c>
      <c r="F1642" t="s">
        <v>102</v>
      </c>
      <c r="G1642" t="s">
        <v>99</v>
      </c>
      <c r="H1642" t="s">
        <v>491</v>
      </c>
      <c r="I1642" t="s">
        <v>212</v>
      </c>
      <c r="J1642" t="s">
        <v>213</v>
      </c>
      <c r="K1642" t="s">
        <v>149</v>
      </c>
      <c r="L1642" t="s">
        <v>214</v>
      </c>
      <c r="M1642" t="s">
        <v>76</v>
      </c>
      <c r="N1642" t="s">
        <v>215</v>
      </c>
      <c r="O1642" s="57">
        <v>46273.358287037037</v>
      </c>
      <c r="P1642" s="57">
        <v>46273.723240740743</v>
      </c>
      <c r="Q1642">
        <v>69385710</v>
      </c>
      <c r="S1642">
        <v>152520202470</v>
      </c>
      <c r="T1642" t="s">
        <v>3834</v>
      </c>
      <c r="U1642" t="s">
        <v>3835</v>
      </c>
      <c r="V1642" t="s">
        <v>3836</v>
      </c>
      <c r="Z1642">
        <v>113.98723440000001</v>
      </c>
      <c r="AA1642">
        <v>-8.2940874999999998</v>
      </c>
      <c r="AB1642" t="s">
        <v>3837</v>
      </c>
      <c r="AC1642" t="s">
        <v>216</v>
      </c>
      <c r="AL1642" t="s">
        <v>217</v>
      </c>
      <c r="AM1642" t="s">
        <v>3838</v>
      </c>
      <c r="AN1642" t="s">
        <v>6</v>
      </c>
      <c r="AO1642" s="57">
        <v>46243.361030092594</v>
      </c>
      <c r="AP1642" s="57">
        <v>46274.333333333336</v>
      </c>
      <c r="AR1642" t="s">
        <v>218</v>
      </c>
      <c r="AS1642" t="s">
        <v>568</v>
      </c>
      <c r="AT1642" t="s">
        <v>230</v>
      </c>
      <c r="AU1642">
        <v>20260908</v>
      </c>
      <c r="AV1642" t="s">
        <v>221</v>
      </c>
      <c r="AW1642" t="s">
        <v>883</v>
      </c>
      <c r="AX1642" t="s">
        <v>222</v>
      </c>
      <c r="BA1642" s="57">
        <v>46274.333333333336</v>
      </c>
      <c r="BB1642" t="s">
        <v>3838</v>
      </c>
      <c r="BC1642">
        <v>2026</v>
      </c>
      <c r="BD1642">
        <v>9</v>
      </c>
      <c r="BE1642">
        <v>8</v>
      </c>
      <c r="BF1642" s="6">
        <f t="shared" si="75"/>
        <v>46273</v>
      </c>
      <c r="BG1642">
        <f t="shared" si="76"/>
        <v>-1.3333333333357587</v>
      </c>
      <c r="BH1642" t="str">
        <f t="shared" si="77"/>
        <v>COMPLY</v>
      </c>
      <c r="BI1642" t="str">
        <f>VLOOKUP(H1642,Sheet2!$A$1:$B$270,2,FALSE)</f>
        <v>BANYUWANGI</v>
      </c>
    </row>
    <row r="1643" spans="1:61">
      <c r="A1643">
        <v>1642</v>
      </c>
      <c r="B1643">
        <v>1002564395</v>
      </c>
      <c r="C1643">
        <v>3</v>
      </c>
      <c r="D1643" t="s">
        <v>42</v>
      </c>
      <c r="E1643">
        <v>5</v>
      </c>
      <c r="F1643" t="s">
        <v>102</v>
      </c>
      <c r="G1643" t="s">
        <v>99</v>
      </c>
      <c r="H1643" t="s">
        <v>406</v>
      </c>
      <c r="I1643" t="s">
        <v>212</v>
      </c>
      <c r="J1643" t="s">
        <v>213</v>
      </c>
      <c r="K1643" t="s">
        <v>149</v>
      </c>
      <c r="M1643" t="s">
        <v>76</v>
      </c>
      <c r="N1643" t="s">
        <v>215</v>
      </c>
      <c r="O1643" s="57">
        <v>46266.395300925928</v>
      </c>
      <c r="P1643" s="57">
        <v>46266.735567129632</v>
      </c>
      <c r="Q1643">
        <v>69379478</v>
      </c>
      <c r="S1643">
        <v>152522205701</v>
      </c>
      <c r="T1643" t="s">
        <v>954</v>
      </c>
      <c r="U1643" t="s">
        <v>1425</v>
      </c>
      <c r="V1643" t="s">
        <v>1426</v>
      </c>
      <c r="Z1643">
        <v>114.302912987892</v>
      </c>
      <c r="AA1643">
        <v>-8.4049953980668199</v>
      </c>
      <c r="AB1643" t="s">
        <v>998</v>
      </c>
      <c r="AC1643" t="s">
        <v>216</v>
      </c>
      <c r="AL1643" t="s">
        <v>217</v>
      </c>
      <c r="AM1643" t="s">
        <v>1427</v>
      </c>
      <c r="AN1643" t="s">
        <v>6</v>
      </c>
      <c r="AO1643" s="57">
        <v>46031.402905092589</v>
      </c>
      <c r="AR1643" t="s">
        <v>218</v>
      </c>
      <c r="AS1643" t="s">
        <v>99</v>
      </c>
      <c r="AT1643" t="s">
        <v>230</v>
      </c>
      <c r="AU1643">
        <v>20260901</v>
      </c>
      <c r="AV1643" t="s">
        <v>221</v>
      </c>
      <c r="AW1643" t="s">
        <v>546</v>
      </c>
      <c r="AX1643" t="s">
        <v>222</v>
      </c>
      <c r="BA1643" s="57">
        <v>46266.291666666664</v>
      </c>
      <c r="BB1643" t="s">
        <v>1427</v>
      </c>
      <c r="BC1643">
        <v>2026</v>
      </c>
      <c r="BD1643">
        <v>9</v>
      </c>
      <c r="BE1643">
        <v>1</v>
      </c>
      <c r="BF1643" s="6">
        <f t="shared" si="75"/>
        <v>46266</v>
      </c>
      <c r="BG1643">
        <f t="shared" si="76"/>
        <v>-0.29166666666424135</v>
      </c>
      <c r="BH1643" t="str">
        <f t="shared" si="77"/>
        <v>COMPLY</v>
      </c>
      <c r="BI1643" t="str">
        <f>VLOOKUP(H1643,Sheet2!$A$1:$B$270,2,FALSE)</f>
        <v>BANYUWANGI</v>
      </c>
    </row>
    <row r="1644" spans="1:61">
      <c r="A1644">
        <v>1643</v>
      </c>
      <c r="B1644">
        <v>1002567231</v>
      </c>
      <c r="C1644">
        <v>3</v>
      </c>
      <c r="D1644" t="s">
        <v>42</v>
      </c>
      <c r="E1644">
        <v>5</v>
      </c>
      <c r="F1644" t="s">
        <v>102</v>
      </c>
      <c r="G1644" t="s">
        <v>99</v>
      </c>
      <c r="H1644" t="s">
        <v>406</v>
      </c>
      <c r="I1644" t="s">
        <v>212</v>
      </c>
      <c r="J1644" t="s">
        <v>213</v>
      </c>
      <c r="K1644" t="s">
        <v>149</v>
      </c>
      <c r="L1644" t="s">
        <v>214</v>
      </c>
      <c r="M1644" t="s">
        <v>76</v>
      </c>
      <c r="N1644" t="s">
        <v>215</v>
      </c>
      <c r="O1644" s="57">
        <v>46267.464537037034</v>
      </c>
      <c r="P1644" s="57">
        <v>46267.61173611111</v>
      </c>
      <c r="Q1644">
        <v>69382174</v>
      </c>
      <c r="S1644">
        <v>152522205703</v>
      </c>
      <c r="T1644" t="s">
        <v>2006</v>
      </c>
      <c r="U1644" t="s">
        <v>2007</v>
      </c>
      <c r="V1644" t="s">
        <v>2008</v>
      </c>
      <c r="Z1644">
        <v>114.336446</v>
      </c>
      <c r="AA1644">
        <v>-8.4279601999999993</v>
      </c>
      <c r="AB1644" t="s">
        <v>2009</v>
      </c>
      <c r="AC1644" t="s">
        <v>236</v>
      </c>
      <c r="AL1644" t="s">
        <v>217</v>
      </c>
      <c r="AM1644" t="s">
        <v>1911</v>
      </c>
      <c r="AN1644" t="s">
        <v>6</v>
      </c>
      <c r="AO1644" s="57">
        <v>46062.465277777781</v>
      </c>
      <c r="AP1644" s="57">
        <v>46268.333333333336</v>
      </c>
      <c r="AR1644" t="s">
        <v>218</v>
      </c>
      <c r="AS1644" t="s">
        <v>99</v>
      </c>
      <c r="AT1644" t="s">
        <v>230</v>
      </c>
      <c r="AU1644">
        <v>20260902</v>
      </c>
      <c r="AV1644" t="s">
        <v>221</v>
      </c>
      <c r="AW1644" t="s">
        <v>2010</v>
      </c>
      <c r="AX1644" t="s">
        <v>222</v>
      </c>
      <c r="BA1644" s="57">
        <v>46268.333333333336</v>
      </c>
      <c r="BB1644" t="s">
        <v>1911</v>
      </c>
      <c r="BC1644">
        <v>2026</v>
      </c>
      <c r="BD1644">
        <v>9</v>
      </c>
      <c r="BE1644">
        <v>2</v>
      </c>
      <c r="BF1644" s="6">
        <f t="shared" si="75"/>
        <v>46267</v>
      </c>
      <c r="BG1644">
        <f t="shared" si="76"/>
        <v>-1.3333333333357587</v>
      </c>
      <c r="BH1644" t="str">
        <f t="shared" si="77"/>
        <v>COMPLY</v>
      </c>
      <c r="BI1644" t="str">
        <f>VLOOKUP(H1644,Sheet2!$A$1:$B$270,2,FALSE)</f>
        <v>BANYUWANGI</v>
      </c>
    </row>
    <row r="1645" spans="1:61">
      <c r="A1645">
        <v>1644</v>
      </c>
      <c r="B1645">
        <v>1002580013</v>
      </c>
      <c r="C1645">
        <v>3</v>
      </c>
      <c r="D1645" t="s">
        <v>42</v>
      </c>
      <c r="E1645">
        <v>5</v>
      </c>
      <c r="F1645" t="s">
        <v>102</v>
      </c>
      <c r="G1645" t="s">
        <v>99</v>
      </c>
      <c r="H1645" t="s">
        <v>406</v>
      </c>
      <c r="I1645" t="s">
        <v>212</v>
      </c>
      <c r="J1645" t="s">
        <v>213</v>
      </c>
      <c r="K1645" t="s">
        <v>149</v>
      </c>
      <c r="L1645" t="s">
        <v>214</v>
      </c>
      <c r="M1645" t="s">
        <v>76</v>
      </c>
      <c r="N1645" t="s">
        <v>215</v>
      </c>
      <c r="O1645" s="57">
        <v>46275.402060185188</v>
      </c>
      <c r="P1645" s="57">
        <v>46276.519525462965</v>
      </c>
      <c r="Q1645">
        <v>69387362</v>
      </c>
      <c r="S1645">
        <v>152522205157</v>
      </c>
      <c r="T1645" t="s">
        <v>6808</v>
      </c>
      <c r="U1645" t="s">
        <v>6809</v>
      </c>
      <c r="V1645" t="s">
        <v>6810</v>
      </c>
      <c r="Z1645">
        <v>114.3152329</v>
      </c>
      <c r="AA1645">
        <v>-8.4728105999999901</v>
      </c>
      <c r="AB1645" t="s">
        <v>6811</v>
      </c>
      <c r="AC1645" t="s">
        <v>216</v>
      </c>
      <c r="AL1645" t="s">
        <v>217</v>
      </c>
      <c r="AM1645" t="s">
        <v>6774</v>
      </c>
      <c r="AN1645" t="s">
        <v>6</v>
      </c>
      <c r="AO1645" s="57">
        <v>46304.402858796297</v>
      </c>
      <c r="AP1645" s="57">
        <v>46276.333333333336</v>
      </c>
      <c r="AR1645" t="s">
        <v>218</v>
      </c>
      <c r="AS1645" t="s">
        <v>99</v>
      </c>
      <c r="AT1645" t="s">
        <v>230</v>
      </c>
      <c r="AU1645">
        <v>20260911</v>
      </c>
      <c r="AV1645" t="s">
        <v>221</v>
      </c>
      <c r="AW1645" t="s">
        <v>2549</v>
      </c>
      <c r="AX1645" t="s">
        <v>222</v>
      </c>
      <c r="BA1645" s="57">
        <v>46276.333333333336</v>
      </c>
      <c r="BB1645" t="s">
        <v>6774</v>
      </c>
      <c r="BC1645">
        <v>2026</v>
      </c>
      <c r="BD1645">
        <v>9</v>
      </c>
      <c r="BE1645">
        <v>11</v>
      </c>
      <c r="BF1645" s="6">
        <f t="shared" si="75"/>
        <v>46276</v>
      </c>
      <c r="BG1645">
        <f t="shared" si="76"/>
        <v>-0.33333333333575865</v>
      </c>
      <c r="BH1645" t="str">
        <f t="shared" si="77"/>
        <v>COMPLY</v>
      </c>
      <c r="BI1645" t="str">
        <f>VLOOKUP(H1645,Sheet2!$A$1:$B$270,2,FALSE)</f>
        <v>BANYUWANGI</v>
      </c>
    </row>
    <row r="1646" spans="1:61">
      <c r="A1646">
        <v>1645</v>
      </c>
      <c r="B1646">
        <v>1002584286</v>
      </c>
      <c r="C1646">
        <v>3</v>
      </c>
      <c r="D1646" t="s">
        <v>42</v>
      </c>
      <c r="E1646">
        <v>5</v>
      </c>
      <c r="F1646" t="s">
        <v>102</v>
      </c>
      <c r="G1646" t="s">
        <v>99</v>
      </c>
      <c r="H1646" t="s">
        <v>406</v>
      </c>
      <c r="I1646" t="s">
        <v>212</v>
      </c>
      <c r="J1646" t="s">
        <v>213</v>
      </c>
      <c r="K1646" t="s">
        <v>149</v>
      </c>
      <c r="L1646" t="s">
        <v>214</v>
      </c>
      <c r="M1646" t="s">
        <v>76</v>
      </c>
      <c r="N1646" t="s">
        <v>215</v>
      </c>
      <c r="O1646" s="57">
        <v>46277.63958333333</v>
      </c>
      <c r="P1646" s="57">
        <v>46278.716562499998</v>
      </c>
      <c r="Q1646">
        <v>69389059</v>
      </c>
      <c r="S1646">
        <v>152522205704</v>
      </c>
      <c r="T1646" t="s">
        <v>9447</v>
      </c>
      <c r="U1646" t="s">
        <v>9448</v>
      </c>
      <c r="V1646" t="s">
        <v>9449</v>
      </c>
      <c r="Z1646">
        <v>114.3315812</v>
      </c>
      <c r="AA1646">
        <v>-8.4981639999999992</v>
      </c>
      <c r="AB1646" t="s">
        <v>9450</v>
      </c>
      <c r="AC1646" t="s">
        <v>236</v>
      </c>
      <c r="AL1646" t="s">
        <v>217</v>
      </c>
      <c r="AM1646" t="s">
        <v>8025</v>
      </c>
      <c r="AN1646" t="s">
        <v>6</v>
      </c>
      <c r="AO1646" s="57">
        <v>46365.642337962963</v>
      </c>
      <c r="AP1646" s="57">
        <v>46278.625</v>
      </c>
      <c r="AR1646" t="s">
        <v>218</v>
      </c>
      <c r="AS1646" t="s">
        <v>99</v>
      </c>
      <c r="AT1646" t="s">
        <v>230</v>
      </c>
      <c r="AU1646">
        <v>20260913</v>
      </c>
      <c r="AV1646" t="s">
        <v>221</v>
      </c>
      <c r="AW1646" t="s">
        <v>2010</v>
      </c>
      <c r="AX1646" t="s">
        <v>222</v>
      </c>
      <c r="BA1646" s="57">
        <v>46278.625</v>
      </c>
      <c r="BB1646" t="s">
        <v>8025</v>
      </c>
      <c r="BC1646">
        <v>2026</v>
      </c>
      <c r="BD1646">
        <v>9</v>
      </c>
      <c r="BE1646">
        <v>13</v>
      </c>
      <c r="BF1646" s="6">
        <f t="shared" si="75"/>
        <v>46278</v>
      </c>
      <c r="BG1646">
        <f t="shared" si="76"/>
        <v>-0.625</v>
      </c>
      <c r="BH1646" t="str">
        <f t="shared" si="77"/>
        <v>COMPLY</v>
      </c>
      <c r="BI1646" t="str">
        <f>VLOOKUP(H1646,Sheet2!$A$1:$B$270,2,FALSE)</f>
        <v>BANYUWANGI</v>
      </c>
    </row>
    <row r="1647" spans="1:61">
      <c r="A1647">
        <v>1646</v>
      </c>
      <c r="B1647">
        <v>1002584118</v>
      </c>
      <c r="C1647">
        <v>3</v>
      </c>
      <c r="D1647" t="s">
        <v>42</v>
      </c>
      <c r="E1647">
        <v>5</v>
      </c>
      <c r="F1647" t="s">
        <v>102</v>
      </c>
      <c r="G1647" t="s">
        <v>99</v>
      </c>
      <c r="H1647" t="s">
        <v>490</v>
      </c>
      <c r="I1647" t="s">
        <v>212</v>
      </c>
      <c r="J1647" t="s">
        <v>213</v>
      </c>
      <c r="K1647" t="s">
        <v>149</v>
      </c>
      <c r="L1647" t="s">
        <v>214</v>
      </c>
      <c r="M1647" t="s">
        <v>76</v>
      </c>
      <c r="N1647" t="s">
        <v>215</v>
      </c>
      <c r="O1647" s="57">
        <v>46277.562442129631</v>
      </c>
      <c r="P1647" s="57">
        <v>46278.573449074072</v>
      </c>
      <c r="Q1647">
        <v>69389006</v>
      </c>
      <c r="S1647">
        <v>152521203081</v>
      </c>
      <c r="T1647" t="s">
        <v>9451</v>
      </c>
      <c r="U1647" t="s">
        <v>9452</v>
      </c>
      <c r="V1647" t="s">
        <v>9453</v>
      </c>
      <c r="Z1647">
        <v>114.114022292196</v>
      </c>
      <c r="AA1647">
        <v>-8.4785986782810099</v>
      </c>
      <c r="AB1647" t="s">
        <v>9454</v>
      </c>
      <c r="AC1647" t="s">
        <v>216</v>
      </c>
      <c r="AL1647" t="s">
        <v>217</v>
      </c>
      <c r="AM1647" t="s">
        <v>7042</v>
      </c>
      <c r="AN1647" t="s">
        <v>6</v>
      </c>
      <c r="AO1647" s="57">
        <v>46365.569374999999</v>
      </c>
      <c r="AP1647" s="57">
        <v>46278.458333333336</v>
      </c>
      <c r="AR1647" t="s">
        <v>218</v>
      </c>
      <c r="AS1647" t="s">
        <v>568</v>
      </c>
      <c r="AT1647" t="s">
        <v>230</v>
      </c>
      <c r="AU1647">
        <v>20260913</v>
      </c>
      <c r="AV1647" t="s">
        <v>221</v>
      </c>
      <c r="AW1647" t="s">
        <v>7118</v>
      </c>
      <c r="AX1647" t="s">
        <v>222</v>
      </c>
      <c r="BA1647" s="57">
        <v>46278.458333333336</v>
      </c>
      <c r="BB1647" t="s">
        <v>7042</v>
      </c>
      <c r="BC1647">
        <v>2026</v>
      </c>
      <c r="BD1647">
        <v>9</v>
      </c>
      <c r="BE1647">
        <v>13</v>
      </c>
      <c r="BF1647" s="6">
        <f t="shared" si="75"/>
        <v>46278</v>
      </c>
      <c r="BG1647">
        <f t="shared" si="76"/>
        <v>-0.45833333333575865</v>
      </c>
      <c r="BH1647" t="str">
        <f t="shared" si="77"/>
        <v>COMPLY</v>
      </c>
      <c r="BI1647" t="str">
        <f>VLOOKUP(H1647,Sheet2!$A$1:$B$270,2,FALSE)</f>
        <v>BANYUWANGI</v>
      </c>
    </row>
    <row r="1648" spans="1:61">
      <c r="A1648">
        <v>1647</v>
      </c>
      <c r="B1648">
        <v>1002588188</v>
      </c>
      <c r="C1648">
        <v>3</v>
      </c>
      <c r="D1648" t="s">
        <v>42</v>
      </c>
      <c r="E1648">
        <v>5</v>
      </c>
      <c r="F1648" t="s">
        <v>102</v>
      </c>
      <c r="G1648" t="s">
        <v>99</v>
      </c>
      <c r="H1648" t="s">
        <v>490</v>
      </c>
      <c r="I1648" t="s">
        <v>212</v>
      </c>
      <c r="J1648" t="s">
        <v>213</v>
      </c>
      <c r="K1648" t="s">
        <v>149</v>
      </c>
      <c r="L1648" t="s">
        <v>214</v>
      </c>
      <c r="M1648" t="s">
        <v>76</v>
      </c>
      <c r="N1648" t="s">
        <v>215</v>
      </c>
      <c r="O1648" s="57">
        <v>46280.414513888885</v>
      </c>
      <c r="P1648" s="57">
        <v>46280.635393518518</v>
      </c>
      <c r="Q1648">
        <v>69390430</v>
      </c>
      <c r="S1648">
        <v>152521203262</v>
      </c>
      <c r="T1648" t="s">
        <v>9455</v>
      </c>
      <c r="U1648" t="s">
        <v>9456</v>
      </c>
      <c r="V1648" t="s">
        <v>9457</v>
      </c>
      <c r="Z1648">
        <v>114.11208473145901</v>
      </c>
      <c r="AA1648">
        <v>-8.5463774731842506</v>
      </c>
      <c r="AB1648" t="s">
        <v>9458</v>
      </c>
      <c r="AC1648" t="s">
        <v>216</v>
      </c>
      <c r="AL1648" t="s">
        <v>217</v>
      </c>
      <c r="AM1648" t="s">
        <v>7049</v>
      </c>
      <c r="AN1648" t="s">
        <v>6</v>
      </c>
      <c r="AO1648" t="s">
        <v>7866</v>
      </c>
      <c r="AP1648" s="57">
        <v>46281.333333333336</v>
      </c>
      <c r="AR1648" t="s">
        <v>218</v>
      </c>
      <c r="AS1648" t="s">
        <v>568</v>
      </c>
      <c r="AT1648" t="s">
        <v>230</v>
      </c>
      <c r="AU1648">
        <v>20260915</v>
      </c>
      <c r="AV1648" t="s">
        <v>221</v>
      </c>
      <c r="AW1648" t="s">
        <v>7087</v>
      </c>
      <c r="AX1648" t="s">
        <v>222</v>
      </c>
      <c r="BA1648" s="57">
        <v>46281.333333333336</v>
      </c>
      <c r="BB1648" t="s">
        <v>7049</v>
      </c>
      <c r="BC1648">
        <v>2026</v>
      </c>
      <c r="BD1648">
        <v>9</v>
      </c>
      <c r="BE1648">
        <v>15</v>
      </c>
      <c r="BF1648" s="6">
        <f t="shared" si="75"/>
        <v>46280</v>
      </c>
      <c r="BG1648">
        <f t="shared" si="76"/>
        <v>-1.3333333333357587</v>
      </c>
      <c r="BH1648" t="str">
        <f t="shared" si="77"/>
        <v>COMPLY</v>
      </c>
      <c r="BI1648" t="str">
        <f>VLOOKUP(H1648,Sheet2!$A$1:$B$270,2,FALSE)</f>
        <v>BANYUWANGI</v>
      </c>
    </row>
    <row r="1649" spans="1:61">
      <c r="A1649">
        <v>1648</v>
      </c>
      <c r="B1649">
        <v>1002589768</v>
      </c>
      <c r="C1649">
        <v>3</v>
      </c>
      <c r="D1649" t="s">
        <v>42</v>
      </c>
      <c r="E1649">
        <v>5</v>
      </c>
      <c r="F1649" t="s">
        <v>102</v>
      </c>
      <c r="G1649" t="s">
        <v>99</v>
      </c>
      <c r="H1649" t="s">
        <v>490</v>
      </c>
      <c r="I1649" t="s">
        <v>212</v>
      </c>
      <c r="J1649" t="s">
        <v>213</v>
      </c>
      <c r="K1649" t="s">
        <v>149</v>
      </c>
      <c r="L1649" t="s">
        <v>214</v>
      </c>
      <c r="M1649" t="s">
        <v>239</v>
      </c>
      <c r="N1649" t="s">
        <v>215</v>
      </c>
      <c r="O1649" s="57">
        <v>46280.662511574075</v>
      </c>
      <c r="P1649" s="57">
        <v>46280.663993055554</v>
      </c>
      <c r="Q1649">
        <v>69390951</v>
      </c>
      <c r="S1649">
        <v>152521203437</v>
      </c>
      <c r="T1649" t="s">
        <v>9459</v>
      </c>
      <c r="U1649" t="s">
        <v>9460</v>
      </c>
      <c r="V1649" t="s">
        <v>9461</v>
      </c>
      <c r="Z1649">
        <v>114.155145920813</v>
      </c>
      <c r="AA1649">
        <v>-8.5193161374678894</v>
      </c>
      <c r="AB1649" t="s">
        <v>9462</v>
      </c>
      <c r="AC1649" t="s">
        <v>216</v>
      </c>
      <c r="AL1649" t="s">
        <v>217</v>
      </c>
      <c r="AM1649" t="s">
        <v>9463</v>
      </c>
      <c r="AN1649" t="s">
        <v>6</v>
      </c>
      <c r="AO1649" t="s">
        <v>7212</v>
      </c>
      <c r="AP1649" s="57">
        <v>46281.625</v>
      </c>
      <c r="AR1649" t="s">
        <v>240</v>
      </c>
      <c r="AS1649" t="s">
        <v>568</v>
      </c>
      <c r="AT1649" t="s">
        <v>230</v>
      </c>
      <c r="AV1649" t="s">
        <v>239</v>
      </c>
      <c r="AW1649" t="s">
        <v>7044</v>
      </c>
      <c r="AX1649" t="s">
        <v>222</v>
      </c>
      <c r="BA1649" s="57">
        <v>46281.625</v>
      </c>
      <c r="BB1649" t="s">
        <v>9463</v>
      </c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str">
        <f>VLOOKUP(H1649,Sheet2!$A$1:$B$270,2,FALSE)</f>
        <v>BANYUWANGI</v>
      </c>
    </row>
    <row r="1650" spans="1:61">
      <c r="A1650">
        <v>1649</v>
      </c>
      <c r="B1650">
        <v>1002571389</v>
      </c>
      <c r="C1650">
        <v>3</v>
      </c>
      <c r="D1650" t="s">
        <v>42</v>
      </c>
      <c r="E1650">
        <v>5</v>
      </c>
      <c r="F1650" t="s">
        <v>102</v>
      </c>
      <c r="G1650" t="s">
        <v>99</v>
      </c>
      <c r="H1650" t="s">
        <v>341</v>
      </c>
      <c r="I1650" t="s">
        <v>212</v>
      </c>
      <c r="J1650" t="s">
        <v>213</v>
      </c>
      <c r="K1650" t="s">
        <v>149</v>
      </c>
      <c r="L1650" t="s">
        <v>214</v>
      </c>
      <c r="M1650" t="s">
        <v>76</v>
      </c>
      <c r="N1650" t="s">
        <v>215</v>
      </c>
      <c r="O1650" s="57">
        <v>46269.483298611114</v>
      </c>
      <c r="P1650" s="57">
        <v>46270.595625000002</v>
      </c>
      <c r="Q1650">
        <v>69383805</v>
      </c>
      <c r="S1650">
        <v>152516207938</v>
      </c>
      <c r="T1650" t="s">
        <v>4950</v>
      </c>
      <c r="U1650" t="s">
        <v>4951</v>
      </c>
      <c r="V1650" t="s">
        <v>4952</v>
      </c>
      <c r="Z1650">
        <v>114.202962331473</v>
      </c>
      <c r="AA1650">
        <v>-8.3036328686654901</v>
      </c>
      <c r="AB1650" t="s">
        <v>4953</v>
      </c>
      <c r="AC1650" t="s">
        <v>216</v>
      </c>
      <c r="AL1650" t="s">
        <v>217</v>
      </c>
      <c r="AM1650" t="s">
        <v>4954</v>
      </c>
      <c r="AN1650" t="s">
        <v>6</v>
      </c>
      <c r="AO1650" s="57">
        <v>46121.486087962963</v>
      </c>
      <c r="AP1650" s="57">
        <v>46270.333333333336</v>
      </c>
      <c r="AR1650" t="s">
        <v>218</v>
      </c>
      <c r="AS1650" t="s">
        <v>99</v>
      </c>
      <c r="AT1650" t="s">
        <v>220</v>
      </c>
      <c r="AU1650">
        <v>20260905</v>
      </c>
      <c r="AV1650" t="s">
        <v>221</v>
      </c>
      <c r="AW1650" t="s">
        <v>4955</v>
      </c>
      <c r="AX1650" t="s">
        <v>222</v>
      </c>
      <c r="BA1650" s="57">
        <v>46270.333333333336</v>
      </c>
      <c r="BB1650" t="s">
        <v>4954</v>
      </c>
      <c r="BC1650">
        <v>2026</v>
      </c>
      <c r="BD1650">
        <v>9</v>
      </c>
      <c r="BE1650">
        <v>5</v>
      </c>
      <c r="BF1650" s="6">
        <f t="shared" si="75"/>
        <v>46270</v>
      </c>
      <c r="BG1650">
        <f t="shared" si="76"/>
        <v>-0.33333333333575865</v>
      </c>
      <c r="BH1650" t="str">
        <f t="shared" si="77"/>
        <v>COMPLY</v>
      </c>
      <c r="BI1650" t="str">
        <f>VLOOKUP(H1650,Sheet2!$A$1:$B$270,2,FALSE)</f>
        <v>BANYUWANGI</v>
      </c>
    </row>
    <row r="1651" spans="1:61">
      <c r="A1651">
        <v>1650</v>
      </c>
      <c r="B1651">
        <v>1002573623</v>
      </c>
      <c r="C1651">
        <v>3</v>
      </c>
      <c r="D1651" t="s">
        <v>42</v>
      </c>
      <c r="E1651">
        <v>5</v>
      </c>
      <c r="F1651" t="s">
        <v>102</v>
      </c>
      <c r="G1651" t="s">
        <v>99</v>
      </c>
      <c r="H1651" t="s">
        <v>341</v>
      </c>
      <c r="I1651" t="s">
        <v>212</v>
      </c>
      <c r="J1651" t="s">
        <v>213</v>
      </c>
      <c r="K1651" t="s">
        <v>149</v>
      </c>
      <c r="L1651" t="s">
        <v>214</v>
      </c>
      <c r="M1651" t="s">
        <v>76</v>
      </c>
      <c r="N1651" t="s">
        <v>215</v>
      </c>
      <c r="O1651" s="57">
        <v>46271.606203703705</v>
      </c>
      <c r="P1651" s="57">
        <v>46273.43613425926</v>
      </c>
      <c r="Q1651">
        <v>69384803</v>
      </c>
      <c r="S1651">
        <v>152516209077</v>
      </c>
      <c r="T1651" t="s">
        <v>4367</v>
      </c>
      <c r="U1651" t="s">
        <v>4368</v>
      </c>
      <c r="V1651" t="s">
        <v>4369</v>
      </c>
      <c r="Z1651">
        <v>114.297339878976</v>
      </c>
      <c r="AA1651">
        <v>-8.3033210129153492</v>
      </c>
      <c r="AB1651" t="s">
        <v>4370</v>
      </c>
      <c r="AC1651" t="s">
        <v>216</v>
      </c>
      <c r="AL1651" t="s">
        <v>217</v>
      </c>
      <c r="AM1651" t="s">
        <v>4292</v>
      </c>
      <c r="AN1651" t="s">
        <v>6</v>
      </c>
      <c r="AO1651" s="57">
        <v>46182.611122685186</v>
      </c>
      <c r="AP1651" s="57">
        <v>46272.541666666664</v>
      </c>
      <c r="AR1651" t="s">
        <v>218</v>
      </c>
      <c r="AS1651" t="s">
        <v>99</v>
      </c>
      <c r="AT1651" t="s">
        <v>230</v>
      </c>
      <c r="AU1651">
        <v>20260908</v>
      </c>
      <c r="AV1651" t="s">
        <v>221</v>
      </c>
      <c r="AW1651" t="s">
        <v>886</v>
      </c>
      <c r="AX1651" t="s">
        <v>222</v>
      </c>
      <c r="BA1651" s="57">
        <v>46272.541666666664</v>
      </c>
      <c r="BB1651" t="s">
        <v>4292</v>
      </c>
      <c r="BC1651">
        <v>2026</v>
      </c>
      <c r="BD1651">
        <v>9</v>
      </c>
      <c r="BE1651">
        <v>8</v>
      </c>
      <c r="BF1651" s="6">
        <f t="shared" si="75"/>
        <v>46273</v>
      </c>
      <c r="BG1651">
        <f t="shared" si="76"/>
        <v>0.45833333333575865</v>
      </c>
      <c r="BH1651" t="str">
        <f t="shared" si="77"/>
        <v>COMPLY</v>
      </c>
      <c r="BI1651" t="str">
        <f>VLOOKUP(H1651,Sheet2!$A$1:$B$270,2,FALSE)</f>
        <v>BANYUWANGI</v>
      </c>
    </row>
    <row r="1652" spans="1:61">
      <c r="A1652">
        <v>1651</v>
      </c>
      <c r="B1652">
        <v>1002574702</v>
      </c>
      <c r="C1652">
        <v>3</v>
      </c>
      <c r="D1652" t="s">
        <v>42</v>
      </c>
      <c r="E1652">
        <v>5</v>
      </c>
      <c r="F1652" t="s">
        <v>102</v>
      </c>
      <c r="G1652" t="s">
        <v>99</v>
      </c>
      <c r="H1652" t="s">
        <v>341</v>
      </c>
      <c r="I1652" t="s">
        <v>212</v>
      </c>
      <c r="J1652" t="s">
        <v>213</v>
      </c>
      <c r="K1652" t="s">
        <v>149</v>
      </c>
      <c r="L1652" t="s">
        <v>214</v>
      </c>
      <c r="M1652" t="s">
        <v>76</v>
      </c>
      <c r="N1652" t="s">
        <v>215</v>
      </c>
      <c r="O1652" s="57">
        <v>46272.493715277778</v>
      </c>
      <c r="P1652" s="57">
        <v>46273.708437499998</v>
      </c>
      <c r="Q1652">
        <v>69385176</v>
      </c>
      <c r="S1652">
        <v>152516208098</v>
      </c>
      <c r="T1652" t="s">
        <v>4215</v>
      </c>
      <c r="U1652" t="s">
        <v>4216</v>
      </c>
      <c r="V1652" t="s">
        <v>4217</v>
      </c>
      <c r="Z1652">
        <v>114.288675002753</v>
      </c>
      <c r="AA1652">
        <v>-8.3142225466155395</v>
      </c>
      <c r="AB1652" t="s">
        <v>4218</v>
      </c>
      <c r="AC1652" t="s">
        <v>216</v>
      </c>
      <c r="AL1652" t="s">
        <v>217</v>
      </c>
      <c r="AM1652" t="s">
        <v>4219</v>
      </c>
      <c r="AN1652" t="s">
        <v>6</v>
      </c>
      <c r="AO1652" s="57">
        <v>46212.496481481481</v>
      </c>
      <c r="AP1652" s="57">
        <v>46273.333333333336</v>
      </c>
      <c r="AR1652" t="s">
        <v>218</v>
      </c>
      <c r="AS1652" t="s">
        <v>99</v>
      </c>
      <c r="AT1652" t="s">
        <v>220</v>
      </c>
      <c r="AU1652">
        <v>20260908</v>
      </c>
      <c r="AV1652" t="s">
        <v>221</v>
      </c>
      <c r="AW1652" t="s">
        <v>852</v>
      </c>
      <c r="AX1652" t="s">
        <v>222</v>
      </c>
      <c r="BA1652" s="57">
        <v>46273.333333333336</v>
      </c>
      <c r="BB1652" t="s">
        <v>4219</v>
      </c>
      <c r="BC1652">
        <v>2026</v>
      </c>
      <c r="BD1652">
        <v>9</v>
      </c>
      <c r="BE1652">
        <v>8</v>
      </c>
      <c r="BF1652" s="6">
        <f t="shared" si="75"/>
        <v>46273</v>
      </c>
      <c r="BG1652">
        <f t="shared" si="76"/>
        <v>-0.33333333333575865</v>
      </c>
      <c r="BH1652" t="str">
        <f t="shared" si="77"/>
        <v>COMPLY</v>
      </c>
      <c r="BI1652" t="str">
        <f>VLOOKUP(H1652,Sheet2!$A$1:$B$270,2,FALSE)</f>
        <v>BANYUWANGI</v>
      </c>
    </row>
    <row r="1653" spans="1:61">
      <c r="A1653">
        <v>1652</v>
      </c>
      <c r="B1653">
        <v>1002584495</v>
      </c>
      <c r="C1653">
        <v>3</v>
      </c>
      <c r="D1653" t="s">
        <v>42</v>
      </c>
      <c r="E1653">
        <v>5</v>
      </c>
      <c r="F1653" t="s">
        <v>102</v>
      </c>
      <c r="G1653" t="s">
        <v>99</v>
      </c>
      <c r="H1653" t="s">
        <v>341</v>
      </c>
      <c r="I1653" t="s">
        <v>212</v>
      </c>
      <c r="J1653" t="s">
        <v>213</v>
      </c>
      <c r="K1653" t="s">
        <v>149</v>
      </c>
      <c r="L1653" t="s">
        <v>1748</v>
      </c>
      <c r="M1653" t="s">
        <v>76</v>
      </c>
      <c r="N1653" t="s">
        <v>215</v>
      </c>
      <c r="O1653" s="57">
        <v>46277.777013888888</v>
      </c>
      <c r="P1653" s="57">
        <v>46278.716562499998</v>
      </c>
      <c r="Q1653">
        <v>69389170</v>
      </c>
      <c r="R1653">
        <v>3332817015</v>
      </c>
      <c r="S1653">
        <v>152516206921</v>
      </c>
      <c r="T1653" t="s">
        <v>9464</v>
      </c>
      <c r="U1653" t="s">
        <v>9465</v>
      </c>
      <c r="V1653" t="s">
        <v>9466</v>
      </c>
      <c r="Z1653">
        <v>114.24726560000001</v>
      </c>
      <c r="AA1653">
        <v>-8.2938375000000004</v>
      </c>
      <c r="AB1653" t="s">
        <v>9467</v>
      </c>
      <c r="AC1653" t="s">
        <v>216</v>
      </c>
      <c r="AL1653" t="s">
        <v>217</v>
      </c>
      <c r="AM1653" t="s">
        <v>3271</v>
      </c>
      <c r="AN1653" t="s">
        <v>6</v>
      </c>
      <c r="AO1653" s="57">
        <v>46365.777627314812</v>
      </c>
      <c r="AP1653" s="57">
        <v>46279.333333333336</v>
      </c>
      <c r="AR1653" t="s">
        <v>218</v>
      </c>
      <c r="AS1653" t="s">
        <v>99</v>
      </c>
      <c r="AT1653" t="s">
        <v>230</v>
      </c>
      <c r="AU1653">
        <v>20260913</v>
      </c>
      <c r="AV1653" t="s">
        <v>221</v>
      </c>
      <c r="AW1653" t="s">
        <v>9468</v>
      </c>
      <c r="AX1653" t="s">
        <v>222</v>
      </c>
      <c r="BA1653" s="57">
        <v>46279.333333333336</v>
      </c>
      <c r="BB1653" t="s">
        <v>3271</v>
      </c>
      <c r="BC1653">
        <v>2026</v>
      </c>
      <c r="BD1653">
        <v>9</v>
      </c>
      <c r="BE1653">
        <v>13</v>
      </c>
      <c r="BF1653" s="6">
        <f t="shared" si="75"/>
        <v>46278</v>
      </c>
      <c r="BG1653">
        <f t="shared" si="76"/>
        <v>-1.3333333333357587</v>
      </c>
      <c r="BH1653" t="str">
        <f t="shared" si="77"/>
        <v>COMPLY</v>
      </c>
      <c r="BI1653" t="str">
        <f>VLOOKUP(H1653,Sheet2!$A$1:$B$270,2,FALSE)</f>
        <v>BANYUWANGI</v>
      </c>
    </row>
    <row r="1654" spans="1:61">
      <c r="A1654">
        <v>1653</v>
      </c>
      <c r="B1654">
        <v>1002584235</v>
      </c>
      <c r="C1654">
        <v>3</v>
      </c>
      <c r="D1654" t="s">
        <v>42</v>
      </c>
      <c r="E1654">
        <v>5</v>
      </c>
      <c r="F1654" t="s">
        <v>102</v>
      </c>
      <c r="G1654" t="s">
        <v>99</v>
      </c>
      <c r="H1654" t="s">
        <v>341</v>
      </c>
      <c r="I1654" t="s">
        <v>212</v>
      </c>
      <c r="J1654" t="s">
        <v>213</v>
      </c>
      <c r="K1654" t="s">
        <v>149</v>
      </c>
      <c r="L1654" t="s">
        <v>214</v>
      </c>
      <c r="M1654" t="s">
        <v>76</v>
      </c>
      <c r="N1654" t="s">
        <v>215</v>
      </c>
      <c r="O1654" s="57">
        <v>46277.606238425928</v>
      </c>
      <c r="P1654" s="57">
        <v>46278.510972222219</v>
      </c>
      <c r="Q1654">
        <v>69389042</v>
      </c>
      <c r="S1654">
        <v>152516206917</v>
      </c>
      <c r="T1654" t="s">
        <v>926</v>
      </c>
      <c r="U1654" t="s">
        <v>9469</v>
      </c>
      <c r="V1654" t="s">
        <v>9470</v>
      </c>
      <c r="Z1654">
        <v>114.25223440000001</v>
      </c>
      <c r="AA1654">
        <v>-8.31888749999999</v>
      </c>
      <c r="AB1654" t="s">
        <v>9471</v>
      </c>
      <c r="AC1654" t="s">
        <v>216</v>
      </c>
      <c r="AL1654" t="s">
        <v>217</v>
      </c>
      <c r="AM1654" t="s">
        <v>9472</v>
      </c>
      <c r="AN1654" t="s">
        <v>6</v>
      </c>
      <c r="AO1654" s="57">
        <v>46365.611076388886</v>
      </c>
      <c r="AP1654" s="57">
        <v>46278.458333333336</v>
      </c>
      <c r="AR1654" t="s">
        <v>218</v>
      </c>
      <c r="AS1654" t="s">
        <v>99</v>
      </c>
      <c r="AT1654" t="s">
        <v>230</v>
      </c>
      <c r="AU1654">
        <v>20260913</v>
      </c>
      <c r="AV1654" t="s">
        <v>221</v>
      </c>
      <c r="AW1654" t="s">
        <v>7087</v>
      </c>
      <c r="AX1654" t="s">
        <v>222</v>
      </c>
      <c r="BA1654" s="57">
        <v>46278.458333333336</v>
      </c>
      <c r="BB1654" t="s">
        <v>9472</v>
      </c>
      <c r="BC1654">
        <v>2026</v>
      </c>
      <c r="BD1654">
        <v>9</v>
      </c>
      <c r="BE1654">
        <v>13</v>
      </c>
      <c r="BF1654" s="6">
        <f t="shared" si="75"/>
        <v>46278</v>
      </c>
      <c r="BG1654">
        <f t="shared" si="76"/>
        <v>-0.45833333333575865</v>
      </c>
      <c r="BH1654" t="str">
        <f t="shared" si="77"/>
        <v>COMPLY</v>
      </c>
      <c r="BI1654" t="str">
        <f>VLOOKUP(H1654,Sheet2!$A$1:$B$270,2,FALSE)</f>
        <v>BANYUWANGI</v>
      </c>
    </row>
    <row r="1655" spans="1:61">
      <c r="A1655">
        <v>1654</v>
      </c>
      <c r="B1655">
        <v>1002588503</v>
      </c>
      <c r="C1655">
        <v>3</v>
      </c>
      <c r="D1655" t="s">
        <v>42</v>
      </c>
      <c r="E1655">
        <v>5</v>
      </c>
      <c r="F1655" t="s">
        <v>102</v>
      </c>
      <c r="G1655" t="s">
        <v>99</v>
      </c>
      <c r="H1655" t="s">
        <v>341</v>
      </c>
      <c r="I1655" t="s">
        <v>212</v>
      </c>
      <c r="J1655" t="s">
        <v>213</v>
      </c>
      <c r="K1655" t="s">
        <v>149</v>
      </c>
      <c r="L1655" t="s">
        <v>214</v>
      </c>
      <c r="M1655" t="s">
        <v>76</v>
      </c>
      <c r="N1655" t="s">
        <v>215</v>
      </c>
      <c r="O1655" s="57">
        <v>46280.458321759259</v>
      </c>
      <c r="P1655" s="57">
        <v>46280.8830787037</v>
      </c>
      <c r="Q1655">
        <v>69390545</v>
      </c>
      <c r="S1655">
        <v>152516207444</v>
      </c>
      <c r="T1655" t="s">
        <v>9473</v>
      </c>
      <c r="U1655" t="s">
        <v>9474</v>
      </c>
      <c r="V1655" t="s">
        <v>9475</v>
      </c>
      <c r="Z1655">
        <v>114.203289560973</v>
      </c>
      <c r="AA1655">
        <v>-8.3034218684190897</v>
      </c>
      <c r="AB1655" t="s">
        <v>9476</v>
      </c>
      <c r="AC1655" t="s">
        <v>216</v>
      </c>
      <c r="AL1655" t="s">
        <v>217</v>
      </c>
      <c r="AM1655" t="s">
        <v>7049</v>
      </c>
      <c r="AN1655" t="s">
        <v>6</v>
      </c>
      <c r="AO1655" t="s">
        <v>7278</v>
      </c>
      <c r="AP1655" s="57">
        <v>46281.333333333336</v>
      </c>
      <c r="AR1655" t="s">
        <v>218</v>
      </c>
      <c r="AS1655" t="s">
        <v>99</v>
      </c>
      <c r="AT1655" t="s">
        <v>220</v>
      </c>
      <c r="AU1655">
        <v>20260915</v>
      </c>
      <c r="AV1655" t="s">
        <v>221</v>
      </c>
      <c r="AW1655" t="s">
        <v>4955</v>
      </c>
      <c r="AX1655" t="s">
        <v>222</v>
      </c>
      <c r="BA1655" s="57">
        <v>46281.333333333336</v>
      </c>
      <c r="BB1655" t="s">
        <v>7049</v>
      </c>
      <c r="BC1655">
        <v>2026</v>
      </c>
      <c r="BD1655">
        <v>9</v>
      </c>
      <c r="BE1655">
        <v>15</v>
      </c>
      <c r="BF1655" s="6">
        <f t="shared" si="75"/>
        <v>46280</v>
      </c>
      <c r="BG1655">
        <f t="shared" si="76"/>
        <v>-1.3333333333357587</v>
      </c>
      <c r="BH1655" t="str">
        <f t="shared" si="77"/>
        <v>COMPLY</v>
      </c>
      <c r="BI1655" t="str">
        <f>VLOOKUP(H1655,Sheet2!$A$1:$B$270,2,FALSE)</f>
        <v>BANYUWANGI</v>
      </c>
    </row>
    <row r="1656" spans="1:61">
      <c r="A1656">
        <v>1655</v>
      </c>
      <c r="B1656">
        <v>1002589620</v>
      </c>
      <c r="C1656">
        <v>3</v>
      </c>
      <c r="D1656" t="s">
        <v>42</v>
      </c>
      <c r="E1656">
        <v>5</v>
      </c>
      <c r="F1656" t="s">
        <v>102</v>
      </c>
      <c r="G1656" t="s">
        <v>99</v>
      </c>
      <c r="H1656" t="s">
        <v>341</v>
      </c>
      <c r="I1656" t="s">
        <v>212</v>
      </c>
      <c r="J1656" t="s">
        <v>213</v>
      </c>
      <c r="K1656" t="s">
        <v>149</v>
      </c>
      <c r="L1656" t="s">
        <v>214</v>
      </c>
      <c r="M1656" t="s">
        <v>239</v>
      </c>
      <c r="N1656" t="s">
        <v>215</v>
      </c>
      <c r="O1656" s="57">
        <v>46280.639525462961</v>
      </c>
      <c r="P1656" s="57">
        <v>46280.640289351853</v>
      </c>
      <c r="Q1656">
        <v>69390905</v>
      </c>
      <c r="S1656">
        <v>152516207447</v>
      </c>
      <c r="T1656" t="s">
        <v>9473</v>
      </c>
      <c r="U1656" t="s">
        <v>9474</v>
      </c>
      <c r="V1656" t="s">
        <v>9477</v>
      </c>
      <c r="Z1656">
        <v>114.20316316187299</v>
      </c>
      <c r="AA1656">
        <v>-8.3035134345776704</v>
      </c>
      <c r="AB1656" t="s">
        <v>9478</v>
      </c>
      <c r="AC1656" t="s">
        <v>216</v>
      </c>
      <c r="AL1656" t="s">
        <v>217</v>
      </c>
      <c r="AM1656" t="s">
        <v>9479</v>
      </c>
      <c r="AN1656" t="s">
        <v>6</v>
      </c>
      <c r="AO1656" t="s">
        <v>7271</v>
      </c>
      <c r="AP1656" s="57">
        <v>46281.625</v>
      </c>
      <c r="AR1656" t="s">
        <v>240</v>
      </c>
      <c r="AS1656" t="s">
        <v>99</v>
      </c>
      <c r="AT1656" t="s">
        <v>220</v>
      </c>
      <c r="AV1656" t="s">
        <v>239</v>
      </c>
      <c r="AW1656" t="s">
        <v>4955</v>
      </c>
      <c r="AX1656" t="s">
        <v>222</v>
      </c>
      <c r="BA1656" s="57">
        <v>46281.625</v>
      </c>
      <c r="BB1656" t="s">
        <v>9479</v>
      </c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str">
        <f>VLOOKUP(H1656,Sheet2!$A$1:$B$270,2,FALSE)</f>
        <v>BANYUWANGI</v>
      </c>
    </row>
    <row r="1657" spans="1:61">
      <c r="A1657">
        <v>1656</v>
      </c>
      <c r="B1657">
        <v>1002565810</v>
      </c>
      <c r="C1657">
        <v>3</v>
      </c>
      <c r="D1657" t="s">
        <v>42</v>
      </c>
      <c r="E1657">
        <v>5</v>
      </c>
      <c r="F1657" t="s">
        <v>102</v>
      </c>
      <c r="G1657" t="s">
        <v>99</v>
      </c>
      <c r="H1657" t="s">
        <v>450</v>
      </c>
      <c r="I1657" t="s">
        <v>212</v>
      </c>
      <c r="J1657" t="s">
        <v>213</v>
      </c>
      <c r="K1657" t="s">
        <v>149</v>
      </c>
      <c r="L1657" t="s">
        <v>214</v>
      </c>
      <c r="M1657" t="s">
        <v>76</v>
      </c>
      <c r="N1657" t="s">
        <v>215</v>
      </c>
      <c r="O1657" s="57">
        <v>46266.624965277777</v>
      </c>
      <c r="P1657" s="57">
        <v>46267.711458333331</v>
      </c>
      <c r="Q1657">
        <v>69381617</v>
      </c>
      <c r="S1657">
        <v>152518202018</v>
      </c>
      <c r="T1657" t="s">
        <v>926</v>
      </c>
      <c r="U1657" t="s">
        <v>1131</v>
      </c>
      <c r="V1657" t="s">
        <v>1132</v>
      </c>
      <c r="Z1657">
        <v>114.38845310000001</v>
      </c>
      <c r="AA1657">
        <v>-7.9216124999999904</v>
      </c>
      <c r="AB1657" t="s">
        <v>1133</v>
      </c>
      <c r="AC1657" t="s">
        <v>216</v>
      </c>
      <c r="AL1657" t="s">
        <v>217</v>
      </c>
      <c r="AM1657" t="s">
        <v>1134</v>
      </c>
      <c r="AN1657" t="s">
        <v>6</v>
      </c>
      <c r="AO1657" s="57">
        <v>46031.631921296299</v>
      </c>
      <c r="AP1657" s="57">
        <v>46267.541666666664</v>
      </c>
      <c r="AR1657" t="s">
        <v>218</v>
      </c>
      <c r="AS1657" t="s">
        <v>99</v>
      </c>
      <c r="AT1657" t="s">
        <v>220</v>
      </c>
      <c r="AU1657">
        <v>20260902</v>
      </c>
      <c r="AV1657" t="s">
        <v>221</v>
      </c>
      <c r="AW1657" t="s">
        <v>852</v>
      </c>
      <c r="AX1657" t="s">
        <v>222</v>
      </c>
      <c r="BA1657" s="57">
        <v>46267.541666666664</v>
      </c>
      <c r="BB1657" t="s">
        <v>1134</v>
      </c>
      <c r="BC1657">
        <v>2026</v>
      </c>
      <c r="BD1657">
        <v>9</v>
      </c>
      <c r="BE1657">
        <v>2</v>
      </c>
      <c r="BF1657" s="6">
        <f t="shared" si="75"/>
        <v>46267</v>
      </c>
      <c r="BG1657">
        <f t="shared" si="76"/>
        <v>-0.54166666666424135</v>
      </c>
      <c r="BH1657" t="str">
        <f t="shared" si="77"/>
        <v>COMPLY</v>
      </c>
      <c r="BI1657" t="str">
        <f>VLOOKUP(H1657,Sheet2!$A$1:$B$270,2,FALSE)</f>
        <v>BANYUWANGI</v>
      </c>
    </row>
    <row r="1658" spans="1:61">
      <c r="A1658">
        <v>1657</v>
      </c>
      <c r="B1658">
        <v>1002570693</v>
      </c>
      <c r="C1658">
        <v>3</v>
      </c>
      <c r="D1658" t="s">
        <v>42</v>
      </c>
      <c r="E1658">
        <v>5</v>
      </c>
      <c r="F1658" t="s">
        <v>102</v>
      </c>
      <c r="G1658" t="s">
        <v>100</v>
      </c>
      <c r="H1658" t="s">
        <v>276</v>
      </c>
      <c r="I1658" t="s">
        <v>212</v>
      </c>
      <c r="J1658" t="s">
        <v>213</v>
      </c>
      <c r="K1658" t="s">
        <v>149</v>
      </c>
      <c r="L1658" t="s">
        <v>214</v>
      </c>
      <c r="M1658" t="s">
        <v>76</v>
      </c>
      <c r="N1658" t="s">
        <v>215</v>
      </c>
      <c r="O1658" s="57">
        <v>46268.81453703704</v>
      </c>
      <c r="P1658" s="57">
        <v>46268.98296296296</v>
      </c>
      <c r="Q1658">
        <v>69383523</v>
      </c>
      <c r="S1658">
        <v>152507223996</v>
      </c>
      <c r="T1658" t="s">
        <v>2852</v>
      </c>
      <c r="U1658" t="s">
        <v>2853</v>
      </c>
      <c r="V1658" t="s">
        <v>2854</v>
      </c>
      <c r="Z1658">
        <v>113.72334379702799</v>
      </c>
      <c r="AA1658">
        <v>-8.0209698707625101</v>
      </c>
      <c r="AB1658" t="s">
        <v>2855</v>
      </c>
      <c r="AC1658" t="s">
        <v>216</v>
      </c>
      <c r="AL1658" t="s">
        <v>217</v>
      </c>
      <c r="AM1658" t="s">
        <v>2593</v>
      </c>
      <c r="AN1658" t="s">
        <v>6</v>
      </c>
      <c r="AO1658" s="57">
        <v>46090.819328703707</v>
      </c>
      <c r="AP1658" s="57">
        <v>46270.333333333336</v>
      </c>
      <c r="AR1658" t="s">
        <v>218</v>
      </c>
      <c r="AS1658" t="s">
        <v>100</v>
      </c>
      <c r="AT1658" t="s">
        <v>230</v>
      </c>
      <c r="AU1658">
        <v>20260903</v>
      </c>
      <c r="AV1658" t="s">
        <v>221</v>
      </c>
      <c r="AW1658" t="s">
        <v>881</v>
      </c>
      <c r="AX1658" t="s">
        <v>222</v>
      </c>
      <c r="BA1658" s="57">
        <v>46270.333333333336</v>
      </c>
      <c r="BB1658" t="s">
        <v>2593</v>
      </c>
      <c r="BC1658">
        <v>2026</v>
      </c>
      <c r="BD1658">
        <v>9</v>
      </c>
      <c r="BE1658">
        <v>3</v>
      </c>
      <c r="BF1658" s="6">
        <f t="shared" si="75"/>
        <v>46268</v>
      </c>
      <c r="BG1658">
        <f t="shared" si="76"/>
        <v>-2.3333333333357587</v>
      </c>
      <c r="BH1658" t="str">
        <f t="shared" si="77"/>
        <v>COMPLY</v>
      </c>
      <c r="BI1658" t="str">
        <f>VLOOKUP(H1658,Sheet2!$A$1:$B$270,2,FALSE)</f>
        <v>JEMBER</v>
      </c>
    </row>
    <row r="1659" spans="1:61">
      <c r="A1659">
        <v>1658</v>
      </c>
      <c r="B1659">
        <v>1002571442</v>
      </c>
      <c r="C1659">
        <v>3</v>
      </c>
      <c r="D1659" t="s">
        <v>42</v>
      </c>
      <c r="E1659">
        <v>5</v>
      </c>
      <c r="F1659" t="s">
        <v>102</v>
      </c>
      <c r="G1659" t="s">
        <v>100</v>
      </c>
      <c r="H1659" t="s">
        <v>276</v>
      </c>
      <c r="I1659" t="s">
        <v>212</v>
      </c>
      <c r="J1659" t="s">
        <v>213</v>
      </c>
      <c r="K1659" t="s">
        <v>149</v>
      </c>
      <c r="L1659" t="s">
        <v>214</v>
      </c>
      <c r="M1659" t="s">
        <v>76</v>
      </c>
      <c r="N1659" t="s">
        <v>215</v>
      </c>
      <c r="O1659" s="57">
        <v>46269.50204861111</v>
      </c>
      <c r="P1659" s="57">
        <v>46269.730219907404</v>
      </c>
      <c r="Q1659">
        <v>69383800</v>
      </c>
      <c r="S1659">
        <v>152507224171</v>
      </c>
      <c r="T1659" t="s">
        <v>4742</v>
      </c>
      <c r="U1659" t="s">
        <v>4743</v>
      </c>
      <c r="V1659" t="s">
        <v>4744</v>
      </c>
      <c r="Z1659">
        <v>113.83541755378199</v>
      </c>
      <c r="AA1659">
        <v>-8.0232586457274309</v>
      </c>
      <c r="AB1659" t="s">
        <v>4745</v>
      </c>
      <c r="AC1659" t="s">
        <v>216</v>
      </c>
      <c r="AL1659" t="s">
        <v>217</v>
      </c>
      <c r="AM1659" t="s">
        <v>4746</v>
      </c>
      <c r="AN1659" t="s">
        <v>6</v>
      </c>
      <c r="AO1659" s="57">
        <v>46121.506956018522</v>
      </c>
      <c r="AP1659" s="57">
        <v>46270.333333333336</v>
      </c>
      <c r="AR1659" t="s">
        <v>218</v>
      </c>
      <c r="AS1659" t="s">
        <v>100</v>
      </c>
      <c r="AT1659" t="s">
        <v>220</v>
      </c>
      <c r="AU1659">
        <v>20260904</v>
      </c>
      <c r="AV1659" t="s">
        <v>221</v>
      </c>
      <c r="AW1659" t="s">
        <v>833</v>
      </c>
      <c r="AX1659" t="s">
        <v>222</v>
      </c>
      <c r="BA1659" s="57">
        <v>46270.333333333336</v>
      </c>
      <c r="BB1659" t="s">
        <v>4746</v>
      </c>
      <c r="BC1659">
        <v>2026</v>
      </c>
      <c r="BD1659">
        <v>9</v>
      </c>
      <c r="BE1659">
        <v>4</v>
      </c>
      <c r="BF1659" s="6">
        <f t="shared" si="75"/>
        <v>46269</v>
      </c>
      <c r="BG1659">
        <f t="shared" si="76"/>
        <v>-1.3333333333357587</v>
      </c>
      <c r="BH1659" t="str">
        <f t="shared" si="77"/>
        <v>COMPLY</v>
      </c>
      <c r="BI1659" t="str">
        <f>VLOOKUP(H1659,Sheet2!$A$1:$B$270,2,FALSE)</f>
        <v>JEMBER</v>
      </c>
    </row>
    <row r="1660" spans="1:61">
      <c r="A1660">
        <v>1659</v>
      </c>
      <c r="B1660">
        <v>1002572759</v>
      </c>
      <c r="C1660">
        <v>3</v>
      </c>
      <c r="D1660" t="s">
        <v>42</v>
      </c>
      <c r="E1660">
        <v>5</v>
      </c>
      <c r="F1660" t="s">
        <v>102</v>
      </c>
      <c r="G1660" t="s">
        <v>100</v>
      </c>
      <c r="H1660" t="s">
        <v>276</v>
      </c>
      <c r="I1660" t="s">
        <v>212</v>
      </c>
      <c r="J1660" t="s">
        <v>213</v>
      </c>
      <c r="K1660" t="s">
        <v>149</v>
      </c>
      <c r="M1660" t="s">
        <v>76</v>
      </c>
      <c r="N1660" t="s">
        <v>581</v>
      </c>
      <c r="O1660" s="57">
        <v>46270.348807870374</v>
      </c>
      <c r="P1660" s="57">
        <v>46270.511747685188</v>
      </c>
      <c r="Q1660">
        <v>66525052</v>
      </c>
      <c r="S1660">
        <v>152507224174</v>
      </c>
      <c r="T1660" t="s">
        <v>3819</v>
      </c>
      <c r="U1660" t="s">
        <v>4636</v>
      </c>
      <c r="V1660" t="s">
        <v>4637</v>
      </c>
      <c r="Z1660">
        <v>113.8128383</v>
      </c>
      <c r="AA1660">
        <v>-7.9369148999999997</v>
      </c>
      <c r="AB1660" t="s">
        <v>4638</v>
      </c>
      <c r="AC1660" t="s">
        <v>225</v>
      </c>
      <c r="AL1660" t="s">
        <v>217</v>
      </c>
      <c r="AM1660" t="s">
        <v>4639</v>
      </c>
      <c r="AN1660" t="s">
        <v>6</v>
      </c>
      <c r="AO1660" s="57">
        <v>46151.351030092592</v>
      </c>
      <c r="AR1660" t="s">
        <v>218</v>
      </c>
      <c r="AS1660" t="s">
        <v>100</v>
      </c>
      <c r="AT1660" t="s">
        <v>230</v>
      </c>
      <c r="AU1660">
        <v>20260905</v>
      </c>
      <c r="AV1660" t="s">
        <v>221</v>
      </c>
      <c r="AW1660" t="s">
        <v>3492</v>
      </c>
      <c r="AX1660" t="s">
        <v>222</v>
      </c>
      <c r="BA1660" s="57">
        <v>46270.291666666664</v>
      </c>
      <c r="BB1660" t="s">
        <v>4639</v>
      </c>
      <c r="BC1660">
        <v>2026</v>
      </c>
      <c r="BD1660">
        <v>9</v>
      </c>
      <c r="BE1660">
        <v>5</v>
      </c>
      <c r="BF1660" s="6">
        <f t="shared" si="75"/>
        <v>46270</v>
      </c>
      <c r="BG1660">
        <f t="shared" si="76"/>
        <v>-0.29166666666424135</v>
      </c>
      <c r="BH1660" t="str">
        <f t="shared" si="77"/>
        <v>COMPLY</v>
      </c>
      <c r="BI1660" t="str">
        <f>VLOOKUP(H1660,Sheet2!$A$1:$B$270,2,FALSE)</f>
        <v>JEMBER</v>
      </c>
    </row>
    <row r="1661" spans="1:61">
      <c r="A1661">
        <v>1660</v>
      </c>
      <c r="B1661">
        <v>1002577686</v>
      </c>
      <c r="C1661">
        <v>3</v>
      </c>
      <c r="D1661" t="s">
        <v>42</v>
      </c>
      <c r="E1661">
        <v>5</v>
      </c>
      <c r="F1661" t="s">
        <v>102</v>
      </c>
      <c r="G1661" t="s">
        <v>100</v>
      </c>
      <c r="H1661" t="s">
        <v>276</v>
      </c>
      <c r="I1661" t="s">
        <v>212</v>
      </c>
      <c r="J1661" t="s">
        <v>213</v>
      </c>
      <c r="K1661" t="s">
        <v>149</v>
      </c>
      <c r="L1661" t="s">
        <v>214</v>
      </c>
      <c r="M1661" t="s">
        <v>76</v>
      </c>
      <c r="N1661" t="s">
        <v>215</v>
      </c>
      <c r="O1661" s="57">
        <v>46273.716620370367</v>
      </c>
      <c r="P1661" s="57">
        <v>46273.879386574074</v>
      </c>
      <c r="Q1661">
        <v>69386392</v>
      </c>
      <c r="S1661">
        <v>152507224353</v>
      </c>
      <c r="T1661" t="s">
        <v>3035</v>
      </c>
      <c r="U1661" t="s">
        <v>3803</v>
      </c>
      <c r="V1661" t="s">
        <v>3804</v>
      </c>
      <c r="Z1661">
        <v>113.83474758186399</v>
      </c>
      <c r="AA1661">
        <v>-8.0016938969004503</v>
      </c>
      <c r="AB1661" t="s">
        <v>3805</v>
      </c>
      <c r="AC1661" t="s">
        <v>236</v>
      </c>
      <c r="AL1661" t="s">
        <v>217</v>
      </c>
      <c r="AM1661" t="s">
        <v>3806</v>
      </c>
      <c r="AN1661" t="s">
        <v>6</v>
      </c>
      <c r="AO1661" s="57">
        <v>46243.726122685184</v>
      </c>
      <c r="AP1661" s="57">
        <v>46274.625</v>
      </c>
      <c r="AR1661" t="s">
        <v>218</v>
      </c>
      <c r="AS1661" t="s">
        <v>100</v>
      </c>
      <c r="AT1661" t="s">
        <v>230</v>
      </c>
      <c r="AU1661">
        <v>20260908</v>
      </c>
      <c r="AV1661" t="s">
        <v>221</v>
      </c>
      <c r="AW1661" t="s">
        <v>886</v>
      </c>
      <c r="AX1661" t="s">
        <v>222</v>
      </c>
      <c r="BA1661" s="57">
        <v>46274.625</v>
      </c>
      <c r="BB1661" t="s">
        <v>3806</v>
      </c>
      <c r="BC1661">
        <v>2026</v>
      </c>
      <c r="BD1661">
        <v>9</v>
      </c>
      <c r="BE1661">
        <v>8</v>
      </c>
      <c r="BF1661" s="6">
        <f t="shared" si="75"/>
        <v>46273</v>
      </c>
      <c r="BG1661">
        <f t="shared" si="76"/>
        <v>-1.625</v>
      </c>
      <c r="BH1661" t="str">
        <f t="shared" si="77"/>
        <v>COMPLY</v>
      </c>
      <c r="BI1661" t="str">
        <f>VLOOKUP(H1661,Sheet2!$A$1:$B$270,2,FALSE)</f>
        <v>JEMBER</v>
      </c>
    </row>
    <row r="1662" spans="1:61">
      <c r="A1662">
        <v>1661</v>
      </c>
      <c r="B1662">
        <v>1002577071</v>
      </c>
      <c r="C1662">
        <v>3</v>
      </c>
      <c r="D1662" t="s">
        <v>42</v>
      </c>
      <c r="E1662">
        <v>5</v>
      </c>
      <c r="F1662" t="s">
        <v>102</v>
      </c>
      <c r="G1662" t="s">
        <v>100</v>
      </c>
      <c r="H1662" t="s">
        <v>276</v>
      </c>
      <c r="I1662" t="s">
        <v>212</v>
      </c>
      <c r="J1662" t="s">
        <v>213</v>
      </c>
      <c r="K1662" t="s">
        <v>149</v>
      </c>
      <c r="L1662" t="s">
        <v>214</v>
      </c>
      <c r="M1662" t="s">
        <v>76</v>
      </c>
      <c r="N1662" t="s">
        <v>215</v>
      </c>
      <c r="O1662" s="57">
        <v>46273.587465277778</v>
      </c>
      <c r="P1662" s="57">
        <v>46273.801747685182</v>
      </c>
      <c r="Q1662">
        <v>69386135</v>
      </c>
      <c r="S1662">
        <v>152507224351</v>
      </c>
      <c r="T1662" t="s">
        <v>3724</v>
      </c>
      <c r="U1662" t="s">
        <v>3725</v>
      </c>
      <c r="V1662" t="s">
        <v>3726</v>
      </c>
      <c r="Z1662">
        <v>113.86899229808201</v>
      </c>
      <c r="AA1662">
        <v>-7.9001360055392098</v>
      </c>
      <c r="AB1662" t="s">
        <v>3727</v>
      </c>
      <c r="AC1662" t="s">
        <v>236</v>
      </c>
      <c r="AL1662" t="s">
        <v>217</v>
      </c>
      <c r="AM1662" t="s">
        <v>3728</v>
      </c>
      <c r="AN1662" t="s">
        <v>6</v>
      </c>
      <c r="AO1662" s="57">
        <v>46243.601111111115</v>
      </c>
      <c r="AP1662" s="57">
        <v>46274.458333333336</v>
      </c>
      <c r="AR1662" t="s">
        <v>218</v>
      </c>
      <c r="AS1662" t="s">
        <v>100</v>
      </c>
      <c r="AT1662" t="s">
        <v>230</v>
      </c>
      <c r="AU1662">
        <v>20260908</v>
      </c>
      <c r="AV1662" t="s">
        <v>221</v>
      </c>
      <c r="AW1662" t="s">
        <v>2549</v>
      </c>
      <c r="AX1662" t="s">
        <v>222</v>
      </c>
      <c r="BA1662" s="57">
        <v>46274.458333333336</v>
      </c>
      <c r="BB1662" t="s">
        <v>3728</v>
      </c>
      <c r="BC1662">
        <v>2026</v>
      </c>
      <c r="BD1662">
        <v>9</v>
      </c>
      <c r="BE1662">
        <v>8</v>
      </c>
      <c r="BF1662" s="6">
        <f t="shared" si="75"/>
        <v>46273</v>
      </c>
      <c r="BG1662">
        <f t="shared" si="76"/>
        <v>-1.4583333333357587</v>
      </c>
      <c r="BH1662" t="str">
        <f t="shared" si="77"/>
        <v>COMPLY</v>
      </c>
      <c r="BI1662" t="str">
        <f>VLOOKUP(H1662,Sheet2!$A$1:$B$270,2,FALSE)</f>
        <v>JEMBER</v>
      </c>
    </row>
    <row r="1663" spans="1:61">
      <c r="A1663">
        <v>1662</v>
      </c>
      <c r="B1663">
        <v>1002577913</v>
      </c>
      <c r="C1663">
        <v>3</v>
      </c>
      <c r="D1663" t="s">
        <v>42</v>
      </c>
      <c r="E1663">
        <v>5</v>
      </c>
      <c r="F1663" t="s">
        <v>102</v>
      </c>
      <c r="G1663" t="s">
        <v>100</v>
      </c>
      <c r="H1663" t="s">
        <v>276</v>
      </c>
      <c r="I1663" t="s">
        <v>212</v>
      </c>
      <c r="J1663" t="s">
        <v>213</v>
      </c>
      <c r="K1663" t="s">
        <v>149</v>
      </c>
      <c r="L1663" t="s">
        <v>1748</v>
      </c>
      <c r="M1663" t="s">
        <v>76</v>
      </c>
      <c r="N1663" t="s">
        <v>215</v>
      </c>
      <c r="O1663" s="57">
        <v>46274.352037037039</v>
      </c>
      <c r="P1663" s="57">
        <v>46274.601493055554</v>
      </c>
      <c r="Q1663">
        <v>69386504</v>
      </c>
      <c r="R1663">
        <v>3322010123</v>
      </c>
      <c r="S1663">
        <v>152507224354</v>
      </c>
      <c r="T1663" t="s">
        <v>6190</v>
      </c>
      <c r="U1663" t="s">
        <v>6191</v>
      </c>
      <c r="V1663" t="s">
        <v>6192</v>
      </c>
      <c r="Z1663">
        <v>113.895392158837</v>
      </c>
      <c r="AA1663">
        <v>-7.8855550370460401</v>
      </c>
      <c r="AB1663" t="s">
        <v>6193</v>
      </c>
      <c r="AC1663" t="s">
        <v>236</v>
      </c>
      <c r="AL1663" t="s">
        <v>217</v>
      </c>
      <c r="AM1663" t="s">
        <v>6044</v>
      </c>
      <c r="AN1663" t="s">
        <v>6</v>
      </c>
      <c r="AO1663" s="57">
        <v>46274.361087962963</v>
      </c>
      <c r="AP1663" s="57">
        <v>46275.333333333336</v>
      </c>
      <c r="AR1663" t="s">
        <v>218</v>
      </c>
      <c r="AS1663" t="s">
        <v>100</v>
      </c>
      <c r="AT1663" t="s">
        <v>230</v>
      </c>
      <c r="AU1663">
        <v>20260909</v>
      </c>
      <c r="AV1663" t="s">
        <v>221</v>
      </c>
      <c r="AW1663" t="s">
        <v>2447</v>
      </c>
      <c r="AX1663" t="s">
        <v>222</v>
      </c>
      <c r="BA1663" s="57">
        <v>46275.333333333336</v>
      </c>
      <c r="BB1663" t="s">
        <v>6044</v>
      </c>
      <c r="BC1663">
        <v>2026</v>
      </c>
      <c r="BD1663">
        <v>9</v>
      </c>
      <c r="BE1663">
        <v>9</v>
      </c>
      <c r="BF1663" s="6">
        <f t="shared" si="75"/>
        <v>46274</v>
      </c>
      <c r="BG1663">
        <f t="shared" si="76"/>
        <v>-1.3333333333357587</v>
      </c>
      <c r="BH1663" t="str">
        <f t="shared" si="77"/>
        <v>COMPLY</v>
      </c>
      <c r="BI1663" t="str">
        <f>VLOOKUP(H1663,Sheet2!$A$1:$B$270,2,FALSE)</f>
        <v>JEMBER</v>
      </c>
    </row>
    <row r="1664" spans="1:61">
      <c r="A1664">
        <v>1663</v>
      </c>
      <c r="B1664">
        <v>1002583841</v>
      </c>
      <c r="C1664">
        <v>3</v>
      </c>
      <c r="D1664" t="s">
        <v>42</v>
      </c>
      <c r="E1664">
        <v>5</v>
      </c>
      <c r="F1664" t="s">
        <v>102</v>
      </c>
      <c r="G1664" t="s">
        <v>100</v>
      </c>
      <c r="H1664" t="s">
        <v>276</v>
      </c>
      <c r="I1664" t="s">
        <v>212</v>
      </c>
      <c r="J1664" t="s">
        <v>213</v>
      </c>
      <c r="K1664" t="s">
        <v>149</v>
      </c>
      <c r="L1664" t="s">
        <v>214</v>
      </c>
      <c r="M1664" t="s">
        <v>76</v>
      </c>
      <c r="N1664" t="s">
        <v>215</v>
      </c>
      <c r="O1664" s="57">
        <v>46277.454953703702</v>
      </c>
      <c r="P1664" s="57">
        <v>46277.786087962966</v>
      </c>
      <c r="Q1664">
        <v>69388824</v>
      </c>
      <c r="S1664">
        <v>152507224716</v>
      </c>
      <c r="T1664" t="s">
        <v>9480</v>
      </c>
      <c r="U1664" t="s">
        <v>9481</v>
      </c>
      <c r="V1664" t="s">
        <v>9482</v>
      </c>
      <c r="Z1664">
        <v>113.749590058951</v>
      </c>
      <c r="AA1664">
        <v>-7.85485479671999</v>
      </c>
      <c r="AB1664" t="s">
        <v>9483</v>
      </c>
      <c r="AC1664" t="s">
        <v>236</v>
      </c>
      <c r="AL1664" t="s">
        <v>217</v>
      </c>
      <c r="AM1664" t="s">
        <v>9484</v>
      </c>
      <c r="AN1664" t="s">
        <v>6</v>
      </c>
      <c r="AO1664" s="57">
        <v>46365.465405092589</v>
      </c>
      <c r="AP1664" s="57">
        <v>46278.333333333336</v>
      </c>
      <c r="AR1664" t="s">
        <v>218</v>
      </c>
      <c r="AS1664" t="s">
        <v>100</v>
      </c>
      <c r="AT1664" t="s">
        <v>344</v>
      </c>
      <c r="AU1664">
        <v>20260912</v>
      </c>
      <c r="AV1664" t="s">
        <v>221</v>
      </c>
      <c r="AW1664" t="s">
        <v>9485</v>
      </c>
      <c r="AX1664" t="s">
        <v>222</v>
      </c>
      <c r="BA1664" s="57">
        <v>46278.333333333336</v>
      </c>
      <c r="BB1664" t="s">
        <v>9484</v>
      </c>
      <c r="BC1664">
        <v>2026</v>
      </c>
      <c r="BD1664">
        <v>9</v>
      </c>
      <c r="BE1664">
        <v>12</v>
      </c>
      <c r="BF1664" s="6">
        <f t="shared" si="75"/>
        <v>46277</v>
      </c>
      <c r="BG1664">
        <f t="shared" si="76"/>
        <v>-1.3333333333357587</v>
      </c>
      <c r="BH1664" t="str">
        <f t="shared" si="77"/>
        <v>COMPLY</v>
      </c>
      <c r="BI1664" t="str">
        <f>VLOOKUP(H1664,Sheet2!$A$1:$B$270,2,FALSE)</f>
        <v>JEMBER</v>
      </c>
    </row>
    <row r="1665" spans="1:61">
      <c r="A1665">
        <v>1664</v>
      </c>
      <c r="B1665">
        <v>1002583902</v>
      </c>
      <c r="C1665">
        <v>3</v>
      </c>
      <c r="D1665" t="s">
        <v>42</v>
      </c>
      <c r="E1665">
        <v>5</v>
      </c>
      <c r="F1665" t="s">
        <v>102</v>
      </c>
      <c r="G1665" t="s">
        <v>100</v>
      </c>
      <c r="H1665" t="s">
        <v>276</v>
      </c>
      <c r="I1665" t="s">
        <v>212</v>
      </c>
      <c r="J1665" t="s">
        <v>213</v>
      </c>
      <c r="K1665" t="s">
        <v>149</v>
      </c>
      <c r="L1665" t="s">
        <v>214</v>
      </c>
      <c r="M1665" t="s">
        <v>76</v>
      </c>
      <c r="N1665" t="s">
        <v>215</v>
      </c>
      <c r="O1665" s="57">
        <v>46277.46665509259</v>
      </c>
      <c r="P1665" s="57">
        <v>46277.885775462964</v>
      </c>
      <c r="Q1665">
        <v>69388876</v>
      </c>
      <c r="S1665">
        <v>152507226146</v>
      </c>
      <c r="T1665" t="s">
        <v>9486</v>
      </c>
      <c r="U1665" t="s">
        <v>9481</v>
      </c>
      <c r="V1665" t="s">
        <v>9487</v>
      </c>
      <c r="Z1665">
        <v>113.749265420073</v>
      </c>
      <c r="AA1665">
        <v>-7.8550602658551201</v>
      </c>
      <c r="AB1665" t="s">
        <v>9488</v>
      </c>
      <c r="AC1665" t="s">
        <v>236</v>
      </c>
      <c r="AL1665" t="s">
        <v>217</v>
      </c>
      <c r="AM1665" t="s">
        <v>9489</v>
      </c>
      <c r="AN1665" t="s">
        <v>6</v>
      </c>
      <c r="AO1665" s="57">
        <v>46365.475659722222</v>
      </c>
      <c r="AP1665" s="57">
        <v>46278.333333333336</v>
      </c>
      <c r="AR1665" t="s">
        <v>218</v>
      </c>
      <c r="AS1665" t="s">
        <v>100</v>
      </c>
      <c r="AT1665" t="s">
        <v>344</v>
      </c>
      <c r="AU1665">
        <v>20260912</v>
      </c>
      <c r="AV1665" t="s">
        <v>221</v>
      </c>
      <c r="AW1665" t="s">
        <v>9485</v>
      </c>
      <c r="AX1665" t="s">
        <v>222</v>
      </c>
      <c r="BA1665" s="57">
        <v>46278.333333333336</v>
      </c>
      <c r="BB1665" t="s">
        <v>9489</v>
      </c>
      <c r="BC1665">
        <v>2026</v>
      </c>
      <c r="BD1665">
        <v>9</v>
      </c>
      <c r="BE1665">
        <v>12</v>
      </c>
      <c r="BF1665" s="6">
        <f t="shared" si="75"/>
        <v>46277</v>
      </c>
      <c r="BG1665">
        <f t="shared" si="76"/>
        <v>-1.3333333333357587</v>
      </c>
      <c r="BH1665" t="str">
        <f t="shared" si="77"/>
        <v>COMPLY</v>
      </c>
      <c r="BI1665" t="str">
        <f>VLOOKUP(H1665,Sheet2!$A$1:$B$270,2,FALSE)</f>
        <v>JEMBER</v>
      </c>
    </row>
    <row r="1666" spans="1:61">
      <c r="A1666">
        <v>1665</v>
      </c>
      <c r="B1666">
        <v>1002585707</v>
      </c>
      <c r="C1666">
        <v>3</v>
      </c>
      <c r="D1666" t="s">
        <v>42</v>
      </c>
      <c r="E1666">
        <v>5</v>
      </c>
      <c r="F1666" t="s">
        <v>102</v>
      </c>
      <c r="G1666" t="s">
        <v>100</v>
      </c>
      <c r="H1666" t="s">
        <v>276</v>
      </c>
      <c r="I1666" t="s">
        <v>212</v>
      </c>
      <c r="J1666" t="s">
        <v>213</v>
      </c>
      <c r="K1666" t="s">
        <v>149</v>
      </c>
      <c r="L1666" t="s">
        <v>214</v>
      </c>
      <c r="M1666" t="s">
        <v>76</v>
      </c>
      <c r="N1666" t="s">
        <v>215</v>
      </c>
      <c r="O1666" s="57">
        <v>46279.420844907407</v>
      </c>
      <c r="P1666" s="57">
        <v>46279.863275462965</v>
      </c>
      <c r="Q1666">
        <v>69389620</v>
      </c>
      <c r="S1666">
        <v>152507223619</v>
      </c>
      <c r="T1666" t="s">
        <v>9490</v>
      </c>
      <c r="U1666" t="s">
        <v>9491</v>
      </c>
      <c r="V1666" t="s">
        <v>9492</v>
      </c>
      <c r="Z1666">
        <v>113.852435378793</v>
      </c>
      <c r="AA1666">
        <v>-7.9025771940518599</v>
      </c>
      <c r="AB1666" t="s">
        <v>9493</v>
      </c>
      <c r="AC1666" t="s">
        <v>236</v>
      </c>
      <c r="AL1666" t="s">
        <v>217</v>
      </c>
      <c r="AM1666" t="s">
        <v>8201</v>
      </c>
      <c r="AN1666" t="s">
        <v>6</v>
      </c>
      <c r="AO1666" t="s">
        <v>7334</v>
      </c>
      <c r="AP1666" s="57">
        <v>46280.333333333336</v>
      </c>
      <c r="AR1666" t="s">
        <v>218</v>
      </c>
      <c r="AS1666" t="s">
        <v>100</v>
      </c>
      <c r="AT1666" t="s">
        <v>220</v>
      </c>
      <c r="AU1666">
        <v>20260914</v>
      </c>
      <c r="AV1666" t="s">
        <v>221</v>
      </c>
      <c r="AW1666" t="s">
        <v>833</v>
      </c>
      <c r="AX1666" t="s">
        <v>222</v>
      </c>
      <c r="BA1666" s="57">
        <v>46280.333333333336</v>
      </c>
      <c r="BB1666" t="s">
        <v>8201</v>
      </c>
      <c r="BC1666">
        <v>2026</v>
      </c>
      <c r="BD1666">
        <v>9</v>
      </c>
      <c r="BE1666">
        <v>14</v>
      </c>
      <c r="BF1666" s="6">
        <f t="shared" ref="BF1666:BF1729" si="78">DATE(BC1666,BD1666,BE1666)</f>
        <v>46279</v>
      </c>
      <c r="BG1666">
        <f t="shared" ref="BG1666:BG1729" si="79">BF1666-BA1666</f>
        <v>-1.3333333333357587</v>
      </c>
      <c r="BH1666" t="str">
        <f t="shared" ref="BH1666:BH1729" si="80">IF(BG1666=1,"COMPLY",IF(BG1666&lt;1,"COMPLY","NOT COMPLY"))</f>
        <v>COMPLY</v>
      </c>
      <c r="BI1666" t="str">
        <f>VLOOKUP(H1666,Sheet2!$A$1:$B$270,2,FALSE)</f>
        <v>JEMBER</v>
      </c>
    </row>
    <row r="1667" spans="1:61">
      <c r="A1667">
        <v>1666</v>
      </c>
      <c r="B1667">
        <v>1002585977</v>
      </c>
      <c r="C1667">
        <v>3</v>
      </c>
      <c r="D1667" t="s">
        <v>42</v>
      </c>
      <c r="E1667">
        <v>5</v>
      </c>
      <c r="F1667" t="s">
        <v>102</v>
      </c>
      <c r="G1667" t="s">
        <v>100</v>
      </c>
      <c r="H1667" t="s">
        <v>276</v>
      </c>
      <c r="I1667" t="s">
        <v>212</v>
      </c>
      <c r="J1667" t="s">
        <v>213</v>
      </c>
      <c r="K1667" t="s">
        <v>149</v>
      </c>
      <c r="L1667" t="s">
        <v>214</v>
      </c>
      <c r="M1667" t="s">
        <v>76</v>
      </c>
      <c r="N1667" t="s">
        <v>215</v>
      </c>
      <c r="O1667" s="57">
        <v>46279.462442129632</v>
      </c>
      <c r="P1667" s="57">
        <v>46279.873020833336</v>
      </c>
      <c r="Q1667">
        <v>69389729</v>
      </c>
      <c r="S1667">
        <v>152507224722</v>
      </c>
      <c r="T1667" t="s">
        <v>9494</v>
      </c>
      <c r="U1667" t="s">
        <v>9495</v>
      </c>
      <c r="V1667" t="s">
        <v>9496</v>
      </c>
      <c r="Z1667">
        <v>113.757094</v>
      </c>
      <c r="AA1667">
        <v>-7.8410380000000002</v>
      </c>
      <c r="AB1667" t="s">
        <v>9497</v>
      </c>
      <c r="AC1667" t="s">
        <v>236</v>
      </c>
      <c r="AL1667" t="s">
        <v>217</v>
      </c>
      <c r="AM1667" t="s">
        <v>8201</v>
      </c>
      <c r="AN1667" t="s">
        <v>6</v>
      </c>
      <c r="AO1667" t="s">
        <v>7224</v>
      </c>
      <c r="AP1667" s="57">
        <v>46280.333333333336</v>
      </c>
      <c r="AR1667" t="s">
        <v>218</v>
      </c>
      <c r="AS1667" t="s">
        <v>100</v>
      </c>
      <c r="AT1667" t="s">
        <v>230</v>
      </c>
      <c r="AU1667">
        <v>20260914</v>
      </c>
      <c r="AV1667" t="s">
        <v>221</v>
      </c>
      <c r="AW1667" t="s">
        <v>7118</v>
      </c>
      <c r="AX1667" t="s">
        <v>222</v>
      </c>
      <c r="BA1667" s="57">
        <v>46280.333333333336</v>
      </c>
      <c r="BB1667" t="s">
        <v>8201</v>
      </c>
      <c r="BC1667">
        <v>2026</v>
      </c>
      <c r="BD1667">
        <v>9</v>
      </c>
      <c r="BE1667">
        <v>14</v>
      </c>
      <c r="BF1667" s="6">
        <f t="shared" si="78"/>
        <v>46279</v>
      </c>
      <c r="BG1667">
        <f t="shared" si="79"/>
        <v>-1.3333333333357587</v>
      </c>
      <c r="BH1667" t="str">
        <f t="shared" si="80"/>
        <v>COMPLY</v>
      </c>
      <c r="BI1667" t="str">
        <f>VLOOKUP(H1667,Sheet2!$A$1:$B$270,2,FALSE)</f>
        <v>JEMBER</v>
      </c>
    </row>
    <row r="1668" spans="1:61">
      <c r="A1668">
        <v>1667</v>
      </c>
      <c r="B1668">
        <v>1002588618</v>
      </c>
      <c r="C1668">
        <v>3</v>
      </c>
      <c r="D1668" t="s">
        <v>42</v>
      </c>
      <c r="E1668">
        <v>5</v>
      </c>
      <c r="F1668" t="s">
        <v>102</v>
      </c>
      <c r="G1668" t="s">
        <v>100</v>
      </c>
      <c r="H1668" t="s">
        <v>276</v>
      </c>
      <c r="I1668" t="s">
        <v>212</v>
      </c>
      <c r="J1668" t="s">
        <v>213</v>
      </c>
      <c r="K1668" t="s">
        <v>149</v>
      </c>
      <c r="L1668" t="s">
        <v>214</v>
      </c>
      <c r="M1668" t="s">
        <v>76</v>
      </c>
      <c r="N1668" t="s">
        <v>215</v>
      </c>
      <c r="O1668" s="57">
        <v>46280.481192129628</v>
      </c>
      <c r="P1668" s="57">
        <v>46280.608368055553</v>
      </c>
      <c r="Q1668">
        <v>69390595</v>
      </c>
      <c r="S1668">
        <v>152507224899</v>
      </c>
      <c r="T1668" t="s">
        <v>9498</v>
      </c>
      <c r="U1668" t="s">
        <v>9499</v>
      </c>
      <c r="V1668" t="s">
        <v>9500</v>
      </c>
      <c r="Z1668">
        <v>113.750276430016</v>
      </c>
      <c r="AA1668">
        <v>-7.8524527675411502</v>
      </c>
      <c r="AB1668" t="s">
        <v>9501</v>
      </c>
      <c r="AC1668" t="s">
        <v>236</v>
      </c>
      <c r="AL1668" t="s">
        <v>217</v>
      </c>
      <c r="AM1668" t="s">
        <v>9502</v>
      </c>
      <c r="AN1668" t="s">
        <v>6</v>
      </c>
      <c r="AO1668" t="s">
        <v>7039</v>
      </c>
      <c r="AP1668" s="57">
        <v>46281.333333333336</v>
      </c>
      <c r="AR1668" t="s">
        <v>218</v>
      </c>
      <c r="AS1668" t="s">
        <v>100</v>
      </c>
      <c r="AT1668" t="s">
        <v>344</v>
      </c>
      <c r="AU1668">
        <v>20260915</v>
      </c>
      <c r="AV1668" t="s">
        <v>221</v>
      </c>
      <c r="AW1668" t="s">
        <v>9485</v>
      </c>
      <c r="AX1668" t="s">
        <v>222</v>
      </c>
      <c r="BA1668" s="57">
        <v>46281.333333333336</v>
      </c>
      <c r="BB1668" t="s">
        <v>9502</v>
      </c>
      <c r="BC1668">
        <v>2026</v>
      </c>
      <c r="BD1668">
        <v>9</v>
      </c>
      <c r="BE1668">
        <v>15</v>
      </c>
      <c r="BF1668" s="6">
        <f t="shared" si="78"/>
        <v>46280</v>
      </c>
      <c r="BG1668">
        <f t="shared" si="79"/>
        <v>-1.3333333333357587</v>
      </c>
      <c r="BH1668" t="str">
        <f t="shared" si="80"/>
        <v>COMPLY</v>
      </c>
      <c r="BI1668" t="str">
        <f>VLOOKUP(H1668,Sheet2!$A$1:$B$270,2,FALSE)</f>
        <v>JEMBER</v>
      </c>
    </row>
    <row r="1669" spans="1:61">
      <c r="A1669">
        <v>1668</v>
      </c>
      <c r="B1669">
        <v>1002590176</v>
      </c>
      <c r="C1669">
        <v>3</v>
      </c>
      <c r="D1669" t="s">
        <v>42</v>
      </c>
      <c r="E1669">
        <v>5</v>
      </c>
      <c r="F1669" t="s">
        <v>102</v>
      </c>
      <c r="G1669" t="s">
        <v>100</v>
      </c>
      <c r="H1669" t="s">
        <v>276</v>
      </c>
      <c r="I1669" t="s">
        <v>212</v>
      </c>
      <c r="J1669" t="s">
        <v>213</v>
      </c>
      <c r="K1669" t="s">
        <v>149</v>
      </c>
      <c r="L1669" t="s">
        <v>1748</v>
      </c>
      <c r="M1669" t="s">
        <v>239</v>
      </c>
      <c r="N1669" t="s">
        <v>215</v>
      </c>
      <c r="O1669" s="57">
        <v>46280.80201388889</v>
      </c>
      <c r="P1669" s="57">
        <v>46280.802847222221</v>
      </c>
      <c r="Q1669">
        <v>69391096</v>
      </c>
      <c r="R1669">
        <v>3322010107</v>
      </c>
      <c r="S1669">
        <v>152507224904</v>
      </c>
      <c r="T1669" t="s">
        <v>9503</v>
      </c>
      <c r="U1669" t="s">
        <v>9504</v>
      </c>
      <c r="V1669" t="s">
        <v>9505</v>
      </c>
      <c r="Z1669">
        <v>113.757751</v>
      </c>
      <c r="AA1669">
        <v>-7.8179610000000004</v>
      </c>
      <c r="AB1669" t="s">
        <v>9506</v>
      </c>
      <c r="AC1669" t="s">
        <v>236</v>
      </c>
      <c r="AL1669" t="s">
        <v>217</v>
      </c>
      <c r="AM1669" t="s">
        <v>8452</v>
      </c>
      <c r="AN1669" t="s">
        <v>6</v>
      </c>
      <c r="AO1669" t="s">
        <v>9507</v>
      </c>
      <c r="AP1669" s="57">
        <v>46282.333333333336</v>
      </c>
      <c r="AR1669" t="s">
        <v>240</v>
      </c>
      <c r="AS1669" t="s">
        <v>100</v>
      </c>
      <c r="AT1669" t="s">
        <v>230</v>
      </c>
      <c r="AV1669" t="s">
        <v>239</v>
      </c>
      <c r="AW1669" t="s">
        <v>7191</v>
      </c>
      <c r="AX1669" t="s">
        <v>222</v>
      </c>
      <c r="BA1669" s="57">
        <v>46282.333333333336</v>
      </c>
      <c r="BB1669" t="s">
        <v>8452</v>
      </c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str">
        <f>VLOOKUP(H1669,Sheet2!$A$1:$B$270,2,FALSE)</f>
        <v>JEMBER</v>
      </c>
    </row>
    <row r="1670" spans="1:61">
      <c r="A1670">
        <v>1669</v>
      </c>
      <c r="B1670">
        <v>1002577136</v>
      </c>
      <c r="C1670">
        <v>3</v>
      </c>
      <c r="D1670" t="s">
        <v>42</v>
      </c>
      <c r="E1670">
        <v>5</v>
      </c>
      <c r="F1670" t="s">
        <v>102</v>
      </c>
      <c r="G1670" t="s">
        <v>100</v>
      </c>
      <c r="H1670" t="s">
        <v>276</v>
      </c>
      <c r="I1670" t="s">
        <v>212</v>
      </c>
      <c r="J1670" t="s">
        <v>213</v>
      </c>
      <c r="K1670" t="s">
        <v>149</v>
      </c>
      <c r="L1670" t="s">
        <v>214</v>
      </c>
      <c r="M1670" t="s">
        <v>235</v>
      </c>
      <c r="N1670" t="s">
        <v>215</v>
      </c>
      <c r="O1670" s="57">
        <v>46273.599953703706</v>
      </c>
      <c r="P1670" s="57">
        <v>46273.695277777777</v>
      </c>
      <c r="Q1670">
        <v>69386152</v>
      </c>
      <c r="S1670">
        <v>152507224352</v>
      </c>
      <c r="T1670" t="s">
        <v>3035</v>
      </c>
      <c r="U1670" t="s">
        <v>3036</v>
      </c>
      <c r="V1670" t="s">
        <v>3037</v>
      </c>
      <c r="Z1670">
        <v>113.8480326</v>
      </c>
      <c r="AA1670">
        <v>-8.0032695</v>
      </c>
      <c r="AB1670" t="s">
        <v>3038</v>
      </c>
      <c r="AC1670" t="s">
        <v>236</v>
      </c>
      <c r="AL1670" t="s">
        <v>217</v>
      </c>
      <c r="AM1670" t="s">
        <v>3039</v>
      </c>
      <c r="AN1670" t="s">
        <v>6</v>
      </c>
      <c r="AO1670" s="57">
        <v>46243.601111111115</v>
      </c>
      <c r="AP1670" s="57">
        <v>46274.458333333336</v>
      </c>
      <c r="AR1670" t="s">
        <v>12</v>
      </c>
      <c r="AS1670" t="s">
        <v>100</v>
      </c>
      <c r="AT1670" t="s">
        <v>230</v>
      </c>
      <c r="AV1670" t="s">
        <v>3040</v>
      </c>
      <c r="AW1670" t="s">
        <v>887</v>
      </c>
      <c r="AX1670" t="s">
        <v>222</v>
      </c>
      <c r="BA1670" s="57">
        <v>46274.458333333336</v>
      </c>
      <c r="BB1670" t="s">
        <v>3039</v>
      </c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str">
        <f>VLOOKUP(H1670,Sheet2!$A$1:$B$270,2,FALSE)</f>
        <v>JEMBER</v>
      </c>
    </row>
    <row r="1671" spans="1:61">
      <c r="A1671">
        <v>1670</v>
      </c>
      <c r="B1671">
        <v>1002575945</v>
      </c>
      <c r="C1671">
        <v>3</v>
      </c>
      <c r="D1671" t="s">
        <v>42</v>
      </c>
      <c r="E1671">
        <v>5</v>
      </c>
      <c r="F1671" t="s">
        <v>102</v>
      </c>
      <c r="G1671" t="s">
        <v>100</v>
      </c>
      <c r="H1671" t="s">
        <v>368</v>
      </c>
      <c r="I1671" t="s">
        <v>212</v>
      </c>
      <c r="J1671" t="s">
        <v>213</v>
      </c>
      <c r="K1671" t="s">
        <v>149</v>
      </c>
      <c r="L1671" t="s">
        <v>1748</v>
      </c>
      <c r="M1671" t="s">
        <v>76</v>
      </c>
      <c r="N1671" t="s">
        <v>215</v>
      </c>
      <c r="O1671" s="57">
        <v>46272.802048611113</v>
      </c>
      <c r="P1671" s="57">
        <v>46273.798900462964</v>
      </c>
      <c r="Q1671">
        <v>69385639</v>
      </c>
      <c r="R1671">
        <v>3322012014</v>
      </c>
      <c r="S1671">
        <v>152525202536</v>
      </c>
      <c r="T1671" t="s">
        <v>4045</v>
      </c>
      <c r="U1671" t="s">
        <v>4046</v>
      </c>
      <c r="V1671" t="s">
        <v>4047</v>
      </c>
      <c r="Z1671">
        <v>113.993354873474</v>
      </c>
      <c r="AA1671">
        <v>-7.9795168552066498</v>
      </c>
      <c r="AB1671" t="s">
        <v>4048</v>
      </c>
      <c r="AC1671" t="s">
        <v>236</v>
      </c>
      <c r="AL1671" t="s">
        <v>217</v>
      </c>
      <c r="AM1671" t="s">
        <v>4049</v>
      </c>
      <c r="AN1671" t="s">
        <v>6</v>
      </c>
      <c r="AO1671" s="57">
        <v>46212.809502314813</v>
      </c>
      <c r="AP1671" s="57">
        <v>46274.333333333336</v>
      </c>
      <c r="AR1671" t="s">
        <v>218</v>
      </c>
      <c r="AS1671" t="s">
        <v>100</v>
      </c>
      <c r="AT1671" t="s">
        <v>230</v>
      </c>
      <c r="AU1671">
        <v>20260908</v>
      </c>
      <c r="AV1671" t="s">
        <v>221</v>
      </c>
      <c r="AW1671" t="s">
        <v>2447</v>
      </c>
      <c r="AX1671" t="s">
        <v>222</v>
      </c>
      <c r="BA1671" s="57">
        <v>46274.333333333336</v>
      </c>
      <c r="BB1671" t="s">
        <v>4049</v>
      </c>
      <c r="BC1671">
        <v>2026</v>
      </c>
      <c r="BD1671">
        <v>9</v>
      </c>
      <c r="BE1671">
        <v>8</v>
      </c>
      <c r="BF1671" s="6">
        <f t="shared" si="78"/>
        <v>46273</v>
      </c>
      <c r="BG1671">
        <f t="shared" si="79"/>
        <v>-1.3333333333357587</v>
      </c>
      <c r="BH1671" t="str">
        <f t="shared" si="80"/>
        <v>COMPLY</v>
      </c>
      <c r="BI1671" t="str">
        <f>VLOOKUP(H1671,Sheet2!$A$1:$B$270,2,FALSE)</f>
        <v>JEMBER</v>
      </c>
    </row>
    <row r="1672" spans="1:61">
      <c r="A1672">
        <v>1671</v>
      </c>
      <c r="B1672">
        <v>1002576790</v>
      </c>
      <c r="C1672">
        <v>3</v>
      </c>
      <c r="D1672" t="s">
        <v>42</v>
      </c>
      <c r="E1672">
        <v>5</v>
      </c>
      <c r="F1672" t="s">
        <v>102</v>
      </c>
      <c r="G1672" t="s">
        <v>100</v>
      </c>
      <c r="H1672" t="s">
        <v>368</v>
      </c>
      <c r="I1672" t="s">
        <v>212</v>
      </c>
      <c r="J1672" t="s">
        <v>213</v>
      </c>
      <c r="K1672" t="s">
        <v>149</v>
      </c>
      <c r="L1672" t="s">
        <v>1748</v>
      </c>
      <c r="M1672" t="s">
        <v>76</v>
      </c>
      <c r="N1672" t="s">
        <v>215</v>
      </c>
      <c r="O1672" s="57">
        <v>46273.499976851854</v>
      </c>
      <c r="P1672" s="57">
        <v>46274.872129629628</v>
      </c>
      <c r="Q1672">
        <v>69385976</v>
      </c>
      <c r="R1672">
        <v>3322012015</v>
      </c>
      <c r="S1672">
        <v>152525202537</v>
      </c>
      <c r="T1672" t="s">
        <v>5314</v>
      </c>
      <c r="U1672" t="s">
        <v>5315</v>
      </c>
      <c r="V1672" t="s">
        <v>5316</v>
      </c>
      <c r="Z1672">
        <v>113.96567160823101</v>
      </c>
      <c r="AA1672">
        <v>-7.9454244592589101</v>
      </c>
      <c r="AB1672" t="s">
        <v>5317</v>
      </c>
      <c r="AC1672" t="s">
        <v>236</v>
      </c>
      <c r="AL1672" t="s">
        <v>217</v>
      </c>
      <c r="AM1672" t="s">
        <v>5318</v>
      </c>
      <c r="AN1672" t="s">
        <v>6</v>
      </c>
      <c r="AO1672" s="57">
        <v>46243.506851851853</v>
      </c>
      <c r="AP1672" s="57">
        <v>46274.333333333336</v>
      </c>
      <c r="AR1672" t="s">
        <v>218</v>
      </c>
      <c r="AS1672" t="s">
        <v>100</v>
      </c>
      <c r="AT1672" t="s">
        <v>230</v>
      </c>
      <c r="AU1672">
        <v>20260909</v>
      </c>
      <c r="AV1672" t="s">
        <v>221</v>
      </c>
      <c r="AW1672" t="s">
        <v>2447</v>
      </c>
      <c r="AX1672" t="s">
        <v>222</v>
      </c>
      <c r="BA1672" s="57">
        <v>46274.333333333336</v>
      </c>
      <c r="BB1672" t="s">
        <v>5318</v>
      </c>
      <c r="BC1672">
        <v>2026</v>
      </c>
      <c r="BD1672">
        <v>9</v>
      </c>
      <c r="BE1672">
        <v>9</v>
      </c>
      <c r="BF1672" s="6">
        <f t="shared" si="78"/>
        <v>46274</v>
      </c>
      <c r="BG1672">
        <f t="shared" si="79"/>
        <v>-0.33333333333575865</v>
      </c>
      <c r="BH1672" t="str">
        <f t="shared" si="80"/>
        <v>COMPLY</v>
      </c>
      <c r="BI1672" t="str">
        <f>VLOOKUP(H1672,Sheet2!$A$1:$B$270,2,FALSE)</f>
        <v>JEMBER</v>
      </c>
    </row>
    <row r="1673" spans="1:61">
      <c r="A1673">
        <v>1672</v>
      </c>
      <c r="B1673">
        <v>1002577404</v>
      </c>
      <c r="C1673">
        <v>3</v>
      </c>
      <c r="D1673" t="s">
        <v>42</v>
      </c>
      <c r="E1673">
        <v>5</v>
      </c>
      <c r="F1673" t="s">
        <v>102</v>
      </c>
      <c r="G1673" t="s">
        <v>99</v>
      </c>
      <c r="H1673" t="s">
        <v>275</v>
      </c>
      <c r="I1673" t="s">
        <v>212</v>
      </c>
      <c r="J1673" t="s">
        <v>213</v>
      </c>
      <c r="K1673" t="s">
        <v>149</v>
      </c>
      <c r="M1673" t="s">
        <v>76</v>
      </c>
      <c r="N1673" t="s">
        <v>215</v>
      </c>
      <c r="O1673" s="57">
        <v>46273.664687500001</v>
      </c>
      <c r="P1673" s="57">
        <v>46275.566157407404</v>
      </c>
      <c r="Q1673">
        <v>69386301</v>
      </c>
      <c r="S1673">
        <v>152517201806</v>
      </c>
      <c r="T1673" t="s">
        <v>6153</v>
      </c>
      <c r="U1673" t="s">
        <v>3131</v>
      </c>
      <c r="V1673" t="s">
        <v>6154</v>
      </c>
      <c r="Z1673">
        <v>114.391707401574</v>
      </c>
      <c r="AA1673">
        <v>-8.1473473636199198</v>
      </c>
      <c r="AB1673" t="s">
        <v>3132</v>
      </c>
      <c r="AC1673" t="s">
        <v>225</v>
      </c>
      <c r="AL1673" t="s">
        <v>217</v>
      </c>
      <c r="AM1673" t="s">
        <v>6155</v>
      </c>
      <c r="AN1673" t="s">
        <v>6</v>
      </c>
      <c r="AO1673" s="57">
        <v>46243.67355324074</v>
      </c>
      <c r="AP1673" s="57">
        <v>46275.333333333336</v>
      </c>
      <c r="AR1673" t="s">
        <v>218</v>
      </c>
      <c r="AS1673" t="s">
        <v>99</v>
      </c>
      <c r="AT1673" t="s">
        <v>230</v>
      </c>
      <c r="AU1673">
        <v>20260910</v>
      </c>
      <c r="AV1673" t="s">
        <v>221</v>
      </c>
      <c r="AW1673" t="s">
        <v>545</v>
      </c>
      <c r="AX1673" t="s">
        <v>222</v>
      </c>
      <c r="BA1673" s="57">
        <v>46275.333333333336</v>
      </c>
      <c r="BB1673" t="s">
        <v>6155</v>
      </c>
      <c r="BC1673">
        <v>2026</v>
      </c>
      <c r="BD1673">
        <v>9</v>
      </c>
      <c r="BE1673">
        <v>10</v>
      </c>
      <c r="BF1673" s="6">
        <f t="shared" si="78"/>
        <v>46275</v>
      </c>
      <c r="BG1673">
        <f t="shared" si="79"/>
        <v>-0.33333333333575865</v>
      </c>
      <c r="BH1673" t="str">
        <f t="shared" si="80"/>
        <v>COMPLY</v>
      </c>
      <c r="BI1673" t="str">
        <f>VLOOKUP(H1673,Sheet2!$A$1:$B$270,2,FALSE)</f>
        <v>BANYUWANGI</v>
      </c>
    </row>
    <row r="1674" spans="1:61">
      <c r="A1674">
        <v>1673</v>
      </c>
      <c r="B1674">
        <v>1002585699</v>
      </c>
      <c r="C1674">
        <v>3</v>
      </c>
      <c r="D1674" t="s">
        <v>42</v>
      </c>
      <c r="E1674">
        <v>5</v>
      </c>
      <c r="F1674" t="s">
        <v>102</v>
      </c>
      <c r="G1674" t="s">
        <v>99</v>
      </c>
      <c r="H1674" t="s">
        <v>275</v>
      </c>
      <c r="I1674" t="s">
        <v>212</v>
      </c>
      <c r="J1674" t="s">
        <v>213</v>
      </c>
      <c r="K1674" t="s">
        <v>149</v>
      </c>
      <c r="M1674" t="s">
        <v>76</v>
      </c>
      <c r="N1674" t="s">
        <v>215</v>
      </c>
      <c r="O1674" s="57">
        <v>46279.420914351853</v>
      </c>
      <c r="P1674" s="57">
        <v>46279.89435185185</v>
      </c>
      <c r="Q1674">
        <v>69389604</v>
      </c>
      <c r="S1674">
        <v>152517201985</v>
      </c>
      <c r="T1674" t="s">
        <v>9508</v>
      </c>
      <c r="U1674" t="s">
        <v>9509</v>
      </c>
      <c r="V1674" t="s">
        <v>9510</v>
      </c>
      <c r="Z1674">
        <v>114.367036747749</v>
      </c>
      <c r="AA1674">
        <v>-8.2187016219263302</v>
      </c>
      <c r="AB1674" t="s">
        <v>9511</v>
      </c>
      <c r="AC1674" t="s">
        <v>225</v>
      </c>
      <c r="AL1674" t="s">
        <v>217</v>
      </c>
      <c r="AM1674" t="s">
        <v>9512</v>
      </c>
      <c r="AN1674" t="s">
        <v>6</v>
      </c>
      <c r="AO1674" t="s">
        <v>7334</v>
      </c>
      <c r="AP1674" s="57">
        <v>46280.625</v>
      </c>
      <c r="AR1674" t="s">
        <v>218</v>
      </c>
      <c r="AS1674" t="s">
        <v>99</v>
      </c>
      <c r="AT1674" t="s">
        <v>230</v>
      </c>
      <c r="AU1674">
        <v>20260914</v>
      </c>
      <c r="AV1674" t="s">
        <v>221</v>
      </c>
      <c r="AW1674" t="s">
        <v>545</v>
      </c>
      <c r="AX1674" t="s">
        <v>222</v>
      </c>
      <c r="BA1674" s="57">
        <v>46280.625</v>
      </c>
      <c r="BB1674" t="s">
        <v>9512</v>
      </c>
      <c r="BC1674">
        <v>2026</v>
      </c>
      <c r="BD1674">
        <v>9</v>
      </c>
      <c r="BE1674">
        <v>14</v>
      </c>
      <c r="BF1674" s="6">
        <f t="shared" si="78"/>
        <v>46279</v>
      </c>
      <c r="BG1674">
        <f t="shared" si="79"/>
        <v>-1.625</v>
      </c>
      <c r="BH1674" t="str">
        <f t="shared" si="80"/>
        <v>COMPLY</v>
      </c>
      <c r="BI1674" t="str">
        <f>VLOOKUP(H1674,Sheet2!$A$1:$B$270,2,FALSE)</f>
        <v>BANYUWANGI</v>
      </c>
    </row>
    <row r="1675" spans="1:61">
      <c r="A1675">
        <v>1674</v>
      </c>
      <c r="B1675">
        <v>1002585742</v>
      </c>
      <c r="C1675">
        <v>3</v>
      </c>
      <c r="D1675" t="s">
        <v>42</v>
      </c>
      <c r="E1675">
        <v>5</v>
      </c>
      <c r="F1675" t="s">
        <v>102</v>
      </c>
      <c r="G1675" t="s">
        <v>99</v>
      </c>
      <c r="H1675" t="s">
        <v>275</v>
      </c>
      <c r="I1675" t="s">
        <v>212</v>
      </c>
      <c r="J1675" t="s">
        <v>213</v>
      </c>
      <c r="K1675" t="s">
        <v>149</v>
      </c>
      <c r="L1675" t="s">
        <v>214</v>
      </c>
      <c r="M1675" t="s">
        <v>76</v>
      </c>
      <c r="N1675" t="s">
        <v>215</v>
      </c>
      <c r="O1675" s="57">
        <v>46279.427025462966</v>
      </c>
      <c r="P1675" s="57">
        <v>46279.89167824074</v>
      </c>
      <c r="Q1675">
        <v>69389632</v>
      </c>
      <c r="S1675">
        <v>152517201986</v>
      </c>
      <c r="T1675" t="s">
        <v>9513</v>
      </c>
      <c r="U1675" t="s">
        <v>9514</v>
      </c>
      <c r="V1675" t="s">
        <v>9515</v>
      </c>
      <c r="Z1675">
        <v>114.4177656</v>
      </c>
      <c r="AA1675">
        <v>-8.0555874999999997</v>
      </c>
      <c r="AB1675" t="s">
        <v>9516</v>
      </c>
      <c r="AC1675" t="s">
        <v>216</v>
      </c>
      <c r="AL1675" t="s">
        <v>217</v>
      </c>
      <c r="AM1675" t="s">
        <v>8120</v>
      </c>
      <c r="AN1675" t="s">
        <v>6</v>
      </c>
      <c r="AO1675" t="s">
        <v>7738</v>
      </c>
      <c r="AP1675" s="57">
        <v>46280.333333333336</v>
      </c>
      <c r="AR1675" t="s">
        <v>218</v>
      </c>
      <c r="AS1675" t="s">
        <v>99</v>
      </c>
      <c r="AT1675" t="s">
        <v>230</v>
      </c>
      <c r="AU1675">
        <v>20260914</v>
      </c>
      <c r="AV1675" t="s">
        <v>221</v>
      </c>
      <c r="AW1675" t="s">
        <v>7087</v>
      </c>
      <c r="AX1675" t="s">
        <v>222</v>
      </c>
      <c r="BA1675" s="57">
        <v>46280.333333333336</v>
      </c>
      <c r="BB1675" t="s">
        <v>8120</v>
      </c>
      <c r="BC1675">
        <v>2026</v>
      </c>
      <c r="BD1675">
        <v>9</v>
      </c>
      <c r="BE1675">
        <v>14</v>
      </c>
      <c r="BF1675" s="6">
        <f t="shared" si="78"/>
        <v>46279</v>
      </c>
      <c r="BG1675">
        <f t="shared" si="79"/>
        <v>-1.3333333333357587</v>
      </c>
      <c r="BH1675" t="str">
        <f t="shared" si="80"/>
        <v>COMPLY</v>
      </c>
      <c r="BI1675" t="str">
        <f>VLOOKUP(H1675,Sheet2!$A$1:$B$270,2,FALSE)</f>
        <v>BANYUWANGI</v>
      </c>
    </row>
    <row r="1676" spans="1:61">
      <c r="A1676">
        <v>1675</v>
      </c>
      <c r="B1676">
        <v>1002571783</v>
      </c>
      <c r="C1676">
        <v>3</v>
      </c>
      <c r="D1676" t="s">
        <v>42</v>
      </c>
      <c r="E1676">
        <v>5</v>
      </c>
      <c r="F1676" t="s">
        <v>102</v>
      </c>
      <c r="G1676" t="s">
        <v>108</v>
      </c>
      <c r="H1676" t="s">
        <v>338</v>
      </c>
      <c r="I1676" t="s">
        <v>212</v>
      </c>
      <c r="J1676" t="s">
        <v>213</v>
      </c>
      <c r="K1676" t="s">
        <v>149</v>
      </c>
      <c r="L1676" t="s">
        <v>214</v>
      </c>
      <c r="M1676" t="s">
        <v>76</v>
      </c>
      <c r="N1676" t="s">
        <v>215</v>
      </c>
      <c r="O1676" s="57">
        <v>46269.590231481481</v>
      </c>
      <c r="P1676" s="57">
        <v>46269.79619212963</v>
      </c>
      <c r="Q1676">
        <v>69383939</v>
      </c>
      <c r="S1676">
        <v>152531208055</v>
      </c>
      <c r="T1676" t="s">
        <v>4879</v>
      </c>
      <c r="U1676" t="s">
        <v>4880</v>
      </c>
      <c r="V1676" t="s">
        <v>4881</v>
      </c>
      <c r="Z1676">
        <v>113.68807099999999</v>
      </c>
      <c r="AA1676">
        <v>-7.728002</v>
      </c>
      <c r="AB1676" t="s">
        <v>4882</v>
      </c>
      <c r="AC1676" t="s">
        <v>236</v>
      </c>
      <c r="AL1676" t="s">
        <v>217</v>
      </c>
      <c r="AM1676" t="s">
        <v>4883</v>
      </c>
      <c r="AN1676" t="s">
        <v>6</v>
      </c>
      <c r="AO1676" s="57">
        <v>46121.600740740738</v>
      </c>
      <c r="AP1676" s="57">
        <v>46270.541666666664</v>
      </c>
      <c r="AR1676" t="s">
        <v>218</v>
      </c>
      <c r="AS1676" t="s">
        <v>108</v>
      </c>
      <c r="AT1676" t="s">
        <v>220</v>
      </c>
      <c r="AU1676">
        <v>20260904</v>
      </c>
      <c r="AV1676" t="s">
        <v>221</v>
      </c>
      <c r="AW1676" t="s">
        <v>1974</v>
      </c>
      <c r="AX1676" t="s">
        <v>222</v>
      </c>
      <c r="BA1676" s="57">
        <v>46270.541666666664</v>
      </c>
      <c r="BB1676" t="s">
        <v>4883</v>
      </c>
      <c r="BC1676">
        <v>2026</v>
      </c>
      <c r="BD1676">
        <v>9</v>
      </c>
      <c r="BE1676">
        <v>4</v>
      </c>
      <c r="BF1676" s="6">
        <f t="shared" si="78"/>
        <v>46269</v>
      </c>
      <c r="BG1676">
        <f t="shared" si="79"/>
        <v>-1.5416666666642413</v>
      </c>
      <c r="BH1676" t="str">
        <f t="shared" si="80"/>
        <v>COMPLY</v>
      </c>
      <c r="BI1676" t="str">
        <f>VLOOKUP(H1676,Sheet2!$A$1:$B$270,2,FALSE)</f>
        <v>BANYUWANGI</v>
      </c>
    </row>
    <row r="1677" spans="1:61">
      <c r="A1677">
        <v>1676</v>
      </c>
      <c r="B1677">
        <v>1002578077</v>
      </c>
      <c r="C1677">
        <v>3</v>
      </c>
      <c r="D1677" t="s">
        <v>42</v>
      </c>
      <c r="E1677">
        <v>5</v>
      </c>
      <c r="F1677" t="s">
        <v>102</v>
      </c>
      <c r="G1677" t="s">
        <v>108</v>
      </c>
      <c r="H1677" t="s">
        <v>496</v>
      </c>
      <c r="I1677" t="s">
        <v>212</v>
      </c>
      <c r="J1677" t="s">
        <v>213</v>
      </c>
      <c r="K1677" t="s">
        <v>149</v>
      </c>
      <c r="L1677" t="s">
        <v>214</v>
      </c>
      <c r="M1677" t="s">
        <v>76</v>
      </c>
      <c r="N1677" t="s">
        <v>215</v>
      </c>
      <c r="O1677" s="57">
        <v>46274.39371527778</v>
      </c>
      <c r="P1677" s="57">
        <v>46275.552476851852</v>
      </c>
      <c r="Q1677">
        <v>69386590</v>
      </c>
      <c r="S1677">
        <v>152529201189</v>
      </c>
      <c r="T1677" t="s">
        <v>6131</v>
      </c>
      <c r="U1677" t="s">
        <v>6132</v>
      </c>
      <c r="V1677" t="s">
        <v>6133</v>
      </c>
      <c r="Z1677">
        <v>113.75175900000001</v>
      </c>
      <c r="AA1677">
        <v>-7.7521659999999999</v>
      </c>
      <c r="AB1677" t="s">
        <v>6134</v>
      </c>
      <c r="AC1677" t="s">
        <v>236</v>
      </c>
      <c r="AL1677" t="s">
        <v>217</v>
      </c>
      <c r="AM1677" t="s">
        <v>5643</v>
      </c>
      <c r="AN1677" t="s">
        <v>6</v>
      </c>
      <c r="AO1677" s="57">
        <v>46274.402858796297</v>
      </c>
      <c r="AP1677" s="57">
        <v>46275.333333333336</v>
      </c>
      <c r="AR1677" t="s">
        <v>218</v>
      </c>
      <c r="AS1677" t="s">
        <v>108</v>
      </c>
      <c r="AT1677" t="s">
        <v>230</v>
      </c>
      <c r="AU1677">
        <v>20260910</v>
      </c>
      <c r="AV1677" t="s">
        <v>221</v>
      </c>
      <c r="AW1677" t="s">
        <v>886</v>
      </c>
      <c r="AX1677" t="s">
        <v>222</v>
      </c>
      <c r="BA1677" s="57">
        <v>46275.333333333336</v>
      </c>
      <c r="BB1677" t="s">
        <v>5643</v>
      </c>
      <c r="BC1677">
        <v>2026</v>
      </c>
      <c r="BD1677">
        <v>9</v>
      </c>
      <c r="BE1677">
        <v>10</v>
      </c>
      <c r="BF1677" s="6">
        <f t="shared" si="78"/>
        <v>46275</v>
      </c>
      <c r="BG1677">
        <f t="shared" si="79"/>
        <v>-0.33333333333575865</v>
      </c>
      <c r="BH1677" t="str">
        <f t="shared" si="80"/>
        <v>COMPLY</v>
      </c>
      <c r="BI1677" t="str">
        <f>VLOOKUP(H1677,Sheet2!$A$1:$B$270,2,FALSE)</f>
        <v>BANYUWANGI</v>
      </c>
    </row>
    <row r="1678" spans="1:61">
      <c r="A1678">
        <v>1677</v>
      </c>
      <c r="B1678">
        <v>1002567272</v>
      </c>
      <c r="C1678">
        <v>3</v>
      </c>
      <c r="D1678" t="s">
        <v>42</v>
      </c>
      <c r="E1678">
        <v>5</v>
      </c>
      <c r="F1678" t="s">
        <v>102</v>
      </c>
      <c r="G1678" t="s">
        <v>108</v>
      </c>
      <c r="H1678" t="s">
        <v>383</v>
      </c>
      <c r="I1678" t="s">
        <v>212</v>
      </c>
      <c r="J1678" t="s">
        <v>213</v>
      </c>
      <c r="K1678" t="s">
        <v>149</v>
      </c>
      <c r="M1678" t="s">
        <v>76</v>
      </c>
      <c r="N1678" t="s">
        <v>215</v>
      </c>
      <c r="O1678" s="57">
        <v>46267.473587962966</v>
      </c>
      <c r="P1678" s="57">
        <v>46267.659363425926</v>
      </c>
      <c r="Q1678">
        <v>69378939</v>
      </c>
      <c r="S1678">
        <v>152506219280</v>
      </c>
      <c r="T1678" t="s">
        <v>1975</v>
      </c>
      <c r="U1678" t="s">
        <v>1976</v>
      </c>
      <c r="V1678" t="s">
        <v>1977</v>
      </c>
      <c r="Z1678">
        <v>113.9500961</v>
      </c>
      <c r="AA1678">
        <v>-7.7049265</v>
      </c>
      <c r="AB1678" t="s">
        <v>1978</v>
      </c>
      <c r="AC1678" t="s">
        <v>229</v>
      </c>
      <c r="AL1678" t="s">
        <v>217</v>
      </c>
      <c r="AM1678" t="s">
        <v>1979</v>
      </c>
      <c r="AN1678" t="s">
        <v>6</v>
      </c>
      <c r="AO1678" s="57">
        <v>46062.475937499999</v>
      </c>
      <c r="AR1678" t="s">
        <v>218</v>
      </c>
      <c r="AS1678" t="s">
        <v>108</v>
      </c>
      <c r="AT1678" t="s">
        <v>230</v>
      </c>
      <c r="AU1678">
        <v>20260902</v>
      </c>
      <c r="AV1678" t="s">
        <v>221</v>
      </c>
      <c r="AW1678" t="s">
        <v>567</v>
      </c>
      <c r="AX1678" t="s">
        <v>222</v>
      </c>
      <c r="BA1678" s="57">
        <v>46267.291666666664</v>
      </c>
      <c r="BB1678" t="s">
        <v>1979</v>
      </c>
      <c r="BC1678">
        <v>2026</v>
      </c>
      <c r="BD1678">
        <v>9</v>
      </c>
      <c r="BE1678">
        <v>2</v>
      </c>
      <c r="BF1678" s="6">
        <f t="shared" si="78"/>
        <v>46267</v>
      </c>
      <c r="BG1678">
        <f t="shared" si="79"/>
        <v>-0.29166666666424135</v>
      </c>
      <c r="BH1678" t="str">
        <f t="shared" si="80"/>
        <v>COMPLY</v>
      </c>
      <c r="BI1678" t="str">
        <f>VLOOKUP(H1678,Sheet2!$A$1:$B$270,2,FALSE)</f>
        <v>BANYUWANGI</v>
      </c>
    </row>
    <row r="1679" spans="1:61">
      <c r="A1679">
        <v>1678</v>
      </c>
      <c r="B1679">
        <v>1002582554</v>
      </c>
      <c r="C1679">
        <v>3</v>
      </c>
      <c r="D1679" t="s">
        <v>42</v>
      </c>
      <c r="E1679">
        <v>5</v>
      </c>
      <c r="F1679" t="s">
        <v>102</v>
      </c>
      <c r="G1679" t="s">
        <v>108</v>
      </c>
      <c r="H1679" t="s">
        <v>383</v>
      </c>
      <c r="I1679" t="s">
        <v>212</v>
      </c>
      <c r="J1679" t="s">
        <v>213</v>
      </c>
      <c r="K1679" t="s">
        <v>149</v>
      </c>
      <c r="L1679" t="s">
        <v>214</v>
      </c>
      <c r="M1679" t="s">
        <v>76</v>
      </c>
      <c r="N1679" t="s">
        <v>215</v>
      </c>
      <c r="O1679" s="57">
        <v>46276.552037037036</v>
      </c>
      <c r="P1679" s="57">
        <v>46276.703344907408</v>
      </c>
      <c r="Q1679">
        <v>69388370</v>
      </c>
      <c r="S1679">
        <v>152506219290</v>
      </c>
      <c r="T1679" t="s">
        <v>9517</v>
      </c>
      <c r="U1679" t="s">
        <v>9518</v>
      </c>
      <c r="V1679" t="s">
        <v>9519</v>
      </c>
      <c r="Z1679">
        <v>114.00445000000001</v>
      </c>
      <c r="AA1679">
        <v>-7.7064570000000003</v>
      </c>
      <c r="AB1679" t="s">
        <v>9520</v>
      </c>
      <c r="AC1679" t="s">
        <v>236</v>
      </c>
      <c r="AL1679" t="s">
        <v>217</v>
      </c>
      <c r="AM1679" t="s">
        <v>7290</v>
      </c>
      <c r="AN1679" t="s">
        <v>6</v>
      </c>
      <c r="AO1679" s="57">
        <v>46335.559756944444</v>
      </c>
      <c r="AP1679" s="57">
        <v>46277.458333333336</v>
      </c>
      <c r="AR1679" t="s">
        <v>218</v>
      </c>
      <c r="AS1679" t="s">
        <v>108</v>
      </c>
      <c r="AT1679" t="s">
        <v>230</v>
      </c>
      <c r="AU1679">
        <v>20260911</v>
      </c>
      <c r="AV1679" t="s">
        <v>221</v>
      </c>
      <c r="AW1679" t="s">
        <v>885</v>
      </c>
      <c r="AX1679" t="s">
        <v>222</v>
      </c>
      <c r="BA1679" s="57">
        <v>46277.458333333336</v>
      </c>
      <c r="BB1679" t="s">
        <v>7290</v>
      </c>
      <c r="BC1679">
        <v>2026</v>
      </c>
      <c r="BD1679">
        <v>9</v>
      </c>
      <c r="BE1679">
        <v>11</v>
      </c>
      <c r="BF1679" s="6">
        <f t="shared" si="78"/>
        <v>46276</v>
      </c>
      <c r="BG1679">
        <f t="shared" si="79"/>
        <v>-1.4583333333357587</v>
      </c>
      <c r="BH1679" t="str">
        <f t="shared" si="80"/>
        <v>COMPLY</v>
      </c>
      <c r="BI1679" t="str">
        <f>VLOOKUP(H1679,Sheet2!$A$1:$B$270,2,FALSE)</f>
        <v>BANYUWANGI</v>
      </c>
    </row>
    <row r="1680" spans="1:61">
      <c r="A1680">
        <v>1679</v>
      </c>
      <c r="B1680">
        <v>1002585929</v>
      </c>
      <c r="C1680">
        <v>3</v>
      </c>
      <c r="D1680" t="s">
        <v>42</v>
      </c>
      <c r="E1680">
        <v>5</v>
      </c>
      <c r="F1680" t="s">
        <v>102</v>
      </c>
      <c r="G1680" t="s">
        <v>108</v>
      </c>
      <c r="H1680" t="s">
        <v>383</v>
      </c>
      <c r="I1680" t="s">
        <v>212</v>
      </c>
      <c r="J1680" t="s">
        <v>213</v>
      </c>
      <c r="K1680" t="s">
        <v>149</v>
      </c>
      <c r="L1680" t="s">
        <v>214</v>
      </c>
      <c r="M1680" t="s">
        <v>76</v>
      </c>
      <c r="N1680" t="s">
        <v>215</v>
      </c>
      <c r="O1680" s="57">
        <v>46279.45417824074</v>
      </c>
      <c r="P1680" s="57">
        <v>46280.352743055555</v>
      </c>
      <c r="Q1680">
        <v>69389682</v>
      </c>
      <c r="S1680">
        <v>152506219084</v>
      </c>
      <c r="T1680" t="s">
        <v>9521</v>
      </c>
      <c r="U1680" t="s">
        <v>9522</v>
      </c>
      <c r="V1680" t="s">
        <v>9523</v>
      </c>
      <c r="Z1680">
        <v>114.00291</v>
      </c>
      <c r="AA1680">
        <v>-7.7567370000000002</v>
      </c>
      <c r="AB1680" t="s">
        <v>9524</v>
      </c>
      <c r="AC1680" t="s">
        <v>236</v>
      </c>
      <c r="AL1680" t="s">
        <v>217</v>
      </c>
      <c r="AM1680" t="s">
        <v>9525</v>
      </c>
      <c r="AN1680" t="s">
        <v>6</v>
      </c>
      <c r="AO1680" t="s">
        <v>7134</v>
      </c>
      <c r="AP1680" s="57">
        <v>46280.333333333336</v>
      </c>
      <c r="AR1680" t="s">
        <v>218</v>
      </c>
      <c r="AS1680" t="s">
        <v>108</v>
      </c>
      <c r="AT1680" t="s">
        <v>230</v>
      </c>
      <c r="AU1680">
        <v>20260915</v>
      </c>
      <c r="AV1680" t="s">
        <v>221</v>
      </c>
      <c r="AW1680" t="s">
        <v>7118</v>
      </c>
      <c r="AX1680" t="s">
        <v>222</v>
      </c>
      <c r="BA1680" s="57">
        <v>46280.333333333336</v>
      </c>
      <c r="BB1680" t="s">
        <v>9525</v>
      </c>
      <c r="BC1680">
        <v>2026</v>
      </c>
      <c r="BD1680">
        <v>9</v>
      </c>
      <c r="BE1680">
        <v>15</v>
      </c>
      <c r="BF1680" s="6">
        <f t="shared" si="78"/>
        <v>46280</v>
      </c>
      <c r="BG1680">
        <f t="shared" si="79"/>
        <v>-0.33333333333575865</v>
      </c>
      <c r="BH1680" t="str">
        <f t="shared" si="80"/>
        <v>COMPLY</v>
      </c>
      <c r="BI1680" t="str">
        <f>VLOOKUP(H1680,Sheet2!$A$1:$B$270,2,FALSE)</f>
        <v>BANYUWANGI</v>
      </c>
    </row>
    <row r="1681" spans="1:61">
      <c r="A1681">
        <v>1680</v>
      </c>
      <c r="B1681">
        <v>1002583876</v>
      </c>
      <c r="C1681">
        <v>3</v>
      </c>
      <c r="D1681" t="s">
        <v>42</v>
      </c>
      <c r="E1681">
        <v>5</v>
      </c>
      <c r="F1681" t="s">
        <v>102</v>
      </c>
      <c r="G1681" t="s">
        <v>102</v>
      </c>
      <c r="H1681" t="s">
        <v>374</v>
      </c>
      <c r="I1681" t="s">
        <v>212</v>
      </c>
      <c r="J1681" t="s">
        <v>213</v>
      </c>
      <c r="K1681" t="s">
        <v>149</v>
      </c>
      <c r="L1681" t="s">
        <v>214</v>
      </c>
      <c r="M1681" t="s">
        <v>76</v>
      </c>
      <c r="N1681" t="s">
        <v>215</v>
      </c>
      <c r="O1681" s="57">
        <v>46277.456203703703</v>
      </c>
      <c r="P1681" s="57">
        <v>46279.652002314811</v>
      </c>
      <c r="Q1681">
        <v>69388860</v>
      </c>
      <c r="S1681">
        <v>152539205998</v>
      </c>
      <c r="T1681" t="s">
        <v>9526</v>
      </c>
      <c r="U1681" t="s">
        <v>9527</v>
      </c>
      <c r="V1681" t="s">
        <v>9528</v>
      </c>
      <c r="Z1681">
        <v>113.608836606144</v>
      </c>
      <c r="AA1681">
        <v>-8.3398117598975805</v>
      </c>
      <c r="AB1681" t="s">
        <v>9529</v>
      </c>
      <c r="AC1681" t="s">
        <v>216</v>
      </c>
      <c r="AL1681" t="s">
        <v>217</v>
      </c>
      <c r="AM1681" t="s">
        <v>9530</v>
      </c>
      <c r="AN1681" t="s">
        <v>6</v>
      </c>
      <c r="AO1681" s="57">
        <v>46365.465405092589</v>
      </c>
      <c r="AP1681" s="57">
        <v>46279.333333333336</v>
      </c>
      <c r="AR1681" t="s">
        <v>218</v>
      </c>
      <c r="AS1681" t="s">
        <v>595</v>
      </c>
      <c r="AT1681" t="s">
        <v>230</v>
      </c>
      <c r="AU1681">
        <v>20260914</v>
      </c>
      <c r="AV1681" t="s">
        <v>221</v>
      </c>
      <c r="AW1681" t="s">
        <v>7437</v>
      </c>
      <c r="AX1681" t="s">
        <v>222</v>
      </c>
      <c r="BA1681" s="57">
        <v>46279.333333333336</v>
      </c>
      <c r="BB1681" t="s">
        <v>9530</v>
      </c>
      <c r="BC1681">
        <v>2026</v>
      </c>
      <c r="BD1681">
        <v>9</v>
      </c>
      <c r="BE1681">
        <v>14</v>
      </c>
      <c r="BF1681" s="6">
        <f t="shared" si="78"/>
        <v>46279</v>
      </c>
      <c r="BG1681">
        <f t="shared" si="79"/>
        <v>-0.33333333333575865</v>
      </c>
      <c r="BH1681" t="str">
        <f t="shared" si="80"/>
        <v>COMPLY</v>
      </c>
      <c r="BI1681" t="str">
        <f>VLOOKUP(H1681,Sheet2!$A$1:$B$270,2,FALSE)</f>
        <v>JEMBER</v>
      </c>
    </row>
    <row r="1682" spans="1:61">
      <c r="A1682">
        <v>1681</v>
      </c>
      <c r="B1682">
        <v>1002577848</v>
      </c>
      <c r="C1682">
        <v>3</v>
      </c>
      <c r="D1682" t="s">
        <v>42</v>
      </c>
      <c r="E1682">
        <v>5</v>
      </c>
      <c r="F1682" t="s">
        <v>102</v>
      </c>
      <c r="G1682" t="s">
        <v>102</v>
      </c>
      <c r="H1682" t="s">
        <v>492</v>
      </c>
      <c r="I1682" t="s">
        <v>212</v>
      </c>
      <c r="J1682" t="s">
        <v>213</v>
      </c>
      <c r="K1682" t="s">
        <v>149</v>
      </c>
      <c r="L1682" t="s">
        <v>214</v>
      </c>
      <c r="M1682" t="s">
        <v>76</v>
      </c>
      <c r="N1682" t="s">
        <v>215</v>
      </c>
      <c r="O1682" s="57">
        <v>46274.316620370373</v>
      </c>
      <c r="P1682" s="57">
        <v>46274.708715277775</v>
      </c>
      <c r="Q1682">
        <v>69386468</v>
      </c>
      <c r="S1682">
        <v>152512202766</v>
      </c>
      <c r="T1682" t="s">
        <v>6221</v>
      </c>
      <c r="U1682" t="s">
        <v>6222</v>
      </c>
      <c r="V1682" t="s">
        <v>6223</v>
      </c>
      <c r="Z1682">
        <v>113.747615441679</v>
      </c>
      <c r="AA1682">
        <v>-8.1197927302022102</v>
      </c>
      <c r="AB1682" t="s">
        <v>6224</v>
      </c>
      <c r="AC1682" t="s">
        <v>216</v>
      </c>
      <c r="AL1682" t="s">
        <v>217</v>
      </c>
      <c r="AM1682" t="s">
        <v>6044</v>
      </c>
      <c r="AN1682" t="s">
        <v>6</v>
      </c>
      <c r="AO1682" s="57">
        <v>46274.319386574076</v>
      </c>
      <c r="AP1682" s="57">
        <v>46275.333333333336</v>
      </c>
      <c r="AR1682" t="s">
        <v>218</v>
      </c>
      <c r="AS1682" t="s">
        <v>102</v>
      </c>
      <c r="AT1682" t="s">
        <v>230</v>
      </c>
      <c r="AU1682">
        <v>20260909</v>
      </c>
      <c r="AV1682" t="s">
        <v>221</v>
      </c>
      <c r="AW1682" t="s">
        <v>885</v>
      </c>
      <c r="AX1682" t="s">
        <v>222</v>
      </c>
      <c r="BA1682" s="57">
        <v>46275.333333333336</v>
      </c>
      <c r="BB1682" t="s">
        <v>6044</v>
      </c>
      <c r="BC1682">
        <v>2026</v>
      </c>
      <c r="BD1682">
        <v>9</v>
      </c>
      <c r="BE1682">
        <v>9</v>
      </c>
      <c r="BF1682" s="6">
        <f t="shared" si="78"/>
        <v>46274</v>
      </c>
      <c r="BG1682">
        <f t="shared" si="79"/>
        <v>-1.3333333333357587</v>
      </c>
      <c r="BH1682" t="str">
        <f t="shared" si="80"/>
        <v>COMPLY</v>
      </c>
      <c r="BI1682" t="str">
        <f>VLOOKUP(H1682,Sheet2!$A$1:$B$270,2,FALSE)</f>
        <v>JEMBER</v>
      </c>
    </row>
    <row r="1683" spans="1:61">
      <c r="A1683">
        <v>1682</v>
      </c>
      <c r="B1683">
        <v>1002586995</v>
      </c>
      <c r="C1683">
        <v>3</v>
      </c>
      <c r="D1683" t="s">
        <v>42</v>
      </c>
      <c r="E1683">
        <v>5</v>
      </c>
      <c r="F1683" t="s">
        <v>102</v>
      </c>
      <c r="G1683" t="s">
        <v>102</v>
      </c>
      <c r="H1683" t="s">
        <v>473</v>
      </c>
      <c r="I1683" t="s">
        <v>212</v>
      </c>
      <c r="J1683" t="s">
        <v>213</v>
      </c>
      <c r="K1683" t="s">
        <v>149</v>
      </c>
      <c r="L1683" t="s">
        <v>214</v>
      </c>
      <c r="M1683" t="s">
        <v>76</v>
      </c>
      <c r="N1683" t="s">
        <v>215</v>
      </c>
      <c r="O1683" s="57">
        <v>46279.633356481485</v>
      </c>
      <c r="P1683" s="57">
        <v>46280.78628472222</v>
      </c>
      <c r="Q1683">
        <v>69390016</v>
      </c>
      <c r="S1683">
        <v>152540202456</v>
      </c>
      <c r="T1683" t="s">
        <v>9531</v>
      </c>
      <c r="U1683" t="s">
        <v>9532</v>
      </c>
      <c r="V1683" t="s">
        <v>9533</v>
      </c>
      <c r="Z1683">
        <v>113.49076341837601</v>
      </c>
      <c r="AA1683">
        <v>-8.2668909097566594</v>
      </c>
      <c r="AB1683" t="s">
        <v>9534</v>
      </c>
      <c r="AC1683" t="s">
        <v>216</v>
      </c>
      <c r="AL1683" t="s">
        <v>217</v>
      </c>
      <c r="AM1683" t="s">
        <v>9535</v>
      </c>
      <c r="AN1683" t="s">
        <v>6</v>
      </c>
      <c r="AO1683" t="s">
        <v>7244</v>
      </c>
      <c r="AP1683" s="57">
        <v>46280.625</v>
      </c>
      <c r="AR1683" t="s">
        <v>218</v>
      </c>
      <c r="AS1683" t="s">
        <v>2502</v>
      </c>
      <c r="AT1683" t="s">
        <v>230</v>
      </c>
      <c r="AU1683">
        <v>20260915</v>
      </c>
      <c r="AV1683" t="s">
        <v>221</v>
      </c>
      <c r="AW1683" t="s">
        <v>7044</v>
      </c>
      <c r="AX1683" t="s">
        <v>222</v>
      </c>
      <c r="BA1683" s="57">
        <v>46280.625</v>
      </c>
      <c r="BB1683" t="s">
        <v>9535</v>
      </c>
      <c r="BC1683">
        <v>2026</v>
      </c>
      <c r="BD1683">
        <v>9</v>
      </c>
      <c r="BE1683">
        <v>15</v>
      </c>
      <c r="BF1683" s="6">
        <f t="shared" si="78"/>
        <v>46280</v>
      </c>
      <c r="BG1683">
        <f t="shared" si="79"/>
        <v>-0.625</v>
      </c>
      <c r="BH1683" t="str">
        <f t="shared" si="80"/>
        <v>COMPLY</v>
      </c>
      <c r="BI1683" t="str">
        <f>VLOOKUP(H1683,Sheet2!$A$1:$B$270,2,FALSE)</f>
        <v>JEMBER</v>
      </c>
    </row>
    <row r="1684" spans="1:61">
      <c r="A1684">
        <v>1683</v>
      </c>
      <c r="B1684">
        <v>1002566468</v>
      </c>
      <c r="C1684">
        <v>3</v>
      </c>
      <c r="D1684" t="s">
        <v>42</v>
      </c>
      <c r="E1684">
        <v>5</v>
      </c>
      <c r="F1684" t="s">
        <v>102</v>
      </c>
      <c r="G1684" t="s">
        <v>102</v>
      </c>
      <c r="H1684" t="s">
        <v>362</v>
      </c>
      <c r="I1684" t="s">
        <v>212</v>
      </c>
      <c r="J1684" t="s">
        <v>213</v>
      </c>
      <c r="K1684" t="s">
        <v>149</v>
      </c>
      <c r="L1684" t="s">
        <v>214</v>
      </c>
      <c r="M1684" t="s">
        <v>76</v>
      </c>
      <c r="N1684" t="s">
        <v>215</v>
      </c>
      <c r="O1684" s="57">
        <v>46266.770821759259</v>
      </c>
      <c r="P1684" s="57">
        <v>46267.61986111111</v>
      </c>
      <c r="Q1684">
        <v>69381852</v>
      </c>
      <c r="S1684">
        <v>152501280958</v>
      </c>
      <c r="T1684" t="s">
        <v>1115</v>
      </c>
      <c r="U1684" t="s">
        <v>1116</v>
      </c>
      <c r="V1684" t="s">
        <v>1117</v>
      </c>
      <c r="Z1684">
        <v>113.672512</v>
      </c>
      <c r="AA1684">
        <v>-8.1785209999999999</v>
      </c>
      <c r="AB1684" t="s">
        <v>1118</v>
      </c>
      <c r="AC1684" t="s">
        <v>236</v>
      </c>
      <c r="AL1684" t="s">
        <v>217</v>
      </c>
      <c r="AM1684" t="s">
        <v>1119</v>
      </c>
      <c r="AN1684" t="s">
        <v>6</v>
      </c>
      <c r="AO1684" s="57">
        <v>46031.777754629627</v>
      </c>
      <c r="AP1684" s="57">
        <v>46267.625</v>
      </c>
      <c r="AR1684" t="s">
        <v>218</v>
      </c>
      <c r="AS1684" t="s">
        <v>102</v>
      </c>
      <c r="AT1684" t="s">
        <v>230</v>
      </c>
      <c r="AU1684">
        <v>20260902</v>
      </c>
      <c r="AV1684" t="s">
        <v>221</v>
      </c>
      <c r="AW1684" t="s">
        <v>886</v>
      </c>
      <c r="AX1684" t="s">
        <v>222</v>
      </c>
      <c r="BA1684" s="57">
        <v>46267.625</v>
      </c>
      <c r="BB1684" t="s">
        <v>1119</v>
      </c>
      <c r="BC1684">
        <v>2026</v>
      </c>
      <c r="BD1684">
        <v>9</v>
      </c>
      <c r="BE1684">
        <v>2</v>
      </c>
      <c r="BF1684" s="6">
        <f t="shared" si="78"/>
        <v>46267</v>
      </c>
      <c r="BG1684">
        <f t="shared" si="79"/>
        <v>-0.625</v>
      </c>
      <c r="BH1684" t="str">
        <f t="shared" si="80"/>
        <v>COMPLY</v>
      </c>
      <c r="BI1684" t="str">
        <f>VLOOKUP(H1684,Sheet2!$A$1:$B$270,2,FALSE)</f>
        <v>JEMBER</v>
      </c>
    </row>
    <row r="1685" spans="1:61">
      <c r="A1685">
        <v>1684</v>
      </c>
      <c r="B1685">
        <v>1002570930</v>
      </c>
      <c r="C1685">
        <v>3</v>
      </c>
      <c r="D1685" t="s">
        <v>42</v>
      </c>
      <c r="E1685">
        <v>5</v>
      </c>
      <c r="F1685" t="s">
        <v>102</v>
      </c>
      <c r="G1685" t="s">
        <v>102</v>
      </c>
      <c r="H1685" t="s">
        <v>362</v>
      </c>
      <c r="I1685" t="s">
        <v>212</v>
      </c>
      <c r="J1685" t="s">
        <v>213</v>
      </c>
      <c r="K1685" t="s">
        <v>149</v>
      </c>
      <c r="L1685" t="s">
        <v>214</v>
      </c>
      <c r="M1685" t="s">
        <v>76</v>
      </c>
      <c r="N1685" t="s">
        <v>215</v>
      </c>
      <c r="O1685" s="57">
        <v>46269.388159722221</v>
      </c>
      <c r="P1685" s="57">
        <v>46270.916921296295</v>
      </c>
      <c r="Q1685">
        <v>69383614</v>
      </c>
      <c r="S1685">
        <v>152501280968</v>
      </c>
      <c r="T1685" t="s">
        <v>3714</v>
      </c>
      <c r="U1685" t="s">
        <v>3715</v>
      </c>
      <c r="V1685" t="s">
        <v>4765</v>
      </c>
      <c r="Z1685">
        <v>113.6630418</v>
      </c>
      <c r="AA1685">
        <v>-8.1836690000000001</v>
      </c>
      <c r="AB1685" t="s">
        <v>4766</v>
      </c>
      <c r="AC1685" t="s">
        <v>236</v>
      </c>
      <c r="AL1685" t="s">
        <v>217</v>
      </c>
      <c r="AM1685" t="s">
        <v>3718</v>
      </c>
      <c r="AN1685" t="s">
        <v>6</v>
      </c>
      <c r="AO1685" s="57">
        <v>46121.392465277779</v>
      </c>
      <c r="AP1685" s="57">
        <v>46270.333333333336</v>
      </c>
      <c r="AR1685" t="s">
        <v>218</v>
      </c>
      <c r="AS1685" t="s">
        <v>102</v>
      </c>
      <c r="AT1685" t="s">
        <v>344</v>
      </c>
      <c r="AU1685">
        <v>20260905</v>
      </c>
      <c r="AV1685" t="s">
        <v>221</v>
      </c>
      <c r="AW1685" t="s">
        <v>3719</v>
      </c>
      <c r="AX1685" t="s">
        <v>222</v>
      </c>
      <c r="BA1685" s="57">
        <v>46270.333333333336</v>
      </c>
      <c r="BB1685" t="s">
        <v>3718</v>
      </c>
      <c r="BC1685">
        <v>2026</v>
      </c>
      <c r="BD1685">
        <v>9</v>
      </c>
      <c r="BE1685">
        <v>5</v>
      </c>
      <c r="BF1685" s="6">
        <f t="shared" si="78"/>
        <v>46270</v>
      </c>
      <c r="BG1685">
        <f t="shared" si="79"/>
        <v>-0.33333333333575865</v>
      </c>
      <c r="BH1685" t="str">
        <f t="shared" si="80"/>
        <v>COMPLY</v>
      </c>
      <c r="BI1685" t="str">
        <f>VLOOKUP(H1685,Sheet2!$A$1:$B$270,2,FALSE)</f>
        <v>JEMBER</v>
      </c>
    </row>
    <row r="1686" spans="1:61">
      <c r="A1686">
        <v>1685</v>
      </c>
      <c r="B1686">
        <v>1002570941</v>
      </c>
      <c r="C1686">
        <v>3</v>
      </c>
      <c r="D1686" t="s">
        <v>42</v>
      </c>
      <c r="E1686">
        <v>5</v>
      </c>
      <c r="F1686" t="s">
        <v>102</v>
      </c>
      <c r="G1686" t="s">
        <v>102</v>
      </c>
      <c r="H1686" t="s">
        <v>362</v>
      </c>
      <c r="I1686" t="s">
        <v>212</v>
      </c>
      <c r="J1686" t="s">
        <v>213</v>
      </c>
      <c r="K1686" t="s">
        <v>149</v>
      </c>
      <c r="L1686" t="s">
        <v>214</v>
      </c>
      <c r="M1686" t="s">
        <v>76</v>
      </c>
      <c r="N1686" t="s">
        <v>215</v>
      </c>
      <c r="O1686" s="57">
        <v>46269.390243055554</v>
      </c>
      <c r="P1686" s="57">
        <v>46275.598391203705</v>
      </c>
      <c r="Q1686">
        <v>69383616</v>
      </c>
      <c r="S1686">
        <v>152501280970</v>
      </c>
      <c r="T1686" t="s">
        <v>3714</v>
      </c>
      <c r="U1686" t="s">
        <v>3715</v>
      </c>
      <c r="V1686" t="s">
        <v>3716</v>
      </c>
      <c r="Z1686">
        <v>113.6630418</v>
      </c>
      <c r="AA1686">
        <v>-8.1836690000000001</v>
      </c>
      <c r="AB1686" t="s">
        <v>3717</v>
      </c>
      <c r="AC1686" t="s">
        <v>236</v>
      </c>
      <c r="AL1686" t="s">
        <v>217</v>
      </c>
      <c r="AM1686" t="s">
        <v>3718</v>
      </c>
      <c r="AN1686" t="s">
        <v>6</v>
      </c>
      <c r="AO1686" s="57">
        <v>46121.392465277779</v>
      </c>
      <c r="AP1686" s="57">
        <v>46270.333333333336</v>
      </c>
      <c r="AR1686" t="s">
        <v>218</v>
      </c>
      <c r="AS1686" t="s">
        <v>102</v>
      </c>
      <c r="AT1686" t="s">
        <v>344</v>
      </c>
      <c r="AU1686">
        <v>20260910</v>
      </c>
      <c r="AV1686" t="s">
        <v>221</v>
      </c>
      <c r="AW1686" t="s">
        <v>3719</v>
      </c>
      <c r="AX1686" t="s">
        <v>222</v>
      </c>
      <c r="BA1686" s="57">
        <v>46270.333333333336</v>
      </c>
      <c r="BB1686" t="s">
        <v>3718</v>
      </c>
      <c r="BC1686">
        <v>2026</v>
      </c>
      <c r="BD1686">
        <v>9</v>
      </c>
      <c r="BE1686">
        <v>10</v>
      </c>
      <c r="BF1686" s="6">
        <f t="shared" si="78"/>
        <v>46275</v>
      </c>
      <c r="BG1686">
        <f t="shared" si="79"/>
        <v>4.6666666666642413</v>
      </c>
      <c r="BH1686" t="str">
        <f t="shared" si="80"/>
        <v>NOT COMPLY</v>
      </c>
      <c r="BI1686" t="str">
        <f>VLOOKUP(H1686,Sheet2!$A$1:$B$270,2,FALSE)</f>
        <v>JEMBER</v>
      </c>
    </row>
    <row r="1687" spans="1:61">
      <c r="A1687">
        <v>1686</v>
      </c>
      <c r="B1687">
        <v>1002578137</v>
      </c>
      <c r="C1687">
        <v>3</v>
      </c>
      <c r="D1687" t="s">
        <v>42</v>
      </c>
      <c r="E1687">
        <v>5</v>
      </c>
      <c r="F1687" t="s">
        <v>102</v>
      </c>
      <c r="G1687" t="s">
        <v>102</v>
      </c>
      <c r="H1687" t="s">
        <v>362</v>
      </c>
      <c r="I1687" t="s">
        <v>212</v>
      </c>
      <c r="J1687" t="s">
        <v>213</v>
      </c>
      <c r="K1687" t="s">
        <v>149</v>
      </c>
      <c r="M1687" t="s">
        <v>76</v>
      </c>
      <c r="N1687" t="s">
        <v>215</v>
      </c>
      <c r="O1687" s="57">
        <v>46274.408310185187</v>
      </c>
      <c r="P1687" s="57">
        <v>46274.701643518521</v>
      </c>
      <c r="Q1687">
        <v>69386616</v>
      </c>
      <c r="S1687">
        <v>152501280987</v>
      </c>
      <c r="T1687" t="s">
        <v>6291</v>
      </c>
      <c r="U1687" t="s">
        <v>6292</v>
      </c>
      <c r="V1687" t="s">
        <v>6293</v>
      </c>
      <c r="Z1687">
        <v>113.6559865</v>
      </c>
      <c r="AA1687">
        <v>-8.1836204000000006</v>
      </c>
      <c r="AB1687" t="s">
        <v>6294</v>
      </c>
      <c r="AC1687" t="s">
        <v>229</v>
      </c>
      <c r="AL1687" t="s">
        <v>217</v>
      </c>
      <c r="AM1687" t="s">
        <v>6155</v>
      </c>
      <c r="AN1687" t="s">
        <v>6</v>
      </c>
      <c r="AO1687" s="57">
        <v>46274.413368055553</v>
      </c>
      <c r="AP1687" s="57">
        <v>46275.333333333336</v>
      </c>
      <c r="AR1687" t="s">
        <v>218</v>
      </c>
      <c r="AS1687" t="s">
        <v>102</v>
      </c>
      <c r="AT1687" t="s">
        <v>230</v>
      </c>
      <c r="AU1687">
        <v>20260909</v>
      </c>
      <c r="AV1687" t="s">
        <v>221</v>
      </c>
      <c r="AW1687" t="s">
        <v>545</v>
      </c>
      <c r="AX1687" t="s">
        <v>222</v>
      </c>
      <c r="BA1687" s="57">
        <v>46275.333333333336</v>
      </c>
      <c r="BB1687" t="s">
        <v>6155</v>
      </c>
      <c r="BC1687">
        <v>2026</v>
      </c>
      <c r="BD1687">
        <v>9</v>
      </c>
      <c r="BE1687">
        <v>9</v>
      </c>
      <c r="BF1687" s="6">
        <f t="shared" si="78"/>
        <v>46274</v>
      </c>
      <c r="BG1687">
        <f t="shared" si="79"/>
        <v>-1.3333333333357587</v>
      </c>
      <c r="BH1687" t="str">
        <f t="shared" si="80"/>
        <v>COMPLY</v>
      </c>
      <c r="BI1687" t="str">
        <f>VLOOKUP(H1687,Sheet2!$A$1:$B$270,2,FALSE)</f>
        <v>JEMBER</v>
      </c>
    </row>
    <row r="1688" spans="1:61">
      <c r="A1688">
        <v>1687</v>
      </c>
      <c r="B1688">
        <v>1002587017</v>
      </c>
      <c r="C1688">
        <v>3</v>
      </c>
      <c r="D1688" t="s">
        <v>42</v>
      </c>
      <c r="E1688">
        <v>5</v>
      </c>
      <c r="F1688" t="s">
        <v>102</v>
      </c>
      <c r="G1688" t="s">
        <v>102</v>
      </c>
      <c r="H1688" t="s">
        <v>362</v>
      </c>
      <c r="I1688" t="s">
        <v>212</v>
      </c>
      <c r="J1688" t="s">
        <v>213</v>
      </c>
      <c r="K1688" t="s">
        <v>149</v>
      </c>
      <c r="M1688" t="s">
        <v>76</v>
      </c>
      <c r="N1688" t="s">
        <v>215</v>
      </c>
      <c r="O1688" s="57">
        <v>46279.63790509259</v>
      </c>
      <c r="P1688" s="57">
        <v>46280.792199074072</v>
      </c>
      <c r="Q1688">
        <v>69390065</v>
      </c>
      <c r="S1688">
        <v>152501281015</v>
      </c>
      <c r="T1688" t="s">
        <v>9536</v>
      </c>
      <c r="U1688" t="s">
        <v>9537</v>
      </c>
      <c r="V1688" t="s">
        <v>9538</v>
      </c>
      <c r="Z1688">
        <v>113.6631409</v>
      </c>
      <c r="AA1688">
        <v>-8.1838815</v>
      </c>
      <c r="AB1688" t="s">
        <v>9539</v>
      </c>
      <c r="AC1688" t="s">
        <v>285</v>
      </c>
      <c r="AL1688" t="s">
        <v>217</v>
      </c>
      <c r="AM1688" t="s">
        <v>7545</v>
      </c>
      <c r="AN1688" t="s">
        <v>6</v>
      </c>
      <c r="AO1688" t="s">
        <v>7244</v>
      </c>
      <c r="AP1688" s="57">
        <v>46280.625</v>
      </c>
      <c r="AR1688" t="s">
        <v>218</v>
      </c>
      <c r="AS1688" t="s">
        <v>102</v>
      </c>
      <c r="AT1688" t="s">
        <v>230</v>
      </c>
      <c r="AU1688">
        <v>20260915</v>
      </c>
      <c r="AV1688" t="s">
        <v>221</v>
      </c>
      <c r="AW1688" t="s">
        <v>545</v>
      </c>
      <c r="AX1688" t="s">
        <v>222</v>
      </c>
      <c r="BA1688" s="57">
        <v>46280.625</v>
      </c>
      <c r="BB1688" t="s">
        <v>7545</v>
      </c>
      <c r="BC1688">
        <v>2026</v>
      </c>
      <c r="BD1688">
        <v>9</v>
      </c>
      <c r="BE1688">
        <v>15</v>
      </c>
      <c r="BF1688" s="6">
        <f t="shared" si="78"/>
        <v>46280</v>
      </c>
      <c r="BG1688">
        <f t="shared" si="79"/>
        <v>-0.625</v>
      </c>
      <c r="BH1688" t="str">
        <f t="shared" si="80"/>
        <v>COMPLY</v>
      </c>
      <c r="BI1688" t="str">
        <f>VLOOKUP(H1688,Sheet2!$A$1:$B$270,2,FALSE)</f>
        <v>JEMBER</v>
      </c>
    </row>
    <row r="1689" spans="1:61">
      <c r="A1689">
        <v>1688</v>
      </c>
      <c r="B1689">
        <v>1002587044</v>
      </c>
      <c r="C1689">
        <v>3</v>
      </c>
      <c r="D1689" t="s">
        <v>42</v>
      </c>
      <c r="E1689">
        <v>5</v>
      </c>
      <c r="F1689" t="s">
        <v>102</v>
      </c>
      <c r="G1689" t="s">
        <v>102</v>
      </c>
      <c r="H1689" t="s">
        <v>362</v>
      </c>
      <c r="I1689" t="s">
        <v>212</v>
      </c>
      <c r="J1689" t="s">
        <v>213</v>
      </c>
      <c r="K1689" t="s">
        <v>149</v>
      </c>
      <c r="L1689" t="s">
        <v>214</v>
      </c>
      <c r="M1689" t="s">
        <v>2162</v>
      </c>
      <c r="N1689" t="s">
        <v>215</v>
      </c>
      <c r="O1689" s="57">
        <v>46279.63958333333</v>
      </c>
      <c r="P1689" s="57">
        <v>46281.414375</v>
      </c>
      <c r="Q1689">
        <v>69390068</v>
      </c>
      <c r="S1689">
        <v>152501281016</v>
      </c>
      <c r="T1689" t="s">
        <v>9540</v>
      </c>
      <c r="U1689" t="s">
        <v>9541</v>
      </c>
      <c r="V1689" t="s">
        <v>9542</v>
      </c>
      <c r="Z1689">
        <v>113.73224399999999</v>
      </c>
      <c r="AA1689">
        <v>-8.1395529999999994</v>
      </c>
      <c r="AB1689" t="s">
        <v>9543</v>
      </c>
      <c r="AC1689" t="s">
        <v>236</v>
      </c>
      <c r="AL1689" t="s">
        <v>217</v>
      </c>
      <c r="AM1689" t="s">
        <v>9544</v>
      </c>
      <c r="AN1689" t="s">
        <v>6</v>
      </c>
      <c r="AO1689" t="s">
        <v>7244</v>
      </c>
      <c r="AP1689" s="57">
        <v>46280.625</v>
      </c>
      <c r="AQ1689" t="s">
        <v>2172</v>
      </c>
      <c r="AR1689" t="s">
        <v>2171</v>
      </c>
      <c r="AS1689" t="s">
        <v>102</v>
      </c>
      <c r="AT1689" t="s">
        <v>230</v>
      </c>
      <c r="AV1689" t="s">
        <v>9545</v>
      </c>
      <c r="AW1689" t="s">
        <v>7044</v>
      </c>
      <c r="AX1689" t="s">
        <v>222</v>
      </c>
      <c r="BA1689" s="57">
        <v>46280.625</v>
      </c>
      <c r="BB1689" t="s">
        <v>9544</v>
      </c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str">
        <f>VLOOKUP(H1689,Sheet2!$A$1:$B$270,2,FALSE)</f>
        <v>JEMBER</v>
      </c>
    </row>
    <row r="1690" spans="1:61">
      <c r="A1690">
        <v>1689</v>
      </c>
      <c r="B1690">
        <v>1002582211</v>
      </c>
      <c r="C1690">
        <v>3</v>
      </c>
      <c r="D1690" t="s">
        <v>42</v>
      </c>
      <c r="E1690">
        <v>5</v>
      </c>
      <c r="F1690" t="s">
        <v>102</v>
      </c>
      <c r="G1690" t="s">
        <v>102</v>
      </c>
      <c r="H1690" t="s">
        <v>448</v>
      </c>
      <c r="I1690" t="s">
        <v>212</v>
      </c>
      <c r="J1690" t="s">
        <v>213</v>
      </c>
      <c r="K1690" t="s">
        <v>149</v>
      </c>
      <c r="L1690" t="s">
        <v>214</v>
      </c>
      <c r="M1690" t="s">
        <v>76</v>
      </c>
      <c r="N1690" t="s">
        <v>215</v>
      </c>
      <c r="O1690" s="57">
        <v>46276.441631944443</v>
      </c>
      <c r="P1690" s="57">
        <v>46279.526006944441</v>
      </c>
      <c r="Q1690">
        <v>69388238</v>
      </c>
      <c r="S1690">
        <v>152538203964</v>
      </c>
      <c r="T1690" t="s">
        <v>9546</v>
      </c>
      <c r="U1690" t="s">
        <v>9547</v>
      </c>
      <c r="V1690" t="s">
        <v>9548</v>
      </c>
      <c r="Z1690">
        <v>113.805569556975</v>
      </c>
      <c r="AA1690">
        <v>-8.2021323082675703</v>
      </c>
      <c r="AB1690" t="s">
        <v>9549</v>
      </c>
      <c r="AC1690" t="s">
        <v>236</v>
      </c>
      <c r="AL1690" t="s">
        <v>217</v>
      </c>
      <c r="AM1690" t="s">
        <v>9550</v>
      </c>
      <c r="AN1690" t="s">
        <v>6</v>
      </c>
      <c r="AO1690" s="57">
        <v>46335.444421296299</v>
      </c>
      <c r="AP1690" s="57">
        <v>46277.333333333336</v>
      </c>
      <c r="AR1690" t="s">
        <v>218</v>
      </c>
      <c r="AS1690" t="s">
        <v>102</v>
      </c>
      <c r="AT1690" t="s">
        <v>230</v>
      </c>
      <c r="AU1690">
        <v>20260914</v>
      </c>
      <c r="AV1690" t="s">
        <v>221</v>
      </c>
      <c r="AW1690" t="s">
        <v>881</v>
      </c>
      <c r="AX1690" t="s">
        <v>222</v>
      </c>
      <c r="BA1690" s="57">
        <v>46277.333333333336</v>
      </c>
      <c r="BB1690" t="s">
        <v>9550</v>
      </c>
      <c r="BC1690">
        <v>2026</v>
      </c>
      <c r="BD1690">
        <v>9</v>
      </c>
      <c r="BE1690">
        <v>14</v>
      </c>
      <c r="BF1690" s="6">
        <f t="shared" si="78"/>
        <v>46279</v>
      </c>
      <c r="BG1690">
        <f t="shared" si="79"/>
        <v>1.6666666666642413</v>
      </c>
      <c r="BH1690" t="str">
        <f t="shared" si="80"/>
        <v>NOT COMPLY</v>
      </c>
      <c r="BI1690" t="str">
        <f>VLOOKUP(H1690,Sheet2!$A$1:$B$270,2,FALSE)</f>
        <v>JEMBER</v>
      </c>
    </row>
    <row r="1691" spans="1:61">
      <c r="A1691">
        <v>1690</v>
      </c>
      <c r="B1691">
        <v>1002573494</v>
      </c>
      <c r="C1691">
        <v>3</v>
      </c>
      <c r="D1691" t="s">
        <v>42</v>
      </c>
      <c r="E1691">
        <v>5</v>
      </c>
      <c r="F1691" t="s">
        <v>102</v>
      </c>
      <c r="G1691" t="s">
        <v>102</v>
      </c>
      <c r="H1691" t="s">
        <v>419</v>
      </c>
      <c r="I1691" t="s">
        <v>212</v>
      </c>
      <c r="J1691" t="s">
        <v>213</v>
      </c>
      <c r="K1691" t="s">
        <v>149</v>
      </c>
      <c r="L1691" t="s">
        <v>214</v>
      </c>
      <c r="M1691" t="s">
        <v>76</v>
      </c>
      <c r="N1691" t="s">
        <v>215</v>
      </c>
      <c r="O1691" s="57">
        <v>46271.420914351853</v>
      </c>
      <c r="P1691" s="57">
        <v>46272.774050925924</v>
      </c>
      <c r="Q1691">
        <v>69384717</v>
      </c>
      <c r="S1691">
        <v>152502216978</v>
      </c>
      <c r="T1691" t="s">
        <v>4347</v>
      </c>
      <c r="U1691" t="s">
        <v>4348</v>
      </c>
      <c r="V1691" t="s">
        <v>4349</v>
      </c>
      <c r="Z1691">
        <v>113.710345476865</v>
      </c>
      <c r="AA1691">
        <v>-8.1643020463875704</v>
      </c>
      <c r="AB1691" t="s">
        <v>4350</v>
      </c>
      <c r="AC1691" t="s">
        <v>216</v>
      </c>
      <c r="AL1691" t="s">
        <v>217</v>
      </c>
      <c r="AM1691" t="s">
        <v>4351</v>
      </c>
      <c r="AN1691" t="s">
        <v>6</v>
      </c>
      <c r="AO1691" s="57">
        <v>46182.423888888887</v>
      </c>
      <c r="AP1691" s="57">
        <v>46272.333333333336</v>
      </c>
      <c r="AR1691" t="s">
        <v>218</v>
      </c>
      <c r="AS1691" t="s">
        <v>2182</v>
      </c>
      <c r="AT1691" t="s">
        <v>230</v>
      </c>
      <c r="AU1691">
        <v>20260907</v>
      </c>
      <c r="AV1691" t="s">
        <v>221</v>
      </c>
      <c r="AW1691" t="s">
        <v>886</v>
      </c>
      <c r="AX1691" t="s">
        <v>222</v>
      </c>
      <c r="BA1691" s="57">
        <v>46272.333333333336</v>
      </c>
      <c r="BB1691" t="s">
        <v>4351</v>
      </c>
      <c r="BC1691">
        <v>2026</v>
      </c>
      <c r="BD1691">
        <v>9</v>
      </c>
      <c r="BE1691">
        <v>7</v>
      </c>
      <c r="BF1691" s="6">
        <f t="shared" si="78"/>
        <v>46272</v>
      </c>
      <c r="BG1691">
        <f t="shared" si="79"/>
        <v>-0.33333333333575865</v>
      </c>
      <c r="BH1691" t="str">
        <f t="shared" si="80"/>
        <v>COMPLY</v>
      </c>
      <c r="BI1691" t="str">
        <f>VLOOKUP(H1691,Sheet2!$A$1:$B$270,2,FALSE)</f>
        <v>JEMBER</v>
      </c>
    </row>
    <row r="1692" spans="1:61">
      <c r="A1692">
        <v>1691</v>
      </c>
      <c r="B1692">
        <v>1002578256</v>
      </c>
      <c r="C1692">
        <v>3</v>
      </c>
      <c r="D1692" t="s">
        <v>42</v>
      </c>
      <c r="E1692">
        <v>5</v>
      </c>
      <c r="F1692" t="s">
        <v>102</v>
      </c>
      <c r="G1692" t="s">
        <v>102</v>
      </c>
      <c r="H1692" t="s">
        <v>419</v>
      </c>
      <c r="I1692" t="s">
        <v>212</v>
      </c>
      <c r="J1692" t="s">
        <v>213</v>
      </c>
      <c r="K1692" t="s">
        <v>149</v>
      </c>
      <c r="L1692" t="s">
        <v>214</v>
      </c>
      <c r="M1692" t="s">
        <v>76</v>
      </c>
      <c r="N1692" t="s">
        <v>215</v>
      </c>
      <c r="O1692" s="57">
        <v>46274.429120370369</v>
      </c>
      <c r="P1692" s="57">
        <v>46274.946481481478</v>
      </c>
      <c r="Q1692">
        <v>69386667</v>
      </c>
      <c r="S1692">
        <v>152502216988</v>
      </c>
      <c r="T1692" t="s">
        <v>6213</v>
      </c>
      <c r="U1692" t="s">
        <v>6214</v>
      </c>
      <c r="V1692" t="s">
        <v>6215</v>
      </c>
      <c r="Z1692">
        <v>113.68597579999999</v>
      </c>
      <c r="AA1692">
        <v>-8.2138343999999996</v>
      </c>
      <c r="AB1692" t="s">
        <v>6216</v>
      </c>
      <c r="AC1692" t="s">
        <v>236</v>
      </c>
      <c r="AL1692" t="s">
        <v>217</v>
      </c>
      <c r="AM1692" t="s">
        <v>6069</v>
      </c>
      <c r="AN1692" t="s">
        <v>6</v>
      </c>
      <c r="AO1692" s="57">
        <v>46274.444444444445</v>
      </c>
      <c r="AP1692" s="57">
        <v>46275.333333333336</v>
      </c>
      <c r="AR1692" t="s">
        <v>218</v>
      </c>
      <c r="AS1692" t="s">
        <v>2182</v>
      </c>
      <c r="AT1692" t="s">
        <v>230</v>
      </c>
      <c r="AU1692">
        <v>20260909</v>
      </c>
      <c r="AV1692" t="s">
        <v>221</v>
      </c>
      <c r="AW1692" t="s">
        <v>882</v>
      </c>
      <c r="AX1692" t="s">
        <v>222</v>
      </c>
      <c r="BA1692" s="57">
        <v>46275.333333333336</v>
      </c>
      <c r="BB1692" t="s">
        <v>6069</v>
      </c>
      <c r="BC1692">
        <v>2026</v>
      </c>
      <c r="BD1692">
        <v>9</v>
      </c>
      <c r="BE1692">
        <v>9</v>
      </c>
      <c r="BF1692" s="6">
        <f t="shared" si="78"/>
        <v>46274</v>
      </c>
      <c r="BG1692">
        <f t="shared" si="79"/>
        <v>-1.3333333333357587</v>
      </c>
      <c r="BH1692" t="str">
        <f t="shared" si="80"/>
        <v>COMPLY</v>
      </c>
      <c r="BI1692" t="str">
        <f>VLOOKUP(H1692,Sheet2!$A$1:$B$270,2,FALSE)</f>
        <v>JEMBER</v>
      </c>
    </row>
    <row r="1693" spans="1:61">
      <c r="A1693">
        <v>1692</v>
      </c>
      <c r="B1693">
        <v>1002583439</v>
      </c>
      <c r="C1693">
        <v>3</v>
      </c>
      <c r="D1693" t="s">
        <v>42</v>
      </c>
      <c r="E1693">
        <v>5</v>
      </c>
      <c r="F1693" t="s">
        <v>102</v>
      </c>
      <c r="G1693" t="s">
        <v>102</v>
      </c>
      <c r="H1693" t="s">
        <v>419</v>
      </c>
      <c r="I1693" t="s">
        <v>212</v>
      </c>
      <c r="J1693" t="s">
        <v>213</v>
      </c>
      <c r="K1693" t="s">
        <v>149</v>
      </c>
      <c r="L1693" t="s">
        <v>214</v>
      </c>
      <c r="M1693" t="s">
        <v>76</v>
      </c>
      <c r="N1693" t="s">
        <v>215</v>
      </c>
      <c r="O1693" s="57">
        <v>46276.693703703706</v>
      </c>
      <c r="P1693" s="57">
        <v>46278.320729166669</v>
      </c>
      <c r="Q1693">
        <v>69388664</v>
      </c>
      <c r="S1693">
        <v>152502217010</v>
      </c>
      <c r="T1693" t="s">
        <v>9551</v>
      </c>
      <c r="U1693" t="s">
        <v>9552</v>
      </c>
      <c r="V1693" t="s">
        <v>9553</v>
      </c>
      <c r="Z1693">
        <v>113.710102066397</v>
      </c>
      <c r="AA1693">
        <v>-8.1730054539253505</v>
      </c>
      <c r="AB1693" t="s">
        <v>9554</v>
      </c>
      <c r="AC1693" t="s">
        <v>216</v>
      </c>
      <c r="AL1693" t="s">
        <v>217</v>
      </c>
      <c r="AM1693" t="s">
        <v>8154</v>
      </c>
      <c r="AN1693" t="s">
        <v>6</v>
      </c>
      <c r="AO1693" s="57">
        <v>46335.694409722222</v>
      </c>
      <c r="AP1693" s="57">
        <v>46277.625</v>
      </c>
      <c r="AR1693" t="s">
        <v>218</v>
      </c>
      <c r="AS1693" t="s">
        <v>2182</v>
      </c>
      <c r="AT1693" t="s">
        <v>230</v>
      </c>
      <c r="AU1693">
        <v>20260913</v>
      </c>
      <c r="AV1693" t="s">
        <v>221</v>
      </c>
      <c r="AW1693" t="s">
        <v>7081</v>
      </c>
      <c r="AX1693" t="s">
        <v>222</v>
      </c>
      <c r="BA1693" s="57">
        <v>46277.625</v>
      </c>
      <c r="BB1693" t="s">
        <v>8154</v>
      </c>
      <c r="BC1693">
        <v>2026</v>
      </c>
      <c r="BD1693">
        <v>9</v>
      </c>
      <c r="BE1693">
        <v>13</v>
      </c>
      <c r="BF1693" s="6">
        <f t="shared" si="78"/>
        <v>46278</v>
      </c>
      <c r="BG1693">
        <f t="shared" si="79"/>
        <v>0.375</v>
      </c>
      <c r="BH1693" t="str">
        <f t="shared" si="80"/>
        <v>COMPLY</v>
      </c>
      <c r="BI1693" t="str">
        <f>VLOOKUP(H1693,Sheet2!$A$1:$B$270,2,FALSE)</f>
        <v>JEMBER</v>
      </c>
    </row>
    <row r="1694" spans="1:61">
      <c r="A1694">
        <v>1693</v>
      </c>
      <c r="B1694">
        <v>1002578076</v>
      </c>
      <c r="C1694">
        <v>3</v>
      </c>
      <c r="D1694" t="s">
        <v>42</v>
      </c>
      <c r="E1694">
        <v>5</v>
      </c>
      <c r="F1694" t="s">
        <v>102</v>
      </c>
      <c r="G1694" t="s">
        <v>102</v>
      </c>
      <c r="H1694" t="s">
        <v>495</v>
      </c>
      <c r="I1694" t="s">
        <v>212</v>
      </c>
      <c r="J1694" t="s">
        <v>213</v>
      </c>
      <c r="K1694" t="s">
        <v>149</v>
      </c>
      <c r="L1694" t="s">
        <v>214</v>
      </c>
      <c r="M1694" t="s">
        <v>76</v>
      </c>
      <c r="N1694" t="s">
        <v>215</v>
      </c>
      <c r="O1694" s="57">
        <v>46274.39371527778</v>
      </c>
      <c r="P1694" s="57">
        <v>46274.792187500003</v>
      </c>
      <c r="Q1694">
        <v>69386588</v>
      </c>
      <c r="S1694">
        <v>152544205229</v>
      </c>
      <c r="T1694" t="s">
        <v>6334</v>
      </c>
      <c r="U1694" t="s">
        <v>6335</v>
      </c>
      <c r="V1694" t="s">
        <v>6336</v>
      </c>
      <c r="Z1694">
        <v>113.404565267264</v>
      </c>
      <c r="AA1694">
        <v>-8.3109378528443898</v>
      </c>
      <c r="AB1694" t="s">
        <v>6337</v>
      </c>
      <c r="AC1694" t="s">
        <v>216</v>
      </c>
      <c r="AL1694" t="s">
        <v>217</v>
      </c>
      <c r="AM1694" t="s">
        <v>5638</v>
      </c>
      <c r="AN1694" t="s">
        <v>6</v>
      </c>
      <c r="AO1694" s="57">
        <v>46274.402858796297</v>
      </c>
      <c r="AP1694" s="57">
        <v>46275.333333333336</v>
      </c>
      <c r="AR1694" t="s">
        <v>218</v>
      </c>
      <c r="AS1694" t="s">
        <v>2502</v>
      </c>
      <c r="AT1694" t="s">
        <v>230</v>
      </c>
      <c r="AU1694">
        <v>20260909</v>
      </c>
      <c r="AV1694" t="s">
        <v>221</v>
      </c>
      <c r="AW1694" t="s">
        <v>884</v>
      </c>
      <c r="AX1694" t="s">
        <v>222</v>
      </c>
      <c r="BA1694" s="57">
        <v>46275.333333333336</v>
      </c>
      <c r="BB1694" t="s">
        <v>5638</v>
      </c>
      <c r="BC1694">
        <v>2026</v>
      </c>
      <c r="BD1694">
        <v>9</v>
      </c>
      <c r="BE1694">
        <v>9</v>
      </c>
      <c r="BF1694" s="6">
        <f t="shared" si="78"/>
        <v>46274</v>
      </c>
      <c r="BG1694">
        <f t="shared" si="79"/>
        <v>-1.3333333333357587</v>
      </c>
      <c r="BH1694" t="str">
        <f t="shared" si="80"/>
        <v>COMPLY</v>
      </c>
      <c r="BI1694" t="str">
        <f>VLOOKUP(H1694,Sheet2!$A$1:$B$270,2,FALSE)</f>
        <v>JEMBER</v>
      </c>
    </row>
    <row r="1695" spans="1:61">
      <c r="A1695">
        <v>1694</v>
      </c>
      <c r="B1695">
        <v>1002574069</v>
      </c>
      <c r="C1695">
        <v>3</v>
      </c>
      <c r="D1695" t="s">
        <v>42</v>
      </c>
      <c r="E1695">
        <v>5</v>
      </c>
      <c r="F1695" t="s">
        <v>102</v>
      </c>
      <c r="G1695" t="s">
        <v>102</v>
      </c>
      <c r="H1695" t="s">
        <v>494</v>
      </c>
      <c r="I1695" t="s">
        <v>212</v>
      </c>
      <c r="J1695" t="s">
        <v>213</v>
      </c>
      <c r="K1695" t="s">
        <v>149</v>
      </c>
      <c r="M1695" t="s">
        <v>76</v>
      </c>
      <c r="N1695" t="s">
        <v>215</v>
      </c>
      <c r="O1695" s="57">
        <v>46272.40048611111</v>
      </c>
      <c r="P1695" s="57">
        <v>46272.661736111113</v>
      </c>
      <c r="Q1695">
        <v>69383077</v>
      </c>
      <c r="S1695">
        <v>152515203046</v>
      </c>
      <c r="T1695" t="s">
        <v>2497</v>
      </c>
      <c r="U1695" t="s">
        <v>4007</v>
      </c>
      <c r="V1695" t="s">
        <v>4008</v>
      </c>
      <c r="Z1695">
        <v>113.472959</v>
      </c>
      <c r="AA1695">
        <v>-8.3696730000000006</v>
      </c>
      <c r="AB1695" t="s">
        <v>2500</v>
      </c>
      <c r="AC1695" t="s">
        <v>216</v>
      </c>
      <c r="AL1695" t="s">
        <v>217</v>
      </c>
      <c r="AM1695" t="s">
        <v>4009</v>
      </c>
      <c r="AN1695" t="s">
        <v>6</v>
      </c>
      <c r="AO1695" s="57">
        <v>46212.403136574074</v>
      </c>
      <c r="AR1695" t="s">
        <v>218</v>
      </c>
      <c r="AS1695" t="s">
        <v>2502</v>
      </c>
      <c r="AT1695" t="s">
        <v>230</v>
      </c>
      <c r="AU1695">
        <v>20260907</v>
      </c>
      <c r="AV1695" t="s">
        <v>221</v>
      </c>
      <c r="AW1695" t="s">
        <v>546</v>
      </c>
      <c r="AX1695" t="s">
        <v>222</v>
      </c>
      <c r="BA1695" s="57">
        <v>46272.291666666664</v>
      </c>
      <c r="BB1695" t="s">
        <v>4009</v>
      </c>
      <c r="BC1695">
        <v>2026</v>
      </c>
      <c r="BD1695">
        <v>9</v>
      </c>
      <c r="BE1695">
        <v>7</v>
      </c>
      <c r="BF1695" s="6">
        <f t="shared" si="78"/>
        <v>46272</v>
      </c>
      <c r="BG1695">
        <f t="shared" si="79"/>
        <v>-0.29166666666424135</v>
      </c>
      <c r="BH1695" t="str">
        <f t="shared" si="80"/>
        <v>COMPLY</v>
      </c>
      <c r="BI1695" t="str">
        <f>VLOOKUP(H1695,Sheet2!$A$1:$B$270,2,FALSE)</f>
        <v>JEMBER</v>
      </c>
    </row>
    <row r="1696" spans="1:61">
      <c r="A1696">
        <v>1695</v>
      </c>
      <c r="B1696">
        <v>1002588944</v>
      </c>
      <c r="C1696">
        <v>3</v>
      </c>
      <c r="D1696" t="s">
        <v>42</v>
      </c>
      <c r="E1696">
        <v>5</v>
      </c>
      <c r="F1696" t="s">
        <v>102</v>
      </c>
      <c r="G1696" t="s">
        <v>102</v>
      </c>
      <c r="H1696" t="s">
        <v>494</v>
      </c>
      <c r="I1696" t="s">
        <v>212</v>
      </c>
      <c r="J1696" t="s">
        <v>213</v>
      </c>
      <c r="K1696" t="s">
        <v>149</v>
      </c>
      <c r="M1696" t="s">
        <v>76</v>
      </c>
      <c r="N1696" t="s">
        <v>215</v>
      </c>
      <c r="O1696" s="57">
        <v>46280.55505787037</v>
      </c>
      <c r="P1696" s="57">
        <v>46280.77039351852</v>
      </c>
      <c r="Q1696">
        <v>69389326</v>
      </c>
      <c r="S1696">
        <v>152515203054</v>
      </c>
      <c r="T1696" t="s">
        <v>9555</v>
      </c>
      <c r="U1696" t="s">
        <v>9556</v>
      </c>
      <c r="V1696" t="s">
        <v>9557</v>
      </c>
      <c r="Z1696">
        <v>113.518440211582</v>
      </c>
      <c r="AA1696">
        <v>-8.3315379899366295</v>
      </c>
      <c r="AB1696" t="s">
        <v>9558</v>
      </c>
      <c r="AC1696" t="s">
        <v>216</v>
      </c>
      <c r="AL1696" t="s">
        <v>217</v>
      </c>
      <c r="AM1696" t="s">
        <v>9559</v>
      </c>
      <c r="AN1696" t="s">
        <v>6</v>
      </c>
      <c r="AO1696" t="s">
        <v>9560</v>
      </c>
      <c r="AR1696" t="s">
        <v>218</v>
      </c>
      <c r="AS1696" t="s">
        <v>2502</v>
      </c>
      <c r="AT1696" t="s">
        <v>230</v>
      </c>
      <c r="AU1696">
        <v>20260915</v>
      </c>
      <c r="AV1696" t="s">
        <v>221</v>
      </c>
      <c r="AW1696" t="s">
        <v>545</v>
      </c>
      <c r="AX1696" t="s">
        <v>222</v>
      </c>
      <c r="BA1696" s="57">
        <v>46280.291666666664</v>
      </c>
      <c r="BB1696" t="s">
        <v>9559</v>
      </c>
      <c r="BC1696">
        <v>2026</v>
      </c>
      <c r="BD1696">
        <v>9</v>
      </c>
      <c r="BE1696">
        <v>15</v>
      </c>
      <c r="BF1696" s="6">
        <f t="shared" si="78"/>
        <v>46280</v>
      </c>
      <c r="BG1696">
        <f t="shared" si="79"/>
        <v>-0.29166666666424135</v>
      </c>
      <c r="BH1696" t="str">
        <f t="shared" si="80"/>
        <v>COMPLY</v>
      </c>
      <c r="BI1696" t="str">
        <f>VLOOKUP(H1696,Sheet2!$A$1:$B$270,2,FALSE)</f>
        <v>JEMBER</v>
      </c>
    </row>
    <row r="1697" spans="1:61">
      <c r="A1697">
        <v>1696</v>
      </c>
      <c r="B1697">
        <v>1002569589</v>
      </c>
      <c r="C1697">
        <v>3</v>
      </c>
      <c r="D1697" t="s">
        <v>42</v>
      </c>
      <c r="E1697">
        <v>5</v>
      </c>
      <c r="F1697" t="s">
        <v>102</v>
      </c>
      <c r="G1697" t="s">
        <v>102</v>
      </c>
      <c r="H1697" t="s">
        <v>494</v>
      </c>
      <c r="I1697" t="s">
        <v>212</v>
      </c>
      <c r="J1697" t="s">
        <v>213</v>
      </c>
      <c r="K1697" t="s">
        <v>149</v>
      </c>
      <c r="L1697" t="s">
        <v>214</v>
      </c>
      <c r="M1697" t="s">
        <v>2154</v>
      </c>
      <c r="N1697" t="s">
        <v>215</v>
      </c>
      <c r="O1697" s="57">
        <v>46268.520787037036</v>
      </c>
      <c r="P1697" s="57">
        <v>46272.40048611111</v>
      </c>
      <c r="Q1697">
        <v>69383077</v>
      </c>
      <c r="S1697">
        <v>152515203045</v>
      </c>
      <c r="T1697" t="s">
        <v>2497</v>
      </c>
      <c r="U1697" t="s">
        <v>2498</v>
      </c>
      <c r="V1697" t="s">
        <v>2499</v>
      </c>
      <c r="Z1697">
        <v>113.473223447799</v>
      </c>
      <c r="AA1697">
        <v>-8.3697605823139192</v>
      </c>
      <c r="AB1697" t="s">
        <v>2500</v>
      </c>
      <c r="AC1697" t="s">
        <v>216</v>
      </c>
      <c r="AL1697" t="s">
        <v>217</v>
      </c>
      <c r="AM1697" t="s">
        <v>2501</v>
      </c>
      <c r="AN1697" t="s">
        <v>6</v>
      </c>
      <c r="AO1697" s="57">
        <v>46090.52783564815</v>
      </c>
      <c r="AP1697" s="57">
        <v>46269.541666666664</v>
      </c>
      <c r="AQ1697" t="s">
        <v>2172</v>
      </c>
      <c r="AR1697" t="s">
        <v>14</v>
      </c>
      <c r="AS1697" t="s">
        <v>2502</v>
      </c>
      <c r="AT1697" t="s">
        <v>230</v>
      </c>
      <c r="AV1697" t="s">
        <v>5575</v>
      </c>
      <c r="AW1697" t="s">
        <v>885</v>
      </c>
      <c r="AX1697" t="s">
        <v>222</v>
      </c>
      <c r="BA1697" s="57">
        <v>46269.541666666664</v>
      </c>
      <c r="BB1697" t="s">
        <v>2501</v>
      </c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str">
        <f>VLOOKUP(H1697,Sheet2!$A$1:$B$270,2,FALSE)</f>
        <v>JEMBER</v>
      </c>
    </row>
    <row r="1698" spans="1:61">
      <c r="A1698">
        <v>1697</v>
      </c>
      <c r="B1698">
        <v>1002584787</v>
      </c>
      <c r="C1698">
        <v>3</v>
      </c>
      <c r="D1698" t="s">
        <v>42</v>
      </c>
      <c r="E1698">
        <v>5</v>
      </c>
      <c r="F1698" t="s">
        <v>102</v>
      </c>
      <c r="G1698" t="s">
        <v>102</v>
      </c>
      <c r="H1698" t="s">
        <v>494</v>
      </c>
      <c r="I1698" t="s">
        <v>212</v>
      </c>
      <c r="J1698" t="s">
        <v>213</v>
      </c>
      <c r="K1698" t="s">
        <v>149</v>
      </c>
      <c r="L1698" t="s">
        <v>214</v>
      </c>
      <c r="M1698" t="s">
        <v>2154</v>
      </c>
      <c r="N1698" t="s">
        <v>215</v>
      </c>
      <c r="O1698" s="57">
        <v>46278.508321759262</v>
      </c>
      <c r="P1698" s="57">
        <v>46280.555046296293</v>
      </c>
      <c r="Q1698">
        <v>69389326</v>
      </c>
      <c r="S1698">
        <v>152515203022</v>
      </c>
      <c r="T1698" t="s">
        <v>9555</v>
      </c>
      <c r="U1698" t="s">
        <v>9561</v>
      </c>
      <c r="V1698" t="s">
        <v>9562</v>
      </c>
      <c r="Z1698">
        <v>113.517070524394</v>
      </c>
      <c r="AA1698">
        <v>-8.33111600730577</v>
      </c>
      <c r="AB1698" t="s">
        <v>9558</v>
      </c>
      <c r="AC1698" t="s">
        <v>216</v>
      </c>
      <c r="AL1698" t="s">
        <v>217</v>
      </c>
      <c r="AM1698" t="s">
        <v>9563</v>
      </c>
      <c r="AN1698" t="s">
        <v>6</v>
      </c>
      <c r="AO1698" t="s">
        <v>7425</v>
      </c>
      <c r="AP1698" s="57">
        <v>46279.458333333336</v>
      </c>
      <c r="AQ1698" t="s">
        <v>2155</v>
      </c>
      <c r="AR1698" t="s">
        <v>14</v>
      </c>
      <c r="AS1698" t="s">
        <v>2502</v>
      </c>
      <c r="AT1698" t="s">
        <v>230</v>
      </c>
      <c r="AV1698" t="s">
        <v>9564</v>
      </c>
      <c r="AW1698" t="s">
        <v>7044</v>
      </c>
      <c r="AX1698" t="s">
        <v>222</v>
      </c>
      <c r="BA1698" s="57">
        <v>46279.458333333336</v>
      </c>
      <c r="BB1698" t="s">
        <v>9563</v>
      </c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str">
        <f>VLOOKUP(H1698,Sheet2!$A$1:$B$270,2,FALSE)</f>
        <v>JEMBER</v>
      </c>
    </row>
    <row r="1699" spans="1:61">
      <c r="A1699">
        <v>1698</v>
      </c>
      <c r="B1699">
        <v>1002573561</v>
      </c>
      <c r="C1699">
        <v>3</v>
      </c>
      <c r="D1699" t="s">
        <v>42</v>
      </c>
      <c r="E1699">
        <v>5</v>
      </c>
      <c r="F1699" t="s">
        <v>102</v>
      </c>
      <c r="G1699" t="s">
        <v>102</v>
      </c>
      <c r="H1699" t="s">
        <v>384</v>
      </c>
      <c r="I1699" t="s">
        <v>212</v>
      </c>
      <c r="J1699" t="s">
        <v>213</v>
      </c>
      <c r="K1699" t="s">
        <v>149</v>
      </c>
      <c r="L1699" t="s">
        <v>214</v>
      </c>
      <c r="M1699" t="s">
        <v>76</v>
      </c>
      <c r="N1699" t="s">
        <v>215</v>
      </c>
      <c r="O1699" s="57">
        <v>46271.510381944441</v>
      </c>
      <c r="P1699" s="57">
        <v>46272.765706018516</v>
      </c>
      <c r="Q1699">
        <v>69384774</v>
      </c>
      <c r="S1699">
        <v>152532204428</v>
      </c>
      <c r="T1699" t="s">
        <v>4303</v>
      </c>
      <c r="U1699" t="s">
        <v>4304</v>
      </c>
      <c r="V1699" t="s">
        <v>4305</v>
      </c>
      <c r="Z1699">
        <v>113.60639713704499</v>
      </c>
      <c r="AA1699">
        <v>-8.2107088424084296</v>
      </c>
      <c r="AB1699" t="s">
        <v>4306</v>
      </c>
      <c r="AC1699" t="s">
        <v>216</v>
      </c>
      <c r="AL1699" t="s">
        <v>217</v>
      </c>
      <c r="AM1699" t="s">
        <v>4307</v>
      </c>
      <c r="AN1699" t="s">
        <v>6</v>
      </c>
      <c r="AO1699" s="57">
        <v>46182.51798611111</v>
      </c>
      <c r="AP1699" s="57">
        <v>46272.541666666664</v>
      </c>
      <c r="AR1699" t="s">
        <v>218</v>
      </c>
      <c r="AS1699" t="s">
        <v>595</v>
      </c>
      <c r="AT1699" t="s">
        <v>230</v>
      </c>
      <c r="AU1699">
        <v>20260907</v>
      </c>
      <c r="AV1699" t="s">
        <v>221</v>
      </c>
      <c r="AW1699" t="s">
        <v>885</v>
      </c>
      <c r="AX1699" t="s">
        <v>222</v>
      </c>
      <c r="BA1699" s="57">
        <v>46272.541666666664</v>
      </c>
      <c r="BB1699" t="s">
        <v>4307</v>
      </c>
      <c r="BC1699">
        <v>2026</v>
      </c>
      <c r="BD1699">
        <v>9</v>
      </c>
      <c r="BE1699">
        <v>7</v>
      </c>
      <c r="BF1699" s="6">
        <f t="shared" si="78"/>
        <v>46272</v>
      </c>
      <c r="BG1699">
        <f t="shared" si="79"/>
        <v>-0.54166666666424135</v>
      </c>
      <c r="BH1699" t="str">
        <f t="shared" si="80"/>
        <v>COMPLY</v>
      </c>
      <c r="BI1699" t="str">
        <f>VLOOKUP(H1699,Sheet2!$A$1:$B$270,2,FALSE)</f>
        <v>JEMBER</v>
      </c>
    </row>
    <row r="1700" spans="1:61">
      <c r="A1700">
        <v>1699</v>
      </c>
      <c r="B1700">
        <v>1002567232</v>
      </c>
      <c r="C1700">
        <v>3</v>
      </c>
      <c r="D1700" t="s">
        <v>42</v>
      </c>
      <c r="E1700">
        <v>5</v>
      </c>
      <c r="F1700" t="s">
        <v>102</v>
      </c>
      <c r="G1700" t="s">
        <v>102</v>
      </c>
      <c r="H1700" t="s">
        <v>435</v>
      </c>
      <c r="I1700" t="s">
        <v>212</v>
      </c>
      <c r="J1700" t="s">
        <v>213</v>
      </c>
      <c r="K1700" t="s">
        <v>149</v>
      </c>
      <c r="L1700" t="s">
        <v>214</v>
      </c>
      <c r="M1700" t="s">
        <v>76</v>
      </c>
      <c r="N1700" t="s">
        <v>215</v>
      </c>
      <c r="O1700" s="57">
        <v>46267.464548611111</v>
      </c>
      <c r="P1700" s="57">
        <v>46268.671400462961</v>
      </c>
      <c r="Q1700">
        <v>69382157</v>
      </c>
      <c r="S1700">
        <v>152537204705</v>
      </c>
      <c r="T1700" t="s">
        <v>2178</v>
      </c>
      <c r="U1700" t="s">
        <v>2179</v>
      </c>
      <c r="V1700" t="s">
        <v>2180</v>
      </c>
      <c r="Z1700">
        <v>113.904381280301</v>
      </c>
      <c r="AA1700">
        <v>-8.0751779819193796</v>
      </c>
      <c r="AB1700" t="s">
        <v>2181</v>
      </c>
      <c r="AC1700" t="s">
        <v>236</v>
      </c>
      <c r="AL1700" t="s">
        <v>217</v>
      </c>
      <c r="AM1700" t="s">
        <v>2052</v>
      </c>
      <c r="AN1700" t="s">
        <v>6</v>
      </c>
      <c r="AO1700" s="57">
        <v>46062.465277777781</v>
      </c>
      <c r="AP1700" s="57">
        <v>46268.333333333336</v>
      </c>
      <c r="AR1700" t="s">
        <v>218</v>
      </c>
      <c r="AS1700" t="s">
        <v>2182</v>
      </c>
      <c r="AT1700" t="s">
        <v>230</v>
      </c>
      <c r="AU1700">
        <v>20260903</v>
      </c>
      <c r="AV1700" t="s">
        <v>221</v>
      </c>
      <c r="AW1700" t="s">
        <v>885</v>
      </c>
      <c r="AX1700" t="s">
        <v>222</v>
      </c>
      <c r="BA1700" s="57">
        <v>46268.333333333336</v>
      </c>
      <c r="BB1700" t="s">
        <v>2052</v>
      </c>
      <c r="BC1700">
        <v>2026</v>
      </c>
      <c r="BD1700">
        <v>9</v>
      </c>
      <c r="BE1700">
        <v>3</v>
      </c>
      <c r="BF1700" s="6">
        <f t="shared" si="78"/>
        <v>46268</v>
      </c>
      <c r="BG1700">
        <f t="shared" si="79"/>
        <v>-0.33333333333575865</v>
      </c>
      <c r="BH1700" t="str">
        <f t="shared" si="80"/>
        <v>COMPLY</v>
      </c>
      <c r="BI1700" t="str">
        <f>VLOOKUP(H1700,Sheet2!$A$1:$B$270,2,FALSE)</f>
        <v>JEMBER</v>
      </c>
    </row>
    <row r="1701" spans="1:61">
      <c r="A1701">
        <v>1700</v>
      </c>
      <c r="B1701">
        <v>1002580232</v>
      </c>
      <c r="C1701">
        <v>3</v>
      </c>
      <c r="D1701" t="s">
        <v>42</v>
      </c>
      <c r="E1701">
        <v>5</v>
      </c>
      <c r="F1701" t="s">
        <v>102</v>
      </c>
      <c r="G1701" t="s">
        <v>102</v>
      </c>
      <c r="H1701" t="s">
        <v>435</v>
      </c>
      <c r="I1701" t="s">
        <v>212</v>
      </c>
      <c r="J1701" t="s">
        <v>213</v>
      </c>
      <c r="K1701" t="s">
        <v>149</v>
      </c>
      <c r="L1701" t="s">
        <v>214</v>
      </c>
      <c r="M1701" t="s">
        <v>2162</v>
      </c>
      <c r="N1701" t="s">
        <v>215</v>
      </c>
      <c r="O1701" s="57">
        <v>46275.441620370373</v>
      </c>
      <c r="P1701" s="57">
        <v>46280.357222222221</v>
      </c>
      <c r="Q1701">
        <v>69387451</v>
      </c>
      <c r="S1701">
        <v>152537204822</v>
      </c>
      <c r="T1701" t="s">
        <v>6839</v>
      </c>
      <c r="U1701" t="s">
        <v>6840</v>
      </c>
      <c r="V1701" t="s">
        <v>6841</v>
      </c>
      <c r="Z1701">
        <v>113.822788</v>
      </c>
      <c r="AA1701">
        <v>-8.0712349999999997</v>
      </c>
      <c r="AB1701" t="s">
        <v>6842</v>
      </c>
      <c r="AC1701" t="s">
        <v>236</v>
      </c>
      <c r="AL1701" t="s">
        <v>217</v>
      </c>
      <c r="AM1701" t="s">
        <v>6843</v>
      </c>
      <c r="AN1701" t="s">
        <v>6</v>
      </c>
      <c r="AO1701" s="57">
        <v>46304.444293981483</v>
      </c>
      <c r="AP1701" s="57">
        <v>46276.333333333336</v>
      </c>
      <c r="AQ1701" t="s">
        <v>2172</v>
      </c>
      <c r="AR1701" t="s">
        <v>2171</v>
      </c>
      <c r="AS1701" t="s">
        <v>2182</v>
      </c>
      <c r="AT1701" t="s">
        <v>230</v>
      </c>
      <c r="AV1701" t="s">
        <v>9565</v>
      </c>
      <c r="AW1701" t="s">
        <v>884</v>
      </c>
      <c r="AX1701" t="s">
        <v>222</v>
      </c>
      <c r="BA1701" s="57">
        <v>46276.333333333336</v>
      </c>
      <c r="BB1701" t="s">
        <v>6843</v>
      </c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str">
        <f>VLOOKUP(H1701,Sheet2!$A$1:$B$270,2,FALSE)</f>
        <v>JEMBER</v>
      </c>
    </row>
    <row r="1702" spans="1:61">
      <c r="A1702">
        <v>1701</v>
      </c>
      <c r="B1702">
        <v>1002570767</v>
      </c>
      <c r="C1702">
        <v>3</v>
      </c>
      <c r="D1702" t="s">
        <v>42</v>
      </c>
      <c r="E1702">
        <v>5</v>
      </c>
      <c r="F1702" t="s">
        <v>106</v>
      </c>
      <c r="G1702" t="s">
        <v>104</v>
      </c>
      <c r="H1702" t="s">
        <v>443</v>
      </c>
      <c r="I1702" t="s">
        <v>212</v>
      </c>
      <c r="J1702" t="s">
        <v>213</v>
      </c>
      <c r="K1702" t="s">
        <v>149</v>
      </c>
      <c r="L1702" t="s">
        <v>214</v>
      </c>
      <c r="M1702" t="s">
        <v>76</v>
      </c>
      <c r="N1702" t="s">
        <v>215</v>
      </c>
      <c r="O1702" s="57">
        <v>46269.333287037036</v>
      </c>
      <c r="P1702" s="57">
        <v>46271.714166666665</v>
      </c>
      <c r="Q1702">
        <v>69383539</v>
      </c>
      <c r="S1702">
        <v>152541206042</v>
      </c>
      <c r="T1702" t="s">
        <v>4990</v>
      </c>
      <c r="U1702" t="s">
        <v>4991</v>
      </c>
      <c r="V1702" t="s">
        <v>4992</v>
      </c>
      <c r="Z1702">
        <v>113.420529104769</v>
      </c>
      <c r="AA1702">
        <v>-8.1027010698000002</v>
      </c>
      <c r="AB1702" t="s">
        <v>4993</v>
      </c>
      <c r="AC1702" t="s">
        <v>216</v>
      </c>
      <c r="AL1702" t="s">
        <v>217</v>
      </c>
      <c r="AM1702" t="s">
        <v>4994</v>
      </c>
      <c r="AN1702" t="s">
        <v>6</v>
      </c>
      <c r="AO1702" s="57">
        <v>46121.34034722222</v>
      </c>
      <c r="AP1702" s="57">
        <v>46270.333333333336</v>
      </c>
      <c r="AR1702" t="s">
        <v>218</v>
      </c>
      <c r="AS1702" t="s">
        <v>219</v>
      </c>
      <c r="AT1702" t="s">
        <v>230</v>
      </c>
      <c r="AU1702">
        <v>20260906</v>
      </c>
      <c r="AV1702" t="s">
        <v>221</v>
      </c>
      <c r="AW1702" t="s">
        <v>883</v>
      </c>
      <c r="AX1702" t="s">
        <v>222</v>
      </c>
      <c r="BA1702" s="57">
        <v>46270.333333333336</v>
      </c>
      <c r="BB1702" t="s">
        <v>4994</v>
      </c>
      <c r="BC1702">
        <v>2026</v>
      </c>
      <c r="BD1702">
        <v>9</v>
      </c>
      <c r="BE1702">
        <v>6</v>
      </c>
      <c r="BF1702" s="6">
        <f t="shared" si="78"/>
        <v>46271</v>
      </c>
      <c r="BG1702">
        <f t="shared" si="79"/>
        <v>0.66666666666424135</v>
      </c>
      <c r="BH1702" t="str">
        <f t="shared" si="80"/>
        <v>COMPLY</v>
      </c>
      <c r="BI1702" t="str">
        <f>VLOOKUP(H1702,Sheet2!$A$1:$B$270,2,FALSE)</f>
        <v>PROBOLINGGO</v>
      </c>
    </row>
    <row r="1703" spans="1:61">
      <c r="A1703">
        <v>1702</v>
      </c>
      <c r="B1703">
        <v>1002584908</v>
      </c>
      <c r="C1703">
        <v>3</v>
      </c>
      <c r="D1703" t="s">
        <v>42</v>
      </c>
      <c r="E1703">
        <v>5</v>
      </c>
      <c r="F1703" t="s">
        <v>106</v>
      </c>
      <c r="G1703" t="s">
        <v>104</v>
      </c>
      <c r="H1703" t="s">
        <v>429</v>
      </c>
      <c r="I1703" t="s">
        <v>212</v>
      </c>
      <c r="J1703" t="s">
        <v>213</v>
      </c>
      <c r="K1703" t="s">
        <v>149</v>
      </c>
      <c r="L1703" t="s">
        <v>214</v>
      </c>
      <c r="M1703" t="s">
        <v>76</v>
      </c>
      <c r="N1703" t="s">
        <v>215</v>
      </c>
      <c r="O1703" s="57">
        <v>46278.604178240741</v>
      </c>
      <c r="P1703" s="57">
        <v>46279.537708333337</v>
      </c>
      <c r="Q1703">
        <v>69389370</v>
      </c>
      <c r="S1703">
        <v>152533204159</v>
      </c>
      <c r="T1703" t="s">
        <v>9566</v>
      </c>
      <c r="U1703" t="s">
        <v>9567</v>
      </c>
      <c r="V1703" t="s">
        <v>9568</v>
      </c>
      <c r="Z1703">
        <v>113.203608132898</v>
      </c>
      <c r="AA1703">
        <v>-7.9587234780169203</v>
      </c>
      <c r="AB1703" t="s">
        <v>9569</v>
      </c>
      <c r="AC1703" t="s">
        <v>216</v>
      </c>
      <c r="AL1703" t="s">
        <v>217</v>
      </c>
      <c r="AM1703" t="s">
        <v>7620</v>
      </c>
      <c r="AN1703" t="s">
        <v>6</v>
      </c>
      <c r="AO1703" t="s">
        <v>9570</v>
      </c>
      <c r="AP1703" s="57">
        <v>46279.458333333336</v>
      </c>
      <c r="AR1703" t="s">
        <v>218</v>
      </c>
      <c r="AS1703" t="s">
        <v>219</v>
      </c>
      <c r="AT1703" t="s">
        <v>220</v>
      </c>
      <c r="AU1703">
        <v>20260914</v>
      </c>
      <c r="AV1703" t="s">
        <v>221</v>
      </c>
      <c r="AW1703" t="s">
        <v>4955</v>
      </c>
      <c r="AX1703" t="s">
        <v>222</v>
      </c>
      <c r="BA1703" s="57">
        <v>46279.458333333336</v>
      </c>
      <c r="BB1703" t="s">
        <v>7620</v>
      </c>
      <c r="BC1703">
        <v>2026</v>
      </c>
      <c r="BD1703">
        <v>9</v>
      </c>
      <c r="BE1703">
        <v>14</v>
      </c>
      <c r="BF1703" s="6">
        <f t="shared" si="78"/>
        <v>46279</v>
      </c>
      <c r="BG1703">
        <f t="shared" si="79"/>
        <v>-0.45833333333575865</v>
      </c>
      <c r="BH1703" t="str">
        <f t="shared" si="80"/>
        <v>COMPLY</v>
      </c>
      <c r="BI1703" t="str">
        <f>VLOOKUP(H1703,Sheet2!$A$1:$B$270,2,FALSE)</f>
        <v>PROBOLINGGO</v>
      </c>
    </row>
    <row r="1704" spans="1:61">
      <c r="A1704">
        <v>1703</v>
      </c>
      <c r="B1704">
        <v>1002584911</v>
      </c>
      <c r="C1704">
        <v>3</v>
      </c>
      <c r="D1704" t="s">
        <v>42</v>
      </c>
      <c r="E1704">
        <v>5</v>
      </c>
      <c r="F1704" t="s">
        <v>106</v>
      </c>
      <c r="G1704" t="s">
        <v>104</v>
      </c>
      <c r="H1704" t="s">
        <v>429</v>
      </c>
      <c r="I1704" t="s">
        <v>212</v>
      </c>
      <c r="J1704" t="s">
        <v>213</v>
      </c>
      <c r="K1704" t="s">
        <v>149</v>
      </c>
      <c r="M1704" t="s">
        <v>76</v>
      </c>
      <c r="N1704" t="s">
        <v>215</v>
      </c>
      <c r="O1704" s="57">
        <v>46278.608229166668</v>
      </c>
      <c r="P1704" s="57">
        <v>46278.644386574073</v>
      </c>
      <c r="Q1704">
        <v>69389260</v>
      </c>
      <c r="S1704">
        <v>152533204160</v>
      </c>
      <c r="T1704" t="s">
        <v>9571</v>
      </c>
      <c r="U1704" t="s">
        <v>9572</v>
      </c>
      <c r="V1704" t="s">
        <v>9573</v>
      </c>
      <c r="Z1704">
        <v>113.281091030304</v>
      </c>
      <c r="AA1704">
        <v>-7.94665799209894</v>
      </c>
      <c r="AB1704" t="s">
        <v>9574</v>
      </c>
      <c r="AC1704" t="s">
        <v>229</v>
      </c>
      <c r="AL1704" t="s">
        <v>217</v>
      </c>
      <c r="AM1704" t="s">
        <v>9575</v>
      </c>
      <c r="AN1704" t="s">
        <v>6</v>
      </c>
      <c r="AO1704" t="s">
        <v>9570</v>
      </c>
      <c r="AR1704" t="s">
        <v>218</v>
      </c>
      <c r="AS1704" t="s">
        <v>219</v>
      </c>
      <c r="AT1704" t="s">
        <v>230</v>
      </c>
      <c r="AU1704">
        <v>20260913</v>
      </c>
      <c r="AV1704" t="s">
        <v>221</v>
      </c>
      <c r="AW1704" t="s">
        <v>545</v>
      </c>
      <c r="AX1704" t="s">
        <v>222</v>
      </c>
      <c r="BA1704" s="57">
        <v>46278.291666666664</v>
      </c>
      <c r="BB1704" t="s">
        <v>9575</v>
      </c>
      <c r="BC1704">
        <v>2026</v>
      </c>
      <c r="BD1704">
        <v>9</v>
      </c>
      <c r="BE1704">
        <v>13</v>
      </c>
      <c r="BF1704" s="6">
        <f t="shared" si="78"/>
        <v>46278</v>
      </c>
      <c r="BG1704">
        <f t="shared" si="79"/>
        <v>-0.29166666666424135</v>
      </c>
      <c r="BH1704" t="str">
        <f t="shared" si="80"/>
        <v>COMPLY</v>
      </c>
      <c r="BI1704" t="str">
        <f>VLOOKUP(H1704,Sheet2!$A$1:$B$270,2,FALSE)</f>
        <v>PROBOLINGGO</v>
      </c>
    </row>
    <row r="1705" spans="1:61">
      <c r="A1705">
        <v>1704</v>
      </c>
      <c r="B1705">
        <v>1002584698</v>
      </c>
      <c r="C1705">
        <v>3</v>
      </c>
      <c r="D1705" t="s">
        <v>42</v>
      </c>
      <c r="E1705">
        <v>5</v>
      </c>
      <c r="F1705" t="s">
        <v>106</v>
      </c>
      <c r="G1705" t="s">
        <v>104</v>
      </c>
      <c r="H1705" t="s">
        <v>429</v>
      </c>
      <c r="I1705" t="s">
        <v>212</v>
      </c>
      <c r="J1705" t="s">
        <v>213</v>
      </c>
      <c r="K1705" t="s">
        <v>149</v>
      </c>
      <c r="L1705" t="s">
        <v>214</v>
      </c>
      <c r="M1705" t="s">
        <v>2154</v>
      </c>
      <c r="N1705" t="s">
        <v>215</v>
      </c>
      <c r="O1705" s="57">
        <v>46278.431192129632</v>
      </c>
      <c r="P1705" s="57">
        <v>46278.608217592591</v>
      </c>
      <c r="Q1705">
        <v>69389260</v>
      </c>
      <c r="S1705">
        <v>152533204158</v>
      </c>
      <c r="T1705" t="s">
        <v>9571</v>
      </c>
      <c r="U1705" t="s">
        <v>9576</v>
      </c>
      <c r="V1705" t="s">
        <v>9577</v>
      </c>
      <c r="Z1705">
        <v>113.28093868517701</v>
      </c>
      <c r="AA1705">
        <v>-7.9469418030196399</v>
      </c>
      <c r="AB1705" t="s">
        <v>9574</v>
      </c>
      <c r="AC1705" t="s">
        <v>236</v>
      </c>
      <c r="AL1705" t="s">
        <v>217</v>
      </c>
      <c r="AM1705" t="s">
        <v>9578</v>
      </c>
      <c r="AN1705" t="s">
        <v>6</v>
      </c>
      <c r="AO1705" t="s">
        <v>8020</v>
      </c>
      <c r="AP1705" s="57">
        <v>46279.333333333336</v>
      </c>
      <c r="AR1705" t="s">
        <v>14</v>
      </c>
      <c r="AS1705" t="s">
        <v>219</v>
      </c>
      <c r="AT1705" t="s">
        <v>230</v>
      </c>
      <c r="AV1705" t="s">
        <v>9579</v>
      </c>
      <c r="AW1705" t="s">
        <v>7437</v>
      </c>
      <c r="AX1705" t="s">
        <v>222</v>
      </c>
      <c r="BA1705" s="57">
        <v>46279.333333333336</v>
      </c>
      <c r="BB1705" t="s">
        <v>9578</v>
      </c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str">
        <f>VLOOKUP(H1705,Sheet2!$A$1:$B$270,2,FALSE)</f>
        <v>PROBOLINGGO</v>
      </c>
    </row>
    <row r="1706" spans="1:61">
      <c r="A1706">
        <v>1705</v>
      </c>
      <c r="B1706">
        <v>1002572359</v>
      </c>
      <c r="C1706">
        <v>3</v>
      </c>
      <c r="D1706" t="s">
        <v>42</v>
      </c>
      <c r="E1706">
        <v>5</v>
      </c>
      <c r="F1706" t="s">
        <v>106</v>
      </c>
      <c r="G1706" t="s">
        <v>104</v>
      </c>
      <c r="H1706" t="s">
        <v>415</v>
      </c>
      <c r="I1706" t="s">
        <v>212</v>
      </c>
      <c r="J1706" t="s">
        <v>213</v>
      </c>
      <c r="K1706" t="s">
        <v>149</v>
      </c>
      <c r="L1706" t="s">
        <v>214</v>
      </c>
      <c r="M1706" t="s">
        <v>76</v>
      </c>
      <c r="N1706" t="s">
        <v>215</v>
      </c>
      <c r="O1706" s="57">
        <v>46269.677060185182</v>
      </c>
      <c r="P1706" s="57">
        <v>46270.755937499998</v>
      </c>
      <c r="Q1706">
        <v>69384128</v>
      </c>
      <c r="S1706">
        <v>152504261583</v>
      </c>
      <c r="T1706" t="s">
        <v>4933</v>
      </c>
      <c r="U1706" t="s">
        <v>4934</v>
      </c>
      <c r="V1706" t="s">
        <v>4935</v>
      </c>
      <c r="Z1706">
        <v>113.176457136869</v>
      </c>
      <c r="AA1706">
        <v>-8.1723360698906795</v>
      </c>
      <c r="AB1706" t="s">
        <v>4936</v>
      </c>
      <c r="AC1706" t="s">
        <v>216</v>
      </c>
      <c r="AL1706" t="s">
        <v>217</v>
      </c>
      <c r="AM1706" t="s">
        <v>4937</v>
      </c>
      <c r="AN1706" t="s">
        <v>6</v>
      </c>
      <c r="AO1706" s="57">
        <v>46121.684571759259</v>
      </c>
      <c r="AP1706" s="57">
        <v>46270.541666666664</v>
      </c>
      <c r="AR1706" t="s">
        <v>218</v>
      </c>
      <c r="AS1706" t="s">
        <v>104</v>
      </c>
      <c r="AT1706" t="s">
        <v>220</v>
      </c>
      <c r="AU1706">
        <v>20260905</v>
      </c>
      <c r="AV1706" t="s">
        <v>221</v>
      </c>
      <c r="AW1706" t="s">
        <v>852</v>
      </c>
      <c r="AX1706" t="s">
        <v>222</v>
      </c>
      <c r="BA1706" s="57">
        <v>46270.541666666664</v>
      </c>
      <c r="BB1706" t="s">
        <v>4937</v>
      </c>
      <c r="BC1706">
        <v>2026</v>
      </c>
      <c r="BD1706">
        <v>9</v>
      </c>
      <c r="BE1706">
        <v>5</v>
      </c>
      <c r="BF1706" s="6">
        <f t="shared" si="78"/>
        <v>46270</v>
      </c>
      <c r="BG1706">
        <f t="shared" si="79"/>
        <v>-0.54166666666424135</v>
      </c>
      <c r="BH1706" t="str">
        <f t="shared" si="80"/>
        <v>COMPLY</v>
      </c>
      <c r="BI1706" t="str">
        <f>VLOOKUP(H1706,Sheet2!$A$1:$B$270,2,FALSE)</f>
        <v>PROBOLINGGO</v>
      </c>
    </row>
    <row r="1707" spans="1:61">
      <c r="A1707">
        <v>1706</v>
      </c>
      <c r="B1707">
        <v>1002576478</v>
      </c>
      <c r="C1707">
        <v>3</v>
      </c>
      <c r="D1707" t="s">
        <v>42</v>
      </c>
      <c r="E1707">
        <v>5</v>
      </c>
      <c r="F1707" t="s">
        <v>106</v>
      </c>
      <c r="G1707" t="s">
        <v>104</v>
      </c>
      <c r="H1707" t="s">
        <v>415</v>
      </c>
      <c r="I1707" t="s">
        <v>212</v>
      </c>
      <c r="J1707" t="s">
        <v>213</v>
      </c>
      <c r="K1707" t="s">
        <v>149</v>
      </c>
      <c r="M1707" t="s">
        <v>76</v>
      </c>
      <c r="N1707" t="s">
        <v>215</v>
      </c>
      <c r="O1707" s="57">
        <v>46273.436562499999</v>
      </c>
      <c r="P1707" s="57">
        <v>46273.776226851849</v>
      </c>
      <c r="Q1707">
        <v>69385869</v>
      </c>
      <c r="S1707">
        <v>152504261590</v>
      </c>
      <c r="T1707" t="s">
        <v>3878</v>
      </c>
      <c r="U1707" t="s">
        <v>3879</v>
      </c>
      <c r="V1707" t="s">
        <v>3880</v>
      </c>
      <c r="Z1707">
        <v>113.2368804</v>
      </c>
      <c r="AA1707">
        <v>-8.0778768999999997</v>
      </c>
      <c r="AB1707" t="s">
        <v>3881</v>
      </c>
      <c r="AC1707" t="s">
        <v>229</v>
      </c>
      <c r="AL1707" t="s">
        <v>217</v>
      </c>
      <c r="AM1707" t="s">
        <v>3882</v>
      </c>
      <c r="AN1707" t="s">
        <v>6</v>
      </c>
      <c r="AO1707" s="57">
        <v>46243.444363425922</v>
      </c>
      <c r="AP1707" s="57">
        <v>46274.458333333336</v>
      </c>
      <c r="AR1707" t="s">
        <v>218</v>
      </c>
      <c r="AS1707" t="s">
        <v>104</v>
      </c>
      <c r="AT1707" t="s">
        <v>230</v>
      </c>
      <c r="AU1707">
        <v>20260908</v>
      </c>
      <c r="AV1707" t="s">
        <v>221</v>
      </c>
      <c r="AW1707" t="s">
        <v>546</v>
      </c>
      <c r="AX1707" t="s">
        <v>222</v>
      </c>
      <c r="BA1707" s="57">
        <v>46274.458333333336</v>
      </c>
      <c r="BB1707" t="s">
        <v>3882</v>
      </c>
      <c r="BC1707">
        <v>2026</v>
      </c>
      <c r="BD1707">
        <v>9</v>
      </c>
      <c r="BE1707">
        <v>8</v>
      </c>
      <c r="BF1707" s="6">
        <f t="shared" si="78"/>
        <v>46273</v>
      </c>
      <c r="BG1707">
        <f t="shared" si="79"/>
        <v>-1.4583333333357587</v>
      </c>
      <c r="BH1707" t="str">
        <f t="shared" si="80"/>
        <v>COMPLY</v>
      </c>
      <c r="BI1707" t="str">
        <f>VLOOKUP(H1707,Sheet2!$A$1:$B$270,2,FALSE)</f>
        <v>PROBOLINGGO</v>
      </c>
    </row>
    <row r="1708" spans="1:61">
      <c r="A1708">
        <v>1707</v>
      </c>
      <c r="B1708">
        <v>1002577223</v>
      </c>
      <c r="C1708">
        <v>3</v>
      </c>
      <c r="D1708" t="s">
        <v>42</v>
      </c>
      <c r="E1708">
        <v>5</v>
      </c>
      <c r="F1708" t="s">
        <v>106</v>
      </c>
      <c r="G1708" t="s">
        <v>104</v>
      </c>
      <c r="H1708" t="s">
        <v>415</v>
      </c>
      <c r="I1708" t="s">
        <v>212</v>
      </c>
      <c r="J1708" t="s">
        <v>213</v>
      </c>
      <c r="K1708" t="s">
        <v>149</v>
      </c>
      <c r="L1708" t="s">
        <v>214</v>
      </c>
      <c r="M1708" t="s">
        <v>76</v>
      </c>
      <c r="N1708" t="s">
        <v>215</v>
      </c>
      <c r="O1708" s="57">
        <v>46273.614537037036</v>
      </c>
      <c r="P1708" s="57">
        <v>46274.615532407406</v>
      </c>
      <c r="Q1708">
        <v>69386221</v>
      </c>
      <c r="S1708">
        <v>152504261597</v>
      </c>
      <c r="T1708" t="s">
        <v>3571</v>
      </c>
      <c r="U1708" t="s">
        <v>3572</v>
      </c>
      <c r="V1708" t="s">
        <v>3573</v>
      </c>
      <c r="Z1708">
        <v>113.23885260156899</v>
      </c>
      <c r="AA1708">
        <v>-8.1859722461130708</v>
      </c>
      <c r="AB1708" t="s">
        <v>3574</v>
      </c>
      <c r="AC1708" t="s">
        <v>236</v>
      </c>
      <c r="AL1708" t="s">
        <v>217</v>
      </c>
      <c r="AM1708" t="s">
        <v>3575</v>
      </c>
      <c r="AN1708" t="s">
        <v>6</v>
      </c>
      <c r="AO1708" s="57">
        <v>46243.621770833335</v>
      </c>
      <c r="AP1708" s="57">
        <v>46274.458333333336</v>
      </c>
      <c r="AR1708" t="s">
        <v>218</v>
      </c>
      <c r="AS1708" t="s">
        <v>104</v>
      </c>
      <c r="AT1708" t="s">
        <v>230</v>
      </c>
      <c r="AU1708">
        <v>20260909</v>
      </c>
      <c r="AV1708" t="s">
        <v>221</v>
      </c>
      <c r="AW1708" t="s">
        <v>884</v>
      </c>
      <c r="AX1708" t="s">
        <v>222</v>
      </c>
      <c r="BA1708" s="57">
        <v>46274.458333333336</v>
      </c>
      <c r="BB1708" t="s">
        <v>3575</v>
      </c>
      <c r="BC1708">
        <v>2026</v>
      </c>
      <c r="BD1708">
        <v>9</v>
      </c>
      <c r="BE1708">
        <v>9</v>
      </c>
      <c r="BF1708" s="6">
        <f t="shared" si="78"/>
        <v>46274</v>
      </c>
      <c r="BG1708">
        <f t="shared" si="79"/>
        <v>-0.45833333333575865</v>
      </c>
      <c r="BH1708" t="str">
        <f t="shared" si="80"/>
        <v>COMPLY</v>
      </c>
      <c r="BI1708" t="str">
        <f>VLOOKUP(H1708,Sheet2!$A$1:$B$270,2,FALSE)</f>
        <v>PROBOLINGGO</v>
      </c>
    </row>
    <row r="1709" spans="1:61">
      <c r="A1709">
        <v>1708</v>
      </c>
      <c r="B1709">
        <v>1002578203</v>
      </c>
      <c r="C1709">
        <v>3</v>
      </c>
      <c r="D1709" t="s">
        <v>42</v>
      </c>
      <c r="E1709">
        <v>5</v>
      </c>
      <c r="F1709" t="s">
        <v>106</v>
      </c>
      <c r="G1709" t="s">
        <v>104</v>
      </c>
      <c r="H1709" t="s">
        <v>415</v>
      </c>
      <c r="I1709" t="s">
        <v>212</v>
      </c>
      <c r="J1709" t="s">
        <v>213</v>
      </c>
      <c r="K1709" t="s">
        <v>149</v>
      </c>
      <c r="M1709" t="s">
        <v>76</v>
      </c>
      <c r="N1709" t="s">
        <v>215</v>
      </c>
      <c r="O1709" s="57">
        <v>46274.422395833331</v>
      </c>
      <c r="P1709" s="57">
        <v>46274.597546296296</v>
      </c>
      <c r="Q1709">
        <v>69386640</v>
      </c>
      <c r="S1709">
        <v>152504261570</v>
      </c>
      <c r="T1709" t="s">
        <v>6348</v>
      </c>
      <c r="U1709" t="s">
        <v>6349</v>
      </c>
      <c r="V1709" t="s">
        <v>6350</v>
      </c>
      <c r="Z1709">
        <v>113.187495</v>
      </c>
      <c r="AA1709">
        <v>-8.1381900999999992</v>
      </c>
      <c r="AB1709" t="s">
        <v>6351</v>
      </c>
      <c r="AC1709" t="s">
        <v>229</v>
      </c>
      <c r="AL1709" t="s">
        <v>217</v>
      </c>
      <c r="AM1709" t="s">
        <v>6352</v>
      </c>
      <c r="AN1709" t="s">
        <v>6</v>
      </c>
      <c r="AO1709" s="57">
        <v>46274.423622685186</v>
      </c>
      <c r="AP1709" s="57">
        <v>46275.333333333336</v>
      </c>
      <c r="AR1709" t="s">
        <v>218</v>
      </c>
      <c r="AS1709" t="s">
        <v>104</v>
      </c>
      <c r="AT1709" t="s">
        <v>230</v>
      </c>
      <c r="AU1709">
        <v>20260909</v>
      </c>
      <c r="AV1709" t="s">
        <v>221</v>
      </c>
      <c r="AW1709" t="s">
        <v>544</v>
      </c>
      <c r="AX1709" t="s">
        <v>222</v>
      </c>
      <c r="BA1709" s="57">
        <v>46275.333333333336</v>
      </c>
      <c r="BB1709" t="s">
        <v>6352</v>
      </c>
      <c r="BC1709">
        <v>2026</v>
      </c>
      <c r="BD1709">
        <v>9</v>
      </c>
      <c r="BE1709">
        <v>9</v>
      </c>
      <c r="BF1709" s="6">
        <f t="shared" si="78"/>
        <v>46274</v>
      </c>
      <c r="BG1709">
        <f t="shared" si="79"/>
        <v>-1.3333333333357587</v>
      </c>
      <c r="BH1709" t="str">
        <f t="shared" si="80"/>
        <v>COMPLY</v>
      </c>
      <c r="BI1709" t="str">
        <f>VLOOKUP(H1709,Sheet2!$A$1:$B$270,2,FALSE)</f>
        <v>PROBOLINGGO</v>
      </c>
    </row>
    <row r="1710" spans="1:61">
      <c r="A1710">
        <v>1709</v>
      </c>
      <c r="B1710">
        <v>1002578662</v>
      </c>
      <c r="C1710">
        <v>3</v>
      </c>
      <c r="D1710" t="s">
        <v>42</v>
      </c>
      <c r="E1710">
        <v>5</v>
      </c>
      <c r="F1710" t="s">
        <v>106</v>
      </c>
      <c r="G1710" t="s">
        <v>104</v>
      </c>
      <c r="H1710" t="s">
        <v>415</v>
      </c>
      <c r="I1710" t="s">
        <v>212</v>
      </c>
      <c r="J1710" t="s">
        <v>213</v>
      </c>
      <c r="K1710" t="s">
        <v>149</v>
      </c>
      <c r="L1710" t="s">
        <v>214</v>
      </c>
      <c r="M1710" t="s">
        <v>76</v>
      </c>
      <c r="N1710" t="s">
        <v>215</v>
      </c>
      <c r="O1710" s="57">
        <v>46274.537453703706</v>
      </c>
      <c r="P1710" s="57">
        <v>46276.593969907408</v>
      </c>
      <c r="Q1710">
        <v>69386856</v>
      </c>
      <c r="S1710">
        <v>152504261603</v>
      </c>
      <c r="T1710" t="s">
        <v>5925</v>
      </c>
      <c r="U1710" t="s">
        <v>5926</v>
      </c>
      <c r="V1710" t="s">
        <v>5927</v>
      </c>
      <c r="Z1710">
        <v>113.2412351</v>
      </c>
      <c r="AA1710">
        <v>-8.1620050000000006</v>
      </c>
      <c r="AB1710" t="s">
        <v>5928</v>
      </c>
      <c r="AC1710" t="s">
        <v>236</v>
      </c>
      <c r="AL1710" t="s">
        <v>217</v>
      </c>
      <c r="AM1710" t="s">
        <v>5929</v>
      </c>
      <c r="AN1710" t="s">
        <v>6</v>
      </c>
      <c r="AO1710" s="57">
        <v>46274.538124999999</v>
      </c>
      <c r="AP1710" s="57">
        <v>46275.458333333336</v>
      </c>
      <c r="AR1710" t="s">
        <v>218</v>
      </c>
      <c r="AS1710" t="s">
        <v>104</v>
      </c>
      <c r="AT1710" t="s">
        <v>230</v>
      </c>
      <c r="AU1710">
        <v>20260911</v>
      </c>
      <c r="AV1710" t="s">
        <v>221</v>
      </c>
      <c r="AW1710" t="s">
        <v>883</v>
      </c>
      <c r="AX1710" t="s">
        <v>222</v>
      </c>
      <c r="BA1710" s="57">
        <v>46275.458333333336</v>
      </c>
      <c r="BB1710" t="s">
        <v>5929</v>
      </c>
      <c r="BC1710">
        <v>2026</v>
      </c>
      <c r="BD1710">
        <v>9</v>
      </c>
      <c r="BE1710">
        <v>11</v>
      </c>
      <c r="BF1710" s="6">
        <f t="shared" si="78"/>
        <v>46276</v>
      </c>
      <c r="BG1710">
        <f t="shared" si="79"/>
        <v>0.54166666666424135</v>
      </c>
      <c r="BH1710" t="str">
        <f t="shared" si="80"/>
        <v>COMPLY</v>
      </c>
      <c r="BI1710" t="str">
        <f>VLOOKUP(H1710,Sheet2!$A$1:$B$270,2,FALSE)</f>
        <v>PROBOLINGGO</v>
      </c>
    </row>
    <row r="1711" spans="1:61">
      <c r="A1711">
        <v>1710</v>
      </c>
      <c r="B1711">
        <v>1002580852</v>
      </c>
      <c r="C1711">
        <v>3</v>
      </c>
      <c r="D1711" t="s">
        <v>42</v>
      </c>
      <c r="E1711">
        <v>5</v>
      </c>
      <c r="F1711" t="s">
        <v>106</v>
      </c>
      <c r="G1711" t="s">
        <v>104</v>
      </c>
      <c r="H1711" t="s">
        <v>415</v>
      </c>
      <c r="I1711" t="s">
        <v>212</v>
      </c>
      <c r="J1711" t="s">
        <v>213</v>
      </c>
      <c r="K1711" t="s">
        <v>149</v>
      </c>
      <c r="L1711" t="s">
        <v>214</v>
      </c>
      <c r="M1711" t="s">
        <v>76</v>
      </c>
      <c r="N1711" t="s">
        <v>215</v>
      </c>
      <c r="O1711" s="57">
        <v>46275.574976851851</v>
      </c>
      <c r="P1711" s="57">
        <v>46276.625196759262</v>
      </c>
      <c r="Q1711">
        <v>69387739</v>
      </c>
      <c r="S1711">
        <v>152504261608</v>
      </c>
      <c r="T1711" t="s">
        <v>6450</v>
      </c>
      <c r="U1711" t="s">
        <v>6451</v>
      </c>
      <c r="V1711" t="s">
        <v>6452</v>
      </c>
      <c r="Z1711">
        <v>113.164317580221</v>
      </c>
      <c r="AA1711">
        <v>-8.1468629879248997</v>
      </c>
      <c r="AB1711" t="s">
        <v>6453</v>
      </c>
      <c r="AC1711" t="s">
        <v>236</v>
      </c>
      <c r="AL1711" t="s">
        <v>217</v>
      </c>
      <c r="AM1711" t="s">
        <v>6454</v>
      </c>
      <c r="AN1711" t="s">
        <v>6</v>
      </c>
      <c r="AO1711" s="57">
        <v>46304.579861111109</v>
      </c>
      <c r="AP1711" s="57">
        <v>46276.458333333336</v>
      </c>
      <c r="AR1711" t="s">
        <v>218</v>
      </c>
      <c r="AS1711" t="s">
        <v>104</v>
      </c>
      <c r="AT1711" t="s">
        <v>230</v>
      </c>
      <c r="AU1711">
        <v>20260911</v>
      </c>
      <c r="AV1711" t="s">
        <v>221</v>
      </c>
      <c r="AW1711" t="s">
        <v>6455</v>
      </c>
      <c r="AX1711" t="s">
        <v>222</v>
      </c>
      <c r="BA1711" s="57">
        <v>46276.458333333336</v>
      </c>
      <c r="BB1711" t="s">
        <v>6454</v>
      </c>
      <c r="BC1711">
        <v>2026</v>
      </c>
      <c r="BD1711">
        <v>9</v>
      </c>
      <c r="BE1711">
        <v>11</v>
      </c>
      <c r="BF1711" s="6">
        <f t="shared" si="78"/>
        <v>46276</v>
      </c>
      <c r="BG1711">
        <f t="shared" si="79"/>
        <v>-0.45833333333575865</v>
      </c>
      <c r="BH1711" t="str">
        <f t="shared" si="80"/>
        <v>COMPLY</v>
      </c>
      <c r="BI1711" t="str">
        <f>VLOOKUP(H1711,Sheet2!$A$1:$B$270,2,FALSE)</f>
        <v>PROBOLINGGO</v>
      </c>
    </row>
    <row r="1712" spans="1:61">
      <c r="A1712">
        <v>1711</v>
      </c>
      <c r="B1712">
        <v>1002588802</v>
      </c>
      <c r="C1712">
        <v>3</v>
      </c>
      <c r="D1712" t="s">
        <v>42</v>
      </c>
      <c r="E1712">
        <v>5</v>
      </c>
      <c r="F1712" t="s">
        <v>106</v>
      </c>
      <c r="G1712" t="s">
        <v>104</v>
      </c>
      <c r="H1712" t="s">
        <v>415</v>
      </c>
      <c r="I1712" t="s">
        <v>212</v>
      </c>
      <c r="J1712" t="s">
        <v>213</v>
      </c>
      <c r="K1712" t="s">
        <v>149</v>
      </c>
      <c r="L1712" t="s">
        <v>214</v>
      </c>
      <c r="M1712" t="s">
        <v>76</v>
      </c>
      <c r="N1712" t="s">
        <v>215</v>
      </c>
      <c r="O1712" s="57">
        <v>46280.518692129626</v>
      </c>
      <c r="P1712" s="57">
        <v>46281.440451388888</v>
      </c>
      <c r="Q1712">
        <v>69390662</v>
      </c>
      <c r="S1712">
        <v>152504261614</v>
      </c>
      <c r="T1712" t="s">
        <v>3536</v>
      </c>
      <c r="U1712" t="s">
        <v>3537</v>
      </c>
      <c r="V1712" t="s">
        <v>9580</v>
      </c>
      <c r="Z1712">
        <v>113.222829174254</v>
      </c>
      <c r="AA1712">
        <v>-8.1372959549770894</v>
      </c>
      <c r="AB1712" t="s">
        <v>9581</v>
      </c>
      <c r="AC1712" t="s">
        <v>236</v>
      </c>
      <c r="AL1712" t="s">
        <v>217</v>
      </c>
      <c r="AM1712" t="s">
        <v>7784</v>
      </c>
      <c r="AN1712" t="s">
        <v>6</v>
      </c>
      <c r="AO1712" t="s">
        <v>7516</v>
      </c>
      <c r="AP1712" s="57">
        <v>46281.458333333336</v>
      </c>
      <c r="AR1712" t="s">
        <v>218</v>
      </c>
      <c r="AS1712" t="s">
        <v>104</v>
      </c>
      <c r="AT1712" t="s">
        <v>344</v>
      </c>
      <c r="AU1712">
        <v>20260916</v>
      </c>
      <c r="AV1712" t="s">
        <v>221</v>
      </c>
      <c r="AW1712" t="s">
        <v>1898</v>
      </c>
      <c r="AX1712" t="s">
        <v>222</v>
      </c>
      <c r="BA1712" s="57">
        <v>46281.458333333336</v>
      </c>
      <c r="BB1712" t="s">
        <v>7784</v>
      </c>
      <c r="BC1712">
        <v>2026</v>
      </c>
      <c r="BD1712">
        <v>9</v>
      </c>
      <c r="BE1712">
        <v>16</v>
      </c>
      <c r="BF1712" s="6">
        <f t="shared" si="78"/>
        <v>46281</v>
      </c>
      <c r="BG1712">
        <f t="shared" si="79"/>
        <v>-0.45833333333575865</v>
      </c>
      <c r="BH1712" t="str">
        <f t="shared" si="80"/>
        <v>COMPLY</v>
      </c>
      <c r="BI1712" t="str">
        <f>VLOOKUP(H1712,Sheet2!$A$1:$B$270,2,FALSE)</f>
        <v>PROBOLINGGO</v>
      </c>
    </row>
    <row r="1713" spans="1:61">
      <c r="A1713">
        <v>1712</v>
      </c>
      <c r="B1713">
        <v>1002576866</v>
      </c>
      <c r="C1713">
        <v>3</v>
      </c>
      <c r="D1713" t="s">
        <v>42</v>
      </c>
      <c r="E1713">
        <v>5</v>
      </c>
      <c r="F1713" t="s">
        <v>106</v>
      </c>
      <c r="G1713" t="s">
        <v>104</v>
      </c>
      <c r="H1713" t="s">
        <v>415</v>
      </c>
      <c r="I1713" t="s">
        <v>212</v>
      </c>
      <c r="J1713" t="s">
        <v>213</v>
      </c>
      <c r="K1713" t="s">
        <v>149</v>
      </c>
      <c r="L1713" t="s">
        <v>214</v>
      </c>
      <c r="M1713" t="s">
        <v>280</v>
      </c>
      <c r="N1713" t="s">
        <v>215</v>
      </c>
      <c r="O1713" s="57">
        <v>46273.537453703706</v>
      </c>
      <c r="P1713" s="57">
        <v>46273.827280092592</v>
      </c>
      <c r="Q1713">
        <v>69386032</v>
      </c>
      <c r="S1713">
        <v>152504261596</v>
      </c>
      <c r="T1713" t="s">
        <v>3536</v>
      </c>
      <c r="U1713" t="s">
        <v>3537</v>
      </c>
      <c r="V1713" t="s">
        <v>3538</v>
      </c>
      <c r="Z1713">
        <v>113.22285186027599</v>
      </c>
      <c r="AA1713">
        <v>-8.1371796046777298</v>
      </c>
      <c r="AB1713" t="s">
        <v>3539</v>
      </c>
      <c r="AC1713" t="s">
        <v>236</v>
      </c>
      <c r="AL1713" t="s">
        <v>217</v>
      </c>
      <c r="AM1713" t="s">
        <v>3300</v>
      </c>
      <c r="AN1713" t="s">
        <v>6</v>
      </c>
      <c r="AO1713" s="57">
        <v>46243.538055555553</v>
      </c>
      <c r="AP1713" s="57">
        <v>46274.458333333336</v>
      </c>
      <c r="AR1713" t="s">
        <v>240</v>
      </c>
      <c r="AS1713" t="s">
        <v>104</v>
      </c>
      <c r="AT1713" t="s">
        <v>230</v>
      </c>
      <c r="AV1713" t="s">
        <v>3540</v>
      </c>
      <c r="AW1713" t="s">
        <v>889</v>
      </c>
      <c r="AX1713" t="s">
        <v>222</v>
      </c>
      <c r="BA1713" s="57">
        <v>46274.458333333336</v>
      </c>
      <c r="BB1713" t="s">
        <v>3300</v>
      </c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str">
        <f>VLOOKUP(H1713,Sheet2!$A$1:$B$270,2,FALSE)</f>
        <v>PROBOLINGGO</v>
      </c>
    </row>
    <row r="1714" spans="1:61">
      <c r="A1714">
        <v>1713</v>
      </c>
      <c r="B1714">
        <v>1002572082</v>
      </c>
      <c r="C1714">
        <v>3</v>
      </c>
      <c r="D1714" t="s">
        <v>42</v>
      </c>
      <c r="E1714">
        <v>5</v>
      </c>
      <c r="F1714" t="s">
        <v>106</v>
      </c>
      <c r="G1714" t="s">
        <v>104</v>
      </c>
      <c r="H1714" t="s">
        <v>497</v>
      </c>
      <c r="I1714" t="s">
        <v>212</v>
      </c>
      <c r="J1714" t="s">
        <v>213</v>
      </c>
      <c r="K1714" t="s">
        <v>149</v>
      </c>
      <c r="L1714" t="s">
        <v>214</v>
      </c>
      <c r="M1714" t="s">
        <v>76</v>
      </c>
      <c r="N1714" t="s">
        <v>215</v>
      </c>
      <c r="O1714" s="57">
        <v>46269.631898148145</v>
      </c>
      <c r="P1714" s="57">
        <v>46270.754976851851</v>
      </c>
      <c r="Q1714">
        <v>69384046</v>
      </c>
      <c r="S1714">
        <v>152542208149</v>
      </c>
      <c r="T1714" t="s">
        <v>5110</v>
      </c>
      <c r="U1714" t="s">
        <v>5111</v>
      </c>
      <c r="V1714" t="s">
        <v>5112</v>
      </c>
      <c r="Z1714">
        <v>113.163372986018</v>
      </c>
      <c r="AA1714">
        <v>-8.2194128943746794</v>
      </c>
      <c r="AB1714" t="s">
        <v>5113</v>
      </c>
      <c r="AC1714" t="s">
        <v>216</v>
      </c>
      <c r="AL1714" t="s">
        <v>217</v>
      </c>
      <c r="AM1714" t="s">
        <v>5114</v>
      </c>
      <c r="AN1714" t="s">
        <v>6</v>
      </c>
      <c r="AO1714" s="57">
        <v>46121.64261574074</v>
      </c>
      <c r="AP1714" s="57">
        <v>46270.541666666664</v>
      </c>
      <c r="AR1714" t="s">
        <v>218</v>
      </c>
      <c r="AS1714" t="s">
        <v>219</v>
      </c>
      <c r="AT1714" t="s">
        <v>220</v>
      </c>
      <c r="AU1714">
        <v>20260905</v>
      </c>
      <c r="AV1714" t="s">
        <v>221</v>
      </c>
      <c r="AW1714" t="s">
        <v>852</v>
      </c>
      <c r="AX1714" t="s">
        <v>222</v>
      </c>
      <c r="BA1714" s="57">
        <v>46270.541666666664</v>
      </c>
      <c r="BB1714" t="s">
        <v>5114</v>
      </c>
      <c r="BC1714">
        <v>2026</v>
      </c>
      <c r="BD1714">
        <v>9</v>
      </c>
      <c r="BE1714">
        <v>5</v>
      </c>
      <c r="BF1714" s="6">
        <f t="shared" si="78"/>
        <v>46270</v>
      </c>
      <c r="BG1714">
        <f t="shared" si="79"/>
        <v>-0.54166666666424135</v>
      </c>
      <c r="BH1714" t="str">
        <f t="shared" si="80"/>
        <v>COMPLY</v>
      </c>
      <c r="BI1714" t="str">
        <f>VLOOKUP(H1714,Sheet2!$A$1:$B$270,2,FALSE)</f>
        <v>PROBOLINGGO</v>
      </c>
    </row>
    <row r="1715" spans="1:61">
      <c r="A1715">
        <v>1714</v>
      </c>
      <c r="B1715">
        <v>1002578110</v>
      </c>
      <c r="C1715">
        <v>3</v>
      </c>
      <c r="D1715" t="s">
        <v>42</v>
      </c>
      <c r="E1715">
        <v>5</v>
      </c>
      <c r="F1715" t="s">
        <v>106</v>
      </c>
      <c r="G1715" t="s">
        <v>104</v>
      </c>
      <c r="H1715" t="s">
        <v>497</v>
      </c>
      <c r="I1715" t="s">
        <v>212</v>
      </c>
      <c r="J1715" t="s">
        <v>213</v>
      </c>
      <c r="K1715" t="s">
        <v>149</v>
      </c>
      <c r="M1715" t="s">
        <v>76</v>
      </c>
      <c r="N1715" t="s">
        <v>215</v>
      </c>
      <c r="O1715" s="57">
        <v>46274.402789351851</v>
      </c>
      <c r="P1715" s="57">
        <v>46277.536030092589</v>
      </c>
      <c r="Q1715">
        <v>69386577</v>
      </c>
      <c r="S1715">
        <v>152542208154</v>
      </c>
      <c r="T1715" t="s">
        <v>5919</v>
      </c>
      <c r="U1715" t="s">
        <v>5920</v>
      </c>
      <c r="V1715" t="s">
        <v>6734</v>
      </c>
      <c r="Z1715">
        <v>112.9892175</v>
      </c>
      <c r="AA1715">
        <v>-8.2726468999999998</v>
      </c>
      <c r="AB1715" t="s">
        <v>5921</v>
      </c>
      <c r="AC1715" t="s">
        <v>284</v>
      </c>
      <c r="AL1715" t="s">
        <v>217</v>
      </c>
      <c r="AM1715" t="s">
        <v>6735</v>
      </c>
      <c r="AN1715" t="s">
        <v>6</v>
      </c>
      <c r="AO1715" s="57">
        <v>46274.413368055553</v>
      </c>
      <c r="AP1715" s="57">
        <v>46277.333333333336</v>
      </c>
      <c r="AR1715" t="s">
        <v>218</v>
      </c>
      <c r="AS1715" t="s">
        <v>219</v>
      </c>
      <c r="AT1715" t="s">
        <v>230</v>
      </c>
      <c r="AU1715">
        <v>20260912</v>
      </c>
      <c r="AV1715" t="s">
        <v>221</v>
      </c>
      <c r="AW1715" t="s">
        <v>560</v>
      </c>
      <c r="AX1715" t="s">
        <v>222</v>
      </c>
      <c r="BA1715" s="57">
        <v>46277.333333333336</v>
      </c>
      <c r="BB1715" t="s">
        <v>6735</v>
      </c>
      <c r="BC1715">
        <v>2026</v>
      </c>
      <c r="BD1715">
        <v>9</v>
      </c>
      <c r="BE1715">
        <v>12</v>
      </c>
      <c r="BF1715" s="6">
        <f t="shared" si="78"/>
        <v>46277</v>
      </c>
      <c r="BG1715">
        <f t="shared" si="79"/>
        <v>-0.33333333333575865</v>
      </c>
      <c r="BH1715" t="str">
        <f t="shared" si="80"/>
        <v>COMPLY</v>
      </c>
      <c r="BI1715" t="str">
        <f>VLOOKUP(H1715,Sheet2!$A$1:$B$270,2,FALSE)</f>
        <v>PROBOLINGGO</v>
      </c>
    </row>
    <row r="1716" spans="1:61">
      <c r="A1716">
        <v>1715</v>
      </c>
      <c r="B1716">
        <v>1002570043</v>
      </c>
      <c r="C1716">
        <v>3</v>
      </c>
      <c r="D1716" t="s">
        <v>42</v>
      </c>
      <c r="E1716">
        <v>5</v>
      </c>
      <c r="F1716" t="s">
        <v>106</v>
      </c>
      <c r="G1716" t="s">
        <v>104</v>
      </c>
      <c r="H1716" t="s">
        <v>475</v>
      </c>
      <c r="I1716" t="s">
        <v>212</v>
      </c>
      <c r="J1716" t="s">
        <v>213</v>
      </c>
      <c r="K1716" t="s">
        <v>149</v>
      </c>
      <c r="L1716" t="s">
        <v>214</v>
      </c>
      <c r="M1716" t="s">
        <v>76</v>
      </c>
      <c r="N1716" t="s">
        <v>215</v>
      </c>
      <c r="O1716" s="57">
        <v>46268.61314814815</v>
      </c>
      <c r="P1716" s="57">
        <v>46269.606527777774</v>
      </c>
      <c r="Q1716">
        <v>69383259</v>
      </c>
      <c r="S1716">
        <v>152534203443</v>
      </c>
      <c r="T1716" t="s">
        <v>2353</v>
      </c>
      <c r="U1716" t="s">
        <v>2354</v>
      </c>
      <c r="V1716" t="s">
        <v>2355</v>
      </c>
      <c r="Z1716">
        <v>113.104147464036</v>
      </c>
      <c r="AA1716">
        <v>-8.1020790342420295</v>
      </c>
      <c r="AB1716" t="s">
        <v>2356</v>
      </c>
      <c r="AC1716" t="s">
        <v>216</v>
      </c>
      <c r="AL1716" t="s">
        <v>217</v>
      </c>
      <c r="AM1716" t="s">
        <v>2357</v>
      </c>
      <c r="AN1716" t="s">
        <v>6</v>
      </c>
      <c r="AO1716" s="57">
        <v>46090.621493055558</v>
      </c>
      <c r="AP1716" s="57">
        <v>46269.541666666664</v>
      </c>
      <c r="AR1716" t="s">
        <v>218</v>
      </c>
      <c r="AS1716" t="s">
        <v>219</v>
      </c>
      <c r="AT1716" t="s">
        <v>230</v>
      </c>
      <c r="AU1716">
        <v>20260904</v>
      </c>
      <c r="AV1716" t="s">
        <v>221</v>
      </c>
      <c r="AW1716" t="s">
        <v>890</v>
      </c>
      <c r="AX1716" t="s">
        <v>222</v>
      </c>
      <c r="BA1716" s="57">
        <v>46269.541666666664</v>
      </c>
      <c r="BB1716" t="s">
        <v>2357</v>
      </c>
      <c r="BC1716">
        <v>2026</v>
      </c>
      <c r="BD1716">
        <v>9</v>
      </c>
      <c r="BE1716">
        <v>4</v>
      </c>
      <c r="BF1716" s="6">
        <f t="shared" si="78"/>
        <v>46269</v>
      </c>
      <c r="BG1716">
        <f t="shared" si="79"/>
        <v>-0.54166666666424135</v>
      </c>
      <c r="BH1716" t="str">
        <f t="shared" si="80"/>
        <v>COMPLY</v>
      </c>
      <c r="BI1716" t="str">
        <f>VLOOKUP(H1716,Sheet2!$A$1:$B$270,2,FALSE)</f>
        <v>PROBOLINGGO</v>
      </c>
    </row>
    <row r="1717" spans="1:61">
      <c r="A1717">
        <v>1716</v>
      </c>
      <c r="B1717">
        <v>1002568037</v>
      </c>
      <c r="C1717">
        <v>3</v>
      </c>
      <c r="D1717" t="s">
        <v>42</v>
      </c>
      <c r="E1717">
        <v>5</v>
      </c>
      <c r="F1717" t="s">
        <v>106</v>
      </c>
      <c r="G1717" t="s">
        <v>107</v>
      </c>
      <c r="H1717" t="s">
        <v>345</v>
      </c>
      <c r="I1717" t="s">
        <v>212</v>
      </c>
      <c r="J1717" t="s">
        <v>213</v>
      </c>
      <c r="K1717" t="s">
        <v>149</v>
      </c>
      <c r="L1717" t="s">
        <v>214</v>
      </c>
      <c r="M1717" t="s">
        <v>76</v>
      </c>
      <c r="N1717" t="s">
        <v>215</v>
      </c>
      <c r="O1717" s="57">
        <v>46267.633298611108</v>
      </c>
      <c r="P1717" s="57">
        <v>46268.63417824074</v>
      </c>
      <c r="Q1717">
        <v>69382457</v>
      </c>
      <c r="S1717">
        <v>152509216392</v>
      </c>
      <c r="T1717" t="s">
        <v>1603</v>
      </c>
      <c r="U1717" t="s">
        <v>1604</v>
      </c>
      <c r="V1717" t="s">
        <v>1605</v>
      </c>
      <c r="Z1717">
        <v>113.379946611821</v>
      </c>
      <c r="AA1717">
        <v>-7.8220765346997103</v>
      </c>
      <c r="AB1717" t="s">
        <v>1606</v>
      </c>
      <c r="AC1717" t="s">
        <v>216</v>
      </c>
      <c r="AL1717" t="s">
        <v>217</v>
      </c>
      <c r="AM1717" t="s">
        <v>1607</v>
      </c>
      <c r="AN1717" t="s">
        <v>6</v>
      </c>
      <c r="AO1717" s="57">
        <v>46062.642453703702</v>
      </c>
      <c r="AP1717" s="57">
        <v>46268.541666666664</v>
      </c>
      <c r="AR1717" t="s">
        <v>218</v>
      </c>
      <c r="AS1717" t="s">
        <v>1608</v>
      </c>
      <c r="AT1717" t="s">
        <v>230</v>
      </c>
      <c r="AU1717">
        <v>20260903</v>
      </c>
      <c r="AV1717" t="s">
        <v>221</v>
      </c>
      <c r="AW1717" t="s">
        <v>885</v>
      </c>
      <c r="AX1717" t="s">
        <v>222</v>
      </c>
      <c r="BA1717" s="57">
        <v>46268.541666666664</v>
      </c>
      <c r="BB1717" t="s">
        <v>1607</v>
      </c>
      <c r="BC1717">
        <v>2026</v>
      </c>
      <c r="BD1717">
        <v>9</v>
      </c>
      <c r="BE1717">
        <v>3</v>
      </c>
      <c r="BF1717" s="6">
        <f t="shared" si="78"/>
        <v>46268</v>
      </c>
      <c r="BG1717">
        <f t="shared" si="79"/>
        <v>-0.54166666666424135</v>
      </c>
      <c r="BH1717" t="str">
        <f t="shared" si="80"/>
        <v>COMPLY</v>
      </c>
      <c r="BI1717" t="str">
        <f>VLOOKUP(H1717,Sheet2!$A$1:$B$270,2,FALSE)</f>
        <v>PROBOLINGGO</v>
      </c>
    </row>
    <row r="1718" spans="1:61">
      <c r="A1718">
        <v>1717</v>
      </c>
      <c r="B1718">
        <v>1002583196</v>
      </c>
      <c r="C1718">
        <v>3</v>
      </c>
      <c r="D1718" t="s">
        <v>42</v>
      </c>
      <c r="E1718">
        <v>5</v>
      </c>
      <c r="F1718" t="s">
        <v>106</v>
      </c>
      <c r="G1718" t="s">
        <v>107</v>
      </c>
      <c r="H1718" t="s">
        <v>345</v>
      </c>
      <c r="I1718" t="s">
        <v>212</v>
      </c>
      <c r="J1718" t="s">
        <v>213</v>
      </c>
      <c r="K1718" t="s">
        <v>149</v>
      </c>
      <c r="L1718" t="s">
        <v>214</v>
      </c>
      <c r="M1718" t="s">
        <v>2186</v>
      </c>
      <c r="N1718" t="s">
        <v>215</v>
      </c>
      <c r="O1718" s="57">
        <v>46276.654120370367</v>
      </c>
      <c r="P1718" s="57">
        <v>46280.640810185185</v>
      </c>
      <c r="Q1718">
        <v>69388594</v>
      </c>
      <c r="S1718">
        <v>152509216311</v>
      </c>
      <c r="T1718" t="s">
        <v>9582</v>
      </c>
      <c r="U1718" t="s">
        <v>9583</v>
      </c>
      <c r="V1718" t="s">
        <v>9584</v>
      </c>
      <c r="Z1718">
        <v>113.4890812</v>
      </c>
      <c r="AA1718">
        <v>-7.8534180999999998</v>
      </c>
      <c r="AB1718" t="s">
        <v>9585</v>
      </c>
      <c r="AC1718" t="s">
        <v>236</v>
      </c>
      <c r="AL1718" t="s">
        <v>217</v>
      </c>
      <c r="AM1718" t="s">
        <v>8154</v>
      </c>
      <c r="AN1718" t="s">
        <v>6</v>
      </c>
      <c r="AO1718" s="57">
        <v>46335.663541666669</v>
      </c>
      <c r="AP1718" s="57">
        <v>46277.625</v>
      </c>
      <c r="AQ1718" t="s">
        <v>2172</v>
      </c>
      <c r="AR1718" t="s">
        <v>12</v>
      </c>
      <c r="AS1718" t="s">
        <v>1608</v>
      </c>
      <c r="AT1718" t="s">
        <v>230</v>
      </c>
      <c r="AV1718" t="s">
        <v>2187</v>
      </c>
      <c r="AW1718" t="s">
        <v>7044</v>
      </c>
      <c r="AX1718" t="s">
        <v>222</v>
      </c>
      <c r="BA1718" s="57">
        <v>46277.625</v>
      </c>
      <c r="BB1718" t="s">
        <v>8154</v>
      </c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str">
        <f>VLOOKUP(H1718,Sheet2!$A$1:$B$270,2,FALSE)</f>
        <v>PROBOLINGGO</v>
      </c>
    </row>
    <row r="1719" spans="1:61">
      <c r="A1719">
        <v>1718</v>
      </c>
      <c r="B1719">
        <v>1002587367</v>
      </c>
      <c r="C1719">
        <v>3</v>
      </c>
      <c r="D1719" t="s">
        <v>42</v>
      </c>
      <c r="E1719">
        <v>5</v>
      </c>
      <c r="F1719" t="s">
        <v>106</v>
      </c>
      <c r="G1719" t="s">
        <v>107</v>
      </c>
      <c r="H1719" t="s">
        <v>432</v>
      </c>
      <c r="I1719" t="s">
        <v>212</v>
      </c>
      <c r="J1719" t="s">
        <v>213</v>
      </c>
      <c r="K1719" t="s">
        <v>149</v>
      </c>
      <c r="M1719" t="s">
        <v>76</v>
      </c>
      <c r="N1719" t="s">
        <v>215</v>
      </c>
      <c r="O1719" s="57">
        <v>46279.688935185186</v>
      </c>
      <c r="P1719" s="57">
        <v>46280.626203703701</v>
      </c>
      <c r="Q1719">
        <v>69390134</v>
      </c>
      <c r="S1719">
        <v>152511206430</v>
      </c>
      <c r="T1719" t="s">
        <v>9586</v>
      </c>
      <c r="U1719" t="s">
        <v>9587</v>
      </c>
      <c r="V1719" t="s">
        <v>9588</v>
      </c>
      <c r="Z1719">
        <v>113.2274524</v>
      </c>
      <c r="AA1719">
        <v>-7.8439078999999996</v>
      </c>
      <c r="AB1719" t="s">
        <v>9589</v>
      </c>
      <c r="AC1719" t="s">
        <v>285</v>
      </c>
      <c r="AL1719" t="s">
        <v>217</v>
      </c>
      <c r="AM1719" t="s">
        <v>9590</v>
      </c>
      <c r="AN1719" t="s">
        <v>6</v>
      </c>
      <c r="AO1719" t="s">
        <v>8760</v>
      </c>
      <c r="AP1719" s="57">
        <v>46281.333333333336</v>
      </c>
      <c r="AR1719" t="s">
        <v>218</v>
      </c>
      <c r="AS1719" t="s">
        <v>219</v>
      </c>
      <c r="AT1719" t="s">
        <v>230</v>
      </c>
      <c r="AU1719">
        <v>20260915</v>
      </c>
      <c r="AV1719" t="s">
        <v>221</v>
      </c>
      <c r="AW1719" t="s">
        <v>546</v>
      </c>
      <c r="AX1719" t="s">
        <v>222</v>
      </c>
      <c r="BA1719" s="57">
        <v>46281.333333333336</v>
      </c>
      <c r="BB1719" t="s">
        <v>9590</v>
      </c>
      <c r="BC1719">
        <v>2026</v>
      </c>
      <c r="BD1719">
        <v>9</v>
      </c>
      <c r="BE1719">
        <v>15</v>
      </c>
      <c r="BF1719" s="6">
        <f t="shared" si="78"/>
        <v>46280</v>
      </c>
      <c r="BG1719">
        <f t="shared" si="79"/>
        <v>-1.3333333333357587</v>
      </c>
      <c r="BH1719" t="str">
        <f t="shared" si="80"/>
        <v>COMPLY</v>
      </c>
      <c r="BI1719" t="str">
        <f>VLOOKUP(H1719,Sheet2!$A$1:$B$270,2,FALSE)</f>
        <v>PROBOLINGGO</v>
      </c>
    </row>
    <row r="1720" spans="1:61">
      <c r="A1720">
        <v>1719</v>
      </c>
      <c r="B1720">
        <v>1002576303</v>
      </c>
      <c r="C1720">
        <v>3</v>
      </c>
      <c r="D1720" t="s">
        <v>42</v>
      </c>
      <c r="E1720">
        <v>5</v>
      </c>
      <c r="F1720" t="s">
        <v>106</v>
      </c>
      <c r="G1720" t="s">
        <v>107</v>
      </c>
      <c r="H1720" t="s">
        <v>424</v>
      </c>
      <c r="I1720" t="s">
        <v>212</v>
      </c>
      <c r="J1720" t="s">
        <v>213</v>
      </c>
      <c r="K1720" t="s">
        <v>149</v>
      </c>
      <c r="M1720" t="s">
        <v>2162</v>
      </c>
      <c r="N1720" t="s">
        <v>215</v>
      </c>
      <c r="O1720" s="57">
        <v>46273.399571759262</v>
      </c>
      <c r="P1720" s="57">
        <v>46279.864791666667</v>
      </c>
      <c r="Q1720">
        <v>69385807</v>
      </c>
      <c r="S1720">
        <v>152528204054</v>
      </c>
      <c r="T1720" t="s">
        <v>3547</v>
      </c>
      <c r="U1720" t="s">
        <v>3548</v>
      </c>
      <c r="V1720" t="s">
        <v>3549</v>
      </c>
      <c r="Z1720">
        <v>113.02749470000001</v>
      </c>
      <c r="AA1720">
        <v>-7.9186547999999997</v>
      </c>
      <c r="AB1720" t="s">
        <v>3550</v>
      </c>
      <c r="AC1720" t="s">
        <v>229</v>
      </c>
      <c r="AL1720" t="s">
        <v>217</v>
      </c>
      <c r="AM1720" t="s">
        <v>3551</v>
      </c>
      <c r="AN1720" t="s">
        <v>6</v>
      </c>
      <c r="AO1720" s="57">
        <v>46243.402650462966</v>
      </c>
      <c r="AP1720" s="57">
        <v>46274.458333333336</v>
      </c>
      <c r="AQ1720" t="s">
        <v>2155</v>
      </c>
      <c r="AR1720" t="s">
        <v>2171</v>
      </c>
      <c r="AS1720" t="s">
        <v>219</v>
      </c>
      <c r="AT1720" t="s">
        <v>230</v>
      </c>
      <c r="AV1720" t="s">
        <v>9591</v>
      </c>
      <c r="AW1720" t="s">
        <v>545</v>
      </c>
      <c r="AX1720" t="s">
        <v>222</v>
      </c>
      <c r="BA1720" s="57">
        <v>46274.458333333336</v>
      </c>
      <c r="BB1720" t="s">
        <v>3551</v>
      </c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str">
        <f>VLOOKUP(H1720,Sheet2!$A$1:$B$270,2,FALSE)</f>
        <v>PROBOLINGGO</v>
      </c>
    </row>
    <row r="1721" spans="1:61">
      <c r="A1721">
        <v>1720</v>
      </c>
      <c r="B1721">
        <v>1002583519</v>
      </c>
      <c r="C1721">
        <v>3</v>
      </c>
      <c r="D1721" t="s">
        <v>42</v>
      </c>
      <c r="E1721">
        <v>5</v>
      </c>
      <c r="F1721" t="s">
        <v>106</v>
      </c>
      <c r="G1721" t="s">
        <v>107</v>
      </c>
      <c r="H1721" t="s">
        <v>424</v>
      </c>
      <c r="I1721" t="s">
        <v>212</v>
      </c>
      <c r="J1721" t="s">
        <v>213</v>
      </c>
      <c r="K1721" t="s">
        <v>149</v>
      </c>
      <c r="L1721" t="s">
        <v>214</v>
      </c>
      <c r="M1721" t="s">
        <v>2186</v>
      </c>
      <c r="N1721" t="s">
        <v>215</v>
      </c>
      <c r="O1721" s="57">
        <v>46276.710370370369</v>
      </c>
      <c r="P1721" s="57">
        <v>46280.641851851855</v>
      </c>
      <c r="Q1721">
        <v>69388700</v>
      </c>
      <c r="S1721">
        <v>152528204019</v>
      </c>
      <c r="T1721" t="s">
        <v>9592</v>
      </c>
      <c r="U1721" t="s">
        <v>9593</v>
      </c>
      <c r="V1721" t="s">
        <v>9594</v>
      </c>
      <c r="Z1721">
        <v>112.96370498836001</v>
      </c>
      <c r="AA1721">
        <v>-7.9218629710803503</v>
      </c>
      <c r="AB1721" t="s">
        <v>9595</v>
      </c>
      <c r="AC1721" t="s">
        <v>216</v>
      </c>
      <c r="AL1721" t="s">
        <v>217</v>
      </c>
      <c r="AM1721" t="s">
        <v>9596</v>
      </c>
      <c r="AN1721" t="s">
        <v>6</v>
      </c>
      <c r="AO1721" s="57">
        <v>46335.715439814812</v>
      </c>
      <c r="AP1721" s="57">
        <v>46277.625</v>
      </c>
      <c r="AQ1721" t="s">
        <v>2155</v>
      </c>
      <c r="AR1721" t="s">
        <v>12</v>
      </c>
      <c r="AS1721" t="s">
        <v>219</v>
      </c>
      <c r="AT1721" t="s">
        <v>230</v>
      </c>
      <c r="AV1721" t="s">
        <v>2187</v>
      </c>
      <c r="AW1721" t="s">
        <v>7118</v>
      </c>
      <c r="AX1721" t="s">
        <v>222</v>
      </c>
      <c r="BA1721" s="57">
        <v>46277.625</v>
      </c>
      <c r="BB1721" t="s">
        <v>9596</v>
      </c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str">
        <f>VLOOKUP(H1721,Sheet2!$A$1:$B$270,2,FALSE)</f>
        <v>PROBOLINGGO</v>
      </c>
    </row>
    <row r="1722" spans="1:61">
      <c r="A1722">
        <v>1721</v>
      </c>
      <c r="B1722">
        <v>1002585730</v>
      </c>
      <c r="C1722">
        <v>3</v>
      </c>
      <c r="D1722" t="s">
        <v>42</v>
      </c>
      <c r="E1722">
        <v>5</v>
      </c>
      <c r="F1722" t="s">
        <v>106</v>
      </c>
      <c r="G1722" t="s">
        <v>107</v>
      </c>
      <c r="H1722" t="s">
        <v>471</v>
      </c>
      <c r="I1722" t="s">
        <v>212</v>
      </c>
      <c r="J1722" t="s">
        <v>213</v>
      </c>
      <c r="K1722" t="s">
        <v>149</v>
      </c>
      <c r="M1722" t="s">
        <v>256</v>
      </c>
      <c r="N1722" t="s">
        <v>215</v>
      </c>
      <c r="O1722" s="57">
        <v>46279.425185185188</v>
      </c>
      <c r="P1722" s="57">
        <v>46279.572638888887</v>
      </c>
      <c r="Q1722">
        <v>69389630</v>
      </c>
      <c r="S1722">
        <v>152530201998</v>
      </c>
      <c r="T1722" t="s">
        <v>9597</v>
      </c>
      <c r="U1722" t="s">
        <v>9598</v>
      </c>
      <c r="V1722" t="s">
        <v>9599</v>
      </c>
      <c r="Z1722">
        <v>113.1173311</v>
      </c>
      <c r="AA1722">
        <v>-7.7355717000000004</v>
      </c>
      <c r="AB1722" t="s">
        <v>9600</v>
      </c>
      <c r="AC1722" t="s">
        <v>285</v>
      </c>
      <c r="AL1722" t="s">
        <v>217</v>
      </c>
      <c r="AM1722" t="s">
        <v>9601</v>
      </c>
      <c r="AN1722" t="s">
        <v>6</v>
      </c>
      <c r="AO1722" t="s">
        <v>7738</v>
      </c>
      <c r="AP1722" s="57">
        <v>46280.333333333336</v>
      </c>
      <c r="AR1722" t="s">
        <v>257</v>
      </c>
      <c r="AS1722" t="s">
        <v>219</v>
      </c>
      <c r="AT1722" t="s">
        <v>230</v>
      </c>
      <c r="AV1722" t="s">
        <v>258</v>
      </c>
      <c r="AW1722" t="s">
        <v>546</v>
      </c>
      <c r="AX1722" t="s">
        <v>222</v>
      </c>
      <c r="BA1722" s="57">
        <v>46280.333333333336</v>
      </c>
      <c r="BB1722" t="s">
        <v>9601</v>
      </c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str">
        <f>VLOOKUP(H1722,Sheet2!$A$1:$B$270,2,FALSE)</f>
        <v>PROBOLINGGO</v>
      </c>
    </row>
    <row r="1723" spans="1:61">
      <c r="A1723">
        <v>1722</v>
      </c>
      <c r="B1723">
        <v>1002581313</v>
      </c>
      <c r="C1723">
        <v>3</v>
      </c>
      <c r="D1723" t="s">
        <v>42</v>
      </c>
      <c r="E1723">
        <v>5</v>
      </c>
      <c r="F1723" t="s">
        <v>106</v>
      </c>
      <c r="G1723" t="s">
        <v>107</v>
      </c>
      <c r="H1723" t="s">
        <v>260</v>
      </c>
      <c r="I1723" t="s">
        <v>212</v>
      </c>
      <c r="J1723" t="s">
        <v>213</v>
      </c>
      <c r="K1723" t="s">
        <v>149</v>
      </c>
      <c r="L1723" t="s">
        <v>214</v>
      </c>
      <c r="M1723" t="s">
        <v>76</v>
      </c>
      <c r="N1723" t="s">
        <v>215</v>
      </c>
      <c r="O1723" s="57">
        <v>46275.65829861111</v>
      </c>
      <c r="P1723" s="57">
        <v>46276.70380787037</v>
      </c>
      <c r="Q1723">
        <v>69387891</v>
      </c>
      <c r="S1723">
        <v>152505340822</v>
      </c>
      <c r="T1723" t="s">
        <v>6475</v>
      </c>
      <c r="U1723" t="s">
        <v>6476</v>
      </c>
      <c r="V1723" t="s">
        <v>6477</v>
      </c>
      <c r="Z1723">
        <v>113.227314166724</v>
      </c>
      <c r="AA1723">
        <v>-7.7545210682442196</v>
      </c>
      <c r="AB1723" t="s">
        <v>6478</v>
      </c>
      <c r="AC1723" t="s">
        <v>216</v>
      </c>
      <c r="AL1723" t="s">
        <v>217</v>
      </c>
      <c r="AM1723" t="s">
        <v>6479</v>
      </c>
      <c r="AN1723" t="s">
        <v>6</v>
      </c>
      <c r="AO1723" s="57">
        <v>46304.663229166668</v>
      </c>
      <c r="AP1723" s="57">
        <v>46276.625</v>
      </c>
      <c r="AR1723" t="s">
        <v>218</v>
      </c>
      <c r="AS1723" t="s">
        <v>107</v>
      </c>
      <c r="AT1723" t="s">
        <v>230</v>
      </c>
      <c r="AU1723">
        <v>20260911</v>
      </c>
      <c r="AV1723" t="s">
        <v>221</v>
      </c>
      <c r="AW1723" t="s">
        <v>885</v>
      </c>
      <c r="AX1723" t="s">
        <v>222</v>
      </c>
      <c r="BA1723" s="57">
        <v>46276.625</v>
      </c>
      <c r="BB1723" t="s">
        <v>6479</v>
      </c>
      <c r="BC1723">
        <v>2026</v>
      </c>
      <c r="BD1723">
        <v>9</v>
      </c>
      <c r="BE1723">
        <v>11</v>
      </c>
      <c r="BF1723" s="6">
        <f t="shared" si="78"/>
        <v>46276</v>
      </c>
      <c r="BG1723">
        <f t="shared" si="79"/>
        <v>-0.625</v>
      </c>
      <c r="BH1723" t="str">
        <f t="shared" si="80"/>
        <v>COMPLY</v>
      </c>
      <c r="BI1723" t="str">
        <f>VLOOKUP(H1723,Sheet2!$A$1:$B$270,2,FALSE)</f>
        <v>PROBOLINGGO</v>
      </c>
    </row>
    <row r="1724" spans="1:61">
      <c r="A1724">
        <v>1723</v>
      </c>
      <c r="B1724">
        <v>1002582605</v>
      </c>
      <c r="C1724">
        <v>3</v>
      </c>
      <c r="D1724" t="s">
        <v>42</v>
      </c>
      <c r="E1724">
        <v>5</v>
      </c>
      <c r="F1724" t="s">
        <v>106</v>
      </c>
      <c r="G1724" t="s">
        <v>107</v>
      </c>
      <c r="H1724" t="s">
        <v>260</v>
      </c>
      <c r="I1724" t="s">
        <v>212</v>
      </c>
      <c r="J1724" t="s">
        <v>213</v>
      </c>
      <c r="K1724" t="s">
        <v>149</v>
      </c>
      <c r="M1724" t="s">
        <v>76</v>
      </c>
      <c r="N1724" t="s">
        <v>215</v>
      </c>
      <c r="O1724" s="57">
        <v>46276.565185185187</v>
      </c>
      <c r="P1724" s="57">
        <v>46276.848622685182</v>
      </c>
      <c r="Q1724">
        <v>69388381</v>
      </c>
      <c r="S1724">
        <v>152505340940</v>
      </c>
      <c r="T1724" t="s">
        <v>9602</v>
      </c>
      <c r="U1724" t="s">
        <v>9603</v>
      </c>
      <c r="V1724" t="s">
        <v>9604</v>
      </c>
      <c r="Z1724">
        <v>113.0554684</v>
      </c>
      <c r="AA1724">
        <v>-7.9728316000000001</v>
      </c>
      <c r="AB1724" t="s">
        <v>9605</v>
      </c>
      <c r="AC1724" t="s">
        <v>229</v>
      </c>
      <c r="AL1724" t="s">
        <v>217</v>
      </c>
      <c r="AM1724" t="s">
        <v>9606</v>
      </c>
      <c r="AN1724" t="s">
        <v>6</v>
      </c>
      <c r="AO1724" s="57">
        <v>46335.569374999999</v>
      </c>
      <c r="AP1724" s="57">
        <v>46277.458333333336</v>
      </c>
      <c r="AR1724" t="s">
        <v>218</v>
      </c>
      <c r="AS1724" t="s">
        <v>107</v>
      </c>
      <c r="AT1724" t="s">
        <v>344</v>
      </c>
      <c r="AU1724">
        <v>20260911</v>
      </c>
      <c r="AV1724" t="s">
        <v>221</v>
      </c>
      <c r="AW1724" t="s">
        <v>567</v>
      </c>
      <c r="AX1724" t="s">
        <v>222</v>
      </c>
      <c r="BA1724" s="57">
        <v>46277.458333333336</v>
      </c>
      <c r="BB1724" t="s">
        <v>9606</v>
      </c>
      <c r="BC1724">
        <v>2026</v>
      </c>
      <c r="BD1724">
        <v>9</v>
      </c>
      <c r="BE1724">
        <v>11</v>
      </c>
      <c r="BF1724" s="6">
        <f t="shared" si="78"/>
        <v>46276</v>
      </c>
      <c r="BG1724">
        <f t="shared" si="79"/>
        <v>-1.4583333333357587</v>
      </c>
      <c r="BH1724" t="str">
        <f t="shared" si="80"/>
        <v>COMPLY</v>
      </c>
      <c r="BI1724" t="str">
        <f>VLOOKUP(H1724,Sheet2!$A$1:$B$270,2,FALSE)</f>
        <v>PROBOLINGGO</v>
      </c>
    </row>
    <row r="1725" spans="1:61">
      <c r="A1725">
        <v>1724</v>
      </c>
      <c r="B1725">
        <v>1002582395</v>
      </c>
      <c r="C1725">
        <v>3</v>
      </c>
      <c r="D1725" t="s">
        <v>42</v>
      </c>
      <c r="E1725">
        <v>5</v>
      </c>
      <c r="F1725" t="s">
        <v>106</v>
      </c>
      <c r="G1725" t="s">
        <v>107</v>
      </c>
      <c r="H1725" t="s">
        <v>260</v>
      </c>
      <c r="I1725" t="s">
        <v>212</v>
      </c>
      <c r="J1725" t="s">
        <v>213</v>
      </c>
      <c r="K1725" t="s">
        <v>149</v>
      </c>
      <c r="L1725" t="s">
        <v>214</v>
      </c>
      <c r="M1725" t="s">
        <v>76</v>
      </c>
      <c r="N1725" t="s">
        <v>215</v>
      </c>
      <c r="O1725" s="57">
        <v>46276.48537037037</v>
      </c>
      <c r="P1725" s="57">
        <v>46276.703067129631</v>
      </c>
      <c r="Q1725">
        <v>69388291</v>
      </c>
      <c r="S1725">
        <v>152505340939</v>
      </c>
      <c r="T1725" t="s">
        <v>9607</v>
      </c>
      <c r="U1725" t="s">
        <v>9608</v>
      </c>
      <c r="V1725" t="s">
        <v>9609</v>
      </c>
      <c r="Z1725">
        <v>113.219493851065</v>
      </c>
      <c r="AA1725">
        <v>-7.761115055066</v>
      </c>
      <c r="AB1725" t="s">
        <v>9610</v>
      </c>
      <c r="AC1725" t="s">
        <v>216</v>
      </c>
      <c r="AL1725" t="s">
        <v>217</v>
      </c>
      <c r="AM1725" t="s">
        <v>9611</v>
      </c>
      <c r="AN1725" t="s">
        <v>6</v>
      </c>
      <c r="AO1725" s="57">
        <v>46335.486041666663</v>
      </c>
      <c r="AP1725" s="57">
        <v>46277.333333333336</v>
      </c>
      <c r="AR1725" t="s">
        <v>218</v>
      </c>
      <c r="AS1725" t="s">
        <v>107</v>
      </c>
      <c r="AT1725" t="s">
        <v>230</v>
      </c>
      <c r="AU1725">
        <v>20260911</v>
      </c>
      <c r="AV1725" t="s">
        <v>221</v>
      </c>
      <c r="AW1725" t="s">
        <v>886</v>
      </c>
      <c r="AX1725" t="s">
        <v>222</v>
      </c>
      <c r="BA1725" s="57">
        <v>46277.333333333336</v>
      </c>
      <c r="BB1725" t="s">
        <v>9611</v>
      </c>
      <c r="BC1725">
        <v>2026</v>
      </c>
      <c r="BD1725">
        <v>9</v>
      </c>
      <c r="BE1725">
        <v>11</v>
      </c>
      <c r="BF1725" s="6">
        <f t="shared" si="78"/>
        <v>46276</v>
      </c>
      <c r="BG1725">
        <f t="shared" si="79"/>
        <v>-1.3333333333357587</v>
      </c>
      <c r="BH1725" t="str">
        <f t="shared" si="80"/>
        <v>COMPLY</v>
      </c>
      <c r="BI1725" t="str">
        <f>VLOOKUP(H1725,Sheet2!$A$1:$B$270,2,FALSE)</f>
        <v>PROBOLINGGO</v>
      </c>
    </row>
    <row r="1726" spans="1:61">
      <c r="A1726">
        <v>1725</v>
      </c>
      <c r="B1726">
        <v>1002583931</v>
      </c>
      <c r="C1726">
        <v>3</v>
      </c>
      <c r="D1726" t="s">
        <v>42</v>
      </c>
      <c r="E1726">
        <v>5</v>
      </c>
      <c r="F1726" t="s">
        <v>106</v>
      </c>
      <c r="G1726" t="s">
        <v>107</v>
      </c>
      <c r="H1726" t="s">
        <v>260</v>
      </c>
      <c r="I1726" t="s">
        <v>212</v>
      </c>
      <c r="J1726" t="s">
        <v>213</v>
      </c>
      <c r="K1726" t="s">
        <v>149</v>
      </c>
      <c r="L1726" t="s">
        <v>214</v>
      </c>
      <c r="M1726" t="s">
        <v>76</v>
      </c>
      <c r="N1726" t="s">
        <v>215</v>
      </c>
      <c r="O1726" s="57">
        <v>46277.479097222225</v>
      </c>
      <c r="P1726" s="57">
        <v>46277.786030092589</v>
      </c>
      <c r="Q1726">
        <v>69388901</v>
      </c>
      <c r="S1726">
        <v>152505340978</v>
      </c>
      <c r="T1726" t="s">
        <v>9612</v>
      </c>
      <c r="U1726" t="s">
        <v>9613</v>
      </c>
      <c r="V1726" t="s">
        <v>9614</v>
      </c>
      <c r="Z1726">
        <v>113.133461996912</v>
      </c>
      <c r="AA1726">
        <v>-7.7526371004833301</v>
      </c>
      <c r="AB1726" t="s">
        <v>9615</v>
      </c>
      <c r="AC1726" t="s">
        <v>216</v>
      </c>
      <c r="AL1726" t="s">
        <v>217</v>
      </c>
      <c r="AM1726" t="s">
        <v>8100</v>
      </c>
      <c r="AN1726" t="s">
        <v>6</v>
      </c>
      <c r="AO1726" s="57">
        <v>46365.486064814817</v>
      </c>
      <c r="AP1726" s="57">
        <v>46278.333333333336</v>
      </c>
      <c r="AR1726" t="s">
        <v>218</v>
      </c>
      <c r="AS1726" t="s">
        <v>107</v>
      </c>
      <c r="AT1726" t="s">
        <v>230</v>
      </c>
      <c r="AU1726">
        <v>20260912</v>
      </c>
      <c r="AV1726" t="s">
        <v>221</v>
      </c>
      <c r="AW1726" t="s">
        <v>7459</v>
      </c>
      <c r="AX1726" t="s">
        <v>222</v>
      </c>
      <c r="BA1726" s="57">
        <v>46278.333333333336</v>
      </c>
      <c r="BB1726" t="s">
        <v>8100</v>
      </c>
      <c r="BC1726">
        <v>2026</v>
      </c>
      <c r="BD1726">
        <v>9</v>
      </c>
      <c r="BE1726">
        <v>12</v>
      </c>
      <c r="BF1726" s="6">
        <f t="shared" si="78"/>
        <v>46277</v>
      </c>
      <c r="BG1726">
        <f t="shared" si="79"/>
        <v>-1.3333333333357587</v>
      </c>
      <c r="BH1726" t="str">
        <f t="shared" si="80"/>
        <v>COMPLY</v>
      </c>
      <c r="BI1726" t="str">
        <f>VLOOKUP(H1726,Sheet2!$A$1:$B$270,2,FALSE)</f>
        <v>PROBOLINGGO</v>
      </c>
    </row>
    <row r="1727" spans="1:61">
      <c r="A1727">
        <v>1726</v>
      </c>
      <c r="B1727">
        <v>1002577873</v>
      </c>
      <c r="C1727">
        <v>3</v>
      </c>
      <c r="D1727" t="s">
        <v>42</v>
      </c>
      <c r="E1727">
        <v>5</v>
      </c>
      <c r="F1727" t="s">
        <v>106</v>
      </c>
      <c r="G1727" t="s">
        <v>107</v>
      </c>
      <c r="H1727" t="s">
        <v>260</v>
      </c>
      <c r="I1727" t="s">
        <v>212</v>
      </c>
      <c r="J1727" t="s">
        <v>213</v>
      </c>
      <c r="K1727" t="s">
        <v>149</v>
      </c>
      <c r="L1727" t="s">
        <v>214</v>
      </c>
      <c r="M1727" t="s">
        <v>2162</v>
      </c>
      <c r="N1727" t="s">
        <v>215</v>
      </c>
      <c r="O1727" s="57">
        <v>46274.337465277778</v>
      </c>
      <c r="P1727" s="57">
        <v>46279.861643518518</v>
      </c>
      <c r="Q1727">
        <v>69386481</v>
      </c>
      <c r="S1727">
        <v>152505340935</v>
      </c>
      <c r="T1727" t="s">
        <v>6143</v>
      </c>
      <c r="U1727" t="s">
        <v>6144</v>
      </c>
      <c r="V1727" t="s">
        <v>6145</v>
      </c>
      <c r="Z1727">
        <v>113.24460000000001</v>
      </c>
      <c r="AA1727">
        <v>-7.7568010000000003</v>
      </c>
      <c r="AB1727" t="s">
        <v>6146</v>
      </c>
      <c r="AC1727" t="s">
        <v>236</v>
      </c>
      <c r="AL1727" t="s">
        <v>217</v>
      </c>
      <c r="AM1727" t="s">
        <v>6147</v>
      </c>
      <c r="AN1727" t="s">
        <v>6</v>
      </c>
      <c r="AO1727" s="57">
        <v>46274.340902777774</v>
      </c>
      <c r="AP1727" s="57">
        <v>46275.333333333336</v>
      </c>
      <c r="AQ1727" t="s">
        <v>2172</v>
      </c>
      <c r="AR1727" t="s">
        <v>2171</v>
      </c>
      <c r="AS1727" t="s">
        <v>107</v>
      </c>
      <c r="AT1727" t="s">
        <v>230</v>
      </c>
      <c r="AV1727" t="s">
        <v>9616</v>
      </c>
      <c r="AW1727" t="s">
        <v>882</v>
      </c>
      <c r="AX1727" t="s">
        <v>222</v>
      </c>
      <c r="BA1727" s="57">
        <v>46275.333333333336</v>
      </c>
      <c r="BB1727" t="s">
        <v>6147</v>
      </c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str">
        <f>VLOOKUP(H1727,Sheet2!$A$1:$B$270,2,FALSE)</f>
        <v>PROBOLINGGO</v>
      </c>
    </row>
    <row r="1728" spans="1:61">
      <c r="A1728">
        <v>1727</v>
      </c>
      <c r="B1728">
        <v>1002590213</v>
      </c>
      <c r="C1728">
        <v>3</v>
      </c>
      <c r="D1728" t="s">
        <v>45</v>
      </c>
      <c r="E1728">
        <v>5</v>
      </c>
      <c r="F1728" t="s">
        <v>113</v>
      </c>
      <c r="G1728" t="s">
        <v>109</v>
      </c>
      <c r="H1728" t="s">
        <v>378</v>
      </c>
      <c r="I1728" t="s">
        <v>212</v>
      </c>
      <c r="J1728" t="s">
        <v>213</v>
      </c>
      <c r="K1728" t="s">
        <v>149</v>
      </c>
      <c r="L1728" t="s">
        <v>214</v>
      </c>
      <c r="M1728" t="s">
        <v>239</v>
      </c>
      <c r="N1728" t="s">
        <v>215</v>
      </c>
      <c r="O1728" s="57">
        <v>46280.829097222224</v>
      </c>
      <c r="P1728" s="57">
        <v>46280.830821759257</v>
      </c>
      <c r="Q1728">
        <v>69391113</v>
      </c>
      <c r="S1728">
        <v>172515213995</v>
      </c>
      <c r="T1728" t="s">
        <v>9617</v>
      </c>
      <c r="U1728" t="s">
        <v>9618</v>
      </c>
      <c r="V1728" t="s">
        <v>9619</v>
      </c>
      <c r="Z1728">
        <v>124.5225272</v>
      </c>
      <c r="AA1728">
        <v>-8.2143566000000003</v>
      </c>
      <c r="AB1728" t="s">
        <v>9620</v>
      </c>
      <c r="AC1728" t="s">
        <v>216</v>
      </c>
      <c r="AL1728" t="s">
        <v>217</v>
      </c>
      <c r="AM1728" t="s">
        <v>9621</v>
      </c>
      <c r="AN1728" t="s">
        <v>6</v>
      </c>
      <c r="AO1728" t="s">
        <v>9273</v>
      </c>
      <c r="AP1728" s="57">
        <v>46282.333333333336</v>
      </c>
      <c r="AR1728" t="s">
        <v>240</v>
      </c>
      <c r="AS1728" t="s">
        <v>796</v>
      </c>
      <c r="AT1728" t="s">
        <v>230</v>
      </c>
      <c r="AV1728" t="s">
        <v>239</v>
      </c>
      <c r="AW1728" t="s">
        <v>1855</v>
      </c>
      <c r="AX1728" t="s">
        <v>222</v>
      </c>
      <c r="BA1728" s="57">
        <v>46282.333333333336</v>
      </c>
      <c r="BB1728" t="s">
        <v>9621</v>
      </c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str">
        <f>VLOOKUP(H1728,Sheet2!$A$1:$B$270,2,FALSE)</f>
        <v>ATAMBUA</v>
      </c>
    </row>
    <row r="1729" spans="1:61">
      <c r="A1729">
        <v>1728</v>
      </c>
      <c r="B1729">
        <v>1002569611</v>
      </c>
      <c r="C1729">
        <v>3</v>
      </c>
      <c r="D1729" t="s">
        <v>45</v>
      </c>
      <c r="E1729">
        <v>5</v>
      </c>
      <c r="F1729" t="s">
        <v>113</v>
      </c>
      <c r="G1729" t="s">
        <v>111</v>
      </c>
      <c r="H1729" t="s">
        <v>255</v>
      </c>
      <c r="I1729" t="s">
        <v>212</v>
      </c>
      <c r="J1729" t="s">
        <v>213</v>
      </c>
      <c r="K1729" t="s">
        <v>149</v>
      </c>
      <c r="L1729" t="s">
        <v>214</v>
      </c>
      <c r="M1729" t="s">
        <v>76</v>
      </c>
      <c r="N1729" t="s">
        <v>215</v>
      </c>
      <c r="O1729" s="57">
        <v>46268.529120370367</v>
      </c>
      <c r="P1729" s="57">
        <v>46276.625879629632</v>
      </c>
      <c r="Q1729">
        <v>69383093</v>
      </c>
      <c r="S1729">
        <v>172506789156</v>
      </c>
      <c r="T1729" t="s">
        <v>2253</v>
      </c>
      <c r="U1729" t="s">
        <v>2254</v>
      </c>
      <c r="V1729" t="s">
        <v>2255</v>
      </c>
      <c r="Z1729">
        <v>121.6582861</v>
      </c>
      <c r="AA1729">
        <v>-8.8452397999999999</v>
      </c>
      <c r="AB1729" t="s">
        <v>2256</v>
      </c>
      <c r="AC1729" t="s">
        <v>236</v>
      </c>
      <c r="AL1729" t="s">
        <v>217</v>
      </c>
      <c r="AM1729" t="s">
        <v>2257</v>
      </c>
      <c r="AN1729" t="s">
        <v>6</v>
      </c>
      <c r="AO1729" s="57">
        <v>46090.538240740738</v>
      </c>
      <c r="AP1729" s="57">
        <v>46270.541666666664</v>
      </c>
      <c r="AR1729" t="s">
        <v>218</v>
      </c>
      <c r="AS1729" t="s">
        <v>111</v>
      </c>
      <c r="AT1729" t="s">
        <v>230</v>
      </c>
      <c r="AU1729">
        <v>20260911</v>
      </c>
      <c r="AV1729" t="s">
        <v>221</v>
      </c>
      <c r="AW1729" t="s">
        <v>887</v>
      </c>
      <c r="AX1729" t="s">
        <v>222</v>
      </c>
      <c r="BA1729" s="57">
        <v>46270.541666666664</v>
      </c>
      <c r="BB1729" t="s">
        <v>2257</v>
      </c>
      <c r="BC1729">
        <v>2026</v>
      </c>
      <c r="BD1729">
        <v>9</v>
      </c>
      <c r="BE1729">
        <v>11</v>
      </c>
      <c r="BF1729" s="6">
        <f t="shared" si="78"/>
        <v>46276</v>
      </c>
      <c r="BG1729">
        <f t="shared" si="79"/>
        <v>5.4583333333357587</v>
      </c>
      <c r="BH1729" t="str">
        <f t="shared" si="80"/>
        <v>NOT COMPLY</v>
      </c>
      <c r="BI1729" t="str">
        <f>VLOOKUP(H1729,Sheet2!$A$1:$B$270,2,FALSE)</f>
        <v>ENDE</v>
      </c>
    </row>
    <row r="1730" spans="1:61">
      <c r="A1730">
        <v>1729</v>
      </c>
      <c r="B1730">
        <v>1002572831</v>
      </c>
      <c r="C1730">
        <v>3</v>
      </c>
      <c r="D1730" t="s">
        <v>45</v>
      </c>
      <c r="E1730">
        <v>5</v>
      </c>
      <c r="F1730" t="s">
        <v>113</v>
      </c>
      <c r="G1730" t="s">
        <v>111</v>
      </c>
      <c r="H1730" t="s">
        <v>255</v>
      </c>
      <c r="I1730" t="s">
        <v>212</v>
      </c>
      <c r="J1730" t="s">
        <v>213</v>
      </c>
      <c r="K1730" t="s">
        <v>149</v>
      </c>
      <c r="L1730" t="s">
        <v>214</v>
      </c>
      <c r="M1730" t="s">
        <v>76</v>
      </c>
      <c r="N1730" t="s">
        <v>215</v>
      </c>
      <c r="O1730" s="57">
        <v>46270.40828703704</v>
      </c>
      <c r="P1730" s="57">
        <v>46272.764317129629</v>
      </c>
      <c r="Q1730">
        <v>69384329</v>
      </c>
      <c r="S1730">
        <v>172506789170</v>
      </c>
      <c r="T1730" t="s">
        <v>4655</v>
      </c>
      <c r="U1730" t="s">
        <v>4656</v>
      </c>
      <c r="V1730" t="s">
        <v>4657</v>
      </c>
      <c r="Z1730">
        <v>121.671891700643</v>
      </c>
      <c r="AA1730">
        <v>-8.7851040720817899</v>
      </c>
      <c r="AB1730" t="s">
        <v>4658</v>
      </c>
      <c r="AC1730" t="s">
        <v>236</v>
      </c>
      <c r="AL1730" t="s">
        <v>217</v>
      </c>
      <c r="AM1730" t="s">
        <v>4644</v>
      </c>
      <c r="AN1730" t="s">
        <v>6</v>
      </c>
      <c r="AO1730" s="57">
        <v>46151.413622685184</v>
      </c>
      <c r="AP1730" s="57">
        <v>46271.333333333336</v>
      </c>
      <c r="AR1730" t="s">
        <v>218</v>
      </c>
      <c r="AS1730" t="s">
        <v>111</v>
      </c>
      <c r="AT1730" t="s">
        <v>230</v>
      </c>
      <c r="AU1730">
        <v>20260907</v>
      </c>
      <c r="AV1730" t="s">
        <v>221</v>
      </c>
      <c r="AW1730" t="s">
        <v>884</v>
      </c>
      <c r="AX1730" t="s">
        <v>222</v>
      </c>
      <c r="BA1730" s="57">
        <v>46271.333333333336</v>
      </c>
      <c r="BB1730" t="s">
        <v>4644</v>
      </c>
      <c r="BC1730">
        <v>2026</v>
      </c>
      <c r="BD1730">
        <v>9</v>
      </c>
      <c r="BE1730">
        <v>7</v>
      </c>
      <c r="BF1730" s="6">
        <f t="shared" ref="BF1730:BF1793" si="81">DATE(BC1730,BD1730,BE1730)</f>
        <v>46272</v>
      </c>
      <c r="BG1730">
        <f t="shared" ref="BG1730:BG1793" si="82">BF1730-BA1730</f>
        <v>0.66666666666424135</v>
      </c>
      <c r="BH1730" t="str">
        <f t="shared" ref="BH1730:BH1793" si="83">IF(BG1730=1,"COMPLY",IF(BG1730&lt;1,"COMPLY","NOT COMPLY"))</f>
        <v>COMPLY</v>
      </c>
      <c r="BI1730" t="str">
        <f>VLOOKUP(H1730,Sheet2!$A$1:$B$270,2,FALSE)</f>
        <v>ENDE</v>
      </c>
    </row>
    <row r="1731" spans="1:61">
      <c r="A1731">
        <v>1730</v>
      </c>
      <c r="B1731">
        <v>1002575874</v>
      </c>
      <c r="C1731">
        <v>3</v>
      </c>
      <c r="D1731" t="s">
        <v>45</v>
      </c>
      <c r="E1731">
        <v>5</v>
      </c>
      <c r="F1731" t="s">
        <v>113</v>
      </c>
      <c r="G1731" t="s">
        <v>111</v>
      </c>
      <c r="H1731" t="s">
        <v>255</v>
      </c>
      <c r="I1731" t="s">
        <v>212</v>
      </c>
      <c r="J1731" t="s">
        <v>213</v>
      </c>
      <c r="K1731" t="s">
        <v>149</v>
      </c>
      <c r="L1731" t="s">
        <v>214</v>
      </c>
      <c r="M1731" t="s">
        <v>76</v>
      </c>
      <c r="N1731" t="s">
        <v>215</v>
      </c>
      <c r="O1731" s="57">
        <v>46272.72078703704</v>
      </c>
      <c r="P1731" s="57">
        <v>46274.700023148151</v>
      </c>
      <c r="Q1731">
        <v>69385579</v>
      </c>
      <c r="S1731">
        <v>172506789187</v>
      </c>
      <c r="T1731" t="s">
        <v>5372</v>
      </c>
      <c r="U1731" t="s">
        <v>3465</v>
      </c>
      <c r="V1731" t="s">
        <v>5373</v>
      </c>
      <c r="Z1731">
        <v>121.63986269999999</v>
      </c>
      <c r="AA1731">
        <v>-8.8574339000000002</v>
      </c>
      <c r="AB1731" t="s">
        <v>5374</v>
      </c>
      <c r="AC1731" t="s">
        <v>236</v>
      </c>
      <c r="AL1731" t="s">
        <v>217</v>
      </c>
      <c r="AM1731" t="s">
        <v>5375</v>
      </c>
      <c r="AN1731" t="s">
        <v>6</v>
      </c>
      <c r="AO1731" s="57">
        <v>46212.726331018515</v>
      </c>
      <c r="AP1731" s="57">
        <v>46273.625</v>
      </c>
      <c r="AR1731" t="s">
        <v>218</v>
      </c>
      <c r="AS1731" t="s">
        <v>111</v>
      </c>
      <c r="AT1731" t="s">
        <v>230</v>
      </c>
      <c r="AU1731">
        <v>20260909</v>
      </c>
      <c r="AV1731" t="s">
        <v>221</v>
      </c>
      <c r="AW1731" t="s">
        <v>883</v>
      </c>
      <c r="AX1731" t="s">
        <v>222</v>
      </c>
      <c r="BA1731" s="57">
        <v>46273.625</v>
      </c>
      <c r="BB1731" t="s">
        <v>5375</v>
      </c>
      <c r="BC1731">
        <v>2026</v>
      </c>
      <c r="BD1731">
        <v>9</v>
      </c>
      <c r="BE1731">
        <v>9</v>
      </c>
      <c r="BF1731" s="6">
        <f t="shared" si="81"/>
        <v>46274</v>
      </c>
      <c r="BG1731">
        <f t="shared" si="82"/>
        <v>0.375</v>
      </c>
      <c r="BH1731" t="str">
        <f t="shared" si="83"/>
        <v>COMPLY</v>
      </c>
      <c r="BI1731" t="str">
        <f>VLOOKUP(H1731,Sheet2!$A$1:$B$270,2,FALSE)</f>
        <v>ENDE</v>
      </c>
    </row>
    <row r="1732" spans="1:61">
      <c r="A1732">
        <v>1731</v>
      </c>
      <c r="B1732">
        <v>1002575926</v>
      </c>
      <c r="C1732">
        <v>3</v>
      </c>
      <c r="D1732" t="s">
        <v>45</v>
      </c>
      <c r="E1732">
        <v>5</v>
      </c>
      <c r="F1732" t="s">
        <v>113</v>
      </c>
      <c r="G1732" t="s">
        <v>111</v>
      </c>
      <c r="H1732" t="s">
        <v>255</v>
      </c>
      <c r="I1732" t="s">
        <v>212</v>
      </c>
      <c r="J1732" t="s">
        <v>213</v>
      </c>
      <c r="K1732" t="s">
        <v>149</v>
      </c>
      <c r="L1732" t="s">
        <v>214</v>
      </c>
      <c r="M1732" t="s">
        <v>76</v>
      </c>
      <c r="N1732" t="s">
        <v>215</v>
      </c>
      <c r="O1732" s="57">
        <v>46272.774953703702</v>
      </c>
      <c r="P1732" s="57">
        <v>46276.450127314813</v>
      </c>
      <c r="Q1732">
        <v>69385611</v>
      </c>
      <c r="S1732">
        <v>172506789188</v>
      </c>
      <c r="T1732" t="s">
        <v>3464</v>
      </c>
      <c r="U1732" t="s">
        <v>3465</v>
      </c>
      <c r="V1732" t="s">
        <v>3466</v>
      </c>
      <c r="Z1732">
        <v>121.639951321985</v>
      </c>
      <c r="AA1732">
        <v>-8.8573916569702806</v>
      </c>
      <c r="AB1732" t="s">
        <v>3467</v>
      </c>
      <c r="AC1732" t="s">
        <v>236</v>
      </c>
      <c r="AL1732" t="s">
        <v>217</v>
      </c>
      <c r="AM1732" t="s">
        <v>3468</v>
      </c>
      <c r="AN1732" t="s">
        <v>6</v>
      </c>
      <c r="AO1732" s="57">
        <v>46212.777685185189</v>
      </c>
      <c r="AP1732" s="57">
        <v>46274.541666666664</v>
      </c>
      <c r="AR1732" t="s">
        <v>218</v>
      </c>
      <c r="AS1732" t="s">
        <v>111</v>
      </c>
      <c r="AT1732" t="s">
        <v>230</v>
      </c>
      <c r="AU1732">
        <v>20260911</v>
      </c>
      <c r="AV1732" t="s">
        <v>221</v>
      </c>
      <c r="AW1732" t="s">
        <v>883</v>
      </c>
      <c r="AX1732" t="s">
        <v>222</v>
      </c>
      <c r="BA1732" s="57">
        <v>46274.541666666664</v>
      </c>
      <c r="BB1732" t="s">
        <v>3468</v>
      </c>
      <c r="BC1732">
        <v>2026</v>
      </c>
      <c r="BD1732">
        <v>9</v>
      </c>
      <c r="BE1732">
        <v>11</v>
      </c>
      <c r="BF1732" s="6">
        <f t="shared" si="81"/>
        <v>46276</v>
      </c>
      <c r="BG1732">
        <f t="shared" si="82"/>
        <v>1.4583333333357587</v>
      </c>
      <c r="BH1732" t="str">
        <f t="shared" si="83"/>
        <v>NOT COMPLY</v>
      </c>
      <c r="BI1732" t="str">
        <f>VLOOKUP(H1732,Sheet2!$A$1:$B$270,2,FALSE)</f>
        <v>ENDE</v>
      </c>
    </row>
    <row r="1733" spans="1:61">
      <c r="A1733">
        <v>1732</v>
      </c>
      <c r="B1733">
        <v>1002577625</v>
      </c>
      <c r="C1733">
        <v>3</v>
      </c>
      <c r="D1733" t="s">
        <v>45</v>
      </c>
      <c r="E1733">
        <v>5</v>
      </c>
      <c r="F1733" t="s">
        <v>113</v>
      </c>
      <c r="G1733" t="s">
        <v>111</v>
      </c>
      <c r="H1733" t="s">
        <v>255</v>
      </c>
      <c r="I1733" t="s">
        <v>212</v>
      </c>
      <c r="J1733" t="s">
        <v>213</v>
      </c>
      <c r="K1733" t="s">
        <v>149</v>
      </c>
      <c r="L1733" t="s">
        <v>214</v>
      </c>
      <c r="M1733" t="s">
        <v>76</v>
      </c>
      <c r="N1733" t="s">
        <v>215</v>
      </c>
      <c r="O1733" s="57">
        <v>46273.697893518518</v>
      </c>
      <c r="P1733" s="57">
        <v>46276.44866898148</v>
      </c>
      <c r="Q1733">
        <v>69386363</v>
      </c>
      <c r="S1733">
        <v>172506789198</v>
      </c>
      <c r="T1733" t="s">
        <v>3399</v>
      </c>
      <c r="U1733" t="s">
        <v>3400</v>
      </c>
      <c r="V1733" t="s">
        <v>3401</v>
      </c>
      <c r="Z1733">
        <v>121.64717570000001</v>
      </c>
      <c r="AA1733">
        <v>-8.8484689999999997</v>
      </c>
      <c r="AB1733" t="s">
        <v>3402</v>
      </c>
      <c r="AC1733" t="s">
        <v>236</v>
      </c>
      <c r="AL1733" t="s">
        <v>217</v>
      </c>
      <c r="AM1733" t="s">
        <v>3403</v>
      </c>
      <c r="AN1733" t="s">
        <v>6</v>
      </c>
      <c r="AO1733" s="57">
        <v>46243.704826388886</v>
      </c>
      <c r="AP1733" s="57">
        <v>46274.625</v>
      </c>
      <c r="AR1733" t="s">
        <v>218</v>
      </c>
      <c r="AS1733" t="s">
        <v>111</v>
      </c>
      <c r="AT1733" t="s">
        <v>230</v>
      </c>
      <c r="AU1733">
        <v>20260911</v>
      </c>
      <c r="AV1733" t="s">
        <v>221</v>
      </c>
      <c r="AW1733" t="s">
        <v>883</v>
      </c>
      <c r="AX1733" t="s">
        <v>222</v>
      </c>
      <c r="BA1733" s="57">
        <v>46274.625</v>
      </c>
      <c r="BB1733" t="s">
        <v>3403</v>
      </c>
      <c r="BC1733">
        <v>2026</v>
      </c>
      <c r="BD1733">
        <v>9</v>
      </c>
      <c r="BE1733">
        <v>11</v>
      </c>
      <c r="BF1733" s="6">
        <f t="shared" si="81"/>
        <v>46276</v>
      </c>
      <c r="BG1733">
        <f t="shared" si="82"/>
        <v>1.375</v>
      </c>
      <c r="BH1733" t="str">
        <f t="shared" si="83"/>
        <v>NOT COMPLY</v>
      </c>
      <c r="BI1733" t="str">
        <f>VLOOKUP(H1733,Sheet2!$A$1:$B$270,2,FALSE)</f>
        <v>ENDE</v>
      </c>
    </row>
    <row r="1734" spans="1:61">
      <c r="A1734">
        <v>1733</v>
      </c>
      <c r="B1734">
        <v>1002577773</v>
      </c>
      <c r="C1734">
        <v>3</v>
      </c>
      <c r="D1734" t="s">
        <v>45</v>
      </c>
      <c r="E1734">
        <v>5</v>
      </c>
      <c r="F1734" t="s">
        <v>113</v>
      </c>
      <c r="G1734" t="s">
        <v>111</v>
      </c>
      <c r="H1734" t="s">
        <v>255</v>
      </c>
      <c r="I1734" t="s">
        <v>212</v>
      </c>
      <c r="J1734" t="s">
        <v>213</v>
      </c>
      <c r="K1734" t="s">
        <v>149</v>
      </c>
      <c r="L1734" t="s">
        <v>214</v>
      </c>
      <c r="M1734" t="s">
        <v>76</v>
      </c>
      <c r="N1734" t="s">
        <v>215</v>
      </c>
      <c r="O1734" s="57">
        <v>46273.785370370373</v>
      </c>
      <c r="P1734" s="57">
        <v>46275.361967592595</v>
      </c>
      <c r="Q1734">
        <v>69386448</v>
      </c>
      <c r="S1734">
        <v>172506789199</v>
      </c>
      <c r="T1734" t="s">
        <v>3309</v>
      </c>
      <c r="U1734" t="s">
        <v>3310</v>
      </c>
      <c r="V1734" t="s">
        <v>3311</v>
      </c>
      <c r="Z1734">
        <v>121.668288927988</v>
      </c>
      <c r="AA1734">
        <v>-8.8478063783438703</v>
      </c>
      <c r="AB1734" t="s">
        <v>3312</v>
      </c>
      <c r="AC1734" t="s">
        <v>236</v>
      </c>
      <c r="AL1734" t="s">
        <v>217</v>
      </c>
      <c r="AM1734" t="s">
        <v>3313</v>
      </c>
      <c r="AN1734" t="s">
        <v>6</v>
      </c>
      <c r="AO1734" s="57">
        <v>46243.788113425922</v>
      </c>
      <c r="AP1734" s="57">
        <v>46274.625</v>
      </c>
      <c r="AR1734" t="s">
        <v>218</v>
      </c>
      <c r="AS1734" t="s">
        <v>111</v>
      </c>
      <c r="AT1734" t="s">
        <v>230</v>
      </c>
      <c r="AU1734">
        <v>20260910</v>
      </c>
      <c r="AV1734" t="s">
        <v>221</v>
      </c>
      <c r="AW1734" t="s">
        <v>574</v>
      </c>
      <c r="AX1734" t="s">
        <v>222</v>
      </c>
      <c r="BA1734" s="57">
        <v>46274.625</v>
      </c>
      <c r="BB1734" t="s">
        <v>3313</v>
      </c>
      <c r="BC1734">
        <v>2026</v>
      </c>
      <c r="BD1734">
        <v>9</v>
      </c>
      <c r="BE1734">
        <v>10</v>
      </c>
      <c r="BF1734" s="6">
        <f t="shared" si="81"/>
        <v>46275</v>
      </c>
      <c r="BG1734">
        <f t="shared" si="82"/>
        <v>0.375</v>
      </c>
      <c r="BH1734" t="str">
        <f t="shared" si="83"/>
        <v>COMPLY</v>
      </c>
      <c r="BI1734" t="str">
        <f>VLOOKUP(H1734,Sheet2!$A$1:$B$270,2,FALSE)</f>
        <v>ENDE</v>
      </c>
    </row>
    <row r="1735" spans="1:61">
      <c r="A1735">
        <v>1734</v>
      </c>
      <c r="B1735">
        <v>1002581862</v>
      </c>
      <c r="C1735">
        <v>3</v>
      </c>
      <c r="D1735" t="s">
        <v>45</v>
      </c>
      <c r="E1735">
        <v>5</v>
      </c>
      <c r="F1735" t="s">
        <v>113</v>
      </c>
      <c r="G1735" t="s">
        <v>111</v>
      </c>
      <c r="H1735" t="s">
        <v>255</v>
      </c>
      <c r="I1735" t="s">
        <v>212</v>
      </c>
      <c r="J1735" t="s">
        <v>213</v>
      </c>
      <c r="K1735" t="s">
        <v>149</v>
      </c>
      <c r="L1735" t="s">
        <v>214</v>
      </c>
      <c r="M1735" t="s">
        <v>224</v>
      </c>
      <c r="N1735" t="s">
        <v>215</v>
      </c>
      <c r="O1735" s="57">
        <v>46276.3749537037</v>
      </c>
      <c r="P1735" s="57">
        <v>46277.473912037036</v>
      </c>
      <c r="Q1735">
        <v>69388072</v>
      </c>
      <c r="S1735">
        <v>172506789213</v>
      </c>
      <c r="T1735" t="s">
        <v>9622</v>
      </c>
      <c r="U1735" t="s">
        <v>9623</v>
      </c>
      <c r="V1735" t="s">
        <v>9624</v>
      </c>
      <c r="Z1735">
        <v>121.67407969999999</v>
      </c>
      <c r="AA1735">
        <v>-8.8344334999999994</v>
      </c>
      <c r="AB1735" t="s">
        <v>9625</v>
      </c>
      <c r="AC1735" t="s">
        <v>236</v>
      </c>
      <c r="AL1735" t="s">
        <v>217</v>
      </c>
      <c r="AM1735" t="s">
        <v>8080</v>
      </c>
      <c r="AN1735" t="s">
        <v>6</v>
      </c>
      <c r="AO1735" s="57">
        <v>46335.382349537038</v>
      </c>
      <c r="AP1735" s="57">
        <v>46277.458333333336</v>
      </c>
      <c r="AR1735" t="s">
        <v>18</v>
      </c>
      <c r="AS1735" t="s">
        <v>111</v>
      </c>
      <c r="AT1735" t="s">
        <v>230</v>
      </c>
      <c r="AV1735" t="s">
        <v>226</v>
      </c>
      <c r="AW1735" t="s">
        <v>885</v>
      </c>
      <c r="AX1735" t="s">
        <v>222</v>
      </c>
      <c r="BA1735" s="57">
        <v>46277.458333333336</v>
      </c>
      <c r="BB1735" t="s">
        <v>8080</v>
      </c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str">
        <f>VLOOKUP(H1735,Sheet2!$A$1:$B$270,2,FALSE)</f>
        <v>ENDE</v>
      </c>
    </row>
    <row r="1736" spans="1:61">
      <c r="A1736">
        <v>1735</v>
      </c>
      <c r="B1736">
        <v>1002580564</v>
      </c>
      <c r="C1736">
        <v>3</v>
      </c>
      <c r="D1736" t="s">
        <v>45</v>
      </c>
      <c r="E1736">
        <v>5</v>
      </c>
      <c r="F1736" t="s">
        <v>113</v>
      </c>
      <c r="G1736" t="s">
        <v>111</v>
      </c>
      <c r="H1736" t="s">
        <v>255</v>
      </c>
      <c r="I1736" t="s">
        <v>212</v>
      </c>
      <c r="J1736" t="s">
        <v>213</v>
      </c>
      <c r="K1736" t="s">
        <v>149</v>
      </c>
      <c r="L1736" t="s">
        <v>214</v>
      </c>
      <c r="M1736" t="s">
        <v>256</v>
      </c>
      <c r="N1736" t="s">
        <v>215</v>
      </c>
      <c r="O1736" s="57">
        <v>46275.4999537037</v>
      </c>
      <c r="P1736" s="57">
        <v>46280.639513888891</v>
      </c>
      <c r="Q1736">
        <v>69387613</v>
      </c>
      <c r="S1736">
        <v>172506789210</v>
      </c>
      <c r="T1736" t="s">
        <v>6534</v>
      </c>
      <c r="U1736" t="s">
        <v>6535</v>
      </c>
      <c r="V1736" t="s">
        <v>6536</v>
      </c>
      <c r="Z1736">
        <v>121.64387200108099</v>
      </c>
      <c r="AA1736">
        <v>-8.8487822868146608</v>
      </c>
      <c r="AB1736" t="s">
        <v>6537</v>
      </c>
      <c r="AC1736" t="s">
        <v>236</v>
      </c>
      <c r="AL1736" t="s">
        <v>217</v>
      </c>
      <c r="AM1736" t="s">
        <v>6538</v>
      </c>
      <c r="AN1736" t="s">
        <v>6</v>
      </c>
      <c r="AO1736" s="57">
        <v>46304.506828703707</v>
      </c>
      <c r="AP1736" s="57">
        <v>46276.458333333336</v>
      </c>
      <c r="AR1736" t="s">
        <v>257</v>
      </c>
      <c r="AS1736" t="s">
        <v>111</v>
      </c>
      <c r="AT1736" t="s">
        <v>230</v>
      </c>
      <c r="AV1736" t="s">
        <v>258</v>
      </c>
      <c r="AW1736" t="s">
        <v>885</v>
      </c>
      <c r="AX1736" t="s">
        <v>222</v>
      </c>
      <c r="BA1736" s="57">
        <v>46276.458333333336</v>
      </c>
      <c r="BB1736" t="s">
        <v>6538</v>
      </c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str">
        <f>VLOOKUP(H1736,Sheet2!$A$1:$B$270,2,FALSE)</f>
        <v>ENDE</v>
      </c>
    </row>
    <row r="1737" spans="1:61">
      <c r="A1737">
        <v>1736</v>
      </c>
      <c r="B1737">
        <v>1002586982</v>
      </c>
      <c r="C1737">
        <v>3</v>
      </c>
      <c r="D1737" t="s">
        <v>45</v>
      </c>
      <c r="E1737">
        <v>5</v>
      </c>
      <c r="F1737" t="s">
        <v>113</v>
      </c>
      <c r="G1737" t="s">
        <v>111</v>
      </c>
      <c r="H1737" t="s">
        <v>528</v>
      </c>
      <c r="I1737" t="s">
        <v>212</v>
      </c>
      <c r="J1737" t="s">
        <v>213</v>
      </c>
      <c r="K1737" t="s">
        <v>149</v>
      </c>
      <c r="L1737" t="s">
        <v>214</v>
      </c>
      <c r="M1737" t="s">
        <v>76</v>
      </c>
      <c r="N1737" t="s">
        <v>215</v>
      </c>
      <c r="O1737" s="57">
        <v>46279.631180555552</v>
      </c>
      <c r="P1737" s="57">
        <v>46281.337476851855</v>
      </c>
      <c r="Q1737">
        <v>69390014</v>
      </c>
      <c r="S1737">
        <v>172507204054</v>
      </c>
      <c r="T1737" t="s">
        <v>9626</v>
      </c>
      <c r="U1737" t="s">
        <v>9627</v>
      </c>
      <c r="V1737" t="s">
        <v>9628</v>
      </c>
      <c r="Z1737">
        <v>121.8505679</v>
      </c>
      <c r="AA1737">
        <v>-8.7458539000000002</v>
      </c>
      <c r="AB1737" t="s">
        <v>9629</v>
      </c>
      <c r="AC1737" t="s">
        <v>236</v>
      </c>
      <c r="AL1737" t="s">
        <v>217</v>
      </c>
      <c r="AM1737" t="s">
        <v>7652</v>
      </c>
      <c r="AN1737" t="s">
        <v>6</v>
      </c>
      <c r="AO1737" t="s">
        <v>7157</v>
      </c>
      <c r="AP1737" s="57">
        <v>46281.333333333336</v>
      </c>
      <c r="AR1737" t="s">
        <v>218</v>
      </c>
      <c r="AS1737" t="s">
        <v>219</v>
      </c>
      <c r="AT1737" t="s">
        <v>230</v>
      </c>
      <c r="AU1737">
        <v>20260916</v>
      </c>
      <c r="AV1737" t="s">
        <v>221</v>
      </c>
      <c r="AW1737" t="s">
        <v>7044</v>
      </c>
      <c r="AX1737" t="s">
        <v>222</v>
      </c>
      <c r="BA1737" s="57">
        <v>46281.333333333336</v>
      </c>
      <c r="BB1737" t="s">
        <v>7652</v>
      </c>
      <c r="BC1737">
        <v>2026</v>
      </c>
      <c r="BD1737">
        <v>9</v>
      </c>
      <c r="BE1737">
        <v>16</v>
      </c>
      <c r="BF1737" s="6">
        <f t="shared" si="81"/>
        <v>46281</v>
      </c>
      <c r="BG1737">
        <f t="shared" si="82"/>
        <v>-0.33333333333575865</v>
      </c>
      <c r="BH1737" t="str">
        <f t="shared" si="83"/>
        <v>COMPLY</v>
      </c>
      <c r="BI1737" t="str">
        <f>VLOOKUP(H1737,Sheet2!$A$1:$B$270,2,FALSE)</f>
        <v>ENDE</v>
      </c>
    </row>
    <row r="1738" spans="1:61">
      <c r="A1738">
        <v>1737</v>
      </c>
      <c r="B1738">
        <v>1002581704</v>
      </c>
      <c r="C1738">
        <v>3</v>
      </c>
      <c r="D1738" t="s">
        <v>45</v>
      </c>
      <c r="E1738">
        <v>5</v>
      </c>
      <c r="F1738" t="s">
        <v>113</v>
      </c>
      <c r="G1738" t="s">
        <v>111</v>
      </c>
      <c r="H1738" t="s">
        <v>528</v>
      </c>
      <c r="I1738" t="s">
        <v>212</v>
      </c>
      <c r="J1738" t="s">
        <v>213</v>
      </c>
      <c r="K1738" t="s">
        <v>149</v>
      </c>
      <c r="L1738" t="s">
        <v>214</v>
      </c>
      <c r="M1738" t="s">
        <v>224</v>
      </c>
      <c r="N1738" t="s">
        <v>215</v>
      </c>
      <c r="O1738" s="57">
        <v>46276.302048611113</v>
      </c>
      <c r="P1738" s="57">
        <v>46277.473761574074</v>
      </c>
      <c r="Q1738">
        <v>69388001</v>
      </c>
      <c r="S1738">
        <v>172507204948</v>
      </c>
      <c r="T1738" t="s">
        <v>9630</v>
      </c>
      <c r="U1738" t="s">
        <v>9631</v>
      </c>
      <c r="V1738" t="s">
        <v>9632</v>
      </c>
      <c r="Z1738">
        <v>121.8525334</v>
      </c>
      <c r="AA1738">
        <v>-8.7488220000000005</v>
      </c>
      <c r="AB1738" t="s">
        <v>9633</v>
      </c>
      <c r="AC1738" t="s">
        <v>236</v>
      </c>
      <c r="AL1738" t="s">
        <v>217</v>
      </c>
      <c r="AM1738" t="s">
        <v>9634</v>
      </c>
      <c r="AN1738" t="s">
        <v>6</v>
      </c>
      <c r="AO1738" s="57">
        <v>46335.309074074074</v>
      </c>
      <c r="AP1738" s="57">
        <v>46277.458333333336</v>
      </c>
      <c r="AR1738" t="s">
        <v>18</v>
      </c>
      <c r="AS1738" t="s">
        <v>219</v>
      </c>
      <c r="AT1738" t="s">
        <v>230</v>
      </c>
      <c r="AV1738" t="s">
        <v>226</v>
      </c>
      <c r="AW1738" t="s">
        <v>883</v>
      </c>
      <c r="AX1738" t="s">
        <v>222</v>
      </c>
      <c r="BA1738" s="57">
        <v>46277.458333333336</v>
      </c>
      <c r="BB1738" t="s">
        <v>9634</v>
      </c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str">
        <f>VLOOKUP(H1738,Sheet2!$A$1:$B$270,2,FALSE)</f>
        <v>ENDE</v>
      </c>
    </row>
    <row r="1739" spans="1:61">
      <c r="A1739">
        <v>1738</v>
      </c>
      <c r="B1739">
        <v>1002584596</v>
      </c>
      <c r="C1739">
        <v>3</v>
      </c>
      <c r="D1739" t="s">
        <v>45</v>
      </c>
      <c r="E1739">
        <v>5</v>
      </c>
      <c r="F1739" t="s">
        <v>113</v>
      </c>
      <c r="G1739" t="s">
        <v>111</v>
      </c>
      <c r="H1739" t="s">
        <v>528</v>
      </c>
      <c r="I1739" t="s">
        <v>212</v>
      </c>
      <c r="J1739" t="s">
        <v>213</v>
      </c>
      <c r="K1739" t="s">
        <v>149</v>
      </c>
      <c r="L1739" t="s">
        <v>214</v>
      </c>
      <c r="M1739" t="s">
        <v>224</v>
      </c>
      <c r="N1739" t="s">
        <v>215</v>
      </c>
      <c r="O1739" s="57">
        <v>46278.318680555552</v>
      </c>
      <c r="P1739" s="57">
        <v>46279.33898148148</v>
      </c>
      <c r="Q1739">
        <v>69389192</v>
      </c>
      <c r="S1739">
        <v>172507204049</v>
      </c>
      <c r="T1739" t="s">
        <v>9635</v>
      </c>
      <c r="U1739" t="s">
        <v>9636</v>
      </c>
      <c r="V1739" t="s">
        <v>9637</v>
      </c>
      <c r="Z1739">
        <v>121.8479487</v>
      </c>
      <c r="AA1739">
        <v>-8.7453243000000001</v>
      </c>
      <c r="AB1739" t="s">
        <v>9638</v>
      </c>
      <c r="AC1739" t="s">
        <v>236</v>
      </c>
      <c r="AL1739" t="s">
        <v>217</v>
      </c>
      <c r="AM1739" t="s">
        <v>7078</v>
      </c>
      <c r="AN1739" t="s">
        <v>6</v>
      </c>
      <c r="AO1739" t="s">
        <v>8059</v>
      </c>
      <c r="AP1739" s="57">
        <v>46279.333333333336</v>
      </c>
      <c r="AR1739" t="s">
        <v>18</v>
      </c>
      <c r="AS1739" t="s">
        <v>219</v>
      </c>
      <c r="AT1739" t="s">
        <v>230</v>
      </c>
      <c r="AV1739" t="s">
        <v>226</v>
      </c>
      <c r="AW1739" t="s">
        <v>7118</v>
      </c>
      <c r="AX1739" t="s">
        <v>222</v>
      </c>
      <c r="BA1739" s="57">
        <v>46279.333333333336</v>
      </c>
      <c r="BB1739" t="s">
        <v>7078</v>
      </c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str">
        <f>VLOOKUP(H1739,Sheet2!$A$1:$B$270,2,FALSE)</f>
        <v>ENDE</v>
      </c>
    </row>
    <row r="1740" spans="1:61">
      <c r="A1740">
        <v>1739</v>
      </c>
      <c r="B1740">
        <v>1002585237</v>
      </c>
      <c r="C1740">
        <v>3</v>
      </c>
      <c r="D1740" t="s">
        <v>45</v>
      </c>
      <c r="E1740">
        <v>5</v>
      </c>
      <c r="F1740" t="s">
        <v>113</v>
      </c>
      <c r="G1740" t="s">
        <v>111</v>
      </c>
      <c r="H1740" t="s">
        <v>528</v>
      </c>
      <c r="I1740" t="s">
        <v>212</v>
      </c>
      <c r="J1740" t="s">
        <v>213</v>
      </c>
      <c r="K1740" t="s">
        <v>149</v>
      </c>
      <c r="L1740" t="s">
        <v>214</v>
      </c>
      <c r="M1740" t="s">
        <v>224</v>
      </c>
      <c r="N1740" t="s">
        <v>215</v>
      </c>
      <c r="O1740" s="57">
        <v>46279.322858796295</v>
      </c>
      <c r="P1740" s="57">
        <v>46280.639884259261</v>
      </c>
      <c r="Q1740">
        <v>69389475</v>
      </c>
      <c r="S1740">
        <v>172507204052</v>
      </c>
      <c r="T1740" t="s">
        <v>9639</v>
      </c>
      <c r="U1740" t="s">
        <v>9640</v>
      </c>
      <c r="V1740" t="s">
        <v>9641</v>
      </c>
      <c r="Z1740">
        <v>121.84676020000001</v>
      </c>
      <c r="AA1740">
        <v>-8.7505620000000004</v>
      </c>
      <c r="AB1740" t="s">
        <v>9642</v>
      </c>
      <c r="AC1740" t="s">
        <v>236</v>
      </c>
      <c r="AL1740" t="s">
        <v>217</v>
      </c>
      <c r="AM1740" t="s">
        <v>9535</v>
      </c>
      <c r="AN1740" t="s">
        <v>6</v>
      </c>
      <c r="AO1740" t="s">
        <v>7388</v>
      </c>
      <c r="AP1740" s="57">
        <v>46280.625</v>
      </c>
      <c r="AR1740" t="s">
        <v>18</v>
      </c>
      <c r="AS1740" t="s">
        <v>219</v>
      </c>
      <c r="AT1740" t="s">
        <v>230</v>
      </c>
      <c r="AV1740" t="s">
        <v>226</v>
      </c>
      <c r="AW1740" t="s">
        <v>7118</v>
      </c>
      <c r="AX1740" t="s">
        <v>222</v>
      </c>
      <c r="BA1740" s="57">
        <v>46280.625</v>
      </c>
      <c r="BB1740" t="s">
        <v>9535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str">
        <f>VLOOKUP(H1740,Sheet2!$A$1:$B$270,2,FALSE)</f>
        <v>ENDE</v>
      </c>
    </row>
    <row r="1741" spans="1:61">
      <c r="A1741">
        <v>1740</v>
      </c>
      <c r="B1741">
        <v>1002584561</v>
      </c>
      <c r="C1741">
        <v>3</v>
      </c>
      <c r="D1741" t="s">
        <v>45</v>
      </c>
      <c r="E1741">
        <v>5</v>
      </c>
      <c r="F1741" t="s">
        <v>113</v>
      </c>
      <c r="G1741" t="s">
        <v>111</v>
      </c>
      <c r="H1741" t="s">
        <v>528</v>
      </c>
      <c r="I1741" t="s">
        <v>212</v>
      </c>
      <c r="J1741" t="s">
        <v>213</v>
      </c>
      <c r="K1741" t="s">
        <v>149</v>
      </c>
      <c r="L1741" t="s">
        <v>214</v>
      </c>
      <c r="M1741" t="s">
        <v>256</v>
      </c>
      <c r="N1741" t="s">
        <v>215</v>
      </c>
      <c r="O1741" s="57">
        <v>46277.837500000001</v>
      </c>
      <c r="P1741" s="57">
        <v>46280.689351851855</v>
      </c>
      <c r="Q1741">
        <v>69389163</v>
      </c>
      <c r="S1741">
        <v>172507204590</v>
      </c>
      <c r="T1741" t="s">
        <v>9643</v>
      </c>
      <c r="U1741" t="s">
        <v>9640</v>
      </c>
      <c r="V1741" t="s">
        <v>9644</v>
      </c>
      <c r="Z1741">
        <v>121.84676020000001</v>
      </c>
      <c r="AA1741">
        <v>-8.7505620000000004</v>
      </c>
      <c r="AB1741" t="s">
        <v>9645</v>
      </c>
      <c r="AC1741" t="s">
        <v>236</v>
      </c>
      <c r="AL1741" t="s">
        <v>217</v>
      </c>
      <c r="AM1741" t="s">
        <v>8045</v>
      </c>
      <c r="AN1741" t="s">
        <v>6</v>
      </c>
      <c r="AO1741" s="57">
        <v>46365.840694444443</v>
      </c>
      <c r="AP1741" s="57">
        <v>46279.333333333336</v>
      </c>
      <c r="AR1741" t="s">
        <v>257</v>
      </c>
      <c r="AS1741" t="s">
        <v>219</v>
      </c>
      <c r="AT1741" t="s">
        <v>230</v>
      </c>
      <c r="AV1741" t="s">
        <v>258</v>
      </c>
      <c r="AW1741" t="s">
        <v>7118</v>
      </c>
      <c r="AX1741" t="s">
        <v>222</v>
      </c>
      <c r="BA1741" s="57">
        <v>46279.333333333336</v>
      </c>
      <c r="BB1741" t="s">
        <v>8045</v>
      </c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str">
        <f>VLOOKUP(H1741,Sheet2!$A$1:$B$270,2,FALSE)</f>
        <v>ENDE</v>
      </c>
    </row>
    <row r="1742" spans="1:61">
      <c r="A1742">
        <v>1741</v>
      </c>
      <c r="B1742">
        <v>1002585013</v>
      </c>
      <c r="C1742">
        <v>3</v>
      </c>
      <c r="D1742" t="s">
        <v>45</v>
      </c>
      <c r="E1742">
        <v>5</v>
      </c>
      <c r="F1742" t="s">
        <v>113</v>
      </c>
      <c r="G1742" t="s">
        <v>111</v>
      </c>
      <c r="H1742" t="s">
        <v>528</v>
      </c>
      <c r="I1742" t="s">
        <v>212</v>
      </c>
      <c r="J1742" t="s">
        <v>213</v>
      </c>
      <c r="K1742" t="s">
        <v>149</v>
      </c>
      <c r="L1742" t="s">
        <v>214</v>
      </c>
      <c r="M1742" t="s">
        <v>256</v>
      </c>
      <c r="N1742" t="s">
        <v>215</v>
      </c>
      <c r="O1742" s="57">
        <v>46278.674988425926</v>
      </c>
      <c r="P1742" s="57">
        <v>46280.514884259261</v>
      </c>
      <c r="Q1742">
        <v>69389417</v>
      </c>
      <c r="S1742">
        <v>172507204050</v>
      </c>
      <c r="T1742" t="s">
        <v>9646</v>
      </c>
      <c r="U1742" t="s">
        <v>9640</v>
      </c>
      <c r="V1742" t="s">
        <v>9647</v>
      </c>
      <c r="Z1742">
        <v>121.84676020000001</v>
      </c>
      <c r="AA1742">
        <v>-8.7505620000000004</v>
      </c>
      <c r="AB1742" t="s">
        <v>9648</v>
      </c>
      <c r="AC1742" t="s">
        <v>236</v>
      </c>
      <c r="AL1742" t="s">
        <v>217</v>
      </c>
      <c r="AM1742" t="s">
        <v>8587</v>
      </c>
      <c r="AN1742" t="s">
        <v>6</v>
      </c>
      <c r="AO1742" t="s">
        <v>8259</v>
      </c>
      <c r="AP1742" s="57">
        <v>46279.625</v>
      </c>
      <c r="AR1742" t="s">
        <v>257</v>
      </c>
      <c r="AS1742" t="s">
        <v>219</v>
      </c>
      <c r="AT1742" t="s">
        <v>230</v>
      </c>
      <c r="AV1742" t="s">
        <v>258</v>
      </c>
      <c r="AW1742" t="s">
        <v>7118</v>
      </c>
      <c r="AX1742" t="s">
        <v>222</v>
      </c>
      <c r="BA1742" s="57">
        <v>46279.625</v>
      </c>
      <c r="BB1742" t="s">
        <v>8587</v>
      </c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str">
        <f>VLOOKUP(H1742,Sheet2!$A$1:$B$270,2,FALSE)</f>
        <v>ENDE</v>
      </c>
    </row>
    <row r="1743" spans="1:61">
      <c r="A1743">
        <v>1742</v>
      </c>
      <c r="B1743">
        <v>1002566694</v>
      </c>
      <c r="C1743">
        <v>3</v>
      </c>
      <c r="D1743" t="s">
        <v>45</v>
      </c>
      <c r="E1743">
        <v>5</v>
      </c>
      <c r="F1743" t="s">
        <v>113</v>
      </c>
      <c r="G1743" t="s">
        <v>117</v>
      </c>
      <c r="H1743" t="s">
        <v>411</v>
      </c>
      <c r="I1743" t="s">
        <v>212</v>
      </c>
      <c r="J1743" t="s">
        <v>213</v>
      </c>
      <c r="K1743" t="s">
        <v>149</v>
      </c>
      <c r="L1743" t="s">
        <v>214</v>
      </c>
      <c r="M1743" t="s">
        <v>76</v>
      </c>
      <c r="N1743" t="s">
        <v>215</v>
      </c>
      <c r="O1743" s="57">
        <v>46267.363159722219</v>
      </c>
      <c r="P1743" s="57">
        <v>46280.391585648147</v>
      </c>
      <c r="Q1743">
        <v>69381950</v>
      </c>
      <c r="S1743">
        <v>172509796566</v>
      </c>
      <c r="T1743" t="s">
        <v>2135</v>
      </c>
      <c r="U1743" t="s">
        <v>2136</v>
      </c>
      <c r="V1743" t="s">
        <v>2137</v>
      </c>
      <c r="Z1743">
        <v>123.01813211292</v>
      </c>
      <c r="AA1743">
        <v>-8.3061595546289109</v>
      </c>
      <c r="AB1743" t="s">
        <v>2138</v>
      </c>
      <c r="AC1743" t="s">
        <v>216</v>
      </c>
      <c r="AL1743" t="s">
        <v>217</v>
      </c>
      <c r="AM1743" t="s">
        <v>2139</v>
      </c>
      <c r="AN1743" t="s">
        <v>6</v>
      </c>
      <c r="AO1743" s="57">
        <v>46062.371550925927</v>
      </c>
      <c r="AP1743" s="57">
        <v>46268.333333333336</v>
      </c>
      <c r="AR1743" t="s">
        <v>218</v>
      </c>
      <c r="AS1743" t="s">
        <v>219</v>
      </c>
      <c r="AT1743" t="s">
        <v>230</v>
      </c>
      <c r="AU1743">
        <v>20260915</v>
      </c>
      <c r="AV1743" t="s">
        <v>221</v>
      </c>
      <c r="AW1743" t="s">
        <v>889</v>
      </c>
      <c r="AX1743" t="s">
        <v>222</v>
      </c>
      <c r="BA1743" s="57">
        <v>46268.333333333336</v>
      </c>
      <c r="BB1743" t="s">
        <v>2139</v>
      </c>
      <c r="BC1743">
        <v>2026</v>
      </c>
      <c r="BD1743">
        <v>9</v>
      </c>
      <c r="BE1743">
        <v>15</v>
      </c>
      <c r="BF1743" s="6">
        <f t="shared" si="81"/>
        <v>46280</v>
      </c>
      <c r="BG1743">
        <f t="shared" si="82"/>
        <v>11.666666666664241</v>
      </c>
      <c r="BH1743" t="str">
        <f t="shared" si="83"/>
        <v>NOT COMPLY</v>
      </c>
      <c r="BI1743" t="str">
        <f>VLOOKUP(H1743,Sheet2!$A$1:$B$270,2,FALSE)</f>
        <v>MAUMERE</v>
      </c>
    </row>
    <row r="1744" spans="1:61">
      <c r="A1744">
        <v>1743</v>
      </c>
      <c r="B1744">
        <v>1002566634</v>
      </c>
      <c r="C1744">
        <v>3</v>
      </c>
      <c r="D1744" t="s">
        <v>45</v>
      </c>
      <c r="E1744">
        <v>5</v>
      </c>
      <c r="F1744" t="s">
        <v>113</v>
      </c>
      <c r="G1744" t="s">
        <v>117</v>
      </c>
      <c r="H1744" t="s">
        <v>411</v>
      </c>
      <c r="I1744" t="s">
        <v>212</v>
      </c>
      <c r="J1744" t="s">
        <v>213</v>
      </c>
      <c r="K1744" t="s">
        <v>149</v>
      </c>
      <c r="L1744" t="s">
        <v>214</v>
      </c>
      <c r="M1744" t="s">
        <v>76</v>
      </c>
      <c r="N1744" t="s">
        <v>215</v>
      </c>
      <c r="O1744" s="57">
        <v>46267.349965277775</v>
      </c>
      <c r="P1744" s="57">
        <v>46274.556481481479</v>
      </c>
      <c r="Q1744">
        <v>69381496</v>
      </c>
      <c r="S1744">
        <v>172509796466</v>
      </c>
      <c r="T1744" t="s">
        <v>2107</v>
      </c>
      <c r="U1744" t="s">
        <v>2108</v>
      </c>
      <c r="V1744" t="s">
        <v>2109</v>
      </c>
      <c r="Z1744">
        <v>123.018106296658</v>
      </c>
      <c r="AA1744">
        <v>-8.3062444849669799</v>
      </c>
      <c r="AB1744" t="s">
        <v>2110</v>
      </c>
      <c r="AC1744" t="s">
        <v>216</v>
      </c>
      <c r="AL1744" t="s">
        <v>217</v>
      </c>
      <c r="AM1744" t="s">
        <v>1307</v>
      </c>
      <c r="AN1744" t="s">
        <v>6</v>
      </c>
      <c r="AO1744" s="57">
        <v>46062.350763888891</v>
      </c>
      <c r="AP1744" s="57">
        <v>46268.333333333336</v>
      </c>
      <c r="AR1744" t="s">
        <v>218</v>
      </c>
      <c r="AS1744" t="s">
        <v>219</v>
      </c>
      <c r="AT1744" t="s">
        <v>230</v>
      </c>
      <c r="AU1744">
        <v>20260909</v>
      </c>
      <c r="AV1744" t="s">
        <v>221</v>
      </c>
      <c r="AW1744" t="s">
        <v>889</v>
      </c>
      <c r="AX1744" t="s">
        <v>222</v>
      </c>
      <c r="BA1744" s="57">
        <v>46268.333333333336</v>
      </c>
      <c r="BB1744" t="s">
        <v>1307</v>
      </c>
      <c r="BC1744">
        <v>2026</v>
      </c>
      <c r="BD1744">
        <v>9</v>
      </c>
      <c r="BE1744">
        <v>9</v>
      </c>
      <c r="BF1744" s="6">
        <f t="shared" si="81"/>
        <v>46274</v>
      </c>
      <c r="BG1744">
        <f t="shared" si="82"/>
        <v>5.6666666666642413</v>
      </c>
      <c r="BH1744" t="str">
        <f t="shared" si="83"/>
        <v>NOT COMPLY</v>
      </c>
      <c r="BI1744" t="str">
        <f>VLOOKUP(H1744,Sheet2!$A$1:$B$270,2,FALSE)</f>
        <v>MAUMERE</v>
      </c>
    </row>
    <row r="1745" spans="1:61">
      <c r="A1745">
        <v>1744</v>
      </c>
      <c r="B1745">
        <v>1002570808</v>
      </c>
      <c r="C1745">
        <v>3</v>
      </c>
      <c r="D1745" t="s">
        <v>45</v>
      </c>
      <c r="E1745">
        <v>5</v>
      </c>
      <c r="F1745" t="s">
        <v>113</v>
      </c>
      <c r="G1745" t="s">
        <v>117</v>
      </c>
      <c r="H1745" t="s">
        <v>411</v>
      </c>
      <c r="I1745" t="s">
        <v>212</v>
      </c>
      <c r="J1745" t="s">
        <v>213</v>
      </c>
      <c r="K1745" t="s">
        <v>149</v>
      </c>
      <c r="L1745" t="s">
        <v>214</v>
      </c>
      <c r="M1745" t="s">
        <v>76</v>
      </c>
      <c r="N1745" t="s">
        <v>215</v>
      </c>
      <c r="O1745" s="57">
        <v>46269.354131944441</v>
      </c>
      <c r="P1745" s="57">
        <v>46280.438009259262</v>
      </c>
      <c r="Q1745">
        <v>69383569</v>
      </c>
      <c r="S1745">
        <v>172509796659</v>
      </c>
      <c r="T1745" t="s">
        <v>3720</v>
      </c>
      <c r="U1745" t="s">
        <v>2108</v>
      </c>
      <c r="V1745" t="s">
        <v>3721</v>
      </c>
      <c r="Z1745">
        <v>123.018099255859</v>
      </c>
      <c r="AA1745">
        <v>-8.3061957163766706</v>
      </c>
      <c r="AB1745" t="s">
        <v>3722</v>
      </c>
      <c r="AC1745" t="s">
        <v>216</v>
      </c>
      <c r="AL1745" t="s">
        <v>217</v>
      </c>
      <c r="AM1745" t="s">
        <v>3723</v>
      </c>
      <c r="AN1745" t="s">
        <v>6</v>
      </c>
      <c r="AO1745" s="57">
        <v>46121.36109953704</v>
      </c>
      <c r="AP1745" s="57">
        <v>46270.333333333336</v>
      </c>
      <c r="AR1745" t="s">
        <v>218</v>
      </c>
      <c r="AS1745" t="s">
        <v>219</v>
      </c>
      <c r="AT1745" t="s">
        <v>230</v>
      </c>
      <c r="AU1745">
        <v>20260915</v>
      </c>
      <c r="AV1745" t="s">
        <v>221</v>
      </c>
      <c r="AW1745" t="s">
        <v>889</v>
      </c>
      <c r="AX1745" t="s">
        <v>222</v>
      </c>
      <c r="BA1745" s="57">
        <v>46270.333333333336</v>
      </c>
      <c r="BB1745" t="s">
        <v>3723</v>
      </c>
      <c r="BC1745">
        <v>2026</v>
      </c>
      <c r="BD1745">
        <v>9</v>
      </c>
      <c r="BE1745">
        <v>15</v>
      </c>
      <c r="BF1745" s="6">
        <f t="shared" si="81"/>
        <v>46280</v>
      </c>
      <c r="BG1745">
        <f t="shared" si="82"/>
        <v>9.6666666666642413</v>
      </c>
      <c r="BH1745" t="str">
        <f t="shared" si="83"/>
        <v>NOT COMPLY</v>
      </c>
      <c r="BI1745" t="str">
        <f>VLOOKUP(H1745,Sheet2!$A$1:$B$270,2,FALSE)</f>
        <v>MAUMERE</v>
      </c>
    </row>
    <row r="1746" spans="1:61">
      <c r="A1746">
        <v>1745</v>
      </c>
      <c r="B1746">
        <v>1002573907</v>
      </c>
      <c r="C1746">
        <v>3</v>
      </c>
      <c r="D1746" t="s">
        <v>45</v>
      </c>
      <c r="E1746">
        <v>5</v>
      </c>
      <c r="F1746" t="s">
        <v>113</v>
      </c>
      <c r="G1746" t="s">
        <v>117</v>
      </c>
      <c r="H1746" t="s">
        <v>411</v>
      </c>
      <c r="I1746" t="s">
        <v>212</v>
      </c>
      <c r="J1746" t="s">
        <v>213</v>
      </c>
      <c r="K1746" t="s">
        <v>149</v>
      </c>
      <c r="M1746" t="s">
        <v>76</v>
      </c>
      <c r="N1746" t="s">
        <v>215</v>
      </c>
      <c r="O1746" s="57">
        <v>46272.382488425923</v>
      </c>
      <c r="P1746" s="57">
        <v>46280.426053240742</v>
      </c>
      <c r="Q1746">
        <v>69384971</v>
      </c>
      <c r="S1746">
        <v>172509796477</v>
      </c>
      <c r="T1746" t="s">
        <v>3445</v>
      </c>
      <c r="U1746" t="s">
        <v>3446</v>
      </c>
      <c r="V1746" t="s">
        <v>3447</v>
      </c>
      <c r="Z1746">
        <v>123.0004538</v>
      </c>
      <c r="AA1746">
        <v>-8.2753001000000008</v>
      </c>
      <c r="AB1746" t="s">
        <v>3448</v>
      </c>
      <c r="AC1746" t="s">
        <v>229</v>
      </c>
      <c r="AL1746" t="s">
        <v>217</v>
      </c>
      <c r="AM1746" t="s">
        <v>3449</v>
      </c>
      <c r="AN1746" t="s">
        <v>6</v>
      </c>
      <c r="AO1746" s="57">
        <v>46212.392395833333</v>
      </c>
      <c r="AP1746" s="57">
        <v>46274.625</v>
      </c>
      <c r="AR1746" t="s">
        <v>218</v>
      </c>
      <c r="AS1746" t="s">
        <v>219</v>
      </c>
      <c r="AT1746" t="s">
        <v>220</v>
      </c>
      <c r="AU1746">
        <v>20260915</v>
      </c>
      <c r="AV1746" t="s">
        <v>221</v>
      </c>
      <c r="AW1746" t="s">
        <v>545</v>
      </c>
      <c r="AX1746" t="s">
        <v>222</v>
      </c>
      <c r="BA1746" s="57">
        <v>46274.625</v>
      </c>
      <c r="BB1746" t="s">
        <v>3449</v>
      </c>
      <c r="BC1746">
        <v>2026</v>
      </c>
      <c r="BD1746">
        <v>9</v>
      </c>
      <c r="BE1746">
        <v>15</v>
      </c>
      <c r="BF1746" s="6">
        <f t="shared" si="81"/>
        <v>46280</v>
      </c>
      <c r="BG1746">
        <f t="shared" si="82"/>
        <v>5.375</v>
      </c>
      <c r="BH1746" t="str">
        <f t="shared" si="83"/>
        <v>NOT COMPLY</v>
      </c>
      <c r="BI1746" t="str">
        <f>VLOOKUP(H1746,Sheet2!$A$1:$B$270,2,FALSE)</f>
        <v>MAUMERE</v>
      </c>
    </row>
    <row r="1747" spans="1:61">
      <c r="A1747">
        <v>1746</v>
      </c>
      <c r="B1747">
        <v>1002575531</v>
      </c>
      <c r="C1747">
        <v>3</v>
      </c>
      <c r="D1747" t="s">
        <v>45</v>
      </c>
      <c r="E1747">
        <v>5</v>
      </c>
      <c r="F1747" t="s">
        <v>113</v>
      </c>
      <c r="G1747" t="s">
        <v>117</v>
      </c>
      <c r="H1747" t="s">
        <v>411</v>
      </c>
      <c r="I1747" t="s">
        <v>212</v>
      </c>
      <c r="J1747" t="s">
        <v>213</v>
      </c>
      <c r="K1747" t="s">
        <v>149</v>
      </c>
      <c r="L1747" t="s">
        <v>214</v>
      </c>
      <c r="M1747" t="s">
        <v>76</v>
      </c>
      <c r="N1747" t="s">
        <v>215</v>
      </c>
      <c r="O1747" s="57">
        <v>46272.652048611111</v>
      </c>
      <c r="P1747" s="57">
        <v>46281.412152777775</v>
      </c>
      <c r="Q1747">
        <v>69385493</v>
      </c>
      <c r="S1747">
        <v>172509796593</v>
      </c>
      <c r="T1747" t="s">
        <v>5348</v>
      </c>
      <c r="U1747" t="s">
        <v>5349</v>
      </c>
      <c r="V1747" t="s">
        <v>5350</v>
      </c>
      <c r="Z1747">
        <v>122.98898655921199</v>
      </c>
      <c r="AA1747">
        <v>-8.3418800951138206</v>
      </c>
      <c r="AB1747" t="s">
        <v>5351</v>
      </c>
      <c r="AC1747" t="s">
        <v>216</v>
      </c>
      <c r="AL1747" t="s">
        <v>217</v>
      </c>
      <c r="AM1747" t="s">
        <v>5352</v>
      </c>
      <c r="AN1747" t="s">
        <v>6</v>
      </c>
      <c r="AO1747" s="57">
        <v>46212.653043981481</v>
      </c>
      <c r="AP1747" s="57">
        <v>46274.333333333336</v>
      </c>
      <c r="AR1747" t="s">
        <v>218</v>
      </c>
      <c r="AS1747" t="s">
        <v>219</v>
      </c>
      <c r="AT1747" t="s">
        <v>230</v>
      </c>
      <c r="AU1747">
        <v>20260916</v>
      </c>
      <c r="AV1747" t="s">
        <v>221</v>
      </c>
      <c r="AW1747" t="s">
        <v>889</v>
      </c>
      <c r="AX1747" t="s">
        <v>222</v>
      </c>
      <c r="BA1747" s="57">
        <v>46274.333333333336</v>
      </c>
      <c r="BB1747" t="s">
        <v>5352</v>
      </c>
      <c r="BC1747">
        <v>2026</v>
      </c>
      <c r="BD1747">
        <v>9</v>
      </c>
      <c r="BE1747">
        <v>16</v>
      </c>
      <c r="BF1747" s="6">
        <f t="shared" si="81"/>
        <v>46281</v>
      </c>
      <c r="BG1747">
        <f t="shared" si="82"/>
        <v>6.6666666666642413</v>
      </c>
      <c r="BH1747" t="str">
        <f t="shared" si="83"/>
        <v>NOT COMPLY</v>
      </c>
      <c r="BI1747" t="str">
        <f>VLOOKUP(H1747,Sheet2!$A$1:$B$270,2,FALSE)</f>
        <v>MAUMERE</v>
      </c>
    </row>
    <row r="1748" spans="1:61">
      <c r="A1748">
        <v>1747</v>
      </c>
      <c r="B1748">
        <v>1002581655</v>
      </c>
      <c r="C1748">
        <v>3</v>
      </c>
      <c r="D1748" t="s">
        <v>45</v>
      </c>
      <c r="E1748">
        <v>5</v>
      </c>
      <c r="F1748" t="s">
        <v>113</v>
      </c>
      <c r="G1748" t="s">
        <v>117</v>
      </c>
      <c r="H1748" t="s">
        <v>411</v>
      </c>
      <c r="I1748" t="s">
        <v>212</v>
      </c>
      <c r="J1748" t="s">
        <v>213</v>
      </c>
      <c r="K1748" t="s">
        <v>149</v>
      </c>
      <c r="L1748" t="s">
        <v>214</v>
      </c>
      <c r="M1748" t="s">
        <v>224</v>
      </c>
      <c r="N1748" t="s">
        <v>215</v>
      </c>
      <c r="O1748" s="57">
        <v>46275.804120370369</v>
      </c>
      <c r="P1748" s="57">
        <v>46277.450162037036</v>
      </c>
      <c r="Q1748">
        <v>69387988</v>
      </c>
      <c r="S1748">
        <v>172509796687</v>
      </c>
      <c r="T1748" t="s">
        <v>6480</v>
      </c>
      <c r="U1748" t="s">
        <v>6481</v>
      </c>
      <c r="V1748" t="s">
        <v>6482</v>
      </c>
      <c r="Z1748">
        <v>123.163770027458</v>
      </c>
      <c r="AA1748">
        <v>-8.3900259154557109</v>
      </c>
      <c r="AB1748" t="s">
        <v>6483</v>
      </c>
      <c r="AC1748" t="s">
        <v>216</v>
      </c>
      <c r="AL1748" t="s">
        <v>217</v>
      </c>
      <c r="AM1748" t="s">
        <v>6484</v>
      </c>
      <c r="AN1748" t="s">
        <v>6</v>
      </c>
      <c r="AO1748" s="57">
        <v>46304.809293981481</v>
      </c>
      <c r="AP1748" s="57">
        <v>46277.333333333336</v>
      </c>
      <c r="AR1748" t="s">
        <v>18</v>
      </c>
      <c r="AS1748" t="s">
        <v>219</v>
      </c>
      <c r="AT1748" t="s">
        <v>230</v>
      </c>
      <c r="AV1748" t="s">
        <v>226</v>
      </c>
      <c r="AW1748" t="s">
        <v>881</v>
      </c>
      <c r="AX1748" t="s">
        <v>222</v>
      </c>
      <c r="BA1748" s="57">
        <v>46277.333333333336</v>
      </c>
      <c r="BB1748" t="s">
        <v>6484</v>
      </c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str">
        <f>VLOOKUP(H1748,Sheet2!$A$1:$B$270,2,FALSE)</f>
        <v>MAUMERE</v>
      </c>
    </row>
    <row r="1749" spans="1:61">
      <c r="A1749">
        <v>1748</v>
      </c>
      <c r="B1749">
        <v>1002582687</v>
      </c>
      <c r="C1749">
        <v>3</v>
      </c>
      <c r="D1749" t="s">
        <v>45</v>
      </c>
      <c r="E1749">
        <v>5</v>
      </c>
      <c r="F1749" t="s">
        <v>113</v>
      </c>
      <c r="G1749" t="s">
        <v>117</v>
      </c>
      <c r="H1749" t="s">
        <v>411</v>
      </c>
      <c r="I1749" t="s">
        <v>212</v>
      </c>
      <c r="J1749" t="s">
        <v>213</v>
      </c>
      <c r="K1749" t="s">
        <v>149</v>
      </c>
      <c r="M1749" t="s">
        <v>224</v>
      </c>
      <c r="N1749" t="s">
        <v>215</v>
      </c>
      <c r="O1749" s="57">
        <v>46276.578668981485</v>
      </c>
      <c r="P1749" s="57">
        <v>46279.64435185185</v>
      </c>
      <c r="Q1749">
        <v>69388425</v>
      </c>
      <c r="S1749">
        <v>172509796692</v>
      </c>
      <c r="T1749" t="s">
        <v>9649</v>
      </c>
      <c r="U1749" t="s">
        <v>9650</v>
      </c>
      <c r="V1749" t="s">
        <v>9651</v>
      </c>
      <c r="Z1749">
        <v>122.98889635427901</v>
      </c>
      <c r="AA1749">
        <v>-8.3421521382361998</v>
      </c>
      <c r="AB1749" t="s">
        <v>9652</v>
      </c>
      <c r="AC1749" t="s">
        <v>229</v>
      </c>
      <c r="AL1749" t="s">
        <v>217</v>
      </c>
      <c r="AM1749" t="s">
        <v>9653</v>
      </c>
      <c r="AN1749" t="s">
        <v>6</v>
      </c>
      <c r="AO1749" s="57">
        <v>46335.580138888887</v>
      </c>
      <c r="AP1749" s="57">
        <v>46279.625</v>
      </c>
      <c r="AR1749" t="s">
        <v>18</v>
      </c>
      <c r="AS1749" t="s">
        <v>219</v>
      </c>
      <c r="AT1749" t="s">
        <v>230</v>
      </c>
      <c r="AV1749" t="s">
        <v>226</v>
      </c>
      <c r="AW1749" t="s">
        <v>578</v>
      </c>
      <c r="AX1749" t="s">
        <v>222</v>
      </c>
      <c r="BA1749" s="57">
        <v>46279.625</v>
      </c>
      <c r="BB1749" t="s">
        <v>9653</v>
      </c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str">
        <f>VLOOKUP(H1749,Sheet2!$A$1:$B$270,2,FALSE)</f>
        <v>MAUMERE</v>
      </c>
    </row>
    <row r="1750" spans="1:61">
      <c r="A1750">
        <v>1749</v>
      </c>
      <c r="B1750">
        <v>1002567985</v>
      </c>
      <c r="C1750">
        <v>3</v>
      </c>
      <c r="D1750" t="s">
        <v>45</v>
      </c>
      <c r="E1750">
        <v>5</v>
      </c>
      <c r="F1750" t="s">
        <v>113</v>
      </c>
      <c r="G1750" t="s">
        <v>117</v>
      </c>
      <c r="H1750" t="s">
        <v>274</v>
      </c>
      <c r="I1750" t="s">
        <v>212</v>
      </c>
      <c r="J1750" t="s">
        <v>213</v>
      </c>
      <c r="K1750" t="s">
        <v>149</v>
      </c>
      <c r="L1750" t="s">
        <v>214</v>
      </c>
      <c r="M1750" t="s">
        <v>76</v>
      </c>
      <c r="N1750" t="s">
        <v>215</v>
      </c>
      <c r="O1750" s="57">
        <v>46267.622870370367</v>
      </c>
      <c r="P1750" s="57">
        <v>46276.624131944445</v>
      </c>
      <c r="Q1750">
        <v>69382447</v>
      </c>
      <c r="S1750">
        <v>172510701070</v>
      </c>
      <c r="T1750" t="s">
        <v>1581</v>
      </c>
      <c r="U1750" t="s">
        <v>1582</v>
      </c>
      <c r="V1750" t="s">
        <v>1583</v>
      </c>
      <c r="Z1750">
        <v>123.43901392980401</v>
      </c>
      <c r="AA1750">
        <v>-8.3653747622922303</v>
      </c>
      <c r="AB1750" t="s">
        <v>1584</v>
      </c>
      <c r="AC1750" t="s">
        <v>236</v>
      </c>
      <c r="AL1750" t="s">
        <v>217</v>
      </c>
      <c r="AM1750" t="s">
        <v>1585</v>
      </c>
      <c r="AN1750" t="s">
        <v>6</v>
      </c>
      <c r="AO1750" s="57">
        <v>46062.631921296299</v>
      </c>
      <c r="AP1750" s="57">
        <v>46268.541666666664</v>
      </c>
      <c r="AR1750" t="s">
        <v>218</v>
      </c>
      <c r="AS1750" t="s">
        <v>219</v>
      </c>
      <c r="AT1750" t="s">
        <v>230</v>
      </c>
      <c r="AU1750">
        <v>20260911</v>
      </c>
      <c r="AV1750" t="s">
        <v>221</v>
      </c>
      <c r="AW1750" t="s">
        <v>831</v>
      </c>
      <c r="AX1750" t="s">
        <v>222</v>
      </c>
      <c r="BA1750" s="57">
        <v>46268.541666666664</v>
      </c>
      <c r="BB1750" t="s">
        <v>1585</v>
      </c>
      <c r="BC1750">
        <v>2026</v>
      </c>
      <c r="BD1750">
        <v>9</v>
      </c>
      <c r="BE1750">
        <v>11</v>
      </c>
      <c r="BF1750" s="6">
        <f t="shared" si="81"/>
        <v>46276</v>
      </c>
      <c r="BG1750">
        <f t="shared" si="82"/>
        <v>7.4583333333357587</v>
      </c>
      <c r="BH1750" t="str">
        <f t="shared" si="83"/>
        <v>NOT COMPLY</v>
      </c>
      <c r="BI1750" t="str">
        <f>VLOOKUP(H1750,Sheet2!$A$1:$B$270,2,FALSE)</f>
        <v>MAUMERE</v>
      </c>
    </row>
    <row r="1751" spans="1:61">
      <c r="A1751">
        <v>1750</v>
      </c>
      <c r="B1751">
        <v>1002571461</v>
      </c>
      <c r="C1751">
        <v>3</v>
      </c>
      <c r="D1751" t="s">
        <v>45</v>
      </c>
      <c r="E1751">
        <v>5</v>
      </c>
      <c r="F1751" t="s">
        <v>113</v>
      </c>
      <c r="G1751" t="s">
        <v>117</v>
      </c>
      <c r="H1751" t="s">
        <v>274</v>
      </c>
      <c r="I1751" t="s">
        <v>212</v>
      </c>
      <c r="J1751" t="s">
        <v>213</v>
      </c>
      <c r="K1751" t="s">
        <v>149</v>
      </c>
      <c r="L1751" t="s">
        <v>214</v>
      </c>
      <c r="M1751" t="s">
        <v>224</v>
      </c>
      <c r="N1751" t="s">
        <v>215</v>
      </c>
      <c r="O1751" s="57">
        <v>46269.517314814817</v>
      </c>
      <c r="P1751" s="57">
        <v>46275.64162037037</v>
      </c>
      <c r="Q1751">
        <v>69383825</v>
      </c>
      <c r="S1751">
        <v>172510701076</v>
      </c>
      <c r="T1751" t="s">
        <v>5222</v>
      </c>
      <c r="U1751" t="s">
        <v>5223</v>
      </c>
      <c r="V1751" t="s">
        <v>5224</v>
      </c>
      <c r="Z1751">
        <v>123.4385161</v>
      </c>
      <c r="AA1751">
        <v>-8.3697420999999999</v>
      </c>
      <c r="AB1751" t="s">
        <v>5225</v>
      </c>
      <c r="AC1751" t="s">
        <v>236</v>
      </c>
      <c r="AL1751" t="s">
        <v>217</v>
      </c>
      <c r="AM1751" t="s">
        <v>5226</v>
      </c>
      <c r="AN1751" t="s">
        <v>6</v>
      </c>
      <c r="AO1751" s="57">
        <v>46121.527766203704</v>
      </c>
      <c r="AP1751" s="57">
        <v>46272.333333333336</v>
      </c>
      <c r="AR1751" t="s">
        <v>18</v>
      </c>
      <c r="AS1751" t="s">
        <v>219</v>
      </c>
      <c r="AT1751" t="s">
        <v>230</v>
      </c>
      <c r="AV1751" t="s">
        <v>226</v>
      </c>
      <c r="AW1751" t="s">
        <v>889</v>
      </c>
      <c r="AX1751" t="s">
        <v>222</v>
      </c>
      <c r="BA1751" s="57">
        <v>46272.333333333336</v>
      </c>
      <c r="BB1751" t="s">
        <v>5226</v>
      </c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str">
        <f>VLOOKUP(H1751,Sheet2!$A$1:$B$270,2,FALSE)</f>
        <v>MAUMERE</v>
      </c>
    </row>
    <row r="1752" spans="1:61">
      <c r="A1752">
        <v>1751</v>
      </c>
      <c r="B1752">
        <v>1002566584</v>
      </c>
      <c r="C1752">
        <v>3</v>
      </c>
      <c r="D1752" t="s">
        <v>45</v>
      </c>
      <c r="E1752">
        <v>5</v>
      </c>
      <c r="F1752" t="s">
        <v>113</v>
      </c>
      <c r="G1752" t="s">
        <v>117</v>
      </c>
      <c r="H1752" t="s">
        <v>456</v>
      </c>
      <c r="I1752" t="s">
        <v>212</v>
      </c>
      <c r="J1752" t="s">
        <v>213</v>
      </c>
      <c r="K1752" t="s">
        <v>149</v>
      </c>
      <c r="L1752" t="s">
        <v>214</v>
      </c>
      <c r="M1752" t="s">
        <v>76</v>
      </c>
      <c r="N1752" t="s">
        <v>215</v>
      </c>
      <c r="O1752" s="57">
        <v>46267.325659722221</v>
      </c>
      <c r="P1752" s="57">
        <v>46268.74591435185</v>
      </c>
      <c r="Q1752">
        <v>69381908</v>
      </c>
      <c r="S1752">
        <v>172508209056</v>
      </c>
      <c r="T1752" t="s">
        <v>2089</v>
      </c>
      <c r="U1752" t="s">
        <v>2090</v>
      </c>
      <c r="V1752" t="s">
        <v>2091</v>
      </c>
      <c r="Z1752">
        <v>122.20816145767201</v>
      </c>
      <c r="AA1752">
        <v>-8.6204345178180599</v>
      </c>
      <c r="AB1752" t="s">
        <v>2092</v>
      </c>
      <c r="AC1752" t="s">
        <v>236</v>
      </c>
      <c r="AL1752" t="s">
        <v>217</v>
      </c>
      <c r="AM1752" t="s">
        <v>2047</v>
      </c>
      <c r="AN1752" t="s">
        <v>6</v>
      </c>
      <c r="AO1752" s="57">
        <v>46062.329884259256</v>
      </c>
      <c r="AP1752" s="57">
        <v>46268.333333333336</v>
      </c>
      <c r="AR1752" t="s">
        <v>218</v>
      </c>
      <c r="AS1752" t="s">
        <v>219</v>
      </c>
      <c r="AT1752" t="s">
        <v>230</v>
      </c>
      <c r="AU1752">
        <v>20260903</v>
      </c>
      <c r="AV1752" t="s">
        <v>221</v>
      </c>
      <c r="AW1752" t="s">
        <v>831</v>
      </c>
      <c r="AX1752" t="s">
        <v>222</v>
      </c>
      <c r="BA1752" s="57">
        <v>46268.333333333336</v>
      </c>
      <c r="BB1752" t="s">
        <v>2047</v>
      </c>
      <c r="BC1752">
        <v>2026</v>
      </c>
      <c r="BD1752">
        <v>9</v>
      </c>
      <c r="BE1752">
        <v>3</v>
      </c>
      <c r="BF1752" s="6">
        <f t="shared" si="81"/>
        <v>46268</v>
      </c>
      <c r="BG1752">
        <f t="shared" si="82"/>
        <v>-0.33333333333575865</v>
      </c>
      <c r="BH1752" t="str">
        <f t="shared" si="83"/>
        <v>COMPLY</v>
      </c>
      <c r="BI1752" t="str">
        <f>VLOOKUP(H1752,Sheet2!$A$1:$B$270,2,FALSE)</f>
        <v>MAUMERE</v>
      </c>
    </row>
    <row r="1753" spans="1:61">
      <c r="A1753">
        <v>1752</v>
      </c>
      <c r="B1753">
        <v>1002571156</v>
      </c>
      <c r="C1753">
        <v>3</v>
      </c>
      <c r="D1753" t="s">
        <v>45</v>
      </c>
      <c r="E1753">
        <v>5</v>
      </c>
      <c r="F1753" t="s">
        <v>113</v>
      </c>
      <c r="G1753" t="s">
        <v>117</v>
      </c>
      <c r="H1753" t="s">
        <v>456</v>
      </c>
      <c r="I1753" t="s">
        <v>212</v>
      </c>
      <c r="J1753" t="s">
        <v>213</v>
      </c>
      <c r="K1753" t="s">
        <v>149</v>
      </c>
      <c r="L1753" t="s">
        <v>214</v>
      </c>
      <c r="M1753" t="s">
        <v>76</v>
      </c>
      <c r="N1753" t="s">
        <v>215</v>
      </c>
      <c r="O1753" s="57">
        <v>46269.436064814814</v>
      </c>
      <c r="P1753" s="57">
        <v>46272.491863425923</v>
      </c>
      <c r="Q1753">
        <v>69383701</v>
      </c>
      <c r="S1753">
        <v>172508209086</v>
      </c>
      <c r="T1753" t="s">
        <v>4875</v>
      </c>
      <c r="U1753" t="s">
        <v>4876</v>
      </c>
      <c r="V1753" t="s">
        <v>4877</v>
      </c>
      <c r="Z1753">
        <v>122.192289680242</v>
      </c>
      <c r="AA1753">
        <v>-8.6793656671191393</v>
      </c>
      <c r="AB1753" t="s">
        <v>4878</v>
      </c>
      <c r="AC1753" t="s">
        <v>216</v>
      </c>
      <c r="AL1753" t="s">
        <v>217</v>
      </c>
      <c r="AM1753" t="s">
        <v>3718</v>
      </c>
      <c r="AN1753" t="s">
        <v>6</v>
      </c>
      <c r="AO1753" s="57">
        <v>46121.444525462961</v>
      </c>
      <c r="AP1753" s="57">
        <v>46270.333333333336</v>
      </c>
      <c r="AR1753" t="s">
        <v>218</v>
      </c>
      <c r="AS1753" t="s">
        <v>219</v>
      </c>
      <c r="AT1753" t="s">
        <v>220</v>
      </c>
      <c r="AU1753">
        <v>20260907</v>
      </c>
      <c r="AV1753" t="s">
        <v>221</v>
      </c>
      <c r="AW1753" t="s">
        <v>4403</v>
      </c>
      <c r="AX1753" t="s">
        <v>222</v>
      </c>
      <c r="BA1753" s="57">
        <v>46270.333333333336</v>
      </c>
      <c r="BB1753" t="s">
        <v>3718</v>
      </c>
      <c r="BC1753">
        <v>2026</v>
      </c>
      <c r="BD1753">
        <v>9</v>
      </c>
      <c r="BE1753">
        <v>7</v>
      </c>
      <c r="BF1753" s="6">
        <f t="shared" si="81"/>
        <v>46272</v>
      </c>
      <c r="BG1753">
        <f t="shared" si="82"/>
        <v>1.6666666666642413</v>
      </c>
      <c r="BH1753" t="str">
        <f t="shared" si="83"/>
        <v>NOT COMPLY</v>
      </c>
      <c r="BI1753" t="str">
        <f>VLOOKUP(H1753,Sheet2!$A$1:$B$270,2,FALSE)</f>
        <v>MAUMERE</v>
      </c>
    </row>
    <row r="1754" spans="1:61">
      <c r="A1754">
        <v>1753</v>
      </c>
      <c r="B1754">
        <v>1002573484</v>
      </c>
      <c r="C1754">
        <v>3</v>
      </c>
      <c r="D1754" t="s">
        <v>45</v>
      </c>
      <c r="E1754">
        <v>5</v>
      </c>
      <c r="F1754" t="s">
        <v>113</v>
      </c>
      <c r="G1754" t="s">
        <v>117</v>
      </c>
      <c r="H1754" t="s">
        <v>456</v>
      </c>
      <c r="I1754" t="s">
        <v>212</v>
      </c>
      <c r="J1754" t="s">
        <v>213</v>
      </c>
      <c r="K1754" t="s">
        <v>149</v>
      </c>
      <c r="L1754" t="s">
        <v>214</v>
      </c>
      <c r="M1754" t="s">
        <v>76</v>
      </c>
      <c r="N1754" t="s">
        <v>215</v>
      </c>
      <c r="O1754" s="57">
        <v>46271.402048611111</v>
      </c>
      <c r="P1754" s="57">
        <v>46274.579317129632</v>
      </c>
      <c r="Q1754">
        <v>69384713</v>
      </c>
      <c r="S1754">
        <v>172508209092</v>
      </c>
      <c r="T1754" t="s">
        <v>3704</v>
      </c>
      <c r="U1754" t="s">
        <v>3705</v>
      </c>
      <c r="V1754" t="s">
        <v>3706</v>
      </c>
      <c r="Z1754">
        <v>122.45714943855999</v>
      </c>
      <c r="AA1754">
        <v>-8.6108097078429395</v>
      </c>
      <c r="AB1754" t="s">
        <v>3707</v>
      </c>
      <c r="AC1754" t="s">
        <v>216</v>
      </c>
      <c r="AL1754" t="s">
        <v>217</v>
      </c>
      <c r="AM1754" t="s">
        <v>2396</v>
      </c>
      <c r="AN1754" t="s">
        <v>6</v>
      </c>
      <c r="AO1754" s="57">
        <v>46182.402870370373</v>
      </c>
      <c r="AP1754" s="57">
        <v>46272.333333333336</v>
      </c>
      <c r="AR1754" t="s">
        <v>218</v>
      </c>
      <c r="AS1754" t="s">
        <v>219</v>
      </c>
      <c r="AT1754" t="s">
        <v>230</v>
      </c>
      <c r="AU1754">
        <v>20260909</v>
      </c>
      <c r="AV1754" t="s">
        <v>221</v>
      </c>
      <c r="AW1754" t="s">
        <v>3708</v>
      </c>
      <c r="AX1754" t="s">
        <v>222</v>
      </c>
      <c r="BA1754" s="57">
        <v>46272.333333333336</v>
      </c>
      <c r="BB1754" t="s">
        <v>2396</v>
      </c>
      <c r="BC1754">
        <v>2026</v>
      </c>
      <c r="BD1754">
        <v>9</v>
      </c>
      <c r="BE1754">
        <v>9</v>
      </c>
      <c r="BF1754" s="6">
        <f t="shared" si="81"/>
        <v>46274</v>
      </c>
      <c r="BG1754">
        <f t="shared" si="82"/>
        <v>1.6666666666642413</v>
      </c>
      <c r="BH1754" t="str">
        <f t="shared" si="83"/>
        <v>NOT COMPLY</v>
      </c>
      <c r="BI1754" t="str">
        <f>VLOOKUP(H1754,Sheet2!$A$1:$B$270,2,FALSE)</f>
        <v>MAUMERE</v>
      </c>
    </row>
    <row r="1755" spans="1:61">
      <c r="A1755">
        <v>1754</v>
      </c>
      <c r="B1755">
        <v>1002575686</v>
      </c>
      <c r="C1755">
        <v>3</v>
      </c>
      <c r="D1755" t="s">
        <v>45</v>
      </c>
      <c r="E1755">
        <v>5</v>
      </c>
      <c r="F1755" t="s">
        <v>113</v>
      </c>
      <c r="G1755" t="s">
        <v>117</v>
      </c>
      <c r="H1755" t="s">
        <v>456</v>
      </c>
      <c r="I1755" t="s">
        <v>212</v>
      </c>
      <c r="J1755" t="s">
        <v>213</v>
      </c>
      <c r="K1755" t="s">
        <v>149</v>
      </c>
      <c r="L1755" t="s">
        <v>214</v>
      </c>
      <c r="M1755" t="s">
        <v>76</v>
      </c>
      <c r="N1755" t="s">
        <v>215</v>
      </c>
      <c r="O1755" s="57">
        <v>46272.677037037036</v>
      </c>
      <c r="P1755" s="57">
        <v>46274.579918981479</v>
      </c>
      <c r="Q1755">
        <v>69385534</v>
      </c>
      <c r="S1755">
        <v>172508209112</v>
      </c>
      <c r="T1755" t="s">
        <v>3689</v>
      </c>
      <c r="U1755" t="s">
        <v>3690</v>
      </c>
      <c r="V1755" t="s">
        <v>3691</v>
      </c>
      <c r="Z1755">
        <v>122.21484001725899</v>
      </c>
      <c r="AA1755">
        <v>-8.6788333794909001</v>
      </c>
      <c r="AB1755" t="s">
        <v>3692</v>
      </c>
      <c r="AC1755" t="s">
        <v>216</v>
      </c>
      <c r="AL1755" t="s">
        <v>217</v>
      </c>
      <c r="AM1755" t="s">
        <v>3693</v>
      </c>
      <c r="AN1755" t="s">
        <v>6</v>
      </c>
      <c r="AO1755" s="57">
        <v>46212.684479166666</v>
      </c>
      <c r="AP1755" s="57">
        <v>46273.541666666664</v>
      </c>
      <c r="AR1755" t="s">
        <v>218</v>
      </c>
      <c r="AS1755" t="s">
        <v>219</v>
      </c>
      <c r="AT1755" t="s">
        <v>230</v>
      </c>
      <c r="AU1755">
        <v>20260909</v>
      </c>
      <c r="AV1755" t="s">
        <v>221</v>
      </c>
      <c r="AW1755" t="s">
        <v>1855</v>
      </c>
      <c r="AX1755" t="s">
        <v>222</v>
      </c>
      <c r="BA1755" s="57">
        <v>46273.541666666664</v>
      </c>
      <c r="BB1755" t="s">
        <v>3693</v>
      </c>
      <c r="BC1755">
        <v>2026</v>
      </c>
      <c r="BD1755">
        <v>9</v>
      </c>
      <c r="BE1755">
        <v>9</v>
      </c>
      <c r="BF1755" s="6">
        <f t="shared" si="81"/>
        <v>46274</v>
      </c>
      <c r="BG1755">
        <f t="shared" si="82"/>
        <v>0.45833333333575865</v>
      </c>
      <c r="BH1755" t="str">
        <f t="shared" si="83"/>
        <v>COMPLY</v>
      </c>
      <c r="BI1755" t="str">
        <f>VLOOKUP(H1755,Sheet2!$A$1:$B$270,2,FALSE)</f>
        <v>MAUMERE</v>
      </c>
    </row>
    <row r="1756" spans="1:61">
      <c r="A1756">
        <v>1755</v>
      </c>
      <c r="B1756">
        <v>1002577971</v>
      </c>
      <c r="C1756">
        <v>3</v>
      </c>
      <c r="D1756" t="s">
        <v>45</v>
      </c>
      <c r="E1756">
        <v>5</v>
      </c>
      <c r="F1756" t="s">
        <v>113</v>
      </c>
      <c r="G1756" t="s">
        <v>117</v>
      </c>
      <c r="H1756" t="s">
        <v>456</v>
      </c>
      <c r="I1756" t="s">
        <v>212</v>
      </c>
      <c r="J1756" t="s">
        <v>213</v>
      </c>
      <c r="K1756" t="s">
        <v>149</v>
      </c>
      <c r="L1756" t="s">
        <v>214</v>
      </c>
      <c r="M1756" t="s">
        <v>224</v>
      </c>
      <c r="N1756" t="s">
        <v>215</v>
      </c>
      <c r="O1756" s="57">
        <v>46274.368703703702</v>
      </c>
      <c r="P1756" s="57">
        <v>46277.599317129629</v>
      </c>
      <c r="Q1756">
        <v>69386537</v>
      </c>
      <c r="S1756">
        <v>172508209131</v>
      </c>
      <c r="T1756" t="s">
        <v>5644</v>
      </c>
      <c r="U1756" t="s">
        <v>5645</v>
      </c>
      <c r="V1756" t="s">
        <v>5646</v>
      </c>
      <c r="Z1756">
        <v>122.292166762053</v>
      </c>
      <c r="AA1756">
        <v>-8.6442111897363691</v>
      </c>
      <c r="AB1756" t="s">
        <v>5647</v>
      </c>
      <c r="AC1756" t="s">
        <v>216</v>
      </c>
      <c r="AL1756" t="s">
        <v>217</v>
      </c>
      <c r="AM1756" t="s">
        <v>5648</v>
      </c>
      <c r="AN1756" t="s">
        <v>6</v>
      </c>
      <c r="AO1756" s="57">
        <v>46274.371921296297</v>
      </c>
      <c r="AP1756" s="57">
        <v>46275.333333333336</v>
      </c>
      <c r="AR1756" t="s">
        <v>18</v>
      </c>
      <c r="AS1756" t="s">
        <v>219</v>
      </c>
      <c r="AT1756" t="s">
        <v>230</v>
      </c>
      <c r="AV1756" t="s">
        <v>226</v>
      </c>
      <c r="AW1756" t="s">
        <v>1855</v>
      </c>
      <c r="AX1756" t="s">
        <v>222</v>
      </c>
      <c r="BA1756" s="57">
        <v>46275.333333333336</v>
      </c>
      <c r="BB1756" t="s">
        <v>5648</v>
      </c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str">
        <f>VLOOKUP(H1756,Sheet2!$A$1:$B$270,2,FALSE)</f>
        <v>MAUMERE</v>
      </c>
    </row>
    <row r="1757" spans="1:61">
      <c r="A1757">
        <v>1756</v>
      </c>
      <c r="B1757">
        <v>1002574963</v>
      </c>
      <c r="C1757">
        <v>3</v>
      </c>
      <c r="D1757" t="s">
        <v>45</v>
      </c>
      <c r="E1757">
        <v>5</v>
      </c>
      <c r="F1757" t="s">
        <v>113</v>
      </c>
      <c r="G1757" t="s">
        <v>114</v>
      </c>
      <c r="H1757" t="s">
        <v>389</v>
      </c>
      <c r="I1757" t="s">
        <v>212</v>
      </c>
      <c r="J1757" t="s">
        <v>213</v>
      </c>
      <c r="K1757" t="s">
        <v>149</v>
      </c>
      <c r="L1757" t="s">
        <v>214</v>
      </c>
      <c r="M1757" t="s">
        <v>76</v>
      </c>
      <c r="N1757" t="s">
        <v>215</v>
      </c>
      <c r="O1757" s="57">
        <v>46272.5624537037</v>
      </c>
      <c r="P1757" s="57">
        <v>46274.658356481479</v>
      </c>
      <c r="Q1757">
        <v>69385291</v>
      </c>
      <c r="S1757">
        <v>172512452602</v>
      </c>
      <c r="T1757" t="s">
        <v>5602</v>
      </c>
      <c r="U1757" t="s">
        <v>5603</v>
      </c>
      <c r="V1757" t="s">
        <v>5604</v>
      </c>
      <c r="Z1757">
        <v>119.909145087003</v>
      </c>
      <c r="AA1757">
        <v>-8.5026629994831104</v>
      </c>
      <c r="AB1757" t="s">
        <v>5605</v>
      </c>
      <c r="AC1757" t="s">
        <v>216</v>
      </c>
      <c r="AL1757" t="s">
        <v>217</v>
      </c>
      <c r="AM1757" t="s">
        <v>5606</v>
      </c>
      <c r="AN1757" t="s">
        <v>6</v>
      </c>
      <c r="AO1757" s="57">
        <v>46212.56958333333</v>
      </c>
      <c r="AP1757" s="57">
        <v>46273.541666666664</v>
      </c>
      <c r="AR1757" t="s">
        <v>218</v>
      </c>
      <c r="AS1757" t="s">
        <v>592</v>
      </c>
      <c r="AT1757" t="s">
        <v>230</v>
      </c>
      <c r="AU1757">
        <v>20260909</v>
      </c>
      <c r="AV1757" t="s">
        <v>221</v>
      </c>
      <c r="AW1757" t="s">
        <v>881</v>
      </c>
      <c r="AX1757" t="s">
        <v>222</v>
      </c>
      <c r="BA1757" s="57">
        <v>46273.541666666664</v>
      </c>
      <c r="BB1757" t="s">
        <v>5606</v>
      </c>
      <c r="BC1757">
        <v>2026</v>
      </c>
      <c r="BD1757">
        <v>9</v>
      </c>
      <c r="BE1757">
        <v>9</v>
      </c>
      <c r="BF1757" s="6">
        <f t="shared" si="81"/>
        <v>46274</v>
      </c>
      <c r="BG1757">
        <f t="shared" si="82"/>
        <v>0.45833333333575865</v>
      </c>
      <c r="BH1757" t="str">
        <f t="shared" si="83"/>
        <v>COMPLY</v>
      </c>
      <c r="BI1757" t="str">
        <f>VLOOKUP(H1757,Sheet2!$A$1:$B$270,2,FALSE)</f>
        <v>LABOAN BAJO</v>
      </c>
    </row>
    <row r="1758" spans="1:61">
      <c r="A1758">
        <v>1757</v>
      </c>
      <c r="B1758">
        <v>1002579532</v>
      </c>
      <c r="C1758">
        <v>3</v>
      </c>
      <c r="D1758" t="s">
        <v>45</v>
      </c>
      <c r="E1758">
        <v>5</v>
      </c>
      <c r="F1758" t="s">
        <v>113</v>
      </c>
      <c r="G1758" t="s">
        <v>114</v>
      </c>
      <c r="H1758" t="s">
        <v>389</v>
      </c>
      <c r="I1758" t="s">
        <v>212</v>
      </c>
      <c r="J1758" t="s">
        <v>213</v>
      </c>
      <c r="K1758" t="s">
        <v>149</v>
      </c>
      <c r="L1758" t="s">
        <v>214</v>
      </c>
      <c r="M1758" t="s">
        <v>76</v>
      </c>
      <c r="N1758" t="s">
        <v>215</v>
      </c>
      <c r="O1758" s="57">
        <v>46274.722881944443</v>
      </c>
      <c r="P1758" s="57">
        <v>46277.523611111108</v>
      </c>
      <c r="Q1758">
        <v>69387196</v>
      </c>
      <c r="S1758">
        <v>172512452739</v>
      </c>
      <c r="T1758" t="s">
        <v>5857</v>
      </c>
      <c r="U1758" t="s">
        <v>5858</v>
      </c>
      <c r="V1758" t="s">
        <v>5859</v>
      </c>
      <c r="Z1758">
        <v>119.882450737059</v>
      </c>
      <c r="AA1758">
        <v>-8.5023741835223401</v>
      </c>
      <c r="AB1758" t="s">
        <v>5860</v>
      </c>
      <c r="AC1758" t="s">
        <v>216</v>
      </c>
      <c r="AL1758" t="s">
        <v>217</v>
      </c>
      <c r="AM1758" t="s">
        <v>5861</v>
      </c>
      <c r="AN1758" t="s">
        <v>6</v>
      </c>
      <c r="AO1758" s="57">
        <v>46274.725624999999</v>
      </c>
      <c r="AP1758" s="57">
        <v>46275.625</v>
      </c>
      <c r="AR1758" t="s">
        <v>218</v>
      </c>
      <c r="AS1758" t="s">
        <v>592</v>
      </c>
      <c r="AT1758" t="s">
        <v>230</v>
      </c>
      <c r="AU1758">
        <v>20260912</v>
      </c>
      <c r="AV1758" t="s">
        <v>221</v>
      </c>
      <c r="AW1758" t="s">
        <v>885</v>
      </c>
      <c r="AX1758" t="s">
        <v>222</v>
      </c>
      <c r="BA1758" s="57">
        <v>46275.625</v>
      </c>
      <c r="BB1758" t="s">
        <v>5861</v>
      </c>
      <c r="BC1758">
        <v>2026</v>
      </c>
      <c r="BD1758">
        <v>9</v>
      </c>
      <c r="BE1758">
        <v>12</v>
      </c>
      <c r="BF1758" s="6">
        <f t="shared" si="81"/>
        <v>46277</v>
      </c>
      <c r="BG1758">
        <f t="shared" si="82"/>
        <v>1.375</v>
      </c>
      <c r="BH1758" t="str">
        <f t="shared" si="83"/>
        <v>NOT COMPLY</v>
      </c>
      <c r="BI1758" t="str">
        <f>VLOOKUP(H1758,Sheet2!$A$1:$B$270,2,FALSE)</f>
        <v>LABOAN BAJO</v>
      </c>
    </row>
    <row r="1759" spans="1:61">
      <c r="A1759">
        <v>1758</v>
      </c>
      <c r="B1759">
        <v>1002582940</v>
      </c>
      <c r="C1759">
        <v>3</v>
      </c>
      <c r="D1759" t="s">
        <v>45</v>
      </c>
      <c r="E1759">
        <v>5</v>
      </c>
      <c r="F1759" t="s">
        <v>113</v>
      </c>
      <c r="G1759" t="s">
        <v>114</v>
      </c>
      <c r="H1759" t="s">
        <v>389</v>
      </c>
      <c r="I1759" t="s">
        <v>212</v>
      </c>
      <c r="J1759" t="s">
        <v>213</v>
      </c>
      <c r="K1759" t="s">
        <v>149</v>
      </c>
      <c r="L1759" t="s">
        <v>214</v>
      </c>
      <c r="M1759" t="s">
        <v>76</v>
      </c>
      <c r="N1759" t="s">
        <v>215</v>
      </c>
      <c r="O1759" s="57">
        <v>46276.61246527778</v>
      </c>
      <c r="P1759" s="57">
        <v>46278.89739583333</v>
      </c>
      <c r="Q1759">
        <v>69388507</v>
      </c>
      <c r="S1759">
        <v>172512452742</v>
      </c>
      <c r="T1759" t="s">
        <v>9654</v>
      </c>
      <c r="U1759" t="s">
        <v>9655</v>
      </c>
      <c r="V1759" t="s">
        <v>9656</v>
      </c>
      <c r="Z1759">
        <v>119.90211239999999</v>
      </c>
      <c r="AA1759">
        <v>-8.4834353999999994</v>
      </c>
      <c r="AB1759" t="s">
        <v>9657</v>
      </c>
      <c r="AC1759" t="s">
        <v>236</v>
      </c>
      <c r="AL1759" t="s">
        <v>217</v>
      </c>
      <c r="AM1759" t="s">
        <v>9658</v>
      </c>
      <c r="AN1759" t="s">
        <v>6</v>
      </c>
      <c r="AO1759" s="57">
        <v>46335.621689814812</v>
      </c>
      <c r="AP1759" s="57">
        <v>46277.458333333336</v>
      </c>
      <c r="AR1759" t="s">
        <v>218</v>
      </c>
      <c r="AS1759" t="s">
        <v>592</v>
      </c>
      <c r="AT1759" t="s">
        <v>230</v>
      </c>
      <c r="AU1759">
        <v>20260913</v>
      </c>
      <c r="AV1759" t="s">
        <v>221</v>
      </c>
      <c r="AW1759" t="s">
        <v>7118</v>
      </c>
      <c r="AX1759" t="s">
        <v>222</v>
      </c>
      <c r="BA1759" s="57">
        <v>46277.458333333336</v>
      </c>
      <c r="BB1759" t="s">
        <v>9658</v>
      </c>
      <c r="BC1759">
        <v>2026</v>
      </c>
      <c r="BD1759">
        <v>9</v>
      </c>
      <c r="BE1759">
        <v>13</v>
      </c>
      <c r="BF1759" s="6">
        <f t="shared" si="81"/>
        <v>46278</v>
      </c>
      <c r="BG1759">
        <f t="shared" si="82"/>
        <v>0.54166666666424135</v>
      </c>
      <c r="BH1759" t="str">
        <f t="shared" si="83"/>
        <v>COMPLY</v>
      </c>
      <c r="BI1759" t="str">
        <f>VLOOKUP(H1759,Sheet2!$A$1:$B$270,2,FALSE)</f>
        <v>LABOAN BAJO</v>
      </c>
    </row>
    <row r="1760" spans="1:61">
      <c r="A1760">
        <v>1759</v>
      </c>
      <c r="B1760">
        <v>1002589636</v>
      </c>
      <c r="C1760">
        <v>3</v>
      </c>
      <c r="D1760" t="s">
        <v>45</v>
      </c>
      <c r="E1760">
        <v>5</v>
      </c>
      <c r="F1760" t="s">
        <v>113</v>
      </c>
      <c r="G1760" t="s">
        <v>114</v>
      </c>
      <c r="H1760" t="s">
        <v>389</v>
      </c>
      <c r="I1760" t="s">
        <v>212</v>
      </c>
      <c r="J1760" t="s">
        <v>213</v>
      </c>
      <c r="K1760" t="s">
        <v>149</v>
      </c>
      <c r="L1760" t="s">
        <v>214</v>
      </c>
      <c r="M1760" t="s">
        <v>239</v>
      </c>
      <c r="N1760" t="s">
        <v>215</v>
      </c>
      <c r="O1760" s="57">
        <v>46280.64166666667</v>
      </c>
      <c r="P1760" s="57">
        <v>46280.643125000002</v>
      </c>
      <c r="Q1760">
        <v>69390907</v>
      </c>
      <c r="S1760">
        <v>172512452755</v>
      </c>
      <c r="T1760" t="s">
        <v>9659</v>
      </c>
      <c r="U1760" t="s">
        <v>9660</v>
      </c>
      <c r="V1760" t="s">
        <v>9661</v>
      </c>
      <c r="Z1760">
        <v>119.884779565036</v>
      </c>
      <c r="AA1760">
        <v>-8.4982150106019407</v>
      </c>
      <c r="AB1760" t="s">
        <v>9662</v>
      </c>
      <c r="AC1760" t="s">
        <v>216</v>
      </c>
      <c r="AL1760" t="s">
        <v>217</v>
      </c>
      <c r="AM1760" t="s">
        <v>7062</v>
      </c>
      <c r="AN1760" t="s">
        <v>6</v>
      </c>
      <c r="AO1760" t="s">
        <v>7271</v>
      </c>
      <c r="AP1760" s="57">
        <v>46281.625</v>
      </c>
      <c r="AR1760" t="s">
        <v>240</v>
      </c>
      <c r="AS1760" t="s">
        <v>592</v>
      </c>
      <c r="AT1760" t="s">
        <v>220</v>
      </c>
      <c r="AV1760" t="s">
        <v>239</v>
      </c>
      <c r="AW1760" t="s">
        <v>5395</v>
      </c>
      <c r="AX1760" t="s">
        <v>222</v>
      </c>
      <c r="BA1760" s="57">
        <v>46281.625</v>
      </c>
      <c r="BB1760" t="s">
        <v>7062</v>
      </c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str">
        <f>VLOOKUP(H1760,Sheet2!$A$1:$B$270,2,FALSE)</f>
        <v>LABOAN BAJO</v>
      </c>
    </row>
    <row r="1761" spans="1:61">
      <c r="A1761">
        <v>1760</v>
      </c>
      <c r="B1761">
        <v>1002566046</v>
      </c>
      <c r="C1761">
        <v>3</v>
      </c>
      <c r="D1761" t="s">
        <v>45</v>
      </c>
      <c r="E1761">
        <v>5</v>
      </c>
      <c r="F1761" t="s">
        <v>113</v>
      </c>
      <c r="G1761" t="s">
        <v>114</v>
      </c>
      <c r="H1761" t="s">
        <v>359</v>
      </c>
      <c r="I1761" t="s">
        <v>212</v>
      </c>
      <c r="J1761" t="s">
        <v>213</v>
      </c>
      <c r="K1761" t="s">
        <v>149</v>
      </c>
      <c r="L1761" t="s">
        <v>214</v>
      </c>
      <c r="M1761" t="s">
        <v>76</v>
      </c>
      <c r="N1761" t="s">
        <v>215</v>
      </c>
      <c r="O1761" s="57">
        <v>46266.654826388891</v>
      </c>
      <c r="P1761" s="57">
        <v>46275.660358796296</v>
      </c>
      <c r="Q1761">
        <v>69381700</v>
      </c>
      <c r="S1761">
        <v>172514217027</v>
      </c>
      <c r="T1761" t="s">
        <v>1159</v>
      </c>
      <c r="U1761" t="s">
        <v>891</v>
      </c>
      <c r="V1761" t="s">
        <v>1160</v>
      </c>
      <c r="Z1761">
        <v>120.466625488734</v>
      </c>
      <c r="AA1761">
        <v>-8.6137046416800995</v>
      </c>
      <c r="AB1761" t="s">
        <v>1161</v>
      </c>
      <c r="AC1761" t="s">
        <v>236</v>
      </c>
      <c r="AL1761" t="s">
        <v>217</v>
      </c>
      <c r="AM1761" t="s">
        <v>1162</v>
      </c>
      <c r="AN1761" t="s">
        <v>6</v>
      </c>
      <c r="AO1761" s="57">
        <v>46031.663206018522</v>
      </c>
      <c r="AP1761" s="57">
        <v>46267.541666666664</v>
      </c>
      <c r="AR1761" t="s">
        <v>218</v>
      </c>
      <c r="AS1761" t="s">
        <v>219</v>
      </c>
      <c r="AT1761" t="s">
        <v>230</v>
      </c>
      <c r="AU1761">
        <v>20260910</v>
      </c>
      <c r="AV1761" t="s">
        <v>221</v>
      </c>
      <c r="AW1761" t="s">
        <v>890</v>
      </c>
      <c r="AX1761" t="s">
        <v>222</v>
      </c>
      <c r="BA1761" s="57">
        <v>46267.541666666664</v>
      </c>
      <c r="BB1761" t="s">
        <v>1162</v>
      </c>
      <c r="BC1761">
        <v>2026</v>
      </c>
      <c r="BD1761">
        <v>9</v>
      </c>
      <c r="BE1761">
        <v>10</v>
      </c>
      <c r="BF1761" s="6">
        <f t="shared" si="81"/>
        <v>46275</v>
      </c>
      <c r="BG1761">
        <f t="shared" si="82"/>
        <v>7.4583333333357587</v>
      </c>
      <c r="BH1761" t="str">
        <f t="shared" si="83"/>
        <v>NOT COMPLY</v>
      </c>
      <c r="BI1761" t="str">
        <f>VLOOKUP(H1761,Sheet2!$A$1:$B$270,2,FALSE)</f>
        <v>LABOAN BAJO</v>
      </c>
    </row>
    <row r="1762" spans="1:61">
      <c r="A1762">
        <v>1761</v>
      </c>
      <c r="B1762">
        <v>1002569768</v>
      </c>
      <c r="C1762">
        <v>3</v>
      </c>
      <c r="D1762" t="s">
        <v>45</v>
      </c>
      <c r="E1762">
        <v>5</v>
      </c>
      <c r="F1762" t="s">
        <v>113</v>
      </c>
      <c r="G1762" t="s">
        <v>114</v>
      </c>
      <c r="H1762" t="s">
        <v>359</v>
      </c>
      <c r="I1762" t="s">
        <v>212</v>
      </c>
      <c r="J1762" t="s">
        <v>213</v>
      </c>
      <c r="K1762" t="s">
        <v>149</v>
      </c>
      <c r="L1762" t="s">
        <v>214</v>
      </c>
      <c r="M1762" t="s">
        <v>76</v>
      </c>
      <c r="N1762" t="s">
        <v>215</v>
      </c>
      <c r="O1762" s="57">
        <v>46268.56453703704</v>
      </c>
      <c r="P1762" s="57">
        <v>46274.562395833331</v>
      </c>
      <c r="Q1762">
        <v>69383163</v>
      </c>
      <c r="S1762">
        <v>172514217058</v>
      </c>
      <c r="T1762" t="s">
        <v>2672</v>
      </c>
      <c r="U1762" t="s">
        <v>2673</v>
      </c>
      <c r="V1762" t="s">
        <v>2674</v>
      </c>
      <c r="Z1762">
        <v>120.46368820000001</v>
      </c>
      <c r="AA1762">
        <v>-8.5997965000000001</v>
      </c>
      <c r="AB1762" t="s">
        <v>2675</v>
      </c>
      <c r="AC1762" t="s">
        <v>236</v>
      </c>
      <c r="AL1762" t="s">
        <v>217</v>
      </c>
      <c r="AM1762" t="s">
        <v>2676</v>
      </c>
      <c r="AN1762" t="s">
        <v>6</v>
      </c>
      <c r="AO1762" s="57">
        <v>46090.569456018522</v>
      </c>
      <c r="AP1762" s="57">
        <v>46269.541666666664</v>
      </c>
      <c r="AR1762" t="s">
        <v>218</v>
      </c>
      <c r="AS1762" t="s">
        <v>219</v>
      </c>
      <c r="AT1762" t="s">
        <v>220</v>
      </c>
      <c r="AU1762">
        <v>20260909</v>
      </c>
      <c r="AV1762" t="s">
        <v>221</v>
      </c>
      <c r="AW1762" t="s">
        <v>2677</v>
      </c>
      <c r="AX1762" t="s">
        <v>222</v>
      </c>
      <c r="BA1762" s="57">
        <v>46269.541666666664</v>
      </c>
      <c r="BB1762" t="s">
        <v>2676</v>
      </c>
      <c r="BC1762">
        <v>2026</v>
      </c>
      <c r="BD1762">
        <v>9</v>
      </c>
      <c r="BE1762">
        <v>9</v>
      </c>
      <c r="BF1762" s="6">
        <f t="shared" si="81"/>
        <v>46274</v>
      </c>
      <c r="BG1762">
        <f t="shared" si="82"/>
        <v>4.4583333333357587</v>
      </c>
      <c r="BH1762" t="str">
        <f t="shared" si="83"/>
        <v>NOT COMPLY</v>
      </c>
      <c r="BI1762" t="str">
        <f>VLOOKUP(H1762,Sheet2!$A$1:$B$270,2,FALSE)</f>
        <v>LABOAN BAJO</v>
      </c>
    </row>
    <row r="1763" spans="1:61">
      <c r="A1763">
        <v>1762</v>
      </c>
      <c r="B1763">
        <v>1002574607</v>
      </c>
      <c r="C1763">
        <v>3</v>
      </c>
      <c r="D1763" t="s">
        <v>45</v>
      </c>
      <c r="E1763">
        <v>5</v>
      </c>
      <c r="F1763" t="s">
        <v>113</v>
      </c>
      <c r="G1763" t="s">
        <v>114</v>
      </c>
      <c r="H1763" t="s">
        <v>359</v>
      </c>
      <c r="I1763" t="s">
        <v>212</v>
      </c>
      <c r="J1763" t="s">
        <v>213</v>
      </c>
      <c r="K1763" t="s">
        <v>149</v>
      </c>
      <c r="L1763" t="s">
        <v>214</v>
      </c>
      <c r="M1763" t="s">
        <v>76</v>
      </c>
      <c r="N1763" t="s">
        <v>215</v>
      </c>
      <c r="O1763" s="57">
        <v>46272.479120370372</v>
      </c>
      <c r="P1763" s="57">
        <v>46273.85732638889</v>
      </c>
      <c r="Q1763">
        <v>69385149</v>
      </c>
      <c r="S1763">
        <v>172514217082</v>
      </c>
      <c r="T1763" t="s">
        <v>4202</v>
      </c>
      <c r="U1763" t="s">
        <v>4203</v>
      </c>
      <c r="V1763" t="s">
        <v>4204</v>
      </c>
      <c r="Z1763">
        <v>120.472470772151</v>
      </c>
      <c r="AA1763">
        <v>-8.5917692667987993</v>
      </c>
      <c r="AB1763" t="s">
        <v>4205</v>
      </c>
      <c r="AC1763" t="s">
        <v>236</v>
      </c>
      <c r="AL1763" t="s">
        <v>217</v>
      </c>
      <c r="AM1763" t="s">
        <v>4206</v>
      </c>
      <c r="AN1763" t="s">
        <v>6</v>
      </c>
      <c r="AO1763" s="57">
        <v>46212.486145833333</v>
      </c>
      <c r="AP1763" s="57">
        <v>46273.333333333336</v>
      </c>
      <c r="AR1763" t="s">
        <v>218</v>
      </c>
      <c r="AS1763" t="s">
        <v>219</v>
      </c>
      <c r="AT1763" t="s">
        <v>230</v>
      </c>
      <c r="AU1763">
        <v>20260908</v>
      </c>
      <c r="AV1763" t="s">
        <v>221</v>
      </c>
      <c r="AW1763" t="s">
        <v>887</v>
      </c>
      <c r="AX1763" t="s">
        <v>222</v>
      </c>
      <c r="BA1763" s="57">
        <v>46273.333333333336</v>
      </c>
      <c r="BB1763" t="s">
        <v>4206</v>
      </c>
      <c r="BC1763">
        <v>2026</v>
      </c>
      <c r="BD1763">
        <v>9</v>
      </c>
      <c r="BE1763">
        <v>8</v>
      </c>
      <c r="BF1763" s="6">
        <f t="shared" si="81"/>
        <v>46273</v>
      </c>
      <c r="BG1763">
        <f t="shared" si="82"/>
        <v>-0.33333333333575865</v>
      </c>
      <c r="BH1763" t="str">
        <f t="shared" si="83"/>
        <v>COMPLY</v>
      </c>
      <c r="BI1763" t="str">
        <f>VLOOKUP(H1763,Sheet2!$A$1:$B$270,2,FALSE)</f>
        <v>LABOAN BAJO</v>
      </c>
    </row>
    <row r="1764" spans="1:61">
      <c r="A1764">
        <v>1763</v>
      </c>
      <c r="B1764">
        <v>1002577860</v>
      </c>
      <c r="C1764">
        <v>3</v>
      </c>
      <c r="D1764" t="s">
        <v>45</v>
      </c>
      <c r="E1764">
        <v>5</v>
      </c>
      <c r="F1764" t="s">
        <v>113</v>
      </c>
      <c r="G1764" t="s">
        <v>114</v>
      </c>
      <c r="H1764" t="s">
        <v>359</v>
      </c>
      <c r="I1764" t="s">
        <v>212</v>
      </c>
      <c r="J1764" t="s">
        <v>213</v>
      </c>
      <c r="K1764" t="s">
        <v>149</v>
      </c>
      <c r="L1764" t="s">
        <v>214</v>
      </c>
      <c r="M1764" t="s">
        <v>76</v>
      </c>
      <c r="N1764" t="s">
        <v>215</v>
      </c>
      <c r="O1764" s="57">
        <v>46274.327037037037</v>
      </c>
      <c r="P1764" s="57">
        <v>46275.623680555553</v>
      </c>
      <c r="Q1764">
        <v>69386491</v>
      </c>
      <c r="S1764">
        <v>172514217074</v>
      </c>
      <c r="T1764" t="s">
        <v>5985</v>
      </c>
      <c r="U1764" t="s">
        <v>5705</v>
      </c>
      <c r="V1764" t="s">
        <v>5986</v>
      </c>
      <c r="Z1764">
        <v>120.6162451</v>
      </c>
      <c r="AA1764">
        <v>-8.8174501000000003</v>
      </c>
      <c r="AB1764" t="s">
        <v>5987</v>
      </c>
      <c r="AC1764" t="s">
        <v>236</v>
      </c>
      <c r="AL1764" t="s">
        <v>217</v>
      </c>
      <c r="AM1764" t="s">
        <v>5988</v>
      </c>
      <c r="AN1764" t="s">
        <v>6</v>
      </c>
      <c r="AO1764" s="57">
        <v>46274.329780092594</v>
      </c>
      <c r="AP1764" s="57">
        <v>46275.333333333336</v>
      </c>
      <c r="AR1764" t="s">
        <v>218</v>
      </c>
      <c r="AS1764" t="s">
        <v>219</v>
      </c>
      <c r="AT1764" t="s">
        <v>230</v>
      </c>
      <c r="AU1764">
        <v>20260910</v>
      </c>
      <c r="AV1764" t="s">
        <v>221</v>
      </c>
      <c r="AW1764" t="s">
        <v>883</v>
      </c>
      <c r="AX1764" t="s">
        <v>222</v>
      </c>
      <c r="BA1764" s="57">
        <v>46275.333333333336</v>
      </c>
      <c r="BB1764" t="s">
        <v>5988</v>
      </c>
      <c r="BC1764">
        <v>2026</v>
      </c>
      <c r="BD1764">
        <v>9</v>
      </c>
      <c r="BE1764">
        <v>10</v>
      </c>
      <c r="BF1764" s="6">
        <f t="shared" si="81"/>
        <v>46275</v>
      </c>
      <c r="BG1764">
        <f t="shared" si="82"/>
        <v>-0.33333333333575865</v>
      </c>
      <c r="BH1764" t="str">
        <f t="shared" si="83"/>
        <v>COMPLY</v>
      </c>
      <c r="BI1764" t="str">
        <f>VLOOKUP(H1764,Sheet2!$A$1:$B$270,2,FALSE)</f>
        <v>LABOAN BAJO</v>
      </c>
    </row>
    <row r="1765" spans="1:61">
      <c r="A1765">
        <v>1764</v>
      </c>
      <c r="B1765">
        <v>1002578882</v>
      </c>
      <c r="C1765">
        <v>3</v>
      </c>
      <c r="D1765" t="s">
        <v>45</v>
      </c>
      <c r="E1765">
        <v>5</v>
      </c>
      <c r="F1765" t="s">
        <v>113</v>
      </c>
      <c r="G1765" t="s">
        <v>114</v>
      </c>
      <c r="H1765" t="s">
        <v>359</v>
      </c>
      <c r="I1765" t="s">
        <v>212</v>
      </c>
      <c r="J1765" t="s">
        <v>213</v>
      </c>
      <c r="K1765" t="s">
        <v>149</v>
      </c>
      <c r="L1765" t="s">
        <v>214</v>
      </c>
      <c r="M1765" t="s">
        <v>76</v>
      </c>
      <c r="N1765" t="s">
        <v>215</v>
      </c>
      <c r="O1765" s="57">
        <v>46274.583298611113</v>
      </c>
      <c r="P1765" s="57">
        <v>46275.513854166667</v>
      </c>
      <c r="Q1765">
        <v>69386961</v>
      </c>
      <c r="S1765">
        <v>172514217107</v>
      </c>
      <c r="T1765" t="s">
        <v>5949</v>
      </c>
      <c r="U1765" t="s">
        <v>5950</v>
      </c>
      <c r="V1765" t="s">
        <v>5951</v>
      </c>
      <c r="Z1765">
        <v>120.461116880178</v>
      </c>
      <c r="AA1765">
        <v>-8.6117601083908895</v>
      </c>
      <c r="AB1765" t="s">
        <v>5952</v>
      </c>
      <c r="AC1765" t="s">
        <v>216</v>
      </c>
      <c r="AL1765" t="s">
        <v>217</v>
      </c>
      <c r="AM1765" t="s">
        <v>5953</v>
      </c>
      <c r="AN1765" t="s">
        <v>6</v>
      </c>
      <c r="AO1765" s="57">
        <v>46274.590694444443</v>
      </c>
      <c r="AP1765" s="57">
        <v>46275.458333333336</v>
      </c>
      <c r="AR1765" t="s">
        <v>218</v>
      </c>
      <c r="AS1765" t="s">
        <v>219</v>
      </c>
      <c r="AT1765" t="s">
        <v>230</v>
      </c>
      <c r="AU1765">
        <v>20260910</v>
      </c>
      <c r="AV1765" t="s">
        <v>221</v>
      </c>
      <c r="AW1765" t="s">
        <v>881</v>
      </c>
      <c r="AX1765" t="s">
        <v>222</v>
      </c>
      <c r="BA1765" s="57">
        <v>46275.458333333336</v>
      </c>
      <c r="BB1765" t="s">
        <v>5953</v>
      </c>
      <c r="BC1765">
        <v>2026</v>
      </c>
      <c r="BD1765">
        <v>9</v>
      </c>
      <c r="BE1765">
        <v>10</v>
      </c>
      <c r="BF1765" s="6">
        <f t="shared" si="81"/>
        <v>46275</v>
      </c>
      <c r="BG1765">
        <f t="shared" si="82"/>
        <v>-0.45833333333575865</v>
      </c>
      <c r="BH1765" t="str">
        <f t="shared" si="83"/>
        <v>COMPLY</v>
      </c>
      <c r="BI1765" t="str">
        <f>VLOOKUP(H1765,Sheet2!$A$1:$B$270,2,FALSE)</f>
        <v>LABOAN BAJO</v>
      </c>
    </row>
    <row r="1766" spans="1:61">
      <c r="A1766">
        <v>1765</v>
      </c>
      <c r="B1766">
        <v>1002578668</v>
      </c>
      <c r="C1766">
        <v>3</v>
      </c>
      <c r="D1766" t="s">
        <v>45</v>
      </c>
      <c r="E1766">
        <v>5</v>
      </c>
      <c r="F1766" t="s">
        <v>113</v>
      </c>
      <c r="G1766" t="s">
        <v>114</v>
      </c>
      <c r="H1766" t="s">
        <v>359</v>
      </c>
      <c r="I1766" t="s">
        <v>212</v>
      </c>
      <c r="J1766" t="s">
        <v>213</v>
      </c>
      <c r="K1766" t="s">
        <v>149</v>
      </c>
      <c r="L1766" t="s">
        <v>214</v>
      </c>
      <c r="M1766" t="s">
        <v>76</v>
      </c>
      <c r="N1766" t="s">
        <v>215</v>
      </c>
      <c r="O1766" s="57">
        <v>46274.539548611108</v>
      </c>
      <c r="P1766" s="57">
        <v>46276.624490740738</v>
      </c>
      <c r="Q1766">
        <v>69386874</v>
      </c>
      <c r="S1766">
        <v>172514217104</v>
      </c>
      <c r="T1766" t="s">
        <v>5704</v>
      </c>
      <c r="U1766" t="s">
        <v>5705</v>
      </c>
      <c r="V1766" t="s">
        <v>5706</v>
      </c>
      <c r="Z1766">
        <v>120.6162451</v>
      </c>
      <c r="AA1766">
        <v>-8.8174501000000003</v>
      </c>
      <c r="AB1766" t="s">
        <v>5707</v>
      </c>
      <c r="AC1766" t="s">
        <v>236</v>
      </c>
      <c r="AL1766" t="s">
        <v>217</v>
      </c>
      <c r="AM1766" t="s">
        <v>5708</v>
      </c>
      <c r="AN1766" t="s">
        <v>6</v>
      </c>
      <c r="AO1766" s="57">
        <v>46274.548761574071</v>
      </c>
      <c r="AP1766" s="57">
        <v>46275.458333333336</v>
      </c>
      <c r="AR1766" t="s">
        <v>218</v>
      </c>
      <c r="AS1766" t="s">
        <v>219</v>
      </c>
      <c r="AT1766" t="s">
        <v>230</v>
      </c>
      <c r="AU1766">
        <v>20260911</v>
      </c>
      <c r="AV1766" t="s">
        <v>221</v>
      </c>
      <c r="AW1766" t="s">
        <v>885</v>
      </c>
      <c r="AX1766" t="s">
        <v>222</v>
      </c>
      <c r="BA1766" s="57">
        <v>46275.458333333336</v>
      </c>
      <c r="BB1766" t="s">
        <v>5708</v>
      </c>
      <c r="BC1766">
        <v>2026</v>
      </c>
      <c r="BD1766">
        <v>9</v>
      </c>
      <c r="BE1766">
        <v>11</v>
      </c>
      <c r="BF1766" s="6">
        <f t="shared" si="81"/>
        <v>46276</v>
      </c>
      <c r="BG1766">
        <f t="shared" si="82"/>
        <v>0.54166666666424135</v>
      </c>
      <c r="BH1766" t="str">
        <f t="shared" si="83"/>
        <v>COMPLY</v>
      </c>
      <c r="BI1766" t="str">
        <f>VLOOKUP(H1766,Sheet2!$A$1:$B$270,2,FALSE)</f>
        <v>LABOAN BAJO</v>
      </c>
    </row>
    <row r="1767" spans="1:61">
      <c r="A1767">
        <v>1766</v>
      </c>
      <c r="B1767">
        <v>1002584914</v>
      </c>
      <c r="C1767">
        <v>3</v>
      </c>
      <c r="D1767" t="s">
        <v>45</v>
      </c>
      <c r="E1767">
        <v>5</v>
      </c>
      <c r="F1767" t="s">
        <v>113</v>
      </c>
      <c r="G1767" t="s">
        <v>114</v>
      </c>
      <c r="H1767" t="s">
        <v>359</v>
      </c>
      <c r="I1767" t="s">
        <v>212</v>
      </c>
      <c r="J1767" t="s">
        <v>213</v>
      </c>
      <c r="K1767" t="s">
        <v>149</v>
      </c>
      <c r="L1767" t="s">
        <v>214</v>
      </c>
      <c r="M1767" t="s">
        <v>76</v>
      </c>
      <c r="N1767" t="s">
        <v>215</v>
      </c>
      <c r="O1767" s="57">
        <v>46278.610358796293</v>
      </c>
      <c r="P1767" s="57">
        <v>46280.670312499999</v>
      </c>
      <c r="Q1767">
        <v>69389361</v>
      </c>
      <c r="S1767">
        <v>172514217146</v>
      </c>
      <c r="T1767" t="s">
        <v>9663</v>
      </c>
      <c r="U1767" t="s">
        <v>9664</v>
      </c>
      <c r="V1767" t="s">
        <v>9665</v>
      </c>
      <c r="Z1767">
        <v>120.6082067</v>
      </c>
      <c r="AA1767">
        <v>-8.8148406000000001</v>
      </c>
      <c r="AB1767" t="s">
        <v>9666</v>
      </c>
      <c r="AC1767" t="s">
        <v>236</v>
      </c>
      <c r="AL1767" t="s">
        <v>217</v>
      </c>
      <c r="AM1767" t="s">
        <v>7804</v>
      </c>
      <c r="AN1767" t="s">
        <v>6</v>
      </c>
      <c r="AO1767" t="s">
        <v>9570</v>
      </c>
      <c r="AP1767" s="57">
        <v>46279.458333333336</v>
      </c>
      <c r="AR1767" t="s">
        <v>218</v>
      </c>
      <c r="AS1767" t="s">
        <v>219</v>
      </c>
      <c r="AT1767" t="s">
        <v>230</v>
      </c>
      <c r="AU1767">
        <v>20260915</v>
      </c>
      <c r="AV1767" t="s">
        <v>221</v>
      </c>
      <c r="AW1767" t="s">
        <v>7118</v>
      </c>
      <c r="AX1767" t="s">
        <v>222</v>
      </c>
      <c r="BA1767" s="57">
        <v>46279.458333333336</v>
      </c>
      <c r="BB1767" t="s">
        <v>7804</v>
      </c>
      <c r="BC1767">
        <v>2026</v>
      </c>
      <c r="BD1767">
        <v>9</v>
      </c>
      <c r="BE1767">
        <v>15</v>
      </c>
      <c r="BF1767" s="6">
        <f t="shared" si="81"/>
        <v>46280</v>
      </c>
      <c r="BG1767">
        <f t="shared" si="82"/>
        <v>0.54166666666424135</v>
      </c>
      <c r="BH1767" t="str">
        <f t="shared" si="83"/>
        <v>COMPLY</v>
      </c>
      <c r="BI1767" t="str">
        <f>VLOOKUP(H1767,Sheet2!$A$1:$B$270,2,FALSE)</f>
        <v>LABOAN BAJO</v>
      </c>
    </row>
    <row r="1768" spans="1:61">
      <c r="A1768">
        <v>1767</v>
      </c>
      <c r="B1768">
        <v>1002586058</v>
      </c>
      <c r="C1768">
        <v>3</v>
      </c>
      <c r="D1768" t="s">
        <v>45</v>
      </c>
      <c r="E1768">
        <v>5</v>
      </c>
      <c r="F1768" t="s">
        <v>113</v>
      </c>
      <c r="G1768" t="s">
        <v>114</v>
      </c>
      <c r="H1768" t="s">
        <v>359</v>
      </c>
      <c r="I1768" t="s">
        <v>212</v>
      </c>
      <c r="J1768" t="s">
        <v>213</v>
      </c>
      <c r="K1768" t="s">
        <v>149</v>
      </c>
      <c r="L1768" t="s">
        <v>214</v>
      </c>
      <c r="M1768" t="s">
        <v>76</v>
      </c>
      <c r="N1768" t="s">
        <v>215</v>
      </c>
      <c r="O1768" s="57">
        <v>46279.474942129629</v>
      </c>
      <c r="P1768" s="57">
        <v>46280.412719907406</v>
      </c>
      <c r="Q1768">
        <v>69389718</v>
      </c>
      <c r="S1768">
        <v>172514217151</v>
      </c>
      <c r="T1768" t="s">
        <v>9667</v>
      </c>
      <c r="U1768" t="s">
        <v>9668</v>
      </c>
      <c r="V1768" t="s">
        <v>9669</v>
      </c>
      <c r="Z1768">
        <v>120.4621767</v>
      </c>
      <c r="AA1768">
        <v>-8.6120964999999998</v>
      </c>
      <c r="AB1768" t="s">
        <v>9670</v>
      </c>
      <c r="AC1768" t="s">
        <v>236</v>
      </c>
      <c r="AL1768" t="s">
        <v>217</v>
      </c>
      <c r="AM1768" t="s">
        <v>9671</v>
      </c>
      <c r="AN1768" t="s">
        <v>6</v>
      </c>
      <c r="AO1768" t="s">
        <v>8321</v>
      </c>
      <c r="AP1768" s="57">
        <v>46280.333333333336</v>
      </c>
      <c r="AR1768" t="s">
        <v>218</v>
      </c>
      <c r="AS1768" t="s">
        <v>219</v>
      </c>
      <c r="AT1768" t="s">
        <v>230</v>
      </c>
      <c r="AU1768">
        <v>20260915</v>
      </c>
      <c r="AV1768" t="s">
        <v>221</v>
      </c>
      <c r="AW1768" t="s">
        <v>7459</v>
      </c>
      <c r="AX1768" t="s">
        <v>222</v>
      </c>
      <c r="BA1768" s="57">
        <v>46280.333333333336</v>
      </c>
      <c r="BB1768" t="s">
        <v>9671</v>
      </c>
      <c r="BC1768">
        <v>2026</v>
      </c>
      <c r="BD1768">
        <v>9</v>
      </c>
      <c r="BE1768">
        <v>15</v>
      </c>
      <c r="BF1768" s="6">
        <f t="shared" si="81"/>
        <v>46280</v>
      </c>
      <c r="BG1768">
        <f t="shared" si="82"/>
        <v>-0.33333333333575865</v>
      </c>
      <c r="BH1768" t="str">
        <f t="shared" si="83"/>
        <v>COMPLY</v>
      </c>
      <c r="BI1768" t="str">
        <f>VLOOKUP(H1768,Sheet2!$A$1:$B$270,2,FALSE)</f>
        <v>LABOAN BAJO</v>
      </c>
    </row>
    <row r="1769" spans="1:61">
      <c r="A1769">
        <v>1768</v>
      </c>
      <c r="B1769">
        <v>1002588054</v>
      </c>
      <c r="C1769">
        <v>3</v>
      </c>
      <c r="D1769" t="s">
        <v>45</v>
      </c>
      <c r="E1769">
        <v>5</v>
      </c>
      <c r="F1769" t="s">
        <v>113</v>
      </c>
      <c r="G1769" t="s">
        <v>114</v>
      </c>
      <c r="H1769" t="s">
        <v>359</v>
      </c>
      <c r="I1769" t="s">
        <v>212</v>
      </c>
      <c r="J1769" t="s">
        <v>213</v>
      </c>
      <c r="K1769" t="s">
        <v>149</v>
      </c>
      <c r="L1769" t="s">
        <v>214</v>
      </c>
      <c r="M1769" t="s">
        <v>76</v>
      </c>
      <c r="N1769" t="s">
        <v>215</v>
      </c>
      <c r="O1769" s="57">
        <v>46280.391608796293</v>
      </c>
      <c r="P1769" s="57">
        <v>46281.337430555555</v>
      </c>
      <c r="Q1769">
        <v>69390375</v>
      </c>
      <c r="S1769">
        <v>172514217161</v>
      </c>
      <c r="T1769" t="s">
        <v>9672</v>
      </c>
      <c r="U1769" t="s">
        <v>9673</v>
      </c>
      <c r="V1769" t="s">
        <v>9674</v>
      </c>
      <c r="Z1769">
        <v>120.457183935549</v>
      </c>
      <c r="AA1769">
        <v>-8.6263882074343403</v>
      </c>
      <c r="AB1769" t="s">
        <v>9675</v>
      </c>
      <c r="AC1769" t="s">
        <v>236</v>
      </c>
      <c r="AL1769" t="s">
        <v>217</v>
      </c>
      <c r="AM1769" t="s">
        <v>9676</v>
      </c>
      <c r="AN1769" t="s">
        <v>6</v>
      </c>
      <c r="AO1769" t="s">
        <v>7375</v>
      </c>
      <c r="AP1769" s="57">
        <v>46281.333333333336</v>
      </c>
      <c r="AR1769" t="s">
        <v>218</v>
      </c>
      <c r="AS1769" t="s">
        <v>219</v>
      </c>
      <c r="AT1769" t="s">
        <v>230</v>
      </c>
      <c r="AU1769">
        <v>20260916</v>
      </c>
      <c r="AV1769" t="s">
        <v>221</v>
      </c>
      <c r="AW1769" t="s">
        <v>7459</v>
      </c>
      <c r="AX1769" t="s">
        <v>222</v>
      </c>
      <c r="BA1769" s="57">
        <v>46281.333333333336</v>
      </c>
      <c r="BB1769" t="s">
        <v>9676</v>
      </c>
      <c r="BC1769">
        <v>2026</v>
      </c>
      <c r="BD1769">
        <v>9</v>
      </c>
      <c r="BE1769">
        <v>16</v>
      </c>
      <c r="BF1769" s="6">
        <f t="shared" si="81"/>
        <v>46281</v>
      </c>
      <c r="BG1769">
        <f t="shared" si="82"/>
        <v>-0.33333333333575865</v>
      </c>
      <c r="BH1769" t="str">
        <f t="shared" si="83"/>
        <v>COMPLY</v>
      </c>
      <c r="BI1769" t="str">
        <f>VLOOKUP(H1769,Sheet2!$A$1:$B$270,2,FALSE)</f>
        <v>LABOAN BAJO</v>
      </c>
    </row>
    <row r="1770" spans="1:61">
      <c r="A1770">
        <v>1769</v>
      </c>
      <c r="B1770">
        <v>1002570297</v>
      </c>
      <c r="C1770">
        <v>3</v>
      </c>
      <c r="D1770" t="s">
        <v>45</v>
      </c>
      <c r="E1770">
        <v>5</v>
      </c>
      <c r="F1770" t="s">
        <v>113</v>
      </c>
      <c r="G1770" t="s">
        <v>114</v>
      </c>
      <c r="H1770" t="s">
        <v>359</v>
      </c>
      <c r="I1770" t="s">
        <v>212</v>
      </c>
      <c r="J1770" t="s">
        <v>213</v>
      </c>
      <c r="K1770" t="s">
        <v>149</v>
      </c>
      <c r="L1770" t="s">
        <v>214</v>
      </c>
      <c r="M1770" t="s">
        <v>2162</v>
      </c>
      <c r="N1770" t="s">
        <v>215</v>
      </c>
      <c r="O1770" s="57">
        <v>46268.65898148148</v>
      </c>
      <c r="P1770" s="57">
        <v>46268.724965277775</v>
      </c>
      <c r="Q1770">
        <v>69383351</v>
      </c>
      <c r="S1770">
        <v>172514217061</v>
      </c>
      <c r="T1770" t="s">
        <v>2993</v>
      </c>
      <c r="U1770" t="s">
        <v>2994</v>
      </c>
      <c r="V1770" t="s">
        <v>2995</v>
      </c>
      <c r="Z1770">
        <v>120.46593350000001</v>
      </c>
      <c r="AA1770">
        <v>-8.6187243000000002</v>
      </c>
      <c r="AB1770" t="s">
        <v>2996</v>
      </c>
      <c r="AC1770" t="s">
        <v>236</v>
      </c>
      <c r="AL1770" t="s">
        <v>217</v>
      </c>
      <c r="AM1770" t="s">
        <v>2588</v>
      </c>
      <c r="AN1770" t="s">
        <v>6</v>
      </c>
      <c r="AO1770" s="57">
        <v>46090.663425925923</v>
      </c>
      <c r="AP1770" s="57">
        <v>46269.541666666664</v>
      </c>
      <c r="AQ1770" t="s">
        <v>2172</v>
      </c>
      <c r="AR1770" t="s">
        <v>2171</v>
      </c>
      <c r="AS1770" t="s">
        <v>219</v>
      </c>
      <c r="AT1770" t="s">
        <v>230</v>
      </c>
      <c r="AV1770" t="s">
        <v>2997</v>
      </c>
      <c r="AW1770" t="s">
        <v>2998</v>
      </c>
      <c r="AX1770" t="s">
        <v>222</v>
      </c>
      <c r="BA1770" s="57">
        <v>46269.541666666664</v>
      </c>
      <c r="BB1770" t="s">
        <v>2588</v>
      </c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str">
        <f>VLOOKUP(H1770,Sheet2!$A$1:$B$270,2,FALSE)</f>
        <v>LABOAN BAJO</v>
      </c>
    </row>
    <row r="1771" spans="1:61">
      <c r="A1771">
        <v>1770</v>
      </c>
      <c r="B1771">
        <v>1002581517</v>
      </c>
      <c r="C1771">
        <v>3</v>
      </c>
      <c r="D1771" t="s">
        <v>45</v>
      </c>
      <c r="E1771">
        <v>5</v>
      </c>
      <c r="F1771" t="s">
        <v>113</v>
      </c>
      <c r="G1771" t="s">
        <v>114</v>
      </c>
      <c r="H1771" t="s">
        <v>359</v>
      </c>
      <c r="I1771" t="s">
        <v>212</v>
      </c>
      <c r="J1771" t="s">
        <v>213</v>
      </c>
      <c r="K1771" t="s">
        <v>149</v>
      </c>
      <c r="L1771" t="s">
        <v>214</v>
      </c>
      <c r="M1771" t="s">
        <v>256</v>
      </c>
      <c r="N1771" t="s">
        <v>215</v>
      </c>
      <c r="O1771" s="57">
        <v>46275.708298611113</v>
      </c>
      <c r="P1771" s="57">
        <v>46281.438773148147</v>
      </c>
      <c r="Q1771">
        <v>69387943</v>
      </c>
      <c r="S1771">
        <v>172514217125</v>
      </c>
      <c r="T1771" t="s">
        <v>6561</v>
      </c>
      <c r="U1771" t="s">
        <v>6562</v>
      </c>
      <c r="V1771" t="s">
        <v>6563</v>
      </c>
      <c r="Z1771">
        <v>120.4559258</v>
      </c>
      <c r="AA1771">
        <v>-8.6423127999999991</v>
      </c>
      <c r="AB1771" t="s">
        <v>6564</v>
      </c>
      <c r="AC1771" t="s">
        <v>236</v>
      </c>
      <c r="AL1771" t="s">
        <v>217</v>
      </c>
      <c r="AM1771" t="s">
        <v>6565</v>
      </c>
      <c r="AN1771" t="s">
        <v>6</v>
      </c>
      <c r="AO1771" s="57">
        <v>46304.715636574074</v>
      </c>
      <c r="AP1771" s="57">
        <v>46276.625</v>
      </c>
      <c r="AR1771" t="s">
        <v>257</v>
      </c>
      <c r="AS1771" t="s">
        <v>219</v>
      </c>
      <c r="AT1771" t="s">
        <v>344</v>
      </c>
      <c r="AV1771" t="s">
        <v>258</v>
      </c>
      <c r="AW1771" t="s">
        <v>1898</v>
      </c>
      <c r="AX1771" t="s">
        <v>222</v>
      </c>
      <c r="BA1771" s="57">
        <v>46276.625</v>
      </c>
      <c r="BB1771" t="s">
        <v>6565</v>
      </c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str">
        <f>VLOOKUP(H1771,Sheet2!$A$1:$B$270,2,FALSE)</f>
        <v>LABOAN BAJO</v>
      </c>
    </row>
    <row r="1772" spans="1:61">
      <c r="A1772">
        <v>1771</v>
      </c>
      <c r="B1772">
        <v>1002577707</v>
      </c>
      <c r="C1772">
        <v>3</v>
      </c>
      <c r="D1772" t="s">
        <v>34</v>
      </c>
      <c r="E1772">
        <v>5</v>
      </c>
      <c r="F1772" t="s">
        <v>554</v>
      </c>
      <c r="G1772" t="s">
        <v>84</v>
      </c>
      <c r="H1772" t="s">
        <v>251</v>
      </c>
      <c r="I1772" t="s">
        <v>212</v>
      </c>
      <c r="J1772" t="s">
        <v>213</v>
      </c>
      <c r="K1772" t="s">
        <v>149</v>
      </c>
      <c r="L1772" t="s">
        <v>214</v>
      </c>
      <c r="M1772" t="s">
        <v>2154</v>
      </c>
      <c r="N1772" t="s">
        <v>215</v>
      </c>
      <c r="O1772" s="57">
        <v>46273.727037037039</v>
      </c>
      <c r="P1772" s="57">
        <v>46281.484537037039</v>
      </c>
      <c r="Q1772">
        <v>69386415</v>
      </c>
      <c r="S1772">
        <v>172425708247</v>
      </c>
      <c r="T1772" t="s">
        <v>3320</v>
      </c>
      <c r="U1772" t="s">
        <v>3321</v>
      </c>
      <c r="V1772" t="s">
        <v>3322</v>
      </c>
      <c r="Z1772">
        <v>114.99791500000001</v>
      </c>
      <c r="AA1772">
        <v>-8.2493110000000005</v>
      </c>
      <c r="AB1772" t="s">
        <v>3323</v>
      </c>
      <c r="AC1772" t="s">
        <v>236</v>
      </c>
      <c r="AL1772" t="s">
        <v>217</v>
      </c>
      <c r="AM1772" t="s">
        <v>3257</v>
      </c>
      <c r="AN1772" t="s">
        <v>6</v>
      </c>
      <c r="AO1772" s="57">
        <v>46243.735972222225</v>
      </c>
      <c r="AP1772" s="57">
        <v>46274.625</v>
      </c>
      <c r="AQ1772" t="s">
        <v>2155</v>
      </c>
      <c r="AR1772" t="s">
        <v>14</v>
      </c>
      <c r="AS1772" t="s">
        <v>219</v>
      </c>
      <c r="AT1772" t="s">
        <v>230</v>
      </c>
      <c r="AV1772" t="s">
        <v>9677</v>
      </c>
      <c r="AW1772" t="s">
        <v>886</v>
      </c>
      <c r="AX1772" t="s">
        <v>222</v>
      </c>
      <c r="BA1772" s="57">
        <v>46274.625</v>
      </c>
      <c r="BB1772" t="s">
        <v>3257</v>
      </c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str">
        <f>VLOOKUP(H1772,Sheet2!$A$1:$B$270,2,FALSE)</f>
        <v>SINGARAJA</v>
      </c>
    </row>
    <row r="1773" spans="1:61">
      <c r="A1773">
        <v>1772</v>
      </c>
      <c r="B1773">
        <v>1002582208</v>
      </c>
      <c r="C1773">
        <v>3</v>
      </c>
      <c r="D1773" t="s">
        <v>34</v>
      </c>
      <c r="E1773">
        <v>5</v>
      </c>
      <c r="F1773" t="s">
        <v>554</v>
      </c>
      <c r="G1773" t="s">
        <v>84</v>
      </c>
      <c r="H1773" t="s">
        <v>241</v>
      </c>
      <c r="I1773" t="s">
        <v>212</v>
      </c>
      <c r="J1773" t="s">
        <v>213</v>
      </c>
      <c r="K1773" t="s">
        <v>149</v>
      </c>
      <c r="M1773" t="s">
        <v>76</v>
      </c>
      <c r="N1773" t="s">
        <v>215</v>
      </c>
      <c r="O1773" s="57">
        <v>46276.443043981482</v>
      </c>
      <c r="P1773" s="57">
        <v>46277.642442129632</v>
      </c>
      <c r="Q1773">
        <v>69388239</v>
      </c>
      <c r="S1773">
        <v>172424837133</v>
      </c>
      <c r="T1773" t="s">
        <v>9678</v>
      </c>
      <c r="U1773" t="s">
        <v>9679</v>
      </c>
      <c r="V1773" t="s">
        <v>9680</v>
      </c>
      <c r="Z1773">
        <v>115.2250978</v>
      </c>
      <c r="AA1773">
        <v>-8.0805205000000004</v>
      </c>
      <c r="AB1773" t="s">
        <v>9681</v>
      </c>
      <c r="AC1773" t="s">
        <v>229</v>
      </c>
      <c r="AL1773" t="s">
        <v>217</v>
      </c>
      <c r="AM1773" t="s">
        <v>9682</v>
      </c>
      <c r="AN1773" t="s">
        <v>6</v>
      </c>
      <c r="AO1773" s="57">
        <v>46335.444421296299</v>
      </c>
      <c r="AP1773" s="57">
        <v>46277.458333333336</v>
      </c>
      <c r="AR1773" t="s">
        <v>218</v>
      </c>
      <c r="AS1773" t="s">
        <v>219</v>
      </c>
      <c r="AT1773" t="s">
        <v>230</v>
      </c>
      <c r="AU1773">
        <v>20260912</v>
      </c>
      <c r="AV1773" t="s">
        <v>221</v>
      </c>
      <c r="AW1773" t="s">
        <v>571</v>
      </c>
      <c r="AX1773" t="s">
        <v>222</v>
      </c>
      <c r="BA1773" s="57">
        <v>46277.458333333336</v>
      </c>
      <c r="BB1773" t="s">
        <v>9682</v>
      </c>
      <c r="BC1773">
        <v>2026</v>
      </c>
      <c r="BD1773">
        <v>9</v>
      </c>
      <c r="BE1773">
        <v>12</v>
      </c>
      <c r="BF1773" s="6">
        <f t="shared" si="81"/>
        <v>46277</v>
      </c>
      <c r="BG1773">
        <f t="shared" si="82"/>
        <v>-0.45833333333575865</v>
      </c>
      <c r="BH1773" t="str">
        <f t="shared" si="83"/>
        <v>COMPLY</v>
      </c>
      <c r="BI1773" t="str">
        <f>VLOOKUP(H1773,Sheet2!$A$1:$B$270,2,FALSE)</f>
        <v>SINGARAJA</v>
      </c>
    </row>
    <row r="1774" spans="1:61">
      <c r="A1774">
        <v>1773</v>
      </c>
      <c r="B1774">
        <v>1002573708</v>
      </c>
      <c r="C1774">
        <v>3</v>
      </c>
      <c r="D1774" t="s">
        <v>34</v>
      </c>
      <c r="E1774">
        <v>5</v>
      </c>
      <c r="F1774" t="s">
        <v>554</v>
      </c>
      <c r="G1774" t="s">
        <v>80</v>
      </c>
      <c r="H1774" t="s">
        <v>332</v>
      </c>
      <c r="I1774" t="s">
        <v>212</v>
      </c>
      <c r="J1774" t="s">
        <v>213</v>
      </c>
      <c r="K1774" t="s">
        <v>149</v>
      </c>
      <c r="L1774" t="s">
        <v>214</v>
      </c>
      <c r="M1774" t="s">
        <v>76</v>
      </c>
      <c r="N1774" t="s">
        <v>215</v>
      </c>
      <c r="O1774" s="57">
        <v>46271.697870370372</v>
      </c>
      <c r="P1774" s="57">
        <v>46272.64261574074</v>
      </c>
      <c r="Q1774">
        <v>69384873</v>
      </c>
      <c r="S1774">
        <v>172411226193</v>
      </c>
      <c r="T1774" t="s">
        <v>4268</v>
      </c>
      <c r="U1774" t="s">
        <v>4269</v>
      </c>
      <c r="V1774" t="s">
        <v>4270</v>
      </c>
      <c r="Z1774">
        <v>114.62988322541401</v>
      </c>
      <c r="AA1774">
        <v>-8.3449602331822792</v>
      </c>
      <c r="AB1774" t="s">
        <v>4271</v>
      </c>
      <c r="AC1774" t="s">
        <v>216</v>
      </c>
      <c r="AL1774" t="s">
        <v>217</v>
      </c>
      <c r="AM1774" t="s">
        <v>4272</v>
      </c>
      <c r="AN1774" t="s">
        <v>6</v>
      </c>
      <c r="AO1774" s="57">
        <v>46182.704826388886</v>
      </c>
      <c r="AP1774" s="57">
        <v>46272.625</v>
      </c>
      <c r="AR1774" t="s">
        <v>218</v>
      </c>
      <c r="AS1774" t="s">
        <v>809</v>
      </c>
      <c r="AT1774" t="s">
        <v>230</v>
      </c>
      <c r="AU1774">
        <v>20260907</v>
      </c>
      <c r="AV1774" t="s">
        <v>221</v>
      </c>
      <c r="AW1774" t="s">
        <v>881</v>
      </c>
      <c r="AX1774" t="s">
        <v>222</v>
      </c>
      <c r="BA1774" s="57">
        <v>46272.625</v>
      </c>
      <c r="BB1774" t="s">
        <v>4272</v>
      </c>
      <c r="BC1774">
        <v>2026</v>
      </c>
      <c r="BD1774">
        <v>9</v>
      </c>
      <c r="BE1774">
        <v>7</v>
      </c>
      <c r="BF1774" s="6">
        <f t="shared" si="81"/>
        <v>46272</v>
      </c>
      <c r="BG1774">
        <f t="shared" si="82"/>
        <v>-0.625</v>
      </c>
      <c r="BH1774" t="str">
        <f t="shared" si="83"/>
        <v>COMPLY</v>
      </c>
      <c r="BI1774" t="str">
        <f>VLOOKUP(H1774,Sheet2!$A$1:$B$270,2,FALSE)</f>
        <v>TABANAN</v>
      </c>
    </row>
    <row r="1775" spans="1:61">
      <c r="A1775">
        <v>1774</v>
      </c>
      <c r="B1775">
        <v>1002575908</v>
      </c>
      <c r="C1775">
        <v>3</v>
      </c>
      <c r="D1775" t="s">
        <v>34</v>
      </c>
      <c r="E1775">
        <v>5</v>
      </c>
      <c r="F1775" t="s">
        <v>554</v>
      </c>
      <c r="G1775" t="s">
        <v>80</v>
      </c>
      <c r="H1775" t="s">
        <v>332</v>
      </c>
      <c r="I1775" t="s">
        <v>212</v>
      </c>
      <c r="J1775" t="s">
        <v>213</v>
      </c>
      <c r="K1775" t="s">
        <v>149</v>
      </c>
      <c r="L1775" t="s">
        <v>214</v>
      </c>
      <c r="M1775" t="s">
        <v>76</v>
      </c>
      <c r="N1775" t="s">
        <v>215</v>
      </c>
      <c r="O1775" s="57">
        <v>46272.754131944443</v>
      </c>
      <c r="P1775" s="57">
        <v>46273.818842592591</v>
      </c>
      <c r="Q1775">
        <v>69385628</v>
      </c>
      <c r="S1775">
        <v>172411226196</v>
      </c>
      <c r="T1775" t="s">
        <v>4081</v>
      </c>
      <c r="U1775" t="s">
        <v>4082</v>
      </c>
      <c r="V1775" t="s">
        <v>4083</v>
      </c>
      <c r="Z1775">
        <v>114.647458911565</v>
      </c>
      <c r="AA1775">
        <v>-8.4021715641036003</v>
      </c>
      <c r="AB1775" t="s">
        <v>4084</v>
      </c>
      <c r="AC1775" t="s">
        <v>236</v>
      </c>
      <c r="AL1775" t="s">
        <v>217</v>
      </c>
      <c r="AM1775" t="s">
        <v>4085</v>
      </c>
      <c r="AN1775" t="s">
        <v>6</v>
      </c>
      <c r="AO1775" s="57">
        <v>46212.757060185184</v>
      </c>
      <c r="AP1775" s="57">
        <v>46273.625</v>
      </c>
      <c r="AR1775" t="s">
        <v>218</v>
      </c>
      <c r="AS1775" t="s">
        <v>809</v>
      </c>
      <c r="AT1775" t="s">
        <v>230</v>
      </c>
      <c r="AU1775">
        <v>20260908</v>
      </c>
      <c r="AV1775" t="s">
        <v>221</v>
      </c>
      <c r="AW1775" t="s">
        <v>882</v>
      </c>
      <c r="AX1775" t="s">
        <v>222</v>
      </c>
      <c r="BA1775" s="57">
        <v>46273.625</v>
      </c>
      <c r="BB1775" t="s">
        <v>4085</v>
      </c>
      <c r="BC1775">
        <v>2026</v>
      </c>
      <c r="BD1775">
        <v>9</v>
      </c>
      <c r="BE1775">
        <v>8</v>
      </c>
      <c r="BF1775" s="6">
        <f t="shared" si="81"/>
        <v>46273</v>
      </c>
      <c r="BG1775">
        <f t="shared" si="82"/>
        <v>-0.625</v>
      </c>
      <c r="BH1775" t="str">
        <f t="shared" si="83"/>
        <v>COMPLY</v>
      </c>
      <c r="BI1775" t="str">
        <f>VLOOKUP(H1775,Sheet2!$A$1:$B$270,2,FALSE)</f>
        <v>TABANAN</v>
      </c>
    </row>
    <row r="1776" spans="1:61">
      <c r="A1776">
        <v>1775</v>
      </c>
      <c r="B1776">
        <v>1002581510</v>
      </c>
      <c r="C1776">
        <v>3</v>
      </c>
      <c r="D1776" t="s">
        <v>34</v>
      </c>
      <c r="E1776">
        <v>5</v>
      </c>
      <c r="F1776" t="s">
        <v>554</v>
      </c>
      <c r="G1776" t="s">
        <v>80</v>
      </c>
      <c r="H1776" t="s">
        <v>332</v>
      </c>
      <c r="I1776" t="s">
        <v>212</v>
      </c>
      <c r="J1776" t="s">
        <v>213</v>
      </c>
      <c r="K1776" t="s">
        <v>149</v>
      </c>
      <c r="L1776" t="s">
        <v>214</v>
      </c>
      <c r="M1776" t="s">
        <v>76</v>
      </c>
      <c r="N1776" t="s">
        <v>215</v>
      </c>
      <c r="O1776" s="57">
        <v>46275.70621527778</v>
      </c>
      <c r="P1776" s="57">
        <v>46276.603715277779</v>
      </c>
      <c r="Q1776">
        <v>69387946</v>
      </c>
      <c r="S1776">
        <v>172411226204</v>
      </c>
      <c r="T1776" t="s">
        <v>6613</v>
      </c>
      <c r="U1776" t="s">
        <v>6614</v>
      </c>
      <c r="V1776" t="s">
        <v>6615</v>
      </c>
      <c r="Z1776">
        <v>114.69529042494101</v>
      </c>
      <c r="AA1776">
        <v>-8.3687389894720994</v>
      </c>
      <c r="AB1776" t="s">
        <v>6616</v>
      </c>
      <c r="AC1776" t="s">
        <v>236</v>
      </c>
      <c r="AL1776" t="s">
        <v>217</v>
      </c>
      <c r="AM1776" t="s">
        <v>6617</v>
      </c>
      <c r="AN1776" t="s">
        <v>6</v>
      </c>
      <c r="AO1776" s="57">
        <v>46304.715636574074</v>
      </c>
      <c r="AP1776" s="57">
        <v>46276.625</v>
      </c>
      <c r="AR1776" t="s">
        <v>218</v>
      </c>
      <c r="AS1776" t="s">
        <v>809</v>
      </c>
      <c r="AT1776" t="s">
        <v>230</v>
      </c>
      <c r="AU1776">
        <v>20260911</v>
      </c>
      <c r="AV1776" t="s">
        <v>221</v>
      </c>
      <c r="AW1776" t="s">
        <v>886</v>
      </c>
      <c r="AX1776" t="s">
        <v>222</v>
      </c>
      <c r="BA1776" s="57">
        <v>46276.625</v>
      </c>
      <c r="BB1776" t="s">
        <v>6617</v>
      </c>
      <c r="BC1776">
        <v>2026</v>
      </c>
      <c r="BD1776">
        <v>9</v>
      </c>
      <c r="BE1776">
        <v>11</v>
      </c>
      <c r="BF1776" s="6">
        <f t="shared" si="81"/>
        <v>46276</v>
      </c>
      <c r="BG1776">
        <f t="shared" si="82"/>
        <v>-0.625</v>
      </c>
      <c r="BH1776" t="str">
        <f t="shared" si="83"/>
        <v>COMPLY</v>
      </c>
      <c r="BI1776" t="str">
        <f>VLOOKUP(H1776,Sheet2!$A$1:$B$270,2,FALSE)</f>
        <v>TABANAN</v>
      </c>
    </row>
    <row r="1777" spans="1:61">
      <c r="A1777">
        <v>1776</v>
      </c>
      <c r="B1777">
        <v>1002580756</v>
      </c>
      <c r="C1777">
        <v>3</v>
      </c>
      <c r="D1777" t="s">
        <v>34</v>
      </c>
      <c r="E1777">
        <v>5</v>
      </c>
      <c r="F1777" t="s">
        <v>554</v>
      </c>
      <c r="G1777" t="s">
        <v>80</v>
      </c>
      <c r="H1777" t="s">
        <v>332</v>
      </c>
      <c r="I1777" t="s">
        <v>212</v>
      </c>
      <c r="J1777" t="s">
        <v>213</v>
      </c>
      <c r="K1777" t="s">
        <v>149</v>
      </c>
      <c r="L1777" t="s">
        <v>214</v>
      </c>
      <c r="M1777" t="s">
        <v>76</v>
      </c>
      <c r="N1777" t="s">
        <v>215</v>
      </c>
      <c r="O1777" s="57">
        <v>46275.558287037034</v>
      </c>
      <c r="P1777" s="57">
        <v>46276.61346064815</v>
      </c>
      <c r="Q1777">
        <v>69387694</v>
      </c>
      <c r="S1777">
        <v>172411226203</v>
      </c>
      <c r="T1777" t="s">
        <v>6775</v>
      </c>
      <c r="U1777" t="s">
        <v>6776</v>
      </c>
      <c r="V1777" t="s">
        <v>6777</v>
      </c>
      <c r="Z1777">
        <v>114.6231045</v>
      </c>
      <c r="AA1777">
        <v>-8.3603300999999899</v>
      </c>
      <c r="AB1777" t="s">
        <v>6778</v>
      </c>
      <c r="AC1777" t="s">
        <v>2639</v>
      </c>
      <c r="AL1777" t="s">
        <v>217</v>
      </c>
      <c r="AM1777" t="s">
        <v>6779</v>
      </c>
      <c r="AN1777" t="s">
        <v>6</v>
      </c>
      <c r="AO1777" s="57">
        <v>46304.559386574074</v>
      </c>
      <c r="AP1777" s="57">
        <v>46276.458333333336</v>
      </c>
      <c r="AR1777" t="s">
        <v>218</v>
      </c>
      <c r="AS1777" t="s">
        <v>809</v>
      </c>
      <c r="AT1777" t="s">
        <v>230</v>
      </c>
      <c r="AU1777">
        <v>20260911</v>
      </c>
      <c r="AV1777" t="s">
        <v>221</v>
      </c>
      <c r="AW1777" t="s">
        <v>890</v>
      </c>
      <c r="AX1777" t="s">
        <v>222</v>
      </c>
      <c r="BA1777" s="57">
        <v>46276.458333333336</v>
      </c>
      <c r="BB1777" t="s">
        <v>6779</v>
      </c>
      <c r="BC1777">
        <v>2026</v>
      </c>
      <c r="BD1777">
        <v>9</v>
      </c>
      <c r="BE1777">
        <v>11</v>
      </c>
      <c r="BF1777" s="6">
        <f t="shared" si="81"/>
        <v>46276</v>
      </c>
      <c r="BG1777">
        <f t="shared" si="82"/>
        <v>-0.45833333333575865</v>
      </c>
      <c r="BH1777" t="str">
        <f t="shared" si="83"/>
        <v>COMPLY</v>
      </c>
      <c r="BI1777" t="str">
        <f>VLOOKUP(H1777,Sheet2!$A$1:$B$270,2,FALSE)</f>
        <v>TABANAN</v>
      </c>
    </row>
    <row r="1778" spans="1:61">
      <c r="A1778">
        <v>1777</v>
      </c>
      <c r="B1778">
        <v>1002572624</v>
      </c>
      <c r="C1778">
        <v>3</v>
      </c>
      <c r="D1778" t="s">
        <v>34</v>
      </c>
      <c r="E1778">
        <v>5</v>
      </c>
      <c r="F1778" t="s">
        <v>554</v>
      </c>
      <c r="G1778" t="s">
        <v>85</v>
      </c>
      <c r="H1778" t="s">
        <v>279</v>
      </c>
      <c r="I1778" t="s">
        <v>212</v>
      </c>
      <c r="J1778" t="s">
        <v>213</v>
      </c>
      <c r="K1778" t="s">
        <v>149</v>
      </c>
      <c r="L1778" t="s">
        <v>214</v>
      </c>
      <c r="M1778" t="s">
        <v>76</v>
      </c>
      <c r="N1778" t="s">
        <v>215</v>
      </c>
      <c r="O1778" s="57">
        <v>46269.752743055556</v>
      </c>
      <c r="P1778" s="57">
        <v>46270.828356481485</v>
      </c>
      <c r="Q1778">
        <v>69384200</v>
      </c>
      <c r="S1778">
        <v>172413244750</v>
      </c>
      <c r="T1778" t="s">
        <v>5125</v>
      </c>
      <c r="U1778" t="s">
        <v>5126</v>
      </c>
      <c r="V1778" t="s">
        <v>5127</v>
      </c>
      <c r="Z1778">
        <v>115.14487800000001</v>
      </c>
      <c r="AA1778">
        <v>-8.5566440000000004</v>
      </c>
      <c r="AB1778" t="s">
        <v>5128</v>
      </c>
      <c r="AC1778" t="s">
        <v>236</v>
      </c>
      <c r="AL1778" t="s">
        <v>217</v>
      </c>
      <c r="AM1778" t="s">
        <v>5129</v>
      </c>
      <c r="AN1778" t="s">
        <v>6</v>
      </c>
      <c r="AO1778" s="57">
        <v>46121.757048611114</v>
      </c>
      <c r="AP1778" s="57">
        <v>46270.625</v>
      </c>
      <c r="AR1778" t="s">
        <v>218</v>
      </c>
      <c r="AS1778" t="s">
        <v>85</v>
      </c>
      <c r="AT1778" t="s">
        <v>230</v>
      </c>
      <c r="AU1778">
        <v>20260905</v>
      </c>
      <c r="AV1778" t="s">
        <v>221</v>
      </c>
      <c r="AW1778" t="s">
        <v>237</v>
      </c>
      <c r="AX1778" t="s">
        <v>222</v>
      </c>
      <c r="BA1778" s="57">
        <v>46270.625</v>
      </c>
      <c r="BB1778" t="s">
        <v>5129</v>
      </c>
      <c r="BC1778">
        <v>2026</v>
      </c>
      <c r="BD1778">
        <v>9</v>
      </c>
      <c r="BE1778">
        <v>5</v>
      </c>
      <c r="BF1778" s="6">
        <f t="shared" si="81"/>
        <v>46270</v>
      </c>
      <c r="BG1778">
        <f t="shared" si="82"/>
        <v>-0.625</v>
      </c>
      <c r="BH1778" t="str">
        <f t="shared" si="83"/>
        <v>COMPLY</v>
      </c>
      <c r="BI1778" t="str">
        <f>VLOOKUP(H1778,Sheet2!$A$1:$B$270,2,FALSE)</f>
        <v>TABANAN</v>
      </c>
    </row>
    <row r="1779" spans="1:61">
      <c r="A1779">
        <v>1778</v>
      </c>
      <c r="B1779">
        <v>1002571464</v>
      </c>
      <c r="C1779">
        <v>3</v>
      </c>
      <c r="D1779" t="s">
        <v>34</v>
      </c>
      <c r="E1779">
        <v>5</v>
      </c>
      <c r="F1779" t="s">
        <v>554</v>
      </c>
      <c r="G1779" t="s">
        <v>85</v>
      </c>
      <c r="H1779" t="s">
        <v>279</v>
      </c>
      <c r="I1779" t="s">
        <v>212</v>
      </c>
      <c r="J1779" t="s">
        <v>213</v>
      </c>
      <c r="K1779" t="s">
        <v>149</v>
      </c>
      <c r="M1779" t="s">
        <v>76</v>
      </c>
      <c r="N1779" t="s">
        <v>215</v>
      </c>
      <c r="O1779" s="57">
        <v>46269.517962962964</v>
      </c>
      <c r="P1779" s="57">
        <v>46273.642256944448</v>
      </c>
      <c r="Q1779">
        <v>69383804</v>
      </c>
      <c r="S1779">
        <v>172413244740</v>
      </c>
      <c r="T1779" t="s">
        <v>5079</v>
      </c>
      <c r="U1779" t="s">
        <v>1523</v>
      </c>
      <c r="V1779" t="s">
        <v>5080</v>
      </c>
      <c r="Z1779">
        <v>115.1825267</v>
      </c>
      <c r="AA1779">
        <v>-8.5028325000000002</v>
      </c>
      <c r="AB1779" t="s">
        <v>5081</v>
      </c>
      <c r="AC1779" t="s">
        <v>229</v>
      </c>
      <c r="AL1779" t="s">
        <v>217</v>
      </c>
      <c r="AM1779" t="s">
        <v>4380</v>
      </c>
      <c r="AN1779" t="s">
        <v>6</v>
      </c>
      <c r="AO1779" s="57">
        <v>46121.527766203704</v>
      </c>
      <c r="AP1779" s="57">
        <v>46272.333333333336</v>
      </c>
      <c r="AR1779" t="s">
        <v>218</v>
      </c>
      <c r="AS1779" t="s">
        <v>85</v>
      </c>
      <c r="AT1779" t="s">
        <v>230</v>
      </c>
      <c r="AU1779">
        <v>20260908</v>
      </c>
      <c r="AV1779" t="s">
        <v>221</v>
      </c>
      <c r="AW1779" t="s">
        <v>545</v>
      </c>
      <c r="AX1779" t="s">
        <v>222</v>
      </c>
      <c r="BA1779" s="57">
        <v>46272.333333333336</v>
      </c>
      <c r="BB1779" t="s">
        <v>4380</v>
      </c>
      <c r="BC1779">
        <v>2026</v>
      </c>
      <c r="BD1779">
        <v>9</v>
      </c>
      <c r="BE1779">
        <v>8</v>
      </c>
      <c r="BF1779" s="6">
        <f t="shared" si="81"/>
        <v>46273</v>
      </c>
      <c r="BG1779">
        <f t="shared" si="82"/>
        <v>0.66666666666424135</v>
      </c>
      <c r="BH1779" t="str">
        <f t="shared" si="83"/>
        <v>COMPLY</v>
      </c>
      <c r="BI1779" t="str">
        <f>VLOOKUP(H1779,Sheet2!$A$1:$B$270,2,FALSE)</f>
        <v>TABANAN</v>
      </c>
    </row>
    <row r="1780" spans="1:61">
      <c r="A1780">
        <v>1779</v>
      </c>
      <c r="B1780">
        <v>1002571453</v>
      </c>
      <c r="C1780">
        <v>3</v>
      </c>
      <c r="D1780" t="s">
        <v>34</v>
      </c>
      <c r="E1780">
        <v>5</v>
      </c>
      <c r="F1780" t="s">
        <v>554</v>
      </c>
      <c r="G1780" t="s">
        <v>85</v>
      </c>
      <c r="H1780" t="s">
        <v>279</v>
      </c>
      <c r="I1780" t="s">
        <v>212</v>
      </c>
      <c r="J1780" t="s">
        <v>213</v>
      </c>
      <c r="K1780" t="s">
        <v>149</v>
      </c>
      <c r="M1780" t="s">
        <v>76</v>
      </c>
      <c r="N1780" t="s">
        <v>215</v>
      </c>
      <c r="O1780" s="57">
        <v>46269.511759259258</v>
      </c>
      <c r="P1780" s="57">
        <v>46269.854039351849</v>
      </c>
      <c r="Q1780">
        <v>69382067</v>
      </c>
      <c r="S1780">
        <v>172413244739</v>
      </c>
      <c r="T1780" t="s">
        <v>2078</v>
      </c>
      <c r="U1780" t="s">
        <v>2079</v>
      </c>
      <c r="V1780" t="s">
        <v>4942</v>
      </c>
      <c r="Z1780">
        <v>114.963114</v>
      </c>
      <c r="AA1780">
        <v>-8.4938900000000004</v>
      </c>
      <c r="AB1780" t="s">
        <v>2081</v>
      </c>
      <c r="AC1780" t="s">
        <v>229</v>
      </c>
      <c r="AL1780" t="s">
        <v>217</v>
      </c>
      <c r="AM1780" t="s">
        <v>3026</v>
      </c>
      <c r="AN1780" t="s">
        <v>6</v>
      </c>
      <c r="AO1780" s="57">
        <v>46121.517546296294</v>
      </c>
      <c r="AR1780" t="s">
        <v>218</v>
      </c>
      <c r="AS1780" t="s">
        <v>85</v>
      </c>
      <c r="AT1780" t="s">
        <v>230</v>
      </c>
      <c r="AU1780">
        <v>20260904</v>
      </c>
      <c r="AV1780" t="s">
        <v>221</v>
      </c>
      <c r="AW1780" t="s">
        <v>553</v>
      </c>
      <c r="AX1780" t="s">
        <v>222</v>
      </c>
      <c r="BA1780" s="57">
        <v>46269.291666666664</v>
      </c>
      <c r="BB1780" t="s">
        <v>3026</v>
      </c>
      <c r="BC1780">
        <v>2026</v>
      </c>
      <c r="BD1780">
        <v>9</v>
      </c>
      <c r="BE1780">
        <v>4</v>
      </c>
      <c r="BF1780" s="6">
        <f t="shared" si="81"/>
        <v>46269</v>
      </c>
      <c r="BG1780">
        <f t="shared" si="82"/>
        <v>-0.29166666666424135</v>
      </c>
      <c r="BH1780" t="str">
        <f t="shared" si="83"/>
        <v>COMPLY</v>
      </c>
      <c r="BI1780" t="str">
        <f>VLOOKUP(H1780,Sheet2!$A$1:$B$270,2,FALSE)</f>
        <v>TABANAN</v>
      </c>
    </row>
    <row r="1781" spans="1:61">
      <c r="A1781">
        <v>1780</v>
      </c>
      <c r="B1781">
        <v>1002571988</v>
      </c>
      <c r="C1781">
        <v>3</v>
      </c>
      <c r="D1781" t="s">
        <v>34</v>
      </c>
      <c r="E1781">
        <v>5</v>
      </c>
      <c r="F1781" t="s">
        <v>554</v>
      </c>
      <c r="G1781" t="s">
        <v>85</v>
      </c>
      <c r="H1781" t="s">
        <v>279</v>
      </c>
      <c r="I1781" t="s">
        <v>212</v>
      </c>
      <c r="J1781" t="s">
        <v>213</v>
      </c>
      <c r="K1781" t="s">
        <v>149</v>
      </c>
      <c r="M1781" t="s">
        <v>76</v>
      </c>
      <c r="N1781" t="s">
        <v>215</v>
      </c>
      <c r="O1781" s="57">
        <v>46269.618715277778</v>
      </c>
      <c r="P1781" s="57">
        <v>46270.680138888885</v>
      </c>
      <c r="Q1781">
        <v>69384007</v>
      </c>
      <c r="S1781">
        <v>172413244707</v>
      </c>
      <c r="T1781" t="s">
        <v>4813</v>
      </c>
      <c r="U1781" t="s">
        <v>4814</v>
      </c>
      <c r="V1781" t="s">
        <v>4815</v>
      </c>
      <c r="Z1781">
        <v>115.06203530000001</v>
      </c>
      <c r="AA1781">
        <v>-8.5012165999999993</v>
      </c>
      <c r="AB1781" t="s">
        <v>4816</v>
      </c>
      <c r="AC1781" t="s">
        <v>229</v>
      </c>
      <c r="AL1781" t="s">
        <v>217</v>
      </c>
      <c r="AM1781" t="s">
        <v>4817</v>
      </c>
      <c r="AN1781" t="s">
        <v>6</v>
      </c>
      <c r="AO1781" s="57">
        <v>46121.621574074074</v>
      </c>
      <c r="AP1781" s="57">
        <v>46270.625</v>
      </c>
      <c r="AR1781" t="s">
        <v>218</v>
      </c>
      <c r="AS1781" t="s">
        <v>85</v>
      </c>
      <c r="AT1781" t="s">
        <v>230</v>
      </c>
      <c r="AU1781">
        <v>20260905</v>
      </c>
      <c r="AV1781" t="s">
        <v>221</v>
      </c>
      <c r="AW1781" t="s">
        <v>545</v>
      </c>
      <c r="AX1781" t="s">
        <v>222</v>
      </c>
      <c r="BA1781" s="57">
        <v>46270.625</v>
      </c>
      <c r="BB1781" t="s">
        <v>4817</v>
      </c>
      <c r="BC1781">
        <v>2026</v>
      </c>
      <c r="BD1781">
        <v>9</v>
      </c>
      <c r="BE1781">
        <v>5</v>
      </c>
      <c r="BF1781" s="6">
        <f t="shared" si="81"/>
        <v>46270</v>
      </c>
      <c r="BG1781">
        <f t="shared" si="82"/>
        <v>-0.625</v>
      </c>
      <c r="BH1781" t="str">
        <f t="shared" si="83"/>
        <v>COMPLY</v>
      </c>
      <c r="BI1781" t="str">
        <f>VLOOKUP(H1781,Sheet2!$A$1:$B$270,2,FALSE)</f>
        <v>TABANAN</v>
      </c>
    </row>
    <row r="1782" spans="1:61">
      <c r="A1782">
        <v>1781</v>
      </c>
      <c r="B1782">
        <v>1002578027</v>
      </c>
      <c r="C1782">
        <v>3</v>
      </c>
      <c r="D1782" t="s">
        <v>34</v>
      </c>
      <c r="E1782">
        <v>5</v>
      </c>
      <c r="F1782" t="s">
        <v>554</v>
      </c>
      <c r="G1782" t="s">
        <v>85</v>
      </c>
      <c r="H1782" t="s">
        <v>279</v>
      </c>
      <c r="I1782" t="s">
        <v>212</v>
      </c>
      <c r="J1782" t="s">
        <v>213</v>
      </c>
      <c r="K1782" t="s">
        <v>149</v>
      </c>
      <c r="M1782" t="s">
        <v>76</v>
      </c>
      <c r="N1782" t="s">
        <v>215</v>
      </c>
      <c r="O1782" s="57">
        <v>46274.384074074071</v>
      </c>
      <c r="P1782" s="57">
        <v>46275.635995370372</v>
      </c>
      <c r="Q1782">
        <v>69386553</v>
      </c>
      <c r="S1782">
        <v>172413244812</v>
      </c>
      <c r="T1782" t="s">
        <v>5962</v>
      </c>
      <c r="U1782" t="s">
        <v>1520</v>
      </c>
      <c r="V1782" t="s">
        <v>5963</v>
      </c>
      <c r="Z1782">
        <v>114.93094189999999</v>
      </c>
      <c r="AA1782">
        <v>-8.4741797000000005</v>
      </c>
      <c r="AB1782" t="s">
        <v>5964</v>
      </c>
      <c r="AC1782" t="s">
        <v>229</v>
      </c>
      <c r="AL1782" t="s">
        <v>217</v>
      </c>
      <c r="AM1782" t="s">
        <v>5965</v>
      </c>
      <c r="AN1782" t="s">
        <v>6</v>
      </c>
      <c r="AO1782" s="57">
        <v>46274.402858796297</v>
      </c>
      <c r="AP1782" s="57">
        <v>46275.333333333336</v>
      </c>
      <c r="AR1782" t="s">
        <v>218</v>
      </c>
      <c r="AS1782" t="s">
        <v>85</v>
      </c>
      <c r="AT1782" t="s">
        <v>230</v>
      </c>
      <c r="AU1782">
        <v>20260910</v>
      </c>
      <c r="AV1782" t="s">
        <v>221</v>
      </c>
      <c r="AW1782" t="s">
        <v>545</v>
      </c>
      <c r="AX1782" t="s">
        <v>222</v>
      </c>
      <c r="BA1782" s="57">
        <v>46275.333333333336</v>
      </c>
      <c r="BB1782" t="s">
        <v>5965</v>
      </c>
      <c r="BC1782">
        <v>2026</v>
      </c>
      <c r="BD1782">
        <v>9</v>
      </c>
      <c r="BE1782">
        <v>10</v>
      </c>
      <c r="BF1782" s="6">
        <f t="shared" si="81"/>
        <v>46275</v>
      </c>
      <c r="BG1782">
        <f t="shared" si="82"/>
        <v>-0.33333333333575865</v>
      </c>
      <c r="BH1782" t="str">
        <f t="shared" si="83"/>
        <v>COMPLY</v>
      </c>
      <c r="BI1782" t="str">
        <f>VLOOKUP(H1782,Sheet2!$A$1:$B$270,2,FALSE)</f>
        <v>TABANAN</v>
      </c>
    </row>
    <row r="1783" spans="1:61">
      <c r="A1783">
        <v>1782</v>
      </c>
      <c r="B1783">
        <v>1002580119</v>
      </c>
      <c r="C1783">
        <v>3</v>
      </c>
      <c r="D1783" t="s">
        <v>34</v>
      </c>
      <c r="E1783">
        <v>5</v>
      </c>
      <c r="F1783" t="s">
        <v>554</v>
      </c>
      <c r="G1783" t="s">
        <v>85</v>
      </c>
      <c r="H1783" t="s">
        <v>279</v>
      </c>
      <c r="I1783" t="s">
        <v>212</v>
      </c>
      <c r="J1783" t="s">
        <v>213</v>
      </c>
      <c r="K1783" t="s">
        <v>149</v>
      </c>
      <c r="L1783" t="s">
        <v>214</v>
      </c>
      <c r="M1783" t="s">
        <v>76</v>
      </c>
      <c r="N1783" t="s">
        <v>215</v>
      </c>
      <c r="O1783" s="57">
        <v>46275.422893518517</v>
      </c>
      <c r="P1783" s="57">
        <v>46276.646296296298</v>
      </c>
      <c r="Q1783">
        <v>69387403</v>
      </c>
      <c r="S1783">
        <v>172413244837</v>
      </c>
      <c r="T1783" t="s">
        <v>6817</v>
      </c>
      <c r="U1783" t="s">
        <v>6818</v>
      </c>
      <c r="V1783" t="s">
        <v>6819</v>
      </c>
      <c r="Z1783">
        <v>115.2002</v>
      </c>
      <c r="AA1783">
        <v>-8.5331119999999991</v>
      </c>
      <c r="AB1783" t="s">
        <v>6820</v>
      </c>
      <c r="AC1783" t="s">
        <v>236</v>
      </c>
      <c r="AL1783" t="s">
        <v>217</v>
      </c>
      <c r="AM1783" t="s">
        <v>6821</v>
      </c>
      <c r="AN1783" t="s">
        <v>6</v>
      </c>
      <c r="AO1783" s="57">
        <v>46304.42355324074</v>
      </c>
      <c r="AP1783" s="57">
        <v>46276.333333333336</v>
      </c>
      <c r="AR1783" t="s">
        <v>218</v>
      </c>
      <c r="AS1783" t="s">
        <v>85</v>
      </c>
      <c r="AT1783" t="s">
        <v>230</v>
      </c>
      <c r="AU1783">
        <v>20260911</v>
      </c>
      <c r="AV1783" t="s">
        <v>221</v>
      </c>
      <c r="AW1783" t="s">
        <v>885</v>
      </c>
      <c r="AX1783" t="s">
        <v>222</v>
      </c>
      <c r="BA1783" s="57">
        <v>46276.333333333336</v>
      </c>
      <c r="BB1783" t="s">
        <v>6821</v>
      </c>
      <c r="BC1783">
        <v>2026</v>
      </c>
      <c r="BD1783">
        <v>9</v>
      </c>
      <c r="BE1783">
        <v>11</v>
      </c>
      <c r="BF1783" s="6">
        <f t="shared" si="81"/>
        <v>46276</v>
      </c>
      <c r="BG1783">
        <f t="shared" si="82"/>
        <v>-0.33333333333575865</v>
      </c>
      <c r="BH1783" t="str">
        <f t="shared" si="83"/>
        <v>COMPLY</v>
      </c>
      <c r="BI1783" t="str">
        <f>VLOOKUP(H1783,Sheet2!$A$1:$B$270,2,FALSE)</f>
        <v>TABANAN</v>
      </c>
    </row>
    <row r="1784" spans="1:61">
      <c r="A1784">
        <v>1783</v>
      </c>
      <c r="B1784">
        <v>1002581882</v>
      </c>
      <c r="C1784">
        <v>3</v>
      </c>
      <c r="D1784" t="s">
        <v>34</v>
      </c>
      <c r="E1784">
        <v>5</v>
      </c>
      <c r="F1784" t="s">
        <v>554</v>
      </c>
      <c r="G1784" t="s">
        <v>85</v>
      </c>
      <c r="H1784" t="s">
        <v>279</v>
      </c>
      <c r="I1784" t="s">
        <v>212</v>
      </c>
      <c r="J1784" t="s">
        <v>213</v>
      </c>
      <c r="K1784" t="s">
        <v>149</v>
      </c>
      <c r="M1784" t="s">
        <v>76</v>
      </c>
      <c r="N1784" t="s">
        <v>215</v>
      </c>
      <c r="O1784" s="57">
        <v>46276.380185185182</v>
      </c>
      <c r="P1784" s="57">
        <v>46277.878009259257</v>
      </c>
      <c r="Q1784">
        <v>69388079</v>
      </c>
      <c r="S1784">
        <v>172413244853</v>
      </c>
      <c r="T1784" t="s">
        <v>9683</v>
      </c>
      <c r="U1784" t="s">
        <v>9684</v>
      </c>
      <c r="V1784" t="s">
        <v>9685</v>
      </c>
      <c r="Z1784">
        <v>115.1173797</v>
      </c>
      <c r="AA1784">
        <v>-8.5467250000000003</v>
      </c>
      <c r="AB1784" t="s">
        <v>9686</v>
      </c>
      <c r="AC1784" t="s">
        <v>229</v>
      </c>
      <c r="AL1784" t="s">
        <v>217</v>
      </c>
      <c r="AM1784" t="s">
        <v>9687</v>
      </c>
      <c r="AN1784" t="s">
        <v>6</v>
      </c>
      <c r="AO1784" s="57">
        <v>46335.382349537038</v>
      </c>
      <c r="AP1784" s="57">
        <v>46277.333333333336</v>
      </c>
      <c r="AR1784" t="s">
        <v>218</v>
      </c>
      <c r="AS1784" t="s">
        <v>85</v>
      </c>
      <c r="AT1784" t="s">
        <v>230</v>
      </c>
      <c r="AU1784">
        <v>20260912</v>
      </c>
      <c r="AV1784" t="s">
        <v>221</v>
      </c>
      <c r="AW1784" t="s">
        <v>545</v>
      </c>
      <c r="AX1784" t="s">
        <v>222</v>
      </c>
      <c r="BA1784" s="57">
        <v>46277.333333333336</v>
      </c>
      <c r="BB1784" t="s">
        <v>9687</v>
      </c>
      <c r="BC1784">
        <v>2026</v>
      </c>
      <c r="BD1784">
        <v>9</v>
      </c>
      <c r="BE1784">
        <v>12</v>
      </c>
      <c r="BF1784" s="6">
        <f t="shared" si="81"/>
        <v>46277</v>
      </c>
      <c r="BG1784">
        <f t="shared" si="82"/>
        <v>-0.33333333333575865</v>
      </c>
      <c r="BH1784" t="str">
        <f t="shared" si="83"/>
        <v>COMPLY</v>
      </c>
      <c r="BI1784" t="str">
        <f>VLOOKUP(H1784,Sheet2!$A$1:$B$270,2,FALSE)</f>
        <v>TABANAN</v>
      </c>
    </row>
    <row r="1785" spans="1:61">
      <c r="A1785">
        <v>1784</v>
      </c>
      <c r="B1785">
        <v>1002582547</v>
      </c>
      <c r="C1785">
        <v>3</v>
      </c>
      <c r="D1785" t="s">
        <v>34</v>
      </c>
      <c r="E1785">
        <v>5</v>
      </c>
      <c r="F1785" t="s">
        <v>554</v>
      </c>
      <c r="G1785" t="s">
        <v>85</v>
      </c>
      <c r="H1785" t="s">
        <v>279</v>
      </c>
      <c r="I1785" t="s">
        <v>212</v>
      </c>
      <c r="J1785" t="s">
        <v>213</v>
      </c>
      <c r="K1785" t="s">
        <v>149</v>
      </c>
      <c r="M1785" t="s">
        <v>76</v>
      </c>
      <c r="N1785" t="s">
        <v>215</v>
      </c>
      <c r="O1785" s="57">
        <v>46276.551446759258</v>
      </c>
      <c r="P1785" s="57">
        <v>46281.412187499998</v>
      </c>
      <c r="Q1785">
        <v>69388369</v>
      </c>
      <c r="S1785">
        <v>172413244858</v>
      </c>
      <c r="T1785" t="s">
        <v>9688</v>
      </c>
      <c r="U1785" t="s">
        <v>9689</v>
      </c>
      <c r="V1785" t="s">
        <v>9690</v>
      </c>
      <c r="Z1785">
        <v>115.1408687</v>
      </c>
      <c r="AA1785">
        <v>-8.5440044999999998</v>
      </c>
      <c r="AB1785" t="s">
        <v>9691</v>
      </c>
      <c r="AC1785" t="s">
        <v>229</v>
      </c>
      <c r="AL1785" t="s">
        <v>217</v>
      </c>
      <c r="AM1785" t="s">
        <v>9692</v>
      </c>
      <c r="AN1785" t="s">
        <v>6</v>
      </c>
      <c r="AO1785" s="57">
        <v>46335.559756944444</v>
      </c>
      <c r="AP1785" s="57">
        <v>46280.333333333336</v>
      </c>
      <c r="AR1785" t="s">
        <v>218</v>
      </c>
      <c r="AS1785" t="s">
        <v>85</v>
      </c>
      <c r="AT1785" t="s">
        <v>230</v>
      </c>
      <c r="AU1785">
        <v>20260916</v>
      </c>
      <c r="AV1785" t="s">
        <v>221</v>
      </c>
      <c r="AW1785" t="s">
        <v>545</v>
      </c>
      <c r="AX1785" t="s">
        <v>222</v>
      </c>
      <c r="BA1785" s="57">
        <v>46280.333333333336</v>
      </c>
      <c r="BB1785" t="s">
        <v>9692</v>
      </c>
      <c r="BC1785">
        <v>2026</v>
      </c>
      <c r="BD1785">
        <v>9</v>
      </c>
      <c r="BE1785">
        <v>16</v>
      </c>
      <c r="BF1785" s="6">
        <f t="shared" si="81"/>
        <v>46281</v>
      </c>
      <c r="BG1785">
        <f t="shared" si="82"/>
        <v>0.66666666666424135</v>
      </c>
      <c r="BH1785" t="str">
        <f t="shared" si="83"/>
        <v>COMPLY</v>
      </c>
      <c r="BI1785" t="str">
        <f>VLOOKUP(H1785,Sheet2!$A$1:$B$270,2,FALSE)</f>
        <v>TABANAN</v>
      </c>
    </row>
    <row r="1786" spans="1:61">
      <c r="A1786">
        <v>1785</v>
      </c>
      <c r="B1786">
        <v>1002587219</v>
      </c>
      <c r="C1786">
        <v>3</v>
      </c>
      <c r="D1786" t="s">
        <v>34</v>
      </c>
      <c r="E1786">
        <v>5</v>
      </c>
      <c r="F1786" t="s">
        <v>554</v>
      </c>
      <c r="G1786" t="s">
        <v>85</v>
      </c>
      <c r="H1786" t="s">
        <v>279</v>
      </c>
      <c r="I1786" t="s">
        <v>212</v>
      </c>
      <c r="J1786" t="s">
        <v>213</v>
      </c>
      <c r="K1786" t="s">
        <v>149</v>
      </c>
      <c r="M1786" t="s">
        <v>76</v>
      </c>
      <c r="N1786" t="s">
        <v>215</v>
      </c>
      <c r="O1786" s="57">
        <v>46279.66783564815</v>
      </c>
      <c r="P1786" s="57">
        <v>46280.524155092593</v>
      </c>
      <c r="Q1786">
        <v>69390105</v>
      </c>
      <c r="S1786">
        <v>172413243944</v>
      </c>
      <c r="T1786" t="s">
        <v>9693</v>
      </c>
      <c r="U1786" t="s">
        <v>9694</v>
      </c>
      <c r="V1786" t="s">
        <v>9695</v>
      </c>
      <c r="Z1786">
        <v>115.1192176</v>
      </c>
      <c r="AA1786">
        <v>-8.5197126000000001</v>
      </c>
      <c r="AB1786" t="s">
        <v>9696</v>
      </c>
      <c r="AC1786" t="s">
        <v>229</v>
      </c>
      <c r="AL1786" t="s">
        <v>217</v>
      </c>
      <c r="AM1786" t="s">
        <v>8722</v>
      </c>
      <c r="AN1786" t="s">
        <v>6</v>
      </c>
      <c r="AO1786" t="s">
        <v>7228</v>
      </c>
      <c r="AP1786" s="57">
        <v>46280.625</v>
      </c>
      <c r="AR1786" t="s">
        <v>218</v>
      </c>
      <c r="AS1786" t="s">
        <v>85</v>
      </c>
      <c r="AT1786" t="s">
        <v>230</v>
      </c>
      <c r="AU1786">
        <v>20260915</v>
      </c>
      <c r="AV1786" t="s">
        <v>221</v>
      </c>
      <c r="AW1786" t="s">
        <v>546</v>
      </c>
      <c r="AX1786" t="s">
        <v>222</v>
      </c>
      <c r="BA1786" s="57">
        <v>46280.625</v>
      </c>
      <c r="BB1786" t="s">
        <v>8722</v>
      </c>
      <c r="BC1786">
        <v>2026</v>
      </c>
      <c r="BD1786">
        <v>9</v>
      </c>
      <c r="BE1786">
        <v>15</v>
      </c>
      <c r="BF1786" s="6">
        <f t="shared" si="81"/>
        <v>46280</v>
      </c>
      <c r="BG1786">
        <f t="shared" si="82"/>
        <v>-0.625</v>
      </c>
      <c r="BH1786" t="str">
        <f t="shared" si="83"/>
        <v>COMPLY</v>
      </c>
      <c r="BI1786" t="str">
        <f>VLOOKUP(H1786,Sheet2!$A$1:$B$270,2,FALSE)</f>
        <v>TABANAN</v>
      </c>
    </row>
    <row r="1787" spans="1:61">
      <c r="A1787">
        <v>1786</v>
      </c>
      <c r="B1787">
        <v>1002566926</v>
      </c>
      <c r="C1787">
        <v>3</v>
      </c>
      <c r="D1787" t="s">
        <v>34</v>
      </c>
      <c r="E1787">
        <v>5</v>
      </c>
      <c r="F1787" t="s">
        <v>554</v>
      </c>
      <c r="G1787" t="s">
        <v>85</v>
      </c>
      <c r="H1787" t="s">
        <v>279</v>
      </c>
      <c r="I1787" t="s">
        <v>212</v>
      </c>
      <c r="J1787" t="s">
        <v>213</v>
      </c>
      <c r="K1787" t="s">
        <v>149</v>
      </c>
      <c r="M1787" t="s">
        <v>2154</v>
      </c>
      <c r="N1787" t="s">
        <v>215</v>
      </c>
      <c r="O1787" s="57">
        <v>46267.409259259257</v>
      </c>
      <c r="P1787" s="57">
        <v>46269.511747685188</v>
      </c>
      <c r="Q1787">
        <v>69382067</v>
      </c>
      <c r="S1787">
        <v>172413244695</v>
      </c>
      <c r="T1787" t="s">
        <v>2078</v>
      </c>
      <c r="U1787" t="s">
        <v>2079</v>
      </c>
      <c r="V1787" t="s">
        <v>2080</v>
      </c>
      <c r="Z1787">
        <v>114.963000532588</v>
      </c>
      <c r="AA1787">
        <v>-8.4939798564935494</v>
      </c>
      <c r="AB1787" t="s">
        <v>2081</v>
      </c>
      <c r="AC1787" t="s">
        <v>229</v>
      </c>
      <c r="AL1787" t="s">
        <v>217</v>
      </c>
      <c r="AM1787" t="s">
        <v>2082</v>
      </c>
      <c r="AN1787" t="s">
        <v>6</v>
      </c>
      <c r="AO1787" s="57">
        <v>46062.413263888891</v>
      </c>
      <c r="AP1787" s="57">
        <v>46268.333333333336</v>
      </c>
      <c r="AQ1787" t="s">
        <v>2155</v>
      </c>
      <c r="AR1787" t="s">
        <v>14</v>
      </c>
      <c r="AS1787" t="s">
        <v>85</v>
      </c>
      <c r="AT1787" t="s">
        <v>230</v>
      </c>
      <c r="AV1787" t="s">
        <v>5583</v>
      </c>
      <c r="AW1787" t="s">
        <v>2083</v>
      </c>
      <c r="AX1787" t="s">
        <v>222</v>
      </c>
      <c r="BA1787" s="57">
        <v>46268.333333333336</v>
      </c>
      <c r="BB1787" t="s">
        <v>2082</v>
      </c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str">
        <f>VLOOKUP(H1787,Sheet2!$A$1:$B$270,2,FALSE)</f>
        <v>TABANAN</v>
      </c>
    </row>
    <row r="1788" spans="1:61">
      <c r="A1788">
        <v>1787</v>
      </c>
      <c r="B1788">
        <v>1002566682</v>
      </c>
      <c r="C1788">
        <v>3</v>
      </c>
      <c r="D1788" t="s">
        <v>34</v>
      </c>
      <c r="E1788">
        <v>5</v>
      </c>
      <c r="F1788" t="s">
        <v>554</v>
      </c>
      <c r="G1788" t="s">
        <v>85</v>
      </c>
      <c r="H1788" t="s">
        <v>279</v>
      </c>
      <c r="I1788" t="s">
        <v>212</v>
      </c>
      <c r="J1788" t="s">
        <v>213</v>
      </c>
      <c r="K1788" t="s">
        <v>149</v>
      </c>
      <c r="M1788" t="s">
        <v>2151</v>
      </c>
      <c r="N1788" t="s">
        <v>215</v>
      </c>
      <c r="O1788" s="57">
        <v>46267.360798611109</v>
      </c>
      <c r="P1788" s="57">
        <v>46272.353067129632</v>
      </c>
      <c r="Q1788">
        <v>69381973</v>
      </c>
      <c r="S1788">
        <v>172413244692</v>
      </c>
      <c r="T1788" t="s">
        <v>2126</v>
      </c>
      <c r="U1788" t="s">
        <v>2127</v>
      </c>
      <c r="V1788" t="s">
        <v>2128</v>
      </c>
      <c r="Z1788">
        <v>115.1847394</v>
      </c>
      <c r="AA1788">
        <v>-8.5033984999999994</v>
      </c>
      <c r="AB1788" t="s">
        <v>2129</v>
      </c>
      <c r="AC1788" t="s">
        <v>229</v>
      </c>
      <c r="AL1788" t="s">
        <v>217</v>
      </c>
      <c r="AM1788" t="s">
        <v>2130</v>
      </c>
      <c r="AN1788" t="s">
        <v>6</v>
      </c>
      <c r="AO1788" s="57">
        <v>46062.371550925927</v>
      </c>
      <c r="AP1788" s="57">
        <v>46268.333333333336</v>
      </c>
      <c r="AQ1788" t="s">
        <v>2172</v>
      </c>
      <c r="AR1788" t="s">
        <v>14</v>
      </c>
      <c r="AS1788" t="s">
        <v>85</v>
      </c>
      <c r="AT1788" t="s">
        <v>230</v>
      </c>
      <c r="AV1788" t="s">
        <v>2153</v>
      </c>
      <c r="AW1788" t="s">
        <v>545</v>
      </c>
      <c r="AX1788" t="s">
        <v>222</v>
      </c>
      <c r="BA1788" s="57">
        <v>46268.333333333336</v>
      </c>
      <c r="BB1788" t="s">
        <v>2130</v>
      </c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str">
        <f>VLOOKUP(H1788,Sheet2!$A$1:$B$270,2,FALSE)</f>
        <v>TABANAN</v>
      </c>
    </row>
    <row r="1789" spans="1:61">
      <c r="A1789">
        <v>1788</v>
      </c>
      <c r="B1789">
        <v>1002569569</v>
      </c>
      <c r="C1789">
        <v>3</v>
      </c>
      <c r="D1789" t="s">
        <v>34</v>
      </c>
      <c r="E1789">
        <v>5</v>
      </c>
      <c r="F1789" t="s">
        <v>554</v>
      </c>
      <c r="G1789" t="s">
        <v>85</v>
      </c>
      <c r="H1789" t="s">
        <v>279</v>
      </c>
      <c r="I1789" t="s">
        <v>212</v>
      </c>
      <c r="J1789" t="s">
        <v>213</v>
      </c>
      <c r="K1789" t="s">
        <v>149</v>
      </c>
      <c r="M1789" t="s">
        <v>2151</v>
      </c>
      <c r="N1789" t="s">
        <v>215</v>
      </c>
      <c r="O1789" s="57">
        <v>46268.513194444444</v>
      </c>
      <c r="P1789" s="57">
        <v>46272.355497685188</v>
      </c>
      <c r="Q1789">
        <v>69383070</v>
      </c>
      <c r="S1789">
        <v>172413244729</v>
      </c>
      <c r="T1789" t="s">
        <v>2402</v>
      </c>
      <c r="U1789" t="s">
        <v>2209</v>
      </c>
      <c r="V1789" t="s">
        <v>2403</v>
      </c>
      <c r="Z1789">
        <v>115.1431493</v>
      </c>
      <c r="AA1789">
        <v>-8.5689689999999992</v>
      </c>
      <c r="AB1789" t="s">
        <v>2404</v>
      </c>
      <c r="AC1789" t="s">
        <v>229</v>
      </c>
      <c r="AL1789" t="s">
        <v>217</v>
      </c>
      <c r="AM1789" t="s">
        <v>2405</v>
      </c>
      <c r="AN1789" t="s">
        <v>6</v>
      </c>
      <c r="AO1789" s="57">
        <v>46090.517581018517</v>
      </c>
      <c r="AP1789" s="57">
        <v>46269.541666666664</v>
      </c>
      <c r="AQ1789" t="s">
        <v>2155</v>
      </c>
      <c r="AR1789" t="s">
        <v>14</v>
      </c>
      <c r="AS1789" t="s">
        <v>85</v>
      </c>
      <c r="AT1789" t="s">
        <v>344</v>
      </c>
      <c r="AV1789" t="s">
        <v>2153</v>
      </c>
      <c r="AW1789" t="s">
        <v>567</v>
      </c>
      <c r="AX1789" t="s">
        <v>222</v>
      </c>
      <c r="BA1789" s="57">
        <v>46269.541666666664</v>
      </c>
      <c r="BB1789" t="s">
        <v>2405</v>
      </c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str">
        <f>VLOOKUP(H1789,Sheet2!$A$1:$B$270,2,FALSE)</f>
        <v>TABANAN</v>
      </c>
    </row>
    <row r="1790" spans="1:61">
      <c r="A1790">
        <v>1789</v>
      </c>
      <c r="B1790">
        <v>1002585648</v>
      </c>
      <c r="C1790">
        <v>3</v>
      </c>
      <c r="D1790" t="s">
        <v>34</v>
      </c>
      <c r="E1790">
        <v>5</v>
      </c>
      <c r="F1790" t="s">
        <v>554</v>
      </c>
      <c r="G1790" t="s">
        <v>85</v>
      </c>
      <c r="H1790" t="s">
        <v>279</v>
      </c>
      <c r="I1790" t="s">
        <v>212</v>
      </c>
      <c r="J1790" t="s">
        <v>213</v>
      </c>
      <c r="K1790" t="s">
        <v>149</v>
      </c>
      <c r="M1790" t="s">
        <v>576</v>
      </c>
      <c r="N1790" t="s">
        <v>215</v>
      </c>
      <c r="O1790" s="57">
        <v>46279.412777777776</v>
      </c>
      <c r="P1790" s="57">
        <v>46280.742384259262</v>
      </c>
      <c r="Q1790">
        <v>69389612</v>
      </c>
      <c r="S1790">
        <v>172413244892</v>
      </c>
      <c r="T1790" t="s">
        <v>9697</v>
      </c>
      <c r="U1790" t="s">
        <v>9698</v>
      </c>
      <c r="Z1790">
        <v>115.06368399999999</v>
      </c>
      <c r="AA1790">
        <v>-8.5024909999999991</v>
      </c>
      <c r="AB1790" t="s">
        <v>9699</v>
      </c>
      <c r="AC1790" t="s">
        <v>229</v>
      </c>
      <c r="AO1790" t="s">
        <v>9700</v>
      </c>
      <c r="AR1790" t="s">
        <v>5</v>
      </c>
      <c r="AS1790" t="s">
        <v>85</v>
      </c>
      <c r="AT1790" t="s">
        <v>230</v>
      </c>
      <c r="AV1790" t="s">
        <v>9701</v>
      </c>
      <c r="AW1790" t="s">
        <v>9702</v>
      </c>
      <c r="AX1790" t="s">
        <v>222</v>
      </c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str">
        <f>VLOOKUP(H1790,Sheet2!$A$1:$B$270,2,FALSE)</f>
        <v>TABANAN</v>
      </c>
    </row>
    <row r="1791" spans="1:61">
      <c r="A1791">
        <v>1790</v>
      </c>
      <c r="B1791">
        <v>1002585998</v>
      </c>
      <c r="C1791">
        <v>3</v>
      </c>
      <c r="D1791" t="s">
        <v>34</v>
      </c>
      <c r="E1791">
        <v>5</v>
      </c>
      <c r="F1791" t="s">
        <v>554</v>
      </c>
      <c r="G1791" t="s">
        <v>85</v>
      </c>
      <c r="H1791" t="s">
        <v>279</v>
      </c>
      <c r="I1791" t="s">
        <v>212</v>
      </c>
      <c r="J1791" t="s">
        <v>213</v>
      </c>
      <c r="K1791" t="s">
        <v>149</v>
      </c>
      <c r="M1791" t="s">
        <v>576</v>
      </c>
      <c r="N1791" t="s">
        <v>215</v>
      </c>
      <c r="O1791" s="57">
        <v>46279.467141203706</v>
      </c>
      <c r="P1791" s="57">
        <v>46280.791215277779</v>
      </c>
      <c r="Q1791">
        <v>69389730</v>
      </c>
      <c r="S1791">
        <v>172413244894</v>
      </c>
      <c r="T1791" t="s">
        <v>9703</v>
      </c>
      <c r="U1791" t="s">
        <v>9704</v>
      </c>
      <c r="Z1791">
        <v>114.9513929</v>
      </c>
      <c r="AA1791">
        <v>-8.4892851</v>
      </c>
      <c r="AB1791" t="s">
        <v>9705</v>
      </c>
      <c r="AC1791" t="s">
        <v>229</v>
      </c>
      <c r="AO1791" t="s">
        <v>8321</v>
      </c>
      <c r="AR1791" t="s">
        <v>5</v>
      </c>
      <c r="AS1791" t="s">
        <v>85</v>
      </c>
      <c r="AT1791" t="s">
        <v>230</v>
      </c>
      <c r="AV1791" t="s">
        <v>9706</v>
      </c>
      <c r="AW1791" t="s">
        <v>572</v>
      </c>
      <c r="AX1791" t="s">
        <v>222</v>
      </c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str">
        <f>VLOOKUP(H1791,Sheet2!$A$1:$B$270,2,FALSE)</f>
        <v>TABANAN</v>
      </c>
    </row>
    <row r="1792" spans="1:61">
      <c r="A1792">
        <v>1791</v>
      </c>
      <c r="B1792">
        <v>1002588875</v>
      </c>
      <c r="C1792">
        <v>3</v>
      </c>
      <c r="D1792" t="s">
        <v>34</v>
      </c>
      <c r="E1792">
        <v>5</v>
      </c>
      <c r="F1792" t="s">
        <v>554</v>
      </c>
      <c r="G1792" t="s">
        <v>85</v>
      </c>
      <c r="H1792" t="s">
        <v>279</v>
      </c>
      <c r="I1792" t="s">
        <v>212</v>
      </c>
      <c r="J1792" t="s">
        <v>213</v>
      </c>
      <c r="K1792" t="s">
        <v>149</v>
      </c>
      <c r="M1792" t="s">
        <v>239</v>
      </c>
      <c r="N1792" t="s">
        <v>215</v>
      </c>
      <c r="O1792" s="57">
        <v>46280.539606481485</v>
      </c>
      <c r="P1792" s="57">
        <v>46280.648622685185</v>
      </c>
      <c r="Q1792">
        <v>69390705</v>
      </c>
      <c r="S1792">
        <v>172413244914</v>
      </c>
      <c r="T1792" t="s">
        <v>9703</v>
      </c>
      <c r="U1792" t="s">
        <v>9704</v>
      </c>
      <c r="V1792" t="s">
        <v>9707</v>
      </c>
      <c r="Z1792">
        <v>114.95146339999999</v>
      </c>
      <c r="AA1792">
        <v>-8.4891231000000005</v>
      </c>
      <c r="AB1792" t="s">
        <v>9708</v>
      </c>
      <c r="AC1792" t="s">
        <v>229</v>
      </c>
      <c r="AL1792" t="s">
        <v>217</v>
      </c>
      <c r="AM1792" t="s">
        <v>9709</v>
      </c>
      <c r="AN1792" t="s">
        <v>6</v>
      </c>
      <c r="AO1792" t="s">
        <v>7325</v>
      </c>
      <c r="AP1792" s="57">
        <v>46281.625</v>
      </c>
      <c r="AR1792" t="s">
        <v>240</v>
      </c>
      <c r="AS1792" t="s">
        <v>85</v>
      </c>
      <c r="AT1792" t="s">
        <v>230</v>
      </c>
      <c r="AV1792" t="s">
        <v>239</v>
      </c>
      <c r="AW1792" t="s">
        <v>9710</v>
      </c>
      <c r="AX1792" t="s">
        <v>222</v>
      </c>
      <c r="BA1792" s="57">
        <v>46281.625</v>
      </c>
      <c r="BB1792" t="s">
        <v>9709</v>
      </c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str">
        <f>VLOOKUP(H1792,Sheet2!$A$1:$B$270,2,FALSE)</f>
        <v>TABANAN</v>
      </c>
    </row>
    <row r="1793" spans="1:61">
      <c r="A1793">
        <v>1792</v>
      </c>
      <c r="B1793">
        <v>1002580387</v>
      </c>
      <c r="C1793">
        <v>3</v>
      </c>
      <c r="D1793" t="s">
        <v>34</v>
      </c>
      <c r="E1793">
        <v>5</v>
      </c>
      <c r="F1793" t="s">
        <v>554</v>
      </c>
      <c r="G1793" t="s">
        <v>85</v>
      </c>
      <c r="H1793" t="s">
        <v>279</v>
      </c>
      <c r="I1793" t="s">
        <v>212</v>
      </c>
      <c r="J1793" t="s">
        <v>213</v>
      </c>
      <c r="K1793" t="s">
        <v>149</v>
      </c>
      <c r="L1793" t="s">
        <v>214</v>
      </c>
      <c r="M1793" t="s">
        <v>5623</v>
      </c>
      <c r="N1793" t="s">
        <v>215</v>
      </c>
      <c r="O1793" s="57">
        <v>46275.47078703704</v>
      </c>
      <c r="P1793" s="57">
        <v>46280.308483796296</v>
      </c>
      <c r="Q1793">
        <v>69387525</v>
      </c>
      <c r="S1793">
        <v>172413244839</v>
      </c>
      <c r="T1793" t="s">
        <v>6844</v>
      </c>
      <c r="U1793" t="s">
        <v>6845</v>
      </c>
      <c r="V1793" t="s">
        <v>6846</v>
      </c>
      <c r="Z1793">
        <v>115.117133</v>
      </c>
      <c r="AA1793">
        <v>-8.537566</v>
      </c>
      <c r="AB1793" t="s">
        <v>6847</v>
      </c>
      <c r="AC1793" t="s">
        <v>236</v>
      </c>
      <c r="AL1793" t="s">
        <v>217</v>
      </c>
      <c r="AM1793" t="s">
        <v>6821</v>
      </c>
      <c r="AN1793" t="s">
        <v>6</v>
      </c>
      <c r="AO1793" s="57">
        <v>46304.475763888891</v>
      </c>
      <c r="AP1793" s="57">
        <v>46276.333333333336</v>
      </c>
      <c r="AQ1793" t="s">
        <v>2155</v>
      </c>
      <c r="AR1793" t="s">
        <v>327</v>
      </c>
      <c r="AS1793" t="s">
        <v>85</v>
      </c>
      <c r="AT1793" t="s">
        <v>344</v>
      </c>
      <c r="AV1793" t="s">
        <v>9711</v>
      </c>
      <c r="AW1793" t="s">
        <v>1898</v>
      </c>
      <c r="AX1793" t="s">
        <v>222</v>
      </c>
      <c r="BA1793" s="57">
        <v>46276.333333333336</v>
      </c>
      <c r="BB1793" t="s">
        <v>6821</v>
      </c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str">
        <f>VLOOKUP(H1793,Sheet2!$A$1:$B$270,2,FALSE)</f>
        <v>TABANAN</v>
      </c>
    </row>
    <row r="1794" spans="1:61">
      <c r="A1794">
        <v>1793</v>
      </c>
      <c r="B1794">
        <v>1002566613</v>
      </c>
      <c r="C1794">
        <v>3</v>
      </c>
      <c r="D1794" t="s">
        <v>34</v>
      </c>
      <c r="E1794">
        <v>5</v>
      </c>
      <c r="F1794" t="s">
        <v>554</v>
      </c>
      <c r="G1794" t="s">
        <v>85</v>
      </c>
      <c r="H1794" t="s">
        <v>279</v>
      </c>
      <c r="I1794" t="s">
        <v>212</v>
      </c>
      <c r="J1794" t="s">
        <v>213</v>
      </c>
      <c r="K1794" t="s">
        <v>149</v>
      </c>
      <c r="M1794" t="s">
        <v>235</v>
      </c>
      <c r="N1794" t="s">
        <v>215</v>
      </c>
      <c r="O1794" s="57">
        <v>46267.345983796295</v>
      </c>
      <c r="P1794" s="57">
        <v>46274.566527777781</v>
      </c>
      <c r="Q1794">
        <v>69381917</v>
      </c>
      <c r="S1794">
        <v>172413244690</v>
      </c>
      <c r="T1794" t="s">
        <v>1519</v>
      </c>
      <c r="U1794" t="s">
        <v>1520</v>
      </c>
      <c r="Z1794">
        <v>115.01495749999999</v>
      </c>
      <c r="AA1794">
        <v>-8.4991479999999999</v>
      </c>
      <c r="AB1794" t="s">
        <v>1521</v>
      </c>
      <c r="AC1794" t="s">
        <v>229</v>
      </c>
      <c r="AO1794" s="57">
        <v>46062.350763888891</v>
      </c>
      <c r="AR1794" t="s">
        <v>306</v>
      </c>
      <c r="AS1794" t="s">
        <v>85</v>
      </c>
      <c r="AT1794" t="s">
        <v>230</v>
      </c>
      <c r="AV1794" t="s">
        <v>3055</v>
      </c>
      <c r="AW1794" t="s">
        <v>545</v>
      </c>
      <c r="AX1794" t="s">
        <v>222</v>
      </c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str">
        <f>VLOOKUP(H1794,Sheet2!$A$1:$B$270,2,FALSE)</f>
        <v>TABANAN</v>
      </c>
    </row>
    <row r="1795" spans="1:61">
      <c r="A1795">
        <v>1794</v>
      </c>
      <c r="B1795">
        <v>1002566671</v>
      </c>
      <c r="C1795">
        <v>3</v>
      </c>
      <c r="D1795" t="s">
        <v>34</v>
      </c>
      <c r="E1795">
        <v>5</v>
      </c>
      <c r="F1795" t="s">
        <v>554</v>
      </c>
      <c r="G1795" t="s">
        <v>85</v>
      </c>
      <c r="H1795" t="s">
        <v>279</v>
      </c>
      <c r="I1795" t="s">
        <v>212</v>
      </c>
      <c r="J1795" t="s">
        <v>213</v>
      </c>
      <c r="K1795" t="s">
        <v>149</v>
      </c>
      <c r="M1795" t="s">
        <v>235</v>
      </c>
      <c r="N1795" t="s">
        <v>215</v>
      </c>
      <c r="O1795" s="57">
        <v>46267.356516203705</v>
      </c>
      <c r="P1795" s="57">
        <v>46279.561435185184</v>
      </c>
      <c r="Q1795">
        <v>69381948</v>
      </c>
      <c r="S1795">
        <v>172413244691</v>
      </c>
      <c r="T1795" t="s">
        <v>1522</v>
      </c>
      <c r="U1795" t="s">
        <v>1523</v>
      </c>
      <c r="Z1795">
        <v>115.1825267</v>
      </c>
      <c r="AA1795">
        <v>-8.5028325000000002</v>
      </c>
      <c r="AB1795" t="s">
        <v>1524</v>
      </c>
      <c r="AC1795" t="s">
        <v>229</v>
      </c>
      <c r="AO1795" s="57">
        <v>46062.361122685186</v>
      </c>
      <c r="AR1795" t="s">
        <v>306</v>
      </c>
      <c r="AS1795" t="s">
        <v>85</v>
      </c>
      <c r="AT1795" t="s">
        <v>230</v>
      </c>
      <c r="AV1795" t="s">
        <v>3055</v>
      </c>
      <c r="AW1795" t="s">
        <v>545</v>
      </c>
      <c r="AX1795" t="s">
        <v>222</v>
      </c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str">
        <f>VLOOKUP(H1795,Sheet2!$A$1:$B$270,2,FALSE)</f>
        <v>TABANAN</v>
      </c>
    </row>
    <row r="1796" spans="1:61">
      <c r="A1796">
        <v>1795</v>
      </c>
      <c r="B1796">
        <v>1002568688</v>
      </c>
      <c r="C1796">
        <v>3</v>
      </c>
      <c r="D1796" t="s">
        <v>34</v>
      </c>
      <c r="E1796">
        <v>5</v>
      </c>
      <c r="F1796" t="s">
        <v>554</v>
      </c>
      <c r="G1796" t="s">
        <v>85</v>
      </c>
      <c r="H1796" t="s">
        <v>279</v>
      </c>
      <c r="I1796" t="s">
        <v>212</v>
      </c>
      <c r="J1796" t="s">
        <v>213</v>
      </c>
      <c r="K1796" t="s">
        <v>149</v>
      </c>
      <c r="M1796" t="s">
        <v>235</v>
      </c>
      <c r="N1796" t="s">
        <v>215</v>
      </c>
      <c r="O1796" s="57">
        <v>46268.349039351851</v>
      </c>
      <c r="P1796" s="57">
        <v>46272.916678240741</v>
      </c>
      <c r="Q1796">
        <v>69382695</v>
      </c>
      <c r="S1796">
        <v>172413244714</v>
      </c>
      <c r="T1796" t="s">
        <v>2208</v>
      </c>
      <c r="U1796" t="s">
        <v>2209</v>
      </c>
      <c r="Z1796">
        <v>115.143073</v>
      </c>
      <c r="AA1796">
        <v>-8.5688189999999995</v>
      </c>
      <c r="AB1796" t="s">
        <v>2210</v>
      </c>
      <c r="AC1796" t="s">
        <v>229</v>
      </c>
      <c r="AO1796" s="57">
        <v>46090.350740740738</v>
      </c>
      <c r="AR1796" t="s">
        <v>306</v>
      </c>
      <c r="AS1796" t="s">
        <v>85</v>
      </c>
      <c r="AT1796" t="s">
        <v>344</v>
      </c>
      <c r="AV1796" t="s">
        <v>3099</v>
      </c>
      <c r="AW1796" t="s">
        <v>1835</v>
      </c>
      <c r="AX1796" t="s">
        <v>222</v>
      </c>
      <c r="AZ1796" t="s">
        <v>3099</v>
      </c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str">
        <f>VLOOKUP(H1796,Sheet2!$A$1:$B$270,2,FALSE)</f>
        <v>TABANAN</v>
      </c>
    </row>
    <row r="1797" spans="1:61">
      <c r="A1797">
        <v>1796</v>
      </c>
      <c r="B1797">
        <v>1002568709</v>
      </c>
      <c r="C1797">
        <v>3</v>
      </c>
      <c r="D1797" t="s">
        <v>34</v>
      </c>
      <c r="E1797">
        <v>5</v>
      </c>
      <c r="F1797" t="s">
        <v>554</v>
      </c>
      <c r="G1797" t="s">
        <v>85</v>
      </c>
      <c r="H1797" t="s">
        <v>279</v>
      </c>
      <c r="I1797" t="s">
        <v>212</v>
      </c>
      <c r="J1797" t="s">
        <v>213</v>
      </c>
      <c r="K1797" t="s">
        <v>149</v>
      </c>
      <c r="M1797" t="s">
        <v>235</v>
      </c>
      <c r="N1797" t="s">
        <v>215</v>
      </c>
      <c r="O1797" s="57">
        <v>46268.356527777774</v>
      </c>
      <c r="P1797" s="57">
        <v>46280.594293981485</v>
      </c>
      <c r="Q1797">
        <v>69382703</v>
      </c>
      <c r="S1797">
        <v>172413244716</v>
      </c>
      <c r="T1797" t="s">
        <v>2616</v>
      </c>
      <c r="U1797" t="s">
        <v>2209</v>
      </c>
      <c r="Z1797">
        <v>115.1431493</v>
      </c>
      <c r="AA1797">
        <v>-8.5689689999999992</v>
      </c>
      <c r="AB1797" t="s">
        <v>2404</v>
      </c>
      <c r="AC1797" t="s">
        <v>229</v>
      </c>
      <c r="AO1797" s="57">
        <v>46090.361134259256</v>
      </c>
      <c r="AR1797" t="s">
        <v>306</v>
      </c>
      <c r="AS1797" t="s">
        <v>85</v>
      </c>
      <c r="AT1797" t="s">
        <v>344</v>
      </c>
      <c r="AV1797" t="s">
        <v>3055</v>
      </c>
      <c r="AW1797" t="s">
        <v>545</v>
      </c>
      <c r="AX1797" t="s">
        <v>222</v>
      </c>
      <c r="AZ1797" t="s">
        <v>3055</v>
      </c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str">
        <f>VLOOKUP(H1797,Sheet2!$A$1:$B$270,2,FALSE)</f>
        <v>TABANAN</v>
      </c>
    </row>
    <row r="1798" spans="1:61">
      <c r="A1798">
        <v>1797</v>
      </c>
      <c r="B1798">
        <v>1002568764</v>
      </c>
      <c r="C1798">
        <v>3</v>
      </c>
      <c r="D1798" t="s">
        <v>34</v>
      </c>
      <c r="E1798">
        <v>5</v>
      </c>
      <c r="F1798" t="s">
        <v>554</v>
      </c>
      <c r="G1798" t="s">
        <v>85</v>
      </c>
      <c r="H1798" t="s">
        <v>279</v>
      </c>
      <c r="I1798" t="s">
        <v>212</v>
      </c>
      <c r="J1798" t="s">
        <v>213</v>
      </c>
      <c r="K1798" t="s">
        <v>149</v>
      </c>
      <c r="M1798" t="s">
        <v>235</v>
      </c>
      <c r="N1798" t="s">
        <v>215</v>
      </c>
      <c r="O1798" s="57">
        <v>46268.366064814814</v>
      </c>
      <c r="P1798" s="57">
        <v>46268.585520833331</v>
      </c>
      <c r="Q1798">
        <v>69382731</v>
      </c>
      <c r="S1798">
        <v>172413244719</v>
      </c>
      <c r="T1798" t="s">
        <v>2188</v>
      </c>
      <c r="U1798" t="s">
        <v>2189</v>
      </c>
      <c r="Z1798">
        <v>115.0674085</v>
      </c>
      <c r="AA1798">
        <v>-8.5025791000000002</v>
      </c>
      <c r="AB1798" t="s">
        <v>2190</v>
      </c>
      <c r="AC1798" t="s">
        <v>229</v>
      </c>
      <c r="AO1798" s="57">
        <v>46090.37158564815</v>
      </c>
      <c r="AR1798" t="s">
        <v>306</v>
      </c>
      <c r="AS1798" t="s">
        <v>85</v>
      </c>
      <c r="AT1798" t="s">
        <v>230</v>
      </c>
      <c r="AV1798" t="s">
        <v>2191</v>
      </c>
      <c r="AW1798" t="s">
        <v>545</v>
      </c>
      <c r="AX1798" t="s">
        <v>222</v>
      </c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str">
        <f>VLOOKUP(H1798,Sheet2!$A$1:$B$270,2,FALSE)</f>
        <v>TABANAN</v>
      </c>
    </row>
    <row r="1799" spans="1:61">
      <c r="A1799">
        <v>1798</v>
      </c>
      <c r="B1799">
        <v>1002571349</v>
      </c>
      <c r="C1799">
        <v>3</v>
      </c>
      <c r="D1799" t="s">
        <v>34</v>
      </c>
      <c r="E1799">
        <v>5</v>
      </c>
      <c r="F1799" t="s">
        <v>554</v>
      </c>
      <c r="G1799" t="s">
        <v>85</v>
      </c>
      <c r="H1799" t="s">
        <v>279</v>
      </c>
      <c r="I1799" t="s">
        <v>212</v>
      </c>
      <c r="J1799" t="s">
        <v>213</v>
      </c>
      <c r="K1799" t="s">
        <v>149</v>
      </c>
      <c r="M1799" t="s">
        <v>2186</v>
      </c>
      <c r="N1799" t="s">
        <v>215</v>
      </c>
      <c r="O1799" s="57">
        <v>46269.476956018516</v>
      </c>
      <c r="P1799" s="57">
        <v>46279.333831018521</v>
      </c>
      <c r="Q1799">
        <v>69383760</v>
      </c>
      <c r="S1799">
        <v>172413244698</v>
      </c>
      <c r="T1799" t="s">
        <v>5212</v>
      </c>
      <c r="U1799" t="s">
        <v>5213</v>
      </c>
      <c r="V1799" t="s">
        <v>5214</v>
      </c>
      <c r="Z1799">
        <v>115.06203530000001</v>
      </c>
      <c r="AA1799">
        <v>-8.5012165999999993</v>
      </c>
      <c r="AB1799" t="s">
        <v>4816</v>
      </c>
      <c r="AC1799" t="s">
        <v>229</v>
      </c>
      <c r="AL1799" t="s">
        <v>217</v>
      </c>
      <c r="AM1799" t="s">
        <v>5215</v>
      </c>
      <c r="AN1799" t="s">
        <v>6</v>
      </c>
      <c r="AO1799" s="57">
        <v>46121.486087962963</v>
      </c>
      <c r="AP1799" s="57">
        <v>46271.625</v>
      </c>
      <c r="AQ1799" t="s">
        <v>2155</v>
      </c>
      <c r="AR1799" t="s">
        <v>12</v>
      </c>
      <c r="AS1799" t="s">
        <v>85</v>
      </c>
      <c r="AT1799" t="s">
        <v>230</v>
      </c>
      <c r="AV1799" t="s">
        <v>2187</v>
      </c>
      <c r="AW1799" t="s">
        <v>560</v>
      </c>
      <c r="AX1799" t="s">
        <v>222</v>
      </c>
      <c r="BA1799" s="57">
        <v>46271.625</v>
      </c>
      <c r="BB1799" t="s">
        <v>5215</v>
      </c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str">
        <f>VLOOKUP(H1799,Sheet2!$A$1:$B$270,2,FALSE)</f>
        <v>TABANAN</v>
      </c>
    </row>
    <row r="1800" spans="1:61">
      <c r="A1800">
        <v>1799</v>
      </c>
      <c r="B1800">
        <v>1002571452</v>
      </c>
      <c r="C1800">
        <v>3</v>
      </c>
      <c r="D1800" t="s">
        <v>34</v>
      </c>
      <c r="E1800">
        <v>5</v>
      </c>
      <c r="F1800" t="s">
        <v>554</v>
      </c>
      <c r="G1800" t="s">
        <v>85</v>
      </c>
      <c r="H1800" t="s">
        <v>279</v>
      </c>
      <c r="I1800" t="s">
        <v>212</v>
      </c>
      <c r="J1800" t="s">
        <v>213</v>
      </c>
      <c r="K1800" t="s">
        <v>149</v>
      </c>
      <c r="M1800" t="s">
        <v>2186</v>
      </c>
      <c r="N1800" t="s">
        <v>215</v>
      </c>
      <c r="O1800" s="57">
        <v>46269.511423611111</v>
      </c>
      <c r="P1800" s="57">
        <v>46272.35491898148</v>
      </c>
      <c r="Q1800">
        <v>69382067</v>
      </c>
      <c r="S1800">
        <v>172413244298</v>
      </c>
      <c r="T1800" t="s">
        <v>2078</v>
      </c>
      <c r="U1800" t="s">
        <v>2079</v>
      </c>
      <c r="V1800" t="s">
        <v>3025</v>
      </c>
      <c r="Z1800">
        <v>114.963114</v>
      </c>
      <c r="AA1800">
        <v>-8.4938900000000004</v>
      </c>
      <c r="AB1800" t="s">
        <v>2081</v>
      </c>
      <c r="AC1800" t="s">
        <v>229</v>
      </c>
      <c r="AL1800" t="s">
        <v>217</v>
      </c>
      <c r="AM1800" t="s">
        <v>3026</v>
      </c>
      <c r="AN1800" t="s">
        <v>6</v>
      </c>
      <c r="AO1800" s="57">
        <v>46121.517546296294</v>
      </c>
      <c r="AQ1800" t="s">
        <v>2155</v>
      </c>
      <c r="AR1800" t="s">
        <v>12</v>
      </c>
      <c r="AS1800" t="s">
        <v>85</v>
      </c>
      <c r="AT1800" t="s">
        <v>230</v>
      </c>
      <c r="AV1800" t="s">
        <v>2187</v>
      </c>
      <c r="AW1800" t="s">
        <v>553</v>
      </c>
      <c r="AX1800" t="s">
        <v>222</v>
      </c>
      <c r="BA1800" s="57">
        <v>46269.291666666664</v>
      </c>
      <c r="BB1800" t="s">
        <v>3026</v>
      </c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str">
        <f>VLOOKUP(H1800,Sheet2!$A$1:$B$270,2,FALSE)</f>
        <v>TABANAN</v>
      </c>
    </row>
    <row r="1801" spans="1:61">
      <c r="A1801">
        <v>1800</v>
      </c>
      <c r="B1801">
        <v>1002577245</v>
      </c>
      <c r="C1801">
        <v>3</v>
      </c>
      <c r="D1801" t="s">
        <v>34</v>
      </c>
      <c r="E1801">
        <v>5</v>
      </c>
      <c r="F1801" t="s">
        <v>563</v>
      </c>
      <c r="G1801" t="s">
        <v>86</v>
      </c>
      <c r="H1801" t="s">
        <v>299</v>
      </c>
      <c r="I1801" t="s">
        <v>212</v>
      </c>
      <c r="J1801" t="s">
        <v>213</v>
      </c>
      <c r="K1801" t="s">
        <v>149</v>
      </c>
      <c r="M1801" t="s">
        <v>76</v>
      </c>
      <c r="N1801" t="s">
        <v>215</v>
      </c>
      <c r="O1801" s="57">
        <v>46273.620057870372</v>
      </c>
      <c r="P1801" s="57">
        <v>46275.764641203707</v>
      </c>
      <c r="Q1801">
        <v>69386229</v>
      </c>
      <c r="S1801">
        <v>172416797969</v>
      </c>
      <c r="T1801" t="s">
        <v>3089</v>
      </c>
      <c r="U1801" t="s">
        <v>3079</v>
      </c>
      <c r="V1801" t="s">
        <v>3404</v>
      </c>
      <c r="Z1801">
        <v>115.1644771</v>
      </c>
      <c r="AA1801">
        <v>-8.6721342999999997</v>
      </c>
      <c r="AB1801" t="s">
        <v>3405</v>
      </c>
      <c r="AC1801" t="s">
        <v>229</v>
      </c>
      <c r="AL1801" t="s">
        <v>217</v>
      </c>
      <c r="AM1801" t="s">
        <v>3406</v>
      </c>
      <c r="AN1801" t="s">
        <v>6</v>
      </c>
      <c r="AO1801" s="57">
        <v>46243.621770833335</v>
      </c>
      <c r="AP1801" s="57">
        <v>46274.625</v>
      </c>
      <c r="AR1801" t="s">
        <v>218</v>
      </c>
      <c r="AS1801" t="s">
        <v>596</v>
      </c>
      <c r="AT1801" t="s">
        <v>344</v>
      </c>
      <c r="AU1801">
        <v>20260910</v>
      </c>
      <c r="AV1801" t="s">
        <v>221</v>
      </c>
      <c r="AW1801" t="s">
        <v>3407</v>
      </c>
      <c r="AX1801" t="s">
        <v>222</v>
      </c>
      <c r="BA1801" s="57">
        <v>46274.625</v>
      </c>
      <c r="BB1801" t="s">
        <v>3406</v>
      </c>
      <c r="BC1801">
        <v>2026</v>
      </c>
      <c r="BD1801">
        <v>9</v>
      </c>
      <c r="BE1801">
        <v>10</v>
      </c>
      <c r="BF1801" s="6">
        <f t="shared" si="84"/>
        <v>46275</v>
      </c>
      <c r="BG1801">
        <f t="shared" si="85"/>
        <v>0.375</v>
      </c>
      <c r="BH1801" t="str">
        <f t="shared" si="86"/>
        <v>COMPLY</v>
      </c>
      <c r="BI1801" t="str">
        <f>VLOOKUP(H1801,Sheet2!$A$1:$B$270,2,FALSE)</f>
        <v>UBUNG</v>
      </c>
    </row>
    <row r="1802" spans="1:61">
      <c r="A1802">
        <v>1801</v>
      </c>
      <c r="B1802">
        <v>1002580945</v>
      </c>
      <c r="C1802">
        <v>3</v>
      </c>
      <c r="D1802" t="s">
        <v>34</v>
      </c>
      <c r="E1802">
        <v>5</v>
      </c>
      <c r="F1802" t="s">
        <v>563</v>
      </c>
      <c r="G1802" t="s">
        <v>86</v>
      </c>
      <c r="H1802" t="s">
        <v>299</v>
      </c>
      <c r="I1802" t="s">
        <v>212</v>
      </c>
      <c r="J1802" t="s">
        <v>213</v>
      </c>
      <c r="K1802" t="s">
        <v>149</v>
      </c>
      <c r="M1802" t="s">
        <v>76</v>
      </c>
      <c r="N1802" t="s">
        <v>215</v>
      </c>
      <c r="O1802" s="57">
        <v>46275.591967592591</v>
      </c>
      <c r="P1802" s="57">
        <v>46279.891585648147</v>
      </c>
      <c r="Q1802">
        <v>69387771</v>
      </c>
      <c r="S1802">
        <v>172416797979</v>
      </c>
      <c r="T1802" t="s">
        <v>6423</v>
      </c>
      <c r="U1802" t="s">
        <v>6424</v>
      </c>
      <c r="V1802" t="s">
        <v>9712</v>
      </c>
      <c r="Z1802">
        <v>115.1584098</v>
      </c>
      <c r="AA1802">
        <v>-8.6718261000000005</v>
      </c>
      <c r="AB1802" t="s">
        <v>6425</v>
      </c>
      <c r="AC1802" t="s">
        <v>229</v>
      </c>
      <c r="AL1802" t="s">
        <v>217</v>
      </c>
      <c r="AM1802" t="s">
        <v>8357</v>
      </c>
      <c r="AN1802" t="s">
        <v>6</v>
      </c>
      <c r="AO1802" s="57">
        <v>46304.600706018522</v>
      </c>
      <c r="AP1802" s="57">
        <v>46277.458333333336</v>
      </c>
      <c r="AR1802" t="s">
        <v>218</v>
      </c>
      <c r="AS1802" t="s">
        <v>596</v>
      </c>
      <c r="AT1802" t="s">
        <v>344</v>
      </c>
      <c r="AU1802">
        <v>20260914</v>
      </c>
      <c r="AV1802" t="s">
        <v>221</v>
      </c>
      <c r="AW1802" t="s">
        <v>545</v>
      </c>
      <c r="AX1802" t="s">
        <v>222</v>
      </c>
      <c r="BA1802" s="57">
        <v>46277.458333333336</v>
      </c>
      <c r="BB1802" t="s">
        <v>8357</v>
      </c>
      <c r="BC1802">
        <v>2026</v>
      </c>
      <c r="BD1802">
        <v>9</v>
      </c>
      <c r="BE1802">
        <v>14</v>
      </c>
      <c r="BF1802" s="6">
        <f t="shared" si="84"/>
        <v>46279</v>
      </c>
      <c r="BG1802">
        <f t="shared" si="85"/>
        <v>1.5416666666642413</v>
      </c>
      <c r="BH1802" t="str">
        <f t="shared" si="86"/>
        <v>NOT COMPLY</v>
      </c>
      <c r="BI1802" t="str">
        <f>VLOOKUP(H1802,Sheet2!$A$1:$B$270,2,FALSE)</f>
        <v>UBUNG</v>
      </c>
    </row>
    <row r="1803" spans="1:61">
      <c r="A1803">
        <v>1802</v>
      </c>
      <c r="B1803">
        <v>1002588500</v>
      </c>
      <c r="C1803">
        <v>3</v>
      </c>
      <c r="D1803" t="s">
        <v>34</v>
      </c>
      <c r="E1803">
        <v>5</v>
      </c>
      <c r="F1803" t="s">
        <v>563</v>
      </c>
      <c r="G1803" t="s">
        <v>86</v>
      </c>
      <c r="H1803" t="s">
        <v>299</v>
      </c>
      <c r="I1803" t="s">
        <v>212</v>
      </c>
      <c r="J1803" t="s">
        <v>213</v>
      </c>
      <c r="K1803" t="s">
        <v>149</v>
      </c>
      <c r="M1803" t="s">
        <v>76</v>
      </c>
      <c r="N1803" t="s">
        <v>215</v>
      </c>
      <c r="O1803" s="57">
        <v>46280.458541666667</v>
      </c>
      <c r="P1803" s="57">
        <v>46280.576412037037</v>
      </c>
      <c r="Q1803">
        <v>69386906</v>
      </c>
      <c r="R1803">
        <v>3619596340</v>
      </c>
      <c r="S1803">
        <v>172416798005</v>
      </c>
      <c r="T1803" t="s">
        <v>5853</v>
      </c>
      <c r="U1803" t="s">
        <v>9713</v>
      </c>
      <c r="V1803" t="s">
        <v>9714</v>
      </c>
      <c r="Z1803">
        <v>115.17210609999999</v>
      </c>
      <c r="AA1803">
        <v>-8.6887769000000006</v>
      </c>
      <c r="AB1803" t="s">
        <v>5856</v>
      </c>
      <c r="AC1803" t="s">
        <v>284</v>
      </c>
      <c r="AL1803" t="s">
        <v>217</v>
      </c>
      <c r="AM1803" t="s">
        <v>7603</v>
      </c>
      <c r="AN1803" t="s">
        <v>6</v>
      </c>
      <c r="AO1803" t="s">
        <v>7278</v>
      </c>
      <c r="AR1803" t="s">
        <v>218</v>
      </c>
      <c r="AS1803" t="s">
        <v>596</v>
      </c>
      <c r="AT1803" t="s">
        <v>230</v>
      </c>
      <c r="AU1803">
        <v>20260915</v>
      </c>
      <c r="AV1803" t="s">
        <v>221</v>
      </c>
      <c r="AW1803" t="s">
        <v>585</v>
      </c>
      <c r="AX1803" t="s">
        <v>222</v>
      </c>
      <c r="BA1803" s="57">
        <v>46280.291666666664</v>
      </c>
      <c r="BB1803" t="s">
        <v>7603</v>
      </c>
      <c r="BC1803">
        <v>2026</v>
      </c>
      <c r="BD1803">
        <v>9</v>
      </c>
      <c r="BE1803">
        <v>15</v>
      </c>
      <c r="BF1803" s="6">
        <f t="shared" si="84"/>
        <v>46280</v>
      </c>
      <c r="BG1803">
        <f t="shared" si="85"/>
        <v>-0.29166666666424135</v>
      </c>
      <c r="BH1803" t="str">
        <f t="shared" si="86"/>
        <v>COMPLY</v>
      </c>
      <c r="BI1803" t="str">
        <f>VLOOKUP(H1803,Sheet2!$A$1:$B$270,2,FALSE)</f>
        <v>UBUNG</v>
      </c>
    </row>
    <row r="1804" spans="1:61">
      <c r="A1804">
        <v>1803</v>
      </c>
      <c r="B1804">
        <v>1002578758</v>
      </c>
      <c r="C1804">
        <v>3</v>
      </c>
      <c r="D1804" t="s">
        <v>34</v>
      </c>
      <c r="E1804">
        <v>5</v>
      </c>
      <c r="F1804" t="s">
        <v>563</v>
      </c>
      <c r="G1804" t="s">
        <v>86</v>
      </c>
      <c r="H1804" t="s">
        <v>299</v>
      </c>
      <c r="I1804" t="s">
        <v>212</v>
      </c>
      <c r="J1804" t="s">
        <v>213</v>
      </c>
      <c r="K1804" t="s">
        <v>149</v>
      </c>
      <c r="M1804" t="s">
        <v>2154</v>
      </c>
      <c r="N1804" t="s">
        <v>215</v>
      </c>
      <c r="O1804" s="57">
        <v>46274.563043981485</v>
      </c>
      <c r="P1804" s="57">
        <v>46280.45853009259</v>
      </c>
      <c r="Q1804">
        <v>69386906</v>
      </c>
      <c r="R1804">
        <v>3619596340</v>
      </c>
      <c r="S1804">
        <v>172416797973</v>
      </c>
      <c r="T1804" t="s">
        <v>5853</v>
      </c>
      <c r="U1804" t="s">
        <v>5854</v>
      </c>
      <c r="V1804" t="s">
        <v>5855</v>
      </c>
      <c r="Z1804">
        <v>115.1722683</v>
      </c>
      <c r="AA1804">
        <v>-8.6889374999999998</v>
      </c>
      <c r="AB1804" t="s">
        <v>5856</v>
      </c>
      <c r="AC1804" t="s">
        <v>284</v>
      </c>
      <c r="AL1804" t="s">
        <v>217</v>
      </c>
      <c r="AM1804" t="s">
        <v>5819</v>
      </c>
      <c r="AN1804" t="s">
        <v>6</v>
      </c>
      <c r="AO1804" s="57">
        <v>46274.569328703707</v>
      </c>
      <c r="AP1804" s="57">
        <v>46275.625</v>
      </c>
      <c r="AQ1804" t="s">
        <v>2155</v>
      </c>
      <c r="AR1804" t="s">
        <v>14</v>
      </c>
      <c r="AS1804" t="s">
        <v>596</v>
      </c>
      <c r="AT1804" t="s">
        <v>230</v>
      </c>
      <c r="AV1804" t="s">
        <v>9715</v>
      </c>
      <c r="AW1804" t="s">
        <v>545</v>
      </c>
      <c r="AX1804" t="s">
        <v>222</v>
      </c>
      <c r="BA1804" s="57">
        <v>46275.625</v>
      </c>
      <c r="BB1804" t="s">
        <v>5819</v>
      </c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str">
        <f>VLOOKUP(H1804,Sheet2!$A$1:$B$270,2,FALSE)</f>
        <v>UBUNG</v>
      </c>
    </row>
    <row r="1805" spans="1:61">
      <c r="A1805">
        <v>1804</v>
      </c>
      <c r="B1805">
        <v>1002581509</v>
      </c>
      <c r="C1805">
        <v>3</v>
      </c>
      <c r="D1805" t="s">
        <v>34</v>
      </c>
      <c r="E1805">
        <v>5</v>
      </c>
      <c r="F1805" t="s">
        <v>563</v>
      </c>
      <c r="G1805" t="s">
        <v>86</v>
      </c>
      <c r="H1805" t="s">
        <v>299</v>
      </c>
      <c r="I1805" t="s">
        <v>212</v>
      </c>
      <c r="J1805" t="s">
        <v>213</v>
      </c>
      <c r="K1805" t="s">
        <v>149</v>
      </c>
      <c r="L1805" t="s">
        <v>1748</v>
      </c>
      <c r="M1805" t="s">
        <v>2151</v>
      </c>
      <c r="N1805" t="s">
        <v>215</v>
      </c>
      <c r="O1805" s="57">
        <v>46275.70621527778</v>
      </c>
      <c r="P1805" s="57">
        <v>46280.442210648151</v>
      </c>
      <c r="Q1805">
        <v>69387924</v>
      </c>
      <c r="R1805">
        <v>3619596981</v>
      </c>
      <c r="S1805">
        <v>172416797980</v>
      </c>
      <c r="T1805" t="s">
        <v>5853</v>
      </c>
      <c r="U1805" t="s">
        <v>6618</v>
      </c>
      <c r="V1805" t="s">
        <v>6619</v>
      </c>
      <c r="Z1805">
        <v>115.17214201390701</v>
      </c>
      <c r="AA1805">
        <v>-8.6888280639936504</v>
      </c>
      <c r="AB1805" t="s">
        <v>6620</v>
      </c>
      <c r="AC1805" t="s">
        <v>216</v>
      </c>
      <c r="AL1805" t="s">
        <v>217</v>
      </c>
      <c r="AM1805" t="s">
        <v>6444</v>
      </c>
      <c r="AN1805" t="s">
        <v>6</v>
      </c>
      <c r="AO1805" s="57">
        <v>46304.715636574074</v>
      </c>
      <c r="AP1805" s="57">
        <v>46276.625</v>
      </c>
      <c r="AR1805" t="s">
        <v>14</v>
      </c>
      <c r="AS1805" t="s">
        <v>596</v>
      </c>
      <c r="AT1805" t="s">
        <v>230</v>
      </c>
      <c r="AV1805" t="s">
        <v>2153</v>
      </c>
      <c r="AW1805" t="s">
        <v>6621</v>
      </c>
      <c r="AX1805" t="s">
        <v>222</v>
      </c>
      <c r="BA1805" s="57">
        <v>46276.625</v>
      </c>
      <c r="BB1805" t="s">
        <v>6444</v>
      </c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str">
        <f>VLOOKUP(H1805,Sheet2!$A$1:$B$270,2,FALSE)</f>
        <v>UBUNG</v>
      </c>
    </row>
    <row r="1806" spans="1:61">
      <c r="A1806">
        <v>1805</v>
      </c>
      <c r="B1806">
        <v>1002571933</v>
      </c>
      <c r="C1806">
        <v>3</v>
      </c>
      <c r="D1806" t="s">
        <v>34</v>
      </c>
      <c r="E1806">
        <v>5</v>
      </c>
      <c r="F1806" t="s">
        <v>563</v>
      </c>
      <c r="G1806" t="s">
        <v>86</v>
      </c>
      <c r="H1806" t="s">
        <v>299</v>
      </c>
      <c r="I1806" t="s">
        <v>212</v>
      </c>
      <c r="J1806" t="s">
        <v>213</v>
      </c>
      <c r="K1806" t="s">
        <v>149</v>
      </c>
      <c r="M1806" t="s">
        <v>235</v>
      </c>
      <c r="N1806" t="s">
        <v>215</v>
      </c>
      <c r="O1806" s="57">
        <v>46269.611273148148</v>
      </c>
      <c r="P1806" s="57">
        <v>46272.53087962963</v>
      </c>
      <c r="Q1806">
        <v>69383979</v>
      </c>
      <c r="S1806">
        <v>172416797940</v>
      </c>
      <c r="T1806" t="s">
        <v>3089</v>
      </c>
      <c r="U1806" t="s">
        <v>3079</v>
      </c>
      <c r="Z1806">
        <v>115.1644771</v>
      </c>
      <c r="AA1806">
        <v>-8.6721342999999997</v>
      </c>
      <c r="AB1806" t="s">
        <v>3095</v>
      </c>
      <c r="AC1806" t="s">
        <v>229</v>
      </c>
      <c r="AO1806" s="57">
        <v>46121.621574074074</v>
      </c>
      <c r="AR1806" t="s">
        <v>306</v>
      </c>
      <c r="AS1806" t="s">
        <v>596</v>
      </c>
      <c r="AT1806" t="s">
        <v>344</v>
      </c>
      <c r="AV1806" t="s">
        <v>3096</v>
      </c>
      <c r="AW1806" t="s">
        <v>545</v>
      </c>
      <c r="AX1806" t="s">
        <v>222</v>
      </c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str">
        <f>VLOOKUP(H1806,Sheet2!$A$1:$B$270,2,FALSE)</f>
        <v>UBUNG</v>
      </c>
    </row>
    <row r="1807" spans="1:61">
      <c r="A1807">
        <v>1806</v>
      </c>
      <c r="B1807">
        <v>1002571315</v>
      </c>
      <c r="C1807">
        <v>3</v>
      </c>
      <c r="D1807" t="s">
        <v>34</v>
      </c>
      <c r="E1807">
        <v>5</v>
      </c>
      <c r="F1807" t="s">
        <v>563</v>
      </c>
      <c r="G1807" t="s">
        <v>86</v>
      </c>
      <c r="H1807" t="s">
        <v>299</v>
      </c>
      <c r="I1807" t="s">
        <v>212</v>
      </c>
      <c r="J1807" t="s">
        <v>213</v>
      </c>
      <c r="K1807" t="s">
        <v>149</v>
      </c>
      <c r="M1807" t="s">
        <v>235</v>
      </c>
      <c r="N1807" t="s">
        <v>215</v>
      </c>
      <c r="O1807" s="57">
        <v>46269.469606481478</v>
      </c>
      <c r="P1807" s="57">
        <v>46269.774236111109</v>
      </c>
      <c r="Q1807">
        <v>69383713</v>
      </c>
      <c r="S1807">
        <v>172416797794</v>
      </c>
      <c r="T1807" t="s">
        <v>3089</v>
      </c>
      <c r="U1807" t="s">
        <v>3090</v>
      </c>
      <c r="Z1807">
        <v>115.1606685</v>
      </c>
      <c r="AA1807">
        <v>-8.6718902999999994</v>
      </c>
      <c r="AB1807" t="s">
        <v>3091</v>
      </c>
      <c r="AC1807" t="s">
        <v>229</v>
      </c>
      <c r="AO1807" s="57">
        <v>46121.475856481484</v>
      </c>
      <c r="AR1807" t="s">
        <v>306</v>
      </c>
      <c r="AS1807" t="s">
        <v>596</v>
      </c>
      <c r="AT1807" t="s">
        <v>230</v>
      </c>
      <c r="AV1807" t="s">
        <v>2191</v>
      </c>
      <c r="AW1807" t="s">
        <v>545</v>
      </c>
      <c r="AX1807" t="s">
        <v>222</v>
      </c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str">
        <f>VLOOKUP(H1807,Sheet2!$A$1:$B$270,2,FALSE)</f>
        <v>UBUNG</v>
      </c>
    </row>
    <row r="1808" spans="1:61">
      <c r="A1808">
        <v>1807</v>
      </c>
      <c r="B1808">
        <v>1002575234</v>
      </c>
      <c r="C1808">
        <v>3</v>
      </c>
      <c r="D1808" t="s">
        <v>34</v>
      </c>
      <c r="E1808">
        <v>5</v>
      </c>
      <c r="F1808" t="s">
        <v>563</v>
      </c>
      <c r="G1808" t="s">
        <v>86</v>
      </c>
      <c r="H1808" t="s">
        <v>299</v>
      </c>
      <c r="I1808" t="s">
        <v>212</v>
      </c>
      <c r="J1808" t="s">
        <v>213</v>
      </c>
      <c r="K1808" t="s">
        <v>149</v>
      </c>
      <c r="M1808" t="s">
        <v>235</v>
      </c>
      <c r="N1808" t="s">
        <v>215</v>
      </c>
      <c r="O1808" s="57">
        <v>46272.606585648151</v>
      </c>
      <c r="P1808" s="57">
        <v>46273.359247685185</v>
      </c>
      <c r="Q1808">
        <v>69385384</v>
      </c>
      <c r="S1808">
        <v>172416797959</v>
      </c>
      <c r="T1808" t="s">
        <v>3078</v>
      </c>
      <c r="U1808" t="s">
        <v>3079</v>
      </c>
      <c r="Z1808">
        <v>115.1644771</v>
      </c>
      <c r="AA1808">
        <v>-8.6721342999999997</v>
      </c>
      <c r="AB1808" t="s">
        <v>3080</v>
      </c>
      <c r="AC1808" t="s">
        <v>229</v>
      </c>
      <c r="AO1808" s="57">
        <v>46212.611157407409</v>
      </c>
      <c r="AR1808" t="s">
        <v>306</v>
      </c>
      <c r="AS1808" t="s">
        <v>596</v>
      </c>
      <c r="AT1808" t="s">
        <v>344</v>
      </c>
      <c r="AV1808" t="s">
        <v>3081</v>
      </c>
      <c r="AW1808" t="s">
        <v>3082</v>
      </c>
      <c r="AX1808" t="s">
        <v>222</v>
      </c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str">
        <f>VLOOKUP(H1808,Sheet2!$A$1:$B$270,2,FALSE)</f>
        <v>UBUNG</v>
      </c>
    </row>
    <row r="1809" spans="1:61">
      <c r="A1809">
        <v>1808</v>
      </c>
      <c r="B1809">
        <v>1002576574</v>
      </c>
      <c r="C1809">
        <v>3</v>
      </c>
      <c r="D1809" t="s">
        <v>34</v>
      </c>
      <c r="E1809">
        <v>5</v>
      </c>
      <c r="F1809" t="s">
        <v>563</v>
      </c>
      <c r="G1809" t="s">
        <v>86</v>
      </c>
      <c r="H1809" t="s">
        <v>272</v>
      </c>
      <c r="I1809" t="s">
        <v>212</v>
      </c>
      <c r="J1809" t="s">
        <v>213</v>
      </c>
      <c r="K1809" t="s">
        <v>149</v>
      </c>
      <c r="M1809" t="s">
        <v>76</v>
      </c>
      <c r="N1809" t="s">
        <v>215</v>
      </c>
      <c r="O1809" s="57">
        <v>46273.454085648147</v>
      </c>
      <c r="P1809" s="57">
        <v>46274.382997685185</v>
      </c>
      <c r="Q1809">
        <v>69369522</v>
      </c>
      <c r="S1809">
        <v>172418758299</v>
      </c>
      <c r="T1809" t="s">
        <v>5607</v>
      </c>
      <c r="U1809" t="s">
        <v>5608</v>
      </c>
      <c r="V1809" t="s">
        <v>5609</v>
      </c>
      <c r="Z1809">
        <v>115.23067208000001</v>
      </c>
      <c r="AA1809">
        <v>-8.6355672410000004</v>
      </c>
      <c r="AB1809" t="s">
        <v>5610</v>
      </c>
      <c r="AC1809" t="s">
        <v>216</v>
      </c>
      <c r="AL1809" t="s">
        <v>217</v>
      </c>
      <c r="AM1809" t="s">
        <v>5611</v>
      </c>
      <c r="AN1809" t="s">
        <v>6</v>
      </c>
      <c r="AO1809" s="57">
        <v>46243.454791666663</v>
      </c>
      <c r="AR1809" t="s">
        <v>218</v>
      </c>
      <c r="AS1809" t="s">
        <v>86</v>
      </c>
      <c r="AT1809" t="s">
        <v>230</v>
      </c>
      <c r="AU1809">
        <v>20260909</v>
      </c>
      <c r="AV1809" t="s">
        <v>221</v>
      </c>
      <c r="AW1809" t="s">
        <v>567</v>
      </c>
      <c r="AX1809" t="s">
        <v>222</v>
      </c>
      <c r="BA1809" s="57">
        <v>46273.291666666664</v>
      </c>
      <c r="BB1809" t="s">
        <v>5611</v>
      </c>
      <c r="BC1809">
        <v>2026</v>
      </c>
      <c r="BD1809">
        <v>9</v>
      </c>
      <c r="BE1809">
        <v>9</v>
      </c>
      <c r="BF1809" s="6">
        <f t="shared" si="84"/>
        <v>46274</v>
      </c>
      <c r="BG1809">
        <f t="shared" si="85"/>
        <v>0.70833333333575865</v>
      </c>
      <c r="BH1809" t="str">
        <f t="shared" si="86"/>
        <v>COMPLY</v>
      </c>
      <c r="BI1809" t="str">
        <f>VLOOKUP(H1809,Sheet2!$A$1:$B$270,2,FALSE)</f>
        <v>UBUNG</v>
      </c>
    </row>
    <row r="1810" spans="1:61">
      <c r="A1810">
        <v>1809</v>
      </c>
      <c r="B1810">
        <v>1002576395</v>
      </c>
      <c r="C1810">
        <v>3</v>
      </c>
      <c r="D1810" t="s">
        <v>34</v>
      </c>
      <c r="E1810">
        <v>5</v>
      </c>
      <c r="F1810" t="s">
        <v>563</v>
      </c>
      <c r="G1810" t="s">
        <v>86</v>
      </c>
      <c r="H1810" t="s">
        <v>272</v>
      </c>
      <c r="I1810" t="s">
        <v>212</v>
      </c>
      <c r="J1810" t="s">
        <v>213</v>
      </c>
      <c r="K1810" t="s">
        <v>149</v>
      </c>
      <c r="L1810" t="s">
        <v>214</v>
      </c>
      <c r="M1810" t="s">
        <v>76</v>
      </c>
      <c r="N1810" t="s">
        <v>215</v>
      </c>
      <c r="O1810" s="57">
        <v>46273.420798611114</v>
      </c>
      <c r="P1810" s="57">
        <v>46275.788171296299</v>
      </c>
      <c r="Q1810">
        <v>69385835</v>
      </c>
      <c r="S1810">
        <v>172418758849</v>
      </c>
      <c r="T1810" t="s">
        <v>3212</v>
      </c>
      <c r="U1810" t="s">
        <v>3213</v>
      </c>
      <c r="V1810" t="s">
        <v>3214</v>
      </c>
      <c r="Z1810">
        <v>115.177907</v>
      </c>
      <c r="AA1810">
        <v>-8.6427820000000004</v>
      </c>
      <c r="AB1810" t="s">
        <v>3215</v>
      </c>
      <c r="AC1810" t="s">
        <v>236</v>
      </c>
      <c r="AL1810" t="s">
        <v>217</v>
      </c>
      <c r="AM1810" t="s">
        <v>3216</v>
      </c>
      <c r="AN1810" t="s">
        <v>6</v>
      </c>
      <c r="AO1810" s="57">
        <v>46243.423483796294</v>
      </c>
      <c r="AP1810" s="57">
        <v>46275.333333333336</v>
      </c>
      <c r="AR1810" t="s">
        <v>218</v>
      </c>
      <c r="AS1810" t="s">
        <v>86</v>
      </c>
      <c r="AT1810" t="s">
        <v>230</v>
      </c>
      <c r="AU1810">
        <v>20260910</v>
      </c>
      <c r="AV1810" t="s">
        <v>221</v>
      </c>
      <c r="AW1810" t="s">
        <v>881</v>
      </c>
      <c r="AX1810" t="s">
        <v>222</v>
      </c>
      <c r="BA1810" s="57">
        <v>46275.333333333336</v>
      </c>
      <c r="BB1810" t="s">
        <v>3216</v>
      </c>
      <c r="BC1810">
        <v>2026</v>
      </c>
      <c r="BD1810">
        <v>9</v>
      </c>
      <c r="BE1810">
        <v>10</v>
      </c>
      <c r="BF1810" s="6">
        <f t="shared" si="84"/>
        <v>46275</v>
      </c>
      <c r="BG1810">
        <f t="shared" si="85"/>
        <v>-0.33333333333575865</v>
      </c>
      <c r="BH1810" t="str">
        <f t="shared" si="86"/>
        <v>COMPLY</v>
      </c>
      <c r="BI1810" t="str">
        <f>VLOOKUP(H1810,Sheet2!$A$1:$B$270,2,FALSE)</f>
        <v>UBUNG</v>
      </c>
    </row>
    <row r="1811" spans="1:61">
      <c r="A1811">
        <v>1810</v>
      </c>
      <c r="B1811">
        <v>1002578535</v>
      </c>
      <c r="C1811">
        <v>3</v>
      </c>
      <c r="D1811" t="s">
        <v>34</v>
      </c>
      <c r="E1811">
        <v>5</v>
      </c>
      <c r="F1811" t="s">
        <v>563</v>
      </c>
      <c r="G1811" t="s">
        <v>86</v>
      </c>
      <c r="H1811" t="s">
        <v>272</v>
      </c>
      <c r="I1811" t="s">
        <v>212</v>
      </c>
      <c r="J1811" t="s">
        <v>213</v>
      </c>
      <c r="K1811" t="s">
        <v>149</v>
      </c>
      <c r="M1811" t="s">
        <v>76</v>
      </c>
      <c r="N1811" t="s">
        <v>215</v>
      </c>
      <c r="O1811" s="57">
        <v>46274.486597222225</v>
      </c>
      <c r="P1811" s="57">
        <v>46276.898564814815</v>
      </c>
      <c r="Q1811">
        <v>69386780</v>
      </c>
      <c r="R1811">
        <v>3612100066</v>
      </c>
      <c r="S1811">
        <v>172418758885</v>
      </c>
      <c r="T1811" t="s">
        <v>5730</v>
      </c>
      <c r="U1811" t="s">
        <v>5731</v>
      </c>
      <c r="V1811" t="s">
        <v>5732</v>
      </c>
      <c r="Z1811">
        <v>115.21616830000001</v>
      </c>
      <c r="AA1811">
        <v>-8.6363517999999999</v>
      </c>
      <c r="AB1811" t="s">
        <v>5733</v>
      </c>
      <c r="AC1811" t="s">
        <v>229</v>
      </c>
      <c r="AL1811" t="s">
        <v>217</v>
      </c>
      <c r="AM1811" t="s">
        <v>5734</v>
      </c>
      <c r="AN1811" t="s">
        <v>6</v>
      </c>
      <c r="AO1811" s="57">
        <v>46274.496493055558</v>
      </c>
      <c r="AP1811" s="57">
        <v>46275.458333333336</v>
      </c>
      <c r="AR1811" t="s">
        <v>218</v>
      </c>
      <c r="AS1811" t="s">
        <v>86</v>
      </c>
      <c r="AT1811" t="s">
        <v>230</v>
      </c>
      <c r="AU1811">
        <v>20260911</v>
      </c>
      <c r="AV1811" t="s">
        <v>221</v>
      </c>
      <c r="AW1811" t="s">
        <v>545</v>
      </c>
      <c r="AX1811" t="s">
        <v>222</v>
      </c>
      <c r="BA1811" s="57">
        <v>46275.458333333336</v>
      </c>
      <c r="BB1811" t="s">
        <v>5734</v>
      </c>
      <c r="BC1811">
        <v>2026</v>
      </c>
      <c r="BD1811">
        <v>9</v>
      </c>
      <c r="BE1811">
        <v>11</v>
      </c>
      <c r="BF1811" s="6">
        <f t="shared" si="84"/>
        <v>46276</v>
      </c>
      <c r="BG1811">
        <f t="shared" si="85"/>
        <v>0.54166666666424135</v>
      </c>
      <c r="BH1811" t="str">
        <f t="shared" si="86"/>
        <v>COMPLY</v>
      </c>
      <c r="BI1811" t="str">
        <f>VLOOKUP(H1811,Sheet2!$A$1:$B$270,2,FALSE)</f>
        <v>UBUNG</v>
      </c>
    </row>
    <row r="1812" spans="1:61">
      <c r="A1812">
        <v>1811</v>
      </c>
      <c r="B1812">
        <v>1002578245</v>
      </c>
      <c r="C1812">
        <v>3</v>
      </c>
      <c r="D1812" t="s">
        <v>34</v>
      </c>
      <c r="E1812">
        <v>5</v>
      </c>
      <c r="F1812" t="s">
        <v>563</v>
      </c>
      <c r="G1812" t="s">
        <v>86</v>
      </c>
      <c r="H1812" t="s">
        <v>272</v>
      </c>
      <c r="I1812" t="s">
        <v>212</v>
      </c>
      <c r="J1812" t="s">
        <v>213</v>
      </c>
      <c r="K1812" t="s">
        <v>149</v>
      </c>
      <c r="L1812" t="s">
        <v>214</v>
      </c>
      <c r="M1812" t="s">
        <v>76</v>
      </c>
      <c r="N1812" t="s">
        <v>215</v>
      </c>
      <c r="O1812" s="57">
        <v>46274.427037037036</v>
      </c>
      <c r="P1812" s="57">
        <v>46275.685416666667</v>
      </c>
      <c r="Q1812">
        <v>69386657</v>
      </c>
      <c r="S1812">
        <v>172418758874</v>
      </c>
      <c r="T1812" t="s">
        <v>6065</v>
      </c>
      <c r="U1812" t="s">
        <v>6066</v>
      </c>
      <c r="V1812" t="s">
        <v>6067</v>
      </c>
      <c r="Z1812">
        <v>115.183662</v>
      </c>
      <c r="AA1812">
        <v>-8.6176580000000005</v>
      </c>
      <c r="AB1812" t="s">
        <v>6068</v>
      </c>
      <c r="AC1812" t="s">
        <v>236</v>
      </c>
      <c r="AL1812" t="s">
        <v>217</v>
      </c>
      <c r="AM1812" t="s">
        <v>6069</v>
      </c>
      <c r="AN1812" t="s">
        <v>6</v>
      </c>
      <c r="AO1812" s="57">
        <v>46274.444444444445</v>
      </c>
      <c r="AP1812" s="57">
        <v>46275.333333333336</v>
      </c>
      <c r="AR1812" t="s">
        <v>218</v>
      </c>
      <c r="AS1812" t="s">
        <v>86</v>
      </c>
      <c r="AT1812" t="s">
        <v>230</v>
      </c>
      <c r="AU1812">
        <v>20260910</v>
      </c>
      <c r="AV1812" t="s">
        <v>221</v>
      </c>
      <c r="AW1812" t="s">
        <v>889</v>
      </c>
      <c r="AX1812" t="s">
        <v>222</v>
      </c>
      <c r="BA1812" s="57">
        <v>46275.333333333336</v>
      </c>
      <c r="BB1812" t="s">
        <v>6069</v>
      </c>
      <c r="BC1812">
        <v>2026</v>
      </c>
      <c r="BD1812">
        <v>9</v>
      </c>
      <c r="BE1812">
        <v>10</v>
      </c>
      <c r="BF1812" s="6">
        <f t="shared" si="84"/>
        <v>46275</v>
      </c>
      <c r="BG1812">
        <f t="shared" si="85"/>
        <v>-0.33333333333575865</v>
      </c>
      <c r="BH1812" t="str">
        <f t="shared" si="86"/>
        <v>COMPLY</v>
      </c>
      <c r="BI1812" t="str">
        <f>VLOOKUP(H1812,Sheet2!$A$1:$B$270,2,FALSE)</f>
        <v>UBUNG</v>
      </c>
    </row>
    <row r="1813" spans="1:61">
      <c r="A1813">
        <v>1812</v>
      </c>
      <c r="B1813">
        <v>1002577418</v>
      </c>
      <c r="C1813">
        <v>3</v>
      </c>
      <c r="D1813" t="s">
        <v>34</v>
      </c>
      <c r="E1813">
        <v>5</v>
      </c>
      <c r="F1813" t="s">
        <v>563</v>
      </c>
      <c r="G1813" t="s">
        <v>86</v>
      </c>
      <c r="H1813" t="s">
        <v>272</v>
      </c>
      <c r="I1813" t="s">
        <v>212</v>
      </c>
      <c r="J1813" t="s">
        <v>213</v>
      </c>
      <c r="K1813" t="s">
        <v>149</v>
      </c>
      <c r="M1813" t="s">
        <v>2151</v>
      </c>
      <c r="N1813" t="s">
        <v>215</v>
      </c>
      <c r="O1813" s="57">
        <v>46273.653587962966</v>
      </c>
      <c r="P1813" s="57">
        <v>46280.311377314814</v>
      </c>
      <c r="Q1813">
        <v>69386308</v>
      </c>
      <c r="S1813">
        <v>172418758866</v>
      </c>
      <c r="T1813" t="s">
        <v>3263</v>
      </c>
      <c r="U1813" t="s">
        <v>3264</v>
      </c>
      <c r="V1813" t="s">
        <v>3265</v>
      </c>
      <c r="Z1813">
        <v>115.1169498</v>
      </c>
      <c r="AA1813">
        <v>-8.6186881</v>
      </c>
      <c r="AB1813" t="s">
        <v>3266</v>
      </c>
      <c r="AC1813" t="s">
        <v>284</v>
      </c>
      <c r="AL1813" t="s">
        <v>217</v>
      </c>
      <c r="AM1813" t="s">
        <v>3267</v>
      </c>
      <c r="AN1813" t="s">
        <v>6</v>
      </c>
      <c r="AO1813" s="57">
        <v>46243.663159722222</v>
      </c>
      <c r="AP1813" s="57">
        <v>46274.625</v>
      </c>
      <c r="AQ1813" t="s">
        <v>2155</v>
      </c>
      <c r="AR1813" t="s">
        <v>14</v>
      </c>
      <c r="AS1813" t="s">
        <v>86</v>
      </c>
      <c r="AT1813" t="s">
        <v>230</v>
      </c>
      <c r="AV1813" t="s">
        <v>2153</v>
      </c>
      <c r="AW1813" t="s">
        <v>545</v>
      </c>
      <c r="AX1813" t="s">
        <v>222</v>
      </c>
      <c r="BA1813" s="57">
        <v>46274.625</v>
      </c>
      <c r="BB1813" t="s">
        <v>3267</v>
      </c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str">
        <f>VLOOKUP(H1813,Sheet2!$A$1:$B$270,2,FALSE)</f>
        <v>UBUNG</v>
      </c>
    </row>
    <row r="1814" spans="1:61">
      <c r="A1814">
        <v>1813</v>
      </c>
      <c r="B1814">
        <v>1002580441</v>
      </c>
      <c r="C1814">
        <v>3</v>
      </c>
      <c r="D1814" t="s">
        <v>34</v>
      </c>
      <c r="E1814">
        <v>5</v>
      </c>
      <c r="F1814" t="s">
        <v>563</v>
      </c>
      <c r="G1814" t="s">
        <v>86</v>
      </c>
      <c r="H1814" t="s">
        <v>272</v>
      </c>
      <c r="I1814" t="s">
        <v>212</v>
      </c>
      <c r="J1814" t="s">
        <v>213</v>
      </c>
      <c r="K1814" t="s">
        <v>149</v>
      </c>
      <c r="M1814" t="s">
        <v>2151</v>
      </c>
      <c r="N1814" t="s">
        <v>581</v>
      </c>
      <c r="O1814" s="57">
        <v>46275.48065972222</v>
      </c>
      <c r="P1814" s="57">
        <v>46281.506979166668</v>
      </c>
      <c r="Q1814">
        <v>69387536</v>
      </c>
      <c r="S1814">
        <v>172418758903</v>
      </c>
      <c r="T1814" t="s">
        <v>6647</v>
      </c>
      <c r="U1814" t="s">
        <v>6648</v>
      </c>
      <c r="V1814" t="s">
        <v>6649</v>
      </c>
      <c r="Z1814">
        <v>115.1333853</v>
      </c>
      <c r="AA1814">
        <v>-8.6512461999999992</v>
      </c>
      <c r="AB1814" t="s">
        <v>6650</v>
      </c>
      <c r="AC1814" t="s">
        <v>229</v>
      </c>
      <c r="AL1814" t="s">
        <v>217</v>
      </c>
      <c r="AM1814" t="s">
        <v>6651</v>
      </c>
      <c r="AN1814" t="s">
        <v>6</v>
      </c>
      <c r="AO1814" s="57">
        <v>46304.486076388886</v>
      </c>
      <c r="AP1814" s="57">
        <v>46276.458333333336</v>
      </c>
      <c r="AQ1814" t="s">
        <v>2155</v>
      </c>
      <c r="AR1814" t="s">
        <v>14</v>
      </c>
      <c r="AS1814" t="s">
        <v>86</v>
      </c>
      <c r="AT1814" t="s">
        <v>220</v>
      </c>
      <c r="AV1814" t="s">
        <v>2153</v>
      </c>
      <c r="AW1814" t="s">
        <v>567</v>
      </c>
      <c r="AX1814" t="s">
        <v>222</v>
      </c>
      <c r="BA1814" s="57">
        <v>46276.458333333336</v>
      </c>
      <c r="BB1814" t="s">
        <v>6651</v>
      </c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str">
        <f>VLOOKUP(H1814,Sheet2!$A$1:$B$270,2,FALSE)</f>
        <v>UBUNG</v>
      </c>
    </row>
    <row r="1815" spans="1:61">
      <c r="A1815">
        <v>1814</v>
      </c>
      <c r="B1815">
        <v>1002590030</v>
      </c>
      <c r="C1815">
        <v>3</v>
      </c>
      <c r="D1815" t="s">
        <v>34</v>
      </c>
      <c r="E1815">
        <v>5</v>
      </c>
      <c r="F1815" t="s">
        <v>563</v>
      </c>
      <c r="G1815" t="s">
        <v>86</v>
      </c>
      <c r="H1815" t="s">
        <v>272</v>
      </c>
      <c r="I1815" t="s">
        <v>212</v>
      </c>
      <c r="J1815" t="s">
        <v>213</v>
      </c>
      <c r="K1815" t="s">
        <v>149</v>
      </c>
      <c r="L1815" t="s">
        <v>214</v>
      </c>
      <c r="M1815" t="s">
        <v>239</v>
      </c>
      <c r="N1815" t="s">
        <v>215</v>
      </c>
      <c r="O1815" s="57">
        <v>46280.710439814815</v>
      </c>
      <c r="P1815" s="57">
        <v>46280.712511574071</v>
      </c>
      <c r="Q1815">
        <v>69391033</v>
      </c>
      <c r="S1815">
        <v>172418759020</v>
      </c>
      <c r="T1815" t="s">
        <v>9716</v>
      </c>
      <c r="U1815" t="s">
        <v>9717</v>
      </c>
      <c r="V1815" t="s">
        <v>9718</v>
      </c>
      <c r="Z1815">
        <v>115.12651529999999</v>
      </c>
      <c r="AA1815">
        <v>-8.6266015999999901</v>
      </c>
      <c r="AB1815" t="s">
        <v>9719</v>
      </c>
      <c r="AC1815" t="s">
        <v>236</v>
      </c>
      <c r="AL1815" t="s">
        <v>217</v>
      </c>
      <c r="AM1815" t="s">
        <v>8893</v>
      </c>
      <c r="AN1815" t="s">
        <v>6</v>
      </c>
      <c r="AO1815" t="s">
        <v>9140</v>
      </c>
      <c r="AP1815" s="57">
        <v>46281.625</v>
      </c>
      <c r="AR1815" t="s">
        <v>240</v>
      </c>
      <c r="AS1815" t="s">
        <v>86</v>
      </c>
      <c r="AT1815" t="s">
        <v>344</v>
      </c>
      <c r="AV1815" t="s">
        <v>239</v>
      </c>
      <c r="AW1815" t="s">
        <v>1898</v>
      </c>
      <c r="AX1815" t="s">
        <v>222</v>
      </c>
      <c r="BA1815" s="57">
        <v>46281.625</v>
      </c>
      <c r="BB1815" t="s">
        <v>8893</v>
      </c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str">
        <f>VLOOKUP(H1815,Sheet2!$A$1:$B$270,2,FALSE)</f>
        <v>UBUNG</v>
      </c>
    </row>
    <row r="1816" spans="1:61">
      <c r="A1816">
        <v>1815</v>
      </c>
      <c r="B1816">
        <v>1002567620</v>
      </c>
      <c r="C1816">
        <v>3</v>
      </c>
      <c r="D1816" t="s">
        <v>34</v>
      </c>
      <c r="E1816">
        <v>5</v>
      </c>
      <c r="F1816" t="s">
        <v>563</v>
      </c>
      <c r="G1816" t="s">
        <v>86</v>
      </c>
      <c r="H1816" t="s">
        <v>416</v>
      </c>
      <c r="I1816" t="s">
        <v>212</v>
      </c>
      <c r="J1816" t="s">
        <v>213</v>
      </c>
      <c r="K1816" t="s">
        <v>149</v>
      </c>
      <c r="M1816" t="s">
        <v>76</v>
      </c>
      <c r="N1816" t="s">
        <v>215</v>
      </c>
      <c r="O1816" s="57">
        <v>46267.563634259262</v>
      </c>
      <c r="P1816" s="57">
        <v>46267.772835648146</v>
      </c>
      <c r="Q1816">
        <v>69380495</v>
      </c>
      <c r="S1816">
        <v>172419207266</v>
      </c>
      <c r="T1816" t="s">
        <v>1989</v>
      </c>
      <c r="U1816" t="s">
        <v>1990</v>
      </c>
      <c r="V1816" t="s">
        <v>1997</v>
      </c>
      <c r="Z1816">
        <v>115.1969208</v>
      </c>
      <c r="AA1816">
        <v>-8.6612825000000004</v>
      </c>
      <c r="AB1816" t="s">
        <v>1998</v>
      </c>
      <c r="AC1816" t="s">
        <v>216</v>
      </c>
      <c r="AL1816" t="s">
        <v>217</v>
      </c>
      <c r="AM1816" t="s">
        <v>1999</v>
      </c>
      <c r="AN1816" t="s">
        <v>6</v>
      </c>
      <c r="AO1816" s="57">
        <v>46062.569467592592</v>
      </c>
      <c r="AR1816" t="s">
        <v>218</v>
      </c>
      <c r="AS1816" t="s">
        <v>817</v>
      </c>
      <c r="AT1816" t="s">
        <v>230</v>
      </c>
      <c r="AU1816">
        <v>20260902</v>
      </c>
      <c r="AV1816" t="s">
        <v>221</v>
      </c>
      <c r="AW1816" t="s">
        <v>545</v>
      </c>
      <c r="AX1816" t="s">
        <v>222</v>
      </c>
      <c r="BA1816" s="57">
        <v>46267.291666666664</v>
      </c>
      <c r="BB1816" t="s">
        <v>1999</v>
      </c>
      <c r="BC1816">
        <v>2026</v>
      </c>
      <c r="BD1816">
        <v>9</v>
      </c>
      <c r="BE1816">
        <v>2</v>
      </c>
      <c r="BF1816" s="6">
        <f t="shared" si="84"/>
        <v>46267</v>
      </c>
      <c r="BG1816">
        <f t="shared" si="85"/>
        <v>-0.29166666666424135</v>
      </c>
      <c r="BH1816" t="str">
        <f t="shared" si="86"/>
        <v>COMPLY</v>
      </c>
      <c r="BI1816" t="str">
        <f>VLOOKUP(H1816,Sheet2!$A$1:$B$270,2,FALSE)</f>
        <v>UBUNG</v>
      </c>
    </row>
    <row r="1817" spans="1:61">
      <c r="A1817">
        <v>1816</v>
      </c>
      <c r="B1817">
        <v>1002567630</v>
      </c>
      <c r="C1817">
        <v>3</v>
      </c>
      <c r="D1817" t="s">
        <v>34</v>
      </c>
      <c r="E1817">
        <v>5</v>
      </c>
      <c r="F1817" t="s">
        <v>563</v>
      </c>
      <c r="G1817" t="s">
        <v>86</v>
      </c>
      <c r="H1817" t="s">
        <v>416</v>
      </c>
      <c r="I1817" t="s">
        <v>212</v>
      </c>
      <c r="J1817" t="s">
        <v>213</v>
      </c>
      <c r="K1817" t="s">
        <v>149</v>
      </c>
      <c r="M1817" t="s">
        <v>76</v>
      </c>
      <c r="N1817" t="s">
        <v>215</v>
      </c>
      <c r="O1817" s="57">
        <v>46267.565324074072</v>
      </c>
      <c r="P1817" s="57">
        <v>46267.769444444442</v>
      </c>
      <c r="Q1817">
        <v>69380532</v>
      </c>
      <c r="S1817">
        <v>172419207267</v>
      </c>
      <c r="T1817" t="s">
        <v>1989</v>
      </c>
      <c r="U1817" t="s">
        <v>1990</v>
      </c>
      <c r="V1817" t="s">
        <v>1994</v>
      </c>
      <c r="Z1817">
        <v>115.19668001189601</v>
      </c>
      <c r="AA1817">
        <v>-8.6602000167716398</v>
      </c>
      <c r="AB1817" t="s">
        <v>1995</v>
      </c>
      <c r="AC1817" t="s">
        <v>216</v>
      </c>
      <c r="AL1817" t="s">
        <v>217</v>
      </c>
      <c r="AM1817" t="s">
        <v>1996</v>
      </c>
      <c r="AN1817" t="s">
        <v>6</v>
      </c>
      <c r="AO1817" s="57">
        <v>46062.569467592592</v>
      </c>
      <c r="AR1817" t="s">
        <v>218</v>
      </c>
      <c r="AS1817" t="s">
        <v>817</v>
      </c>
      <c r="AT1817" t="s">
        <v>230</v>
      </c>
      <c r="AU1817">
        <v>20260902</v>
      </c>
      <c r="AV1817" t="s">
        <v>221</v>
      </c>
      <c r="AW1817" t="s">
        <v>545</v>
      </c>
      <c r="AX1817" t="s">
        <v>222</v>
      </c>
      <c r="BA1817" s="57">
        <v>46267.291666666664</v>
      </c>
      <c r="BB1817" t="s">
        <v>1996</v>
      </c>
      <c r="BC1817">
        <v>2026</v>
      </c>
      <c r="BD1817">
        <v>9</v>
      </c>
      <c r="BE1817">
        <v>2</v>
      </c>
      <c r="BF1817" s="6">
        <f t="shared" si="84"/>
        <v>46267</v>
      </c>
      <c r="BG1817">
        <f t="shared" si="85"/>
        <v>-0.29166666666424135</v>
      </c>
      <c r="BH1817" t="str">
        <f t="shared" si="86"/>
        <v>COMPLY</v>
      </c>
      <c r="BI1817" t="str">
        <f>VLOOKUP(H1817,Sheet2!$A$1:$B$270,2,FALSE)</f>
        <v>UBUNG</v>
      </c>
    </row>
    <row r="1818" spans="1:61">
      <c r="A1818">
        <v>1817</v>
      </c>
      <c r="B1818">
        <v>1002567608</v>
      </c>
      <c r="C1818">
        <v>3</v>
      </c>
      <c r="D1818" t="s">
        <v>34</v>
      </c>
      <c r="E1818">
        <v>5</v>
      </c>
      <c r="F1818" t="s">
        <v>563</v>
      </c>
      <c r="G1818" t="s">
        <v>86</v>
      </c>
      <c r="H1818" t="s">
        <v>416</v>
      </c>
      <c r="I1818" t="s">
        <v>212</v>
      </c>
      <c r="J1818" t="s">
        <v>213</v>
      </c>
      <c r="K1818" t="s">
        <v>149</v>
      </c>
      <c r="M1818" t="s">
        <v>76</v>
      </c>
      <c r="N1818" t="s">
        <v>215</v>
      </c>
      <c r="O1818" s="57">
        <v>46267.561689814815</v>
      </c>
      <c r="P1818" s="57">
        <v>46267.922384259262</v>
      </c>
      <c r="Q1818">
        <v>69380500</v>
      </c>
      <c r="S1818">
        <v>172419207265</v>
      </c>
      <c r="T1818" t="s">
        <v>1989</v>
      </c>
      <c r="U1818" t="s">
        <v>1990</v>
      </c>
      <c r="V1818" t="s">
        <v>1991</v>
      </c>
      <c r="Z1818">
        <v>115.1969208</v>
      </c>
      <c r="AA1818">
        <v>-8.6612825000000004</v>
      </c>
      <c r="AB1818" t="s">
        <v>1992</v>
      </c>
      <c r="AC1818" t="s">
        <v>216</v>
      </c>
      <c r="AL1818" t="s">
        <v>217</v>
      </c>
      <c r="AM1818" t="s">
        <v>1993</v>
      </c>
      <c r="AN1818" t="s">
        <v>6</v>
      </c>
      <c r="AO1818" s="57">
        <v>46062.569467592592</v>
      </c>
      <c r="AR1818" t="s">
        <v>218</v>
      </c>
      <c r="AS1818" t="s">
        <v>817</v>
      </c>
      <c r="AT1818" t="s">
        <v>230</v>
      </c>
      <c r="AU1818">
        <v>20260902</v>
      </c>
      <c r="AV1818" t="s">
        <v>221</v>
      </c>
      <c r="AW1818" t="s">
        <v>560</v>
      </c>
      <c r="AX1818" t="s">
        <v>222</v>
      </c>
      <c r="BA1818" s="57">
        <v>46267.291666666664</v>
      </c>
      <c r="BB1818" t="s">
        <v>1993</v>
      </c>
      <c r="BC1818">
        <v>2026</v>
      </c>
      <c r="BD1818">
        <v>9</v>
      </c>
      <c r="BE1818">
        <v>2</v>
      </c>
      <c r="BF1818" s="6">
        <f t="shared" si="84"/>
        <v>46267</v>
      </c>
      <c r="BG1818">
        <f t="shared" si="85"/>
        <v>-0.29166666666424135</v>
      </c>
      <c r="BH1818" t="str">
        <f t="shared" si="86"/>
        <v>COMPLY</v>
      </c>
      <c r="BI1818" t="str">
        <f>VLOOKUP(H1818,Sheet2!$A$1:$B$270,2,FALSE)</f>
        <v>UBUNG</v>
      </c>
    </row>
    <row r="1819" spans="1:61">
      <c r="A1819">
        <v>1818</v>
      </c>
      <c r="B1819">
        <v>1002567710</v>
      </c>
      <c r="C1819">
        <v>3</v>
      </c>
      <c r="D1819" t="s">
        <v>34</v>
      </c>
      <c r="E1819">
        <v>5</v>
      </c>
      <c r="F1819" t="s">
        <v>563</v>
      </c>
      <c r="G1819" t="s">
        <v>86</v>
      </c>
      <c r="H1819" t="s">
        <v>416</v>
      </c>
      <c r="I1819" t="s">
        <v>212</v>
      </c>
      <c r="J1819" t="s">
        <v>213</v>
      </c>
      <c r="K1819" t="s">
        <v>149</v>
      </c>
      <c r="M1819" t="s">
        <v>76</v>
      </c>
      <c r="N1819" t="s">
        <v>215</v>
      </c>
      <c r="O1819" s="57">
        <v>46267.578206018516</v>
      </c>
      <c r="P1819" s="57">
        <v>46268.700740740744</v>
      </c>
      <c r="Q1819">
        <v>69380617</v>
      </c>
      <c r="S1819">
        <v>172419207269</v>
      </c>
      <c r="T1819" t="s">
        <v>1989</v>
      </c>
      <c r="U1819" t="s">
        <v>1990</v>
      </c>
      <c r="V1819" t="s">
        <v>2168</v>
      </c>
      <c r="Z1819">
        <v>115.197194541104</v>
      </c>
      <c r="AA1819">
        <v>-8.6606507128151495</v>
      </c>
      <c r="AB1819" t="s">
        <v>2169</v>
      </c>
      <c r="AC1819" t="s">
        <v>229</v>
      </c>
      <c r="AL1819" t="s">
        <v>217</v>
      </c>
      <c r="AM1819" t="s">
        <v>2170</v>
      </c>
      <c r="AN1819" t="s">
        <v>6</v>
      </c>
      <c r="AO1819" s="57">
        <v>46062.579953703702</v>
      </c>
      <c r="AQ1819" t="s">
        <v>2152</v>
      </c>
      <c r="AR1819" t="s">
        <v>218</v>
      </c>
      <c r="AS1819" t="s">
        <v>817</v>
      </c>
      <c r="AT1819" t="s">
        <v>230</v>
      </c>
      <c r="AU1819">
        <v>20260903</v>
      </c>
      <c r="AV1819" t="s">
        <v>221</v>
      </c>
      <c r="AW1819" t="s">
        <v>571</v>
      </c>
      <c r="AX1819" t="s">
        <v>222</v>
      </c>
      <c r="BA1819" s="57">
        <v>46267.291666666664</v>
      </c>
      <c r="BB1819" t="s">
        <v>2170</v>
      </c>
      <c r="BC1819">
        <v>2026</v>
      </c>
      <c r="BD1819">
        <v>9</v>
      </c>
      <c r="BE1819">
        <v>3</v>
      </c>
      <c r="BF1819" s="6">
        <f t="shared" si="84"/>
        <v>46268</v>
      </c>
      <c r="BG1819">
        <f t="shared" si="85"/>
        <v>0.70833333333575865</v>
      </c>
      <c r="BH1819" t="str">
        <f t="shared" si="86"/>
        <v>COMPLY</v>
      </c>
      <c r="BI1819" t="str">
        <f>VLOOKUP(H1819,Sheet2!$A$1:$B$270,2,FALSE)</f>
        <v>UBUNG</v>
      </c>
    </row>
    <row r="1820" spans="1:61">
      <c r="A1820">
        <v>1819</v>
      </c>
      <c r="B1820">
        <v>1002568824</v>
      </c>
      <c r="C1820">
        <v>3</v>
      </c>
      <c r="D1820" t="s">
        <v>34</v>
      </c>
      <c r="E1820">
        <v>5</v>
      </c>
      <c r="F1820" t="s">
        <v>563</v>
      </c>
      <c r="G1820" t="s">
        <v>86</v>
      </c>
      <c r="H1820" t="s">
        <v>416</v>
      </c>
      <c r="I1820" t="s">
        <v>212</v>
      </c>
      <c r="J1820" t="s">
        <v>213</v>
      </c>
      <c r="K1820" t="s">
        <v>149</v>
      </c>
      <c r="M1820" t="s">
        <v>76</v>
      </c>
      <c r="N1820" t="s">
        <v>215</v>
      </c>
      <c r="O1820" s="57">
        <v>46268.378171296295</v>
      </c>
      <c r="P1820" s="57">
        <v>46268.651701388888</v>
      </c>
      <c r="Q1820">
        <v>69380628</v>
      </c>
      <c r="S1820">
        <v>172419207271</v>
      </c>
      <c r="T1820" t="s">
        <v>1989</v>
      </c>
      <c r="U1820" t="s">
        <v>2657</v>
      </c>
      <c r="V1820" t="s">
        <v>2782</v>
      </c>
      <c r="Z1820">
        <v>115.197194541104</v>
      </c>
      <c r="AA1820">
        <v>-8.6606507128151495</v>
      </c>
      <c r="AB1820" t="s">
        <v>2768</v>
      </c>
      <c r="AC1820" t="s">
        <v>229</v>
      </c>
      <c r="AL1820" t="s">
        <v>217</v>
      </c>
      <c r="AM1820" t="s">
        <v>2783</v>
      </c>
      <c r="AN1820" t="s">
        <v>6</v>
      </c>
      <c r="AO1820" s="57">
        <v>46090.382060185184</v>
      </c>
      <c r="AR1820" t="s">
        <v>218</v>
      </c>
      <c r="AS1820" t="s">
        <v>817</v>
      </c>
      <c r="AT1820" t="s">
        <v>230</v>
      </c>
      <c r="AU1820">
        <v>20260903</v>
      </c>
      <c r="AV1820" t="s">
        <v>221</v>
      </c>
      <c r="AW1820" t="s">
        <v>571</v>
      </c>
      <c r="AX1820" t="s">
        <v>222</v>
      </c>
      <c r="BA1820" s="57">
        <v>46268.291666666664</v>
      </c>
      <c r="BB1820" t="s">
        <v>2783</v>
      </c>
      <c r="BC1820">
        <v>2026</v>
      </c>
      <c r="BD1820">
        <v>9</v>
      </c>
      <c r="BE1820">
        <v>3</v>
      </c>
      <c r="BF1820" s="6">
        <f t="shared" si="84"/>
        <v>46268</v>
      </c>
      <c r="BG1820">
        <f t="shared" si="85"/>
        <v>-0.29166666666424135</v>
      </c>
      <c r="BH1820" t="str">
        <f t="shared" si="86"/>
        <v>COMPLY</v>
      </c>
      <c r="BI1820" t="str">
        <f>VLOOKUP(H1820,Sheet2!$A$1:$B$270,2,FALSE)</f>
        <v>UBUNG</v>
      </c>
    </row>
    <row r="1821" spans="1:61">
      <c r="A1821">
        <v>1820</v>
      </c>
      <c r="B1821">
        <v>1002568830</v>
      </c>
      <c r="C1821">
        <v>3</v>
      </c>
      <c r="D1821" t="s">
        <v>34</v>
      </c>
      <c r="E1821">
        <v>5</v>
      </c>
      <c r="F1821" t="s">
        <v>563</v>
      </c>
      <c r="G1821" t="s">
        <v>86</v>
      </c>
      <c r="H1821" t="s">
        <v>416</v>
      </c>
      <c r="I1821" t="s">
        <v>212</v>
      </c>
      <c r="J1821" t="s">
        <v>213</v>
      </c>
      <c r="K1821" t="s">
        <v>149</v>
      </c>
      <c r="M1821" t="s">
        <v>76</v>
      </c>
      <c r="N1821" t="s">
        <v>215</v>
      </c>
      <c r="O1821" s="57">
        <v>46268.379988425928</v>
      </c>
      <c r="P1821" s="57">
        <v>46269.422268518516</v>
      </c>
      <c r="Q1821">
        <v>69380629</v>
      </c>
      <c r="S1821">
        <v>172419207272</v>
      </c>
      <c r="T1821" t="s">
        <v>1989</v>
      </c>
      <c r="U1821" t="s">
        <v>2657</v>
      </c>
      <c r="V1821" t="s">
        <v>2767</v>
      </c>
      <c r="Z1821">
        <v>115.197194541104</v>
      </c>
      <c r="AA1821">
        <v>-8.6606507128151495</v>
      </c>
      <c r="AB1821" t="s">
        <v>2768</v>
      </c>
      <c r="AC1821" t="s">
        <v>229</v>
      </c>
      <c r="AL1821" t="s">
        <v>217</v>
      </c>
      <c r="AM1821" t="s">
        <v>2769</v>
      </c>
      <c r="AN1821" t="s">
        <v>6</v>
      </c>
      <c r="AO1821" s="57">
        <v>46090.382060185184</v>
      </c>
      <c r="AR1821" t="s">
        <v>218</v>
      </c>
      <c r="AS1821" t="s">
        <v>817</v>
      </c>
      <c r="AT1821" t="s">
        <v>230</v>
      </c>
      <c r="AU1821">
        <v>20260904</v>
      </c>
      <c r="AV1821" t="s">
        <v>221</v>
      </c>
      <c r="AW1821" t="s">
        <v>571</v>
      </c>
      <c r="AX1821" t="s">
        <v>222</v>
      </c>
      <c r="BA1821" s="57">
        <v>46268.291666666664</v>
      </c>
      <c r="BB1821" t="s">
        <v>2769</v>
      </c>
      <c r="BC1821">
        <v>2026</v>
      </c>
      <c r="BD1821">
        <v>9</v>
      </c>
      <c r="BE1821">
        <v>4</v>
      </c>
      <c r="BF1821" s="6">
        <f t="shared" si="84"/>
        <v>46269</v>
      </c>
      <c r="BG1821">
        <f t="shared" si="85"/>
        <v>0.70833333333575865</v>
      </c>
      <c r="BH1821" t="str">
        <f t="shared" si="86"/>
        <v>COMPLY</v>
      </c>
      <c r="BI1821" t="str">
        <f>VLOOKUP(H1821,Sheet2!$A$1:$B$270,2,FALSE)</f>
        <v>UBUNG</v>
      </c>
    </row>
    <row r="1822" spans="1:61">
      <c r="A1822">
        <v>1821</v>
      </c>
      <c r="B1822">
        <v>1002568947</v>
      </c>
      <c r="C1822">
        <v>3</v>
      </c>
      <c r="D1822" t="s">
        <v>34</v>
      </c>
      <c r="E1822">
        <v>5</v>
      </c>
      <c r="F1822" t="s">
        <v>563</v>
      </c>
      <c r="G1822" t="s">
        <v>86</v>
      </c>
      <c r="H1822" t="s">
        <v>416</v>
      </c>
      <c r="I1822" t="s">
        <v>212</v>
      </c>
      <c r="J1822" t="s">
        <v>213</v>
      </c>
      <c r="K1822" t="s">
        <v>149</v>
      </c>
      <c r="M1822" t="s">
        <v>76</v>
      </c>
      <c r="N1822" t="s">
        <v>215</v>
      </c>
      <c r="O1822" s="57">
        <v>46268.399664351855</v>
      </c>
      <c r="P1822" s="57">
        <v>46269.736562500002</v>
      </c>
      <c r="Q1822">
        <v>69380513</v>
      </c>
      <c r="S1822">
        <v>172419207274</v>
      </c>
      <c r="T1822" t="s">
        <v>1989</v>
      </c>
      <c r="U1822" t="s">
        <v>2657</v>
      </c>
      <c r="V1822" t="s">
        <v>2658</v>
      </c>
      <c r="Z1822">
        <v>115.19735204</v>
      </c>
      <c r="AA1822">
        <v>-8.6609860090000002</v>
      </c>
      <c r="AB1822" t="s">
        <v>2659</v>
      </c>
      <c r="AC1822" t="s">
        <v>216</v>
      </c>
      <c r="AL1822" t="s">
        <v>217</v>
      </c>
      <c r="AM1822" t="s">
        <v>2660</v>
      </c>
      <c r="AN1822" t="s">
        <v>6</v>
      </c>
      <c r="AO1822" s="57">
        <v>46090.402800925927</v>
      </c>
      <c r="AR1822" t="s">
        <v>218</v>
      </c>
      <c r="AS1822" t="s">
        <v>817</v>
      </c>
      <c r="AT1822" t="s">
        <v>230</v>
      </c>
      <c r="AU1822">
        <v>20260904</v>
      </c>
      <c r="AV1822" t="s">
        <v>221</v>
      </c>
      <c r="AW1822" t="s">
        <v>545</v>
      </c>
      <c r="AX1822" t="s">
        <v>222</v>
      </c>
      <c r="BA1822" s="57">
        <v>46268.291666666664</v>
      </c>
      <c r="BB1822" t="s">
        <v>2660</v>
      </c>
      <c r="BC1822">
        <v>2026</v>
      </c>
      <c r="BD1822">
        <v>9</v>
      </c>
      <c r="BE1822">
        <v>4</v>
      </c>
      <c r="BF1822" s="6">
        <f t="shared" si="84"/>
        <v>46269</v>
      </c>
      <c r="BG1822">
        <f t="shared" si="85"/>
        <v>0.70833333333575865</v>
      </c>
      <c r="BH1822" t="str">
        <f t="shared" si="86"/>
        <v>COMPLY</v>
      </c>
      <c r="BI1822" t="str">
        <f>VLOOKUP(H1822,Sheet2!$A$1:$B$270,2,FALSE)</f>
        <v>UBUNG</v>
      </c>
    </row>
    <row r="1823" spans="1:61">
      <c r="A1823">
        <v>1822</v>
      </c>
      <c r="B1823">
        <v>1002576116</v>
      </c>
      <c r="C1823">
        <v>3</v>
      </c>
      <c r="D1823" t="s">
        <v>34</v>
      </c>
      <c r="E1823">
        <v>5</v>
      </c>
      <c r="F1823" t="s">
        <v>563</v>
      </c>
      <c r="G1823" t="s">
        <v>86</v>
      </c>
      <c r="H1823" t="s">
        <v>416</v>
      </c>
      <c r="I1823" t="s">
        <v>212</v>
      </c>
      <c r="J1823" t="s">
        <v>213</v>
      </c>
      <c r="K1823" t="s">
        <v>149</v>
      </c>
      <c r="M1823" t="s">
        <v>76</v>
      </c>
      <c r="N1823" t="s">
        <v>215</v>
      </c>
      <c r="O1823" s="57">
        <v>46273.363437499997</v>
      </c>
      <c r="P1823" s="57">
        <v>46275.317488425928</v>
      </c>
      <c r="Q1823">
        <v>69385730</v>
      </c>
      <c r="R1823">
        <v>3619592041</v>
      </c>
      <c r="S1823">
        <v>172419207298</v>
      </c>
      <c r="T1823" t="s">
        <v>3048</v>
      </c>
      <c r="U1823" t="s">
        <v>3049</v>
      </c>
      <c r="V1823" t="s">
        <v>3102</v>
      </c>
      <c r="Z1823">
        <v>115.1879915</v>
      </c>
      <c r="AA1823">
        <v>-8.6945142999999998</v>
      </c>
      <c r="AB1823" t="s">
        <v>3103</v>
      </c>
      <c r="AC1823" t="s">
        <v>229</v>
      </c>
      <c r="AL1823" t="s">
        <v>217</v>
      </c>
      <c r="AM1823" t="s">
        <v>3104</v>
      </c>
      <c r="AN1823" t="s">
        <v>6</v>
      </c>
      <c r="AO1823" s="57">
        <v>46243.371481481481</v>
      </c>
      <c r="AP1823" s="57">
        <v>46274.333333333336</v>
      </c>
      <c r="AR1823" t="s">
        <v>218</v>
      </c>
      <c r="AS1823" t="s">
        <v>817</v>
      </c>
      <c r="AT1823" t="s">
        <v>230</v>
      </c>
      <c r="AU1823">
        <v>20260910</v>
      </c>
      <c r="AV1823" t="s">
        <v>221</v>
      </c>
      <c r="AW1823" t="s">
        <v>585</v>
      </c>
      <c r="AX1823" t="s">
        <v>222</v>
      </c>
      <c r="BA1823" s="57">
        <v>46274.333333333336</v>
      </c>
      <c r="BB1823" t="s">
        <v>3104</v>
      </c>
      <c r="BC1823">
        <v>2026</v>
      </c>
      <c r="BD1823">
        <v>9</v>
      </c>
      <c r="BE1823">
        <v>10</v>
      </c>
      <c r="BF1823" s="6">
        <f t="shared" si="84"/>
        <v>46275</v>
      </c>
      <c r="BG1823">
        <f t="shared" si="85"/>
        <v>0.66666666666424135</v>
      </c>
      <c r="BH1823" t="str">
        <f t="shared" si="86"/>
        <v>COMPLY</v>
      </c>
      <c r="BI1823" t="str">
        <f>VLOOKUP(H1823,Sheet2!$A$1:$B$270,2,FALSE)</f>
        <v>UBUNG</v>
      </c>
    </row>
    <row r="1824" spans="1:61">
      <c r="A1824">
        <v>1823</v>
      </c>
      <c r="B1824">
        <v>1002578139</v>
      </c>
      <c r="C1824">
        <v>3</v>
      </c>
      <c r="D1824" t="s">
        <v>34</v>
      </c>
      <c r="E1824">
        <v>5</v>
      </c>
      <c r="F1824" t="s">
        <v>563</v>
      </c>
      <c r="G1824" t="s">
        <v>86</v>
      </c>
      <c r="H1824" t="s">
        <v>416</v>
      </c>
      <c r="I1824" t="s">
        <v>212</v>
      </c>
      <c r="J1824" t="s">
        <v>213</v>
      </c>
      <c r="K1824" t="s">
        <v>149</v>
      </c>
      <c r="M1824" t="s">
        <v>76</v>
      </c>
      <c r="N1824" t="s">
        <v>215</v>
      </c>
      <c r="O1824" s="57">
        <v>46274.408634259256</v>
      </c>
      <c r="P1824" s="57">
        <v>46274.75917824074</v>
      </c>
      <c r="Q1824">
        <v>69386615</v>
      </c>
      <c r="R1824">
        <v>3619592046</v>
      </c>
      <c r="S1824">
        <v>172419207313</v>
      </c>
      <c r="T1824" t="s">
        <v>3048</v>
      </c>
      <c r="U1824" t="s">
        <v>3049</v>
      </c>
      <c r="V1824" t="s">
        <v>6311</v>
      </c>
      <c r="Z1824">
        <v>115.1879915</v>
      </c>
      <c r="AA1824">
        <v>-8.6945142999999998</v>
      </c>
      <c r="AB1824" t="s">
        <v>3061</v>
      </c>
      <c r="AC1824" t="s">
        <v>229</v>
      </c>
      <c r="AL1824" t="s">
        <v>217</v>
      </c>
      <c r="AM1824" t="s">
        <v>6312</v>
      </c>
      <c r="AN1824" t="s">
        <v>6</v>
      </c>
      <c r="AO1824" s="57">
        <v>46274.413368055553</v>
      </c>
      <c r="AP1824" s="57">
        <v>46275.458333333336</v>
      </c>
      <c r="AR1824" t="s">
        <v>218</v>
      </c>
      <c r="AS1824" t="s">
        <v>817</v>
      </c>
      <c r="AT1824" t="s">
        <v>230</v>
      </c>
      <c r="AU1824">
        <v>20260909</v>
      </c>
      <c r="AV1824" t="s">
        <v>221</v>
      </c>
      <c r="AW1824" t="s">
        <v>585</v>
      </c>
      <c r="AX1824" t="s">
        <v>222</v>
      </c>
      <c r="BA1824" s="57">
        <v>46275.458333333336</v>
      </c>
      <c r="BB1824" t="s">
        <v>6312</v>
      </c>
      <c r="BC1824">
        <v>2026</v>
      </c>
      <c r="BD1824">
        <v>9</v>
      </c>
      <c r="BE1824">
        <v>9</v>
      </c>
      <c r="BF1824" s="6">
        <f t="shared" si="84"/>
        <v>46274</v>
      </c>
      <c r="BG1824">
        <f t="shared" si="85"/>
        <v>-1.4583333333357587</v>
      </c>
      <c r="BH1824" t="str">
        <f t="shared" si="86"/>
        <v>COMPLY</v>
      </c>
      <c r="BI1824" t="str">
        <f>VLOOKUP(H1824,Sheet2!$A$1:$B$270,2,FALSE)</f>
        <v>UBUNG</v>
      </c>
    </row>
    <row r="1825" spans="1:61">
      <c r="A1825">
        <v>1824</v>
      </c>
      <c r="B1825">
        <v>1002578121</v>
      </c>
      <c r="C1825">
        <v>3</v>
      </c>
      <c r="D1825" t="s">
        <v>34</v>
      </c>
      <c r="E1825">
        <v>5</v>
      </c>
      <c r="F1825" t="s">
        <v>563</v>
      </c>
      <c r="G1825" t="s">
        <v>86</v>
      </c>
      <c r="H1825" t="s">
        <v>416</v>
      </c>
      <c r="I1825" t="s">
        <v>212</v>
      </c>
      <c r="J1825" t="s">
        <v>213</v>
      </c>
      <c r="K1825" t="s">
        <v>149</v>
      </c>
      <c r="M1825" t="s">
        <v>76</v>
      </c>
      <c r="N1825" t="s">
        <v>215</v>
      </c>
      <c r="O1825" s="57">
        <v>46274.405185185184</v>
      </c>
      <c r="P1825" s="57">
        <v>46275.316574074073</v>
      </c>
      <c r="Q1825">
        <v>69386607</v>
      </c>
      <c r="R1825">
        <v>3619592045</v>
      </c>
      <c r="S1825">
        <v>172419207312</v>
      </c>
      <c r="T1825" t="s">
        <v>3048</v>
      </c>
      <c r="U1825" t="s">
        <v>3049</v>
      </c>
      <c r="V1825" t="s">
        <v>6289</v>
      </c>
      <c r="Z1825">
        <v>115.1879915</v>
      </c>
      <c r="AA1825">
        <v>-8.6945142999999998</v>
      </c>
      <c r="AB1825" t="s">
        <v>3062</v>
      </c>
      <c r="AC1825" t="s">
        <v>229</v>
      </c>
      <c r="AL1825" t="s">
        <v>217</v>
      </c>
      <c r="AM1825" t="s">
        <v>6290</v>
      </c>
      <c r="AN1825" t="s">
        <v>6</v>
      </c>
      <c r="AO1825" s="57">
        <v>46274.413368055553</v>
      </c>
      <c r="AP1825" s="57">
        <v>46275.333333333336</v>
      </c>
      <c r="AR1825" t="s">
        <v>218</v>
      </c>
      <c r="AS1825" t="s">
        <v>817</v>
      </c>
      <c r="AT1825" t="s">
        <v>230</v>
      </c>
      <c r="AU1825">
        <v>20260910</v>
      </c>
      <c r="AV1825" t="s">
        <v>221</v>
      </c>
      <c r="AW1825" t="s">
        <v>585</v>
      </c>
      <c r="AX1825" t="s">
        <v>222</v>
      </c>
      <c r="BA1825" s="57">
        <v>46275.333333333336</v>
      </c>
      <c r="BB1825" t="s">
        <v>6290</v>
      </c>
      <c r="BC1825">
        <v>2026</v>
      </c>
      <c r="BD1825">
        <v>9</v>
      </c>
      <c r="BE1825">
        <v>10</v>
      </c>
      <c r="BF1825" s="6">
        <f t="shared" si="84"/>
        <v>46275</v>
      </c>
      <c r="BG1825">
        <f t="shared" si="85"/>
        <v>-0.33333333333575865</v>
      </c>
      <c r="BH1825" t="str">
        <f t="shared" si="86"/>
        <v>COMPLY</v>
      </c>
      <c r="BI1825" t="str">
        <f>VLOOKUP(H1825,Sheet2!$A$1:$B$270,2,FALSE)</f>
        <v>UBUNG</v>
      </c>
    </row>
    <row r="1826" spans="1:61">
      <c r="A1826">
        <v>1825</v>
      </c>
      <c r="B1826">
        <v>1002580242</v>
      </c>
      <c r="C1826">
        <v>3</v>
      </c>
      <c r="D1826" t="s">
        <v>34</v>
      </c>
      <c r="E1826">
        <v>5</v>
      </c>
      <c r="F1826" t="s">
        <v>563</v>
      </c>
      <c r="G1826" t="s">
        <v>86</v>
      </c>
      <c r="H1826" t="s">
        <v>416</v>
      </c>
      <c r="I1826" t="s">
        <v>212</v>
      </c>
      <c r="J1826" t="s">
        <v>213</v>
      </c>
      <c r="K1826" t="s">
        <v>149</v>
      </c>
      <c r="M1826" t="s">
        <v>76</v>
      </c>
      <c r="N1826" t="s">
        <v>215</v>
      </c>
      <c r="O1826" s="57">
        <v>46275.444548611114</v>
      </c>
      <c r="P1826" s="57">
        <v>46275.699583333335</v>
      </c>
      <c r="Q1826">
        <v>69314999</v>
      </c>
      <c r="S1826">
        <v>172419207118</v>
      </c>
      <c r="T1826" t="s">
        <v>7012</v>
      </c>
      <c r="U1826" t="s">
        <v>7013</v>
      </c>
      <c r="V1826" t="s">
        <v>7014</v>
      </c>
      <c r="Z1826">
        <v>115.2081</v>
      </c>
      <c r="AA1826">
        <v>-8.6699000000000002</v>
      </c>
      <c r="AB1826" t="s">
        <v>7015</v>
      </c>
      <c r="AC1826" t="s">
        <v>216</v>
      </c>
      <c r="AL1826" t="s">
        <v>217</v>
      </c>
      <c r="AM1826" t="s">
        <v>7016</v>
      </c>
      <c r="AN1826" t="s">
        <v>6</v>
      </c>
      <c r="AO1826" s="57">
        <v>46304.45484953704</v>
      </c>
      <c r="AR1826" t="s">
        <v>218</v>
      </c>
      <c r="AS1826" t="s">
        <v>817</v>
      </c>
      <c r="AT1826" t="s">
        <v>230</v>
      </c>
      <c r="AU1826">
        <v>20260910</v>
      </c>
      <c r="AV1826" t="s">
        <v>221</v>
      </c>
      <c r="AW1826" t="s">
        <v>545</v>
      </c>
      <c r="AX1826" t="s">
        <v>222</v>
      </c>
      <c r="BA1826" s="57">
        <v>46275.291666666664</v>
      </c>
      <c r="BB1826" t="s">
        <v>7016</v>
      </c>
      <c r="BC1826">
        <v>2026</v>
      </c>
      <c r="BD1826">
        <v>9</v>
      </c>
      <c r="BE1826">
        <v>10</v>
      </c>
      <c r="BF1826" s="6">
        <f t="shared" si="84"/>
        <v>46275</v>
      </c>
      <c r="BG1826">
        <f t="shared" si="85"/>
        <v>-0.29166666666424135</v>
      </c>
      <c r="BH1826" t="str">
        <f t="shared" si="86"/>
        <v>COMPLY</v>
      </c>
      <c r="BI1826" t="str">
        <f>VLOOKUP(H1826,Sheet2!$A$1:$B$270,2,FALSE)</f>
        <v>UBUNG</v>
      </c>
    </row>
    <row r="1827" spans="1:61">
      <c r="A1827">
        <v>1826</v>
      </c>
      <c r="B1827">
        <v>1002582622</v>
      </c>
      <c r="C1827">
        <v>3</v>
      </c>
      <c r="D1827" t="s">
        <v>34</v>
      </c>
      <c r="E1827">
        <v>5</v>
      </c>
      <c r="F1827" t="s">
        <v>563</v>
      </c>
      <c r="G1827" t="s">
        <v>86</v>
      </c>
      <c r="H1827" t="s">
        <v>416</v>
      </c>
      <c r="I1827" t="s">
        <v>212</v>
      </c>
      <c r="J1827" t="s">
        <v>213</v>
      </c>
      <c r="K1827" t="s">
        <v>149</v>
      </c>
      <c r="L1827" t="s">
        <v>214</v>
      </c>
      <c r="M1827" t="s">
        <v>224</v>
      </c>
      <c r="N1827" t="s">
        <v>215</v>
      </c>
      <c r="O1827" s="57">
        <v>46276.566620370373</v>
      </c>
      <c r="P1827" s="57">
        <v>46277.47384259259</v>
      </c>
      <c r="Q1827">
        <v>69388405</v>
      </c>
      <c r="S1827">
        <v>172419207324</v>
      </c>
      <c r="T1827" t="s">
        <v>9720</v>
      </c>
      <c r="U1827" t="s">
        <v>9721</v>
      </c>
      <c r="V1827" t="s">
        <v>9722</v>
      </c>
      <c r="Z1827">
        <v>115.19194400000001</v>
      </c>
      <c r="AA1827">
        <v>-8.6705830000000006</v>
      </c>
      <c r="AB1827" t="s">
        <v>9723</v>
      </c>
      <c r="AC1827" t="s">
        <v>236</v>
      </c>
      <c r="AL1827" t="s">
        <v>217</v>
      </c>
      <c r="AM1827" t="s">
        <v>9365</v>
      </c>
      <c r="AN1827" t="s">
        <v>6</v>
      </c>
      <c r="AO1827" s="57">
        <v>46335.569374999999</v>
      </c>
      <c r="AP1827" s="57">
        <v>46277.458333333336</v>
      </c>
      <c r="AR1827" t="s">
        <v>18</v>
      </c>
      <c r="AS1827" t="s">
        <v>817</v>
      </c>
      <c r="AT1827" t="s">
        <v>230</v>
      </c>
      <c r="AV1827" t="s">
        <v>226</v>
      </c>
      <c r="AW1827" t="s">
        <v>887</v>
      </c>
      <c r="AX1827" t="s">
        <v>222</v>
      </c>
      <c r="BA1827" s="57">
        <v>46277.458333333336</v>
      </c>
      <c r="BB1827" t="s">
        <v>9365</v>
      </c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str">
        <f>VLOOKUP(H1827,Sheet2!$A$1:$B$270,2,FALSE)</f>
        <v>UBUNG</v>
      </c>
    </row>
    <row r="1828" spans="1:61">
      <c r="A1828">
        <v>1827</v>
      </c>
      <c r="B1828">
        <v>1002575787</v>
      </c>
      <c r="C1828">
        <v>3</v>
      </c>
      <c r="D1828" t="s">
        <v>34</v>
      </c>
      <c r="E1828">
        <v>5</v>
      </c>
      <c r="F1828" t="s">
        <v>563</v>
      </c>
      <c r="G1828" t="s">
        <v>86</v>
      </c>
      <c r="H1828" t="s">
        <v>416</v>
      </c>
      <c r="I1828" t="s">
        <v>212</v>
      </c>
      <c r="J1828" t="s">
        <v>213</v>
      </c>
      <c r="K1828" t="s">
        <v>149</v>
      </c>
      <c r="M1828" t="s">
        <v>235</v>
      </c>
      <c r="N1828" t="s">
        <v>215</v>
      </c>
      <c r="O1828" s="57">
        <v>46272.698703703703</v>
      </c>
      <c r="P1828" s="57">
        <v>46273.416701388887</v>
      </c>
      <c r="Q1828">
        <v>69385562</v>
      </c>
      <c r="R1828">
        <v>3619592036</v>
      </c>
      <c r="S1828">
        <v>172419207293</v>
      </c>
      <c r="T1828" t="s">
        <v>3060</v>
      </c>
      <c r="U1828" t="s">
        <v>3049</v>
      </c>
      <c r="AB1828" t="s">
        <v>3062</v>
      </c>
      <c r="AC1828" t="s">
        <v>229</v>
      </c>
      <c r="AO1828" s="57">
        <v>46212.704895833333</v>
      </c>
      <c r="AR1828" t="s">
        <v>306</v>
      </c>
      <c r="AS1828" t="s">
        <v>817</v>
      </c>
      <c r="AT1828" t="s">
        <v>230</v>
      </c>
      <c r="AV1828" t="s">
        <v>3051</v>
      </c>
      <c r="AW1828" t="s">
        <v>2719</v>
      </c>
      <c r="AX1828" t="s">
        <v>222</v>
      </c>
      <c r="AZ1828" t="s">
        <v>3051</v>
      </c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str">
        <f>VLOOKUP(H1828,Sheet2!$A$1:$B$270,2,FALSE)</f>
        <v>UBUNG</v>
      </c>
    </row>
    <row r="1829" spans="1:61">
      <c r="A1829">
        <v>1828</v>
      </c>
      <c r="B1829">
        <v>1002575905</v>
      </c>
      <c r="C1829">
        <v>3</v>
      </c>
      <c r="D1829" t="s">
        <v>34</v>
      </c>
      <c r="E1829">
        <v>5</v>
      </c>
      <c r="F1829" t="s">
        <v>563</v>
      </c>
      <c r="G1829" t="s">
        <v>86</v>
      </c>
      <c r="H1829" t="s">
        <v>416</v>
      </c>
      <c r="I1829" t="s">
        <v>212</v>
      </c>
      <c r="J1829" t="s">
        <v>213</v>
      </c>
      <c r="K1829" t="s">
        <v>149</v>
      </c>
      <c r="M1829" t="s">
        <v>235</v>
      </c>
      <c r="N1829" t="s">
        <v>215</v>
      </c>
      <c r="O1829" s="57">
        <v>46272.753969907404</v>
      </c>
      <c r="P1829" s="57">
        <v>46273.417164351849</v>
      </c>
      <c r="Q1829">
        <v>69385626</v>
      </c>
      <c r="R1829">
        <v>3619592038</v>
      </c>
      <c r="S1829">
        <v>172419207295</v>
      </c>
      <c r="T1829" t="s">
        <v>3060</v>
      </c>
      <c r="U1829" t="s">
        <v>3049</v>
      </c>
      <c r="Z1829">
        <v>115.1879915</v>
      </c>
      <c r="AA1829">
        <v>-8.6945142999999998</v>
      </c>
      <c r="AB1829" t="s">
        <v>3061</v>
      </c>
      <c r="AC1829" t="s">
        <v>229</v>
      </c>
      <c r="AO1829" s="57">
        <v>46212.757060185184</v>
      </c>
      <c r="AR1829" t="s">
        <v>306</v>
      </c>
      <c r="AS1829" t="s">
        <v>817</v>
      </c>
      <c r="AT1829" t="s">
        <v>230</v>
      </c>
      <c r="AV1829" t="s">
        <v>3051</v>
      </c>
      <c r="AW1829" t="s">
        <v>585</v>
      </c>
      <c r="AX1829" t="s">
        <v>222</v>
      </c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str">
        <f>VLOOKUP(H1829,Sheet2!$A$1:$B$270,2,FALSE)</f>
        <v>UBUNG</v>
      </c>
    </row>
    <row r="1830" spans="1:61">
      <c r="A1830">
        <v>1829</v>
      </c>
      <c r="B1830">
        <v>1002576911</v>
      </c>
      <c r="C1830">
        <v>3</v>
      </c>
      <c r="D1830" t="s">
        <v>34</v>
      </c>
      <c r="E1830">
        <v>5</v>
      </c>
      <c r="F1830" t="s">
        <v>563</v>
      </c>
      <c r="G1830" t="s">
        <v>86</v>
      </c>
      <c r="H1830" t="s">
        <v>416</v>
      </c>
      <c r="I1830" t="s">
        <v>212</v>
      </c>
      <c r="J1830" t="s">
        <v>213</v>
      </c>
      <c r="K1830" t="s">
        <v>149</v>
      </c>
      <c r="M1830" t="s">
        <v>235</v>
      </c>
      <c r="N1830" t="s">
        <v>215</v>
      </c>
      <c r="O1830" s="57">
        <v>46273.556145833332</v>
      </c>
      <c r="P1830" s="57">
        <v>46273.684189814812</v>
      </c>
      <c r="Q1830">
        <v>69386038</v>
      </c>
      <c r="R1830">
        <v>3619592055</v>
      </c>
      <c r="S1830">
        <v>172419207306</v>
      </c>
      <c r="T1830" t="s">
        <v>3048</v>
      </c>
      <c r="U1830" t="s">
        <v>3049</v>
      </c>
      <c r="Z1830">
        <v>115.1879915</v>
      </c>
      <c r="AA1830">
        <v>-8.6945142999999998</v>
      </c>
      <c r="AB1830" t="s">
        <v>3050</v>
      </c>
      <c r="AC1830" t="s">
        <v>284</v>
      </c>
      <c r="AO1830" s="57">
        <v>46243.55914351852</v>
      </c>
      <c r="AR1830" t="s">
        <v>306</v>
      </c>
      <c r="AS1830" t="s">
        <v>817</v>
      </c>
      <c r="AT1830" t="s">
        <v>230</v>
      </c>
      <c r="AV1830" t="s">
        <v>3051</v>
      </c>
      <c r="AW1830" t="s">
        <v>2719</v>
      </c>
      <c r="AX1830" t="s">
        <v>222</v>
      </c>
      <c r="AZ1830" t="s">
        <v>3051</v>
      </c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str">
        <f>VLOOKUP(H1830,Sheet2!$A$1:$B$270,2,FALSE)</f>
        <v>UBUNG</v>
      </c>
    </row>
    <row r="1831" spans="1:61">
      <c r="A1831">
        <v>1830</v>
      </c>
      <c r="B1831">
        <v>1002576954</v>
      </c>
      <c r="C1831">
        <v>3</v>
      </c>
      <c r="D1831" t="s">
        <v>34</v>
      </c>
      <c r="E1831">
        <v>5</v>
      </c>
      <c r="F1831" t="s">
        <v>563</v>
      </c>
      <c r="G1831" t="s">
        <v>86</v>
      </c>
      <c r="H1831" t="s">
        <v>416</v>
      </c>
      <c r="I1831" t="s">
        <v>212</v>
      </c>
      <c r="J1831" t="s">
        <v>213</v>
      </c>
      <c r="K1831" t="s">
        <v>149</v>
      </c>
      <c r="M1831" t="s">
        <v>235</v>
      </c>
      <c r="N1831" t="s">
        <v>215</v>
      </c>
      <c r="O1831" s="57">
        <v>46273.563240740739</v>
      </c>
      <c r="P1831" s="57">
        <v>46273.684652777774</v>
      </c>
      <c r="Q1831">
        <v>69386071</v>
      </c>
      <c r="R1831">
        <v>3619592056</v>
      </c>
      <c r="S1831">
        <v>172419207307</v>
      </c>
      <c r="T1831" t="s">
        <v>3048</v>
      </c>
      <c r="U1831" t="s">
        <v>3049</v>
      </c>
      <c r="Z1831">
        <v>115.1879915</v>
      </c>
      <c r="AA1831">
        <v>-8.6945142999999998</v>
      </c>
      <c r="AB1831" t="s">
        <v>3050</v>
      </c>
      <c r="AC1831" t="s">
        <v>284</v>
      </c>
      <c r="AO1831" s="57">
        <v>46243.569351851853</v>
      </c>
      <c r="AR1831" t="s">
        <v>306</v>
      </c>
      <c r="AS1831" t="s">
        <v>817</v>
      </c>
      <c r="AT1831" t="s">
        <v>230</v>
      </c>
      <c r="AV1831" t="s">
        <v>3051</v>
      </c>
      <c r="AW1831" t="s">
        <v>545</v>
      </c>
      <c r="AX1831" t="s">
        <v>222</v>
      </c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str">
        <f>VLOOKUP(H1831,Sheet2!$A$1:$B$270,2,FALSE)</f>
        <v>UBUNG</v>
      </c>
    </row>
    <row r="1832" spans="1:61">
      <c r="A1832">
        <v>1831</v>
      </c>
      <c r="B1832">
        <v>1002568177</v>
      </c>
      <c r="C1832">
        <v>3</v>
      </c>
      <c r="D1832" t="s">
        <v>34</v>
      </c>
      <c r="E1832">
        <v>5</v>
      </c>
      <c r="F1832" t="s">
        <v>563</v>
      </c>
      <c r="G1832" t="s">
        <v>83</v>
      </c>
      <c r="H1832" t="s">
        <v>379</v>
      </c>
      <c r="I1832" t="s">
        <v>212</v>
      </c>
      <c r="J1832" t="s">
        <v>213</v>
      </c>
      <c r="K1832" t="s">
        <v>149</v>
      </c>
      <c r="M1832" t="s">
        <v>76</v>
      </c>
      <c r="N1832" t="s">
        <v>215</v>
      </c>
      <c r="O1832" s="57">
        <v>46267.668680555558</v>
      </c>
      <c r="P1832" s="57">
        <v>46268.753217592595</v>
      </c>
      <c r="Q1832">
        <v>69382487</v>
      </c>
      <c r="S1832">
        <v>172422212789</v>
      </c>
      <c r="T1832" t="s">
        <v>1818</v>
      </c>
      <c r="U1832" t="s">
        <v>1819</v>
      </c>
      <c r="V1832" t="s">
        <v>1820</v>
      </c>
      <c r="Z1832">
        <v>115.2363957</v>
      </c>
      <c r="AA1832">
        <v>-8.6067844000000004</v>
      </c>
      <c r="AB1832" t="s">
        <v>1821</v>
      </c>
      <c r="AC1832" t="s">
        <v>229</v>
      </c>
      <c r="AL1832" t="s">
        <v>217</v>
      </c>
      <c r="AM1832" t="s">
        <v>1822</v>
      </c>
      <c r="AN1832" t="s">
        <v>6</v>
      </c>
      <c r="AO1832" s="57">
        <v>46062.673541666663</v>
      </c>
      <c r="AP1832" s="57">
        <v>46268.625</v>
      </c>
      <c r="AR1832" t="s">
        <v>218</v>
      </c>
      <c r="AS1832" t="s">
        <v>1518</v>
      </c>
      <c r="AT1832" t="s">
        <v>220</v>
      </c>
      <c r="AU1832">
        <v>20260903</v>
      </c>
      <c r="AV1832" t="s">
        <v>221</v>
      </c>
      <c r="AW1832" t="s">
        <v>572</v>
      </c>
      <c r="AX1832" t="s">
        <v>222</v>
      </c>
      <c r="BA1832" s="57">
        <v>46268.625</v>
      </c>
      <c r="BB1832" t="s">
        <v>1822</v>
      </c>
      <c r="BC1832">
        <v>2026</v>
      </c>
      <c r="BD1832">
        <v>9</v>
      </c>
      <c r="BE1832">
        <v>3</v>
      </c>
      <c r="BF1832" s="6">
        <f t="shared" si="84"/>
        <v>46268</v>
      </c>
      <c r="BG1832">
        <f t="shared" si="85"/>
        <v>-0.625</v>
      </c>
      <c r="BH1832" t="str">
        <f t="shared" si="86"/>
        <v>COMPLY</v>
      </c>
      <c r="BI1832" t="str">
        <f>VLOOKUP(H1832,Sheet2!$A$1:$B$270,2,FALSE)</f>
        <v>SANUR</v>
      </c>
    </row>
    <row r="1833" spans="1:61">
      <c r="A1833">
        <v>1832</v>
      </c>
      <c r="B1833">
        <v>1002572978</v>
      </c>
      <c r="C1833">
        <v>3</v>
      </c>
      <c r="D1833" t="s">
        <v>34</v>
      </c>
      <c r="E1833">
        <v>5</v>
      </c>
      <c r="F1833" t="s">
        <v>563</v>
      </c>
      <c r="G1833" t="s">
        <v>83</v>
      </c>
      <c r="H1833" t="s">
        <v>379</v>
      </c>
      <c r="I1833" t="s">
        <v>212</v>
      </c>
      <c r="J1833" t="s">
        <v>213</v>
      </c>
      <c r="K1833" t="s">
        <v>149</v>
      </c>
      <c r="M1833" t="s">
        <v>76</v>
      </c>
      <c r="N1833" t="s">
        <v>215</v>
      </c>
      <c r="O1833" s="57">
        <v>46270.496678240743</v>
      </c>
      <c r="P1833" s="57">
        <v>46270.82603009259</v>
      </c>
      <c r="Q1833">
        <v>69382784</v>
      </c>
      <c r="S1833">
        <v>172422212678</v>
      </c>
      <c r="T1833" t="s">
        <v>2910</v>
      </c>
      <c r="U1833" t="s">
        <v>4619</v>
      </c>
      <c r="V1833" t="s">
        <v>4620</v>
      </c>
      <c r="Z1833">
        <v>115.236397</v>
      </c>
      <c r="AA1833">
        <v>-8.6232570000000006</v>
      </c>
      <c r="AB1833" t="s">
        <v>2913</v>
      </c>
      <c r="AC1833" t="s">
        <v>229</v>
      </c>
      <c r="AL1833" t="s">
        <v>217</v>
      </c>
      <c r="AM1833" t="s">
        <v>2846</v>
      </c>
      <c r="AN1833" t="s">
        <v>6</v>
      </c>
      <c r="AO1833" s="57">
        <v>46151.506898148145</v>
      </c>
      <c r="AR1833" t="s">
        <v>218</v>
      </c>
      <c r="AS1833" t="s">
        <v>1518</v>
      </c>
      <c r="AT1833" t="s">
        <v>230</v>
      </c>
      <c r="AU1833">
        <v>20260905</v>
      </c>
      <c r="AV1833" t="s">
        <v>221</v>
      </c>
      <c r="AW1833" t="s">
        <v>2763</v>
      </c>
      <c r="AX1833" t="s">
        <v>222</v>
      </c>
      <c r="BA1833" s="57">
        <v>46270.291666666664</v>
      </c>
      <c r="BB1833" t="s">
        <v>2846</v>
      </c>
      <c r="BC1833">
        <v>2026</v>
      </c>
      <c r="BD1833">
        <v>9</v>
      </c>
      <c r="BE1833">
        <v>5</v>
      </c>
      <c r="BF1833" s="6">
        <f t="shared" si="84"/>
        <v>46270</v>
      </c>
      <c r="BG1833">
        <f t="shared" si="85"/>
        <v>-0.29166666666424135</v>
      </c>
      <c r="BH1833" t="str">
        <f t="shared" si="86"/>
        <v>COMPLY</v>
      </c>
      <c r="BI1833" t="str">
        <f>VLOOKUP(H1833,Sheet2!$A$1:$B$270,2,FALSE)</f>
        <v>SANUR</v>
      </c>
    </row>
    <row r="1834" spans="1:61">
      <c r="A1834">
        <v>1833</v>
      </c>
      <c r="B1834">
        <v>1002583662</v>
      </c>
      <c r="C1834">
        <v>3</v>
      </c>
      <c r="D1834" t="s">
        <v>34</v>
      </c>
      <c r="E1834">
        <v>5</v>
      </c>
      <c r="F1834" t="s">
        <v>563</v>
      </c>
      <c r="G1834" t="s">
        <v>83</v>
      </c>
      <c r="H1834" t="s">
        <v>379</v>
      </c>
      <c r="I1834" t="s">
        <v>212</v>
      </c>
      <c r="J1834" t="s">
        <v>213</v>
      </c>
      <c r="K1834" t="s">
        <v>149</v>
      </c>
      <c r="M1834" t="s">
        <v>76</v>
      </c>
      <c r="N1834" t="s">
        <v>581</v>
      </c>
      <c r="O1834" s="57">
        <v>46276.793483796297</v>
      </c>
      <c r="P1834" s="57">
        <v>46277.732060185182</v>
      </c>
      <c r="Q1834">
        <v>69382438</v>
      </c>
      <c r="S1834">
        <v>172422212828</v>
      </c>
      <c r="T1834" t="s">
        <v>3484</v>
      </c>
      <c r="U1834" t="s">
        <v>1516</v>
      </c>
      <c r="V1834" t="s">
        <v>9724</v>
      </c>
      <c r="Z1834">
        <v>115.24644718691501</v>
      </c>
      <c r="AA1834">
        <v>-8.6353376878044603</v>
      </c>
      <c r="AB1834" t="s">
        <v>1517</v>
      </c>
      <c r="AC1834" t="s">
        <v>284</v>
      </c>
      <c r="AL1834" t="s">
        <v>217</v>
      </c>
      <c r="AM1834" t="s">
        <v>9725</v>
      </c>
      <c r="AN1834" t="s">
        <v>6</v>
      </c>
      <c r="AO1834" s="57">
        <v>46335.798530092594</v>
      </c>
      <c r="AR1834" t="s">
        <v>218</v>
      </c>
      <c r="AS1834" t="s">
        <v>1518</v>
      </c>
      <c r="AT1834" t="s">
        <v>220</v>
      </c>
      <c r="AU1834">
        <v>20260912</v>
      </c>
      <c r="AV1834" t="s">
        <v>221</v>
      </c>
      <c r="AW1834" t="s">
        <v>599</v>
      </c>
      <c r="AX1834" t="s">
        <v>222</v>
      </c>
      <c r="BA1834" s="57">
        <v>46276.291666666664</v>
      </c>
      <c r="BB1834" t="s">
        <v>9725</v>
      </c>
      <c r="BC1834">
        <v>2026</v>
      </c>
      <c r="BD1834">
        <v>9</v>
      </c>
      <c r="BE1834">
        <v>12</v>
      </c>
      <c r="BF1834" s="6">
        <f t="shared" si="84"/>
        <v>46277</v>
      </c>
      <c r="BG1834">
        <f t="shared" si="85"/>
        <v>0.70833333333575865</v>
      </c>
      <c r="BH1834" t="str">
        <f t="shared" si="86"/>
        <v>COMPLY</v>
      </c>
      <c r="BI1834" t="str">
        <f>VLOOKUP(H1834,Sheet2!$A$1:$B$270,2,FALSE)</f>
        <v>SANUR</v>
      </c>
    </row>
    <row r="1835" spans="1:61">
      <c r="A1835">
        <v>1834</v>
      </c>
      <c r="B1835">
        <v>1002568091</v>
      </c>
      <c r="C1835">
        <v>3</v>
      </c>
      <c r="D1835" t="s">
        <v>34</v>
      </c>
      <c r="E1835">
        <v>5</v>
      </c>
      <c r="F1835" t="s">
        <v>563</v>
      </c>
      <c r="G1835" t="s">
        <v>83</v>
      </c>
      <c r="H1835" t="s">
        <v>379</v>
      </c>
      <c r="I1835" t="s">
        <v>212</v>
      </c>
      <c r="J1835" t="s">
        <v>213</v>
      </c>
      <c r="K1835" t="s">
        <v>149</v>
      </c>
      <c r="M1835" t="s">
        <v>2154</v>
      </c>
      <c r="N1835" t="s">
        <v>581</v>
      </c>
      <c r="O1835" s="57">
        <v>46267.646006944444</v>
      </c>
      <c r="P1835" s="57">
        <v>46276.79347222222</v>
      </c>
      <c r="Q1835">
        <v>69382438</v>
      </c>
      <c r="S1835">
        <v>172422212787</v>
      </c>
      <c r="T1835" t="s">
        <v>3484</v>
      </c>
      <c r="U1835" t="s">
        <v>1516</v>
      </c>
      <c r="V1835" t="s">
        <v>3485</v>
      </c>
      <c r="Z1835">
        <v>115.23882470777799</v>
      </c>
      <c r="AA1835">
        <v>-8.6362490982523408</v>
      </c>
      <c r="AB1835" t="s">
        <v>1517</v>
      </c>
      <c r="AC1835" t="s">
        <v>284</v>
      </c>
      <c r="AL1835" t="s">
        <v>217</v>
      </c>
      <c r="AM1835" t="s">
        <v>3486</v>
      </c>
      <c r="AN1835" t="s">
        <v>6</v>
      </c>
      <c r="AO1835" s="57">
        <v>46062.652743055558</v>
      </c>
      <c r="AP1835" s="57">
        <v>46275.333333333336</v>
      </c>
      <c r="AQ1835" t="s">
        <v>2172</v>
      </c>
      <c r="AR1835" t="s">
        <v>14</v>
      </c>
      <c r="AS1835" t="s">
        <v>1518</v>
      </c>
      <c r="AT1835" t="s">
        <v>220</v>
      </c>
      <c r="AV1835" t="s">
        <v>9726</v>
      </c>
      <c r="AW1835" t="s">
        <v>598</v>
      </c>
      <c r="AX1835" t="s">
        <v>222</v>
      </c>
      <c r="BA1835" s="57">
        <v>46275.333333333336</v>
      </c>
      <c r="BB1835" t="s">
        <v>3486</v>
      </c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str">
        <f>VLOOKUP(H1835,Sheet2!$A$1:$B$270,2,FALSE)</f>
        <v>SANUR</v>
      </c>
    </row>
    <row r="1836" spans="1:61">
      <c r="A1836">
        <v>1835</v>
      </c>
      <c r="B1836">
        <v>1002568912</v>
      </c>
      <c r="C1836">
        <v>3</v>
      </c>
      <c r="D1836" t="s">
        <v>34</v>
      </c>
      <c r="E1836">
        <v>5</v>
      </c>
      <c r="F1836" t="s">
        <v>563</v>
      </c>
      <c r="G1836" t="s">
        <v>83</v>
      </c>
      <c r="H1836" t="s">
        <v>379</v>
      </c>
      <c r="I1836" t="s">
        <v>212</v>
      </c>
      <c r="J1836" t="s">
        <v>213</v>
      </c>
      <c r="K1836" t="s">
        <v>149</v>
      </c>
      <c r="M1836" t="s">
        <v>2154</v>
      </c>
      <c r="N1836" t="s">
        <v>215</v>
      </c>
      <c r="O1836" s="57">
        <v>46268.394861111112</v>
      </c>
      <c r="P1836" s="57">
        <v>46270.496666666666</v>
      </c>
      <c r="Q1836">
        <v>69382784</v>
      </c>
      <c r="S1836">
        <v>172422212795</v>
      </c>
      <c r="T1836" t="s">
        <v>2910</v>
      </c>
      <c r="U1836" t="s">
        <v>2911</v>
      </c>
      <c r="V1836" t="s">
        <v>2912</v>
      </c>
      <c r="Z1836">
        <v>115.2363684</v>
      </c>
      <c r="AA1836">
        <v>-8.6232188999999995</v>
      </c>
      <c r="AB1836" t="s">
        <v>2913</v>
      </c>
      <c r="AC1836" t="s">
        <v>229</v>
      </c>
      <c r="AL1836" t="s">
        <v>217</v>
      </c>
      <c r="AM1836" t="s">
        <v>2914</v>
      </c>
      <c r="AN1836" t="s">
        <v>6</v>
      </c>
      <c r="AO1836" s="57">
        <v>46090.402800925927</v>
      </c>
      <c r="AP1836" s="57">
        <v>46269.333333333336</v>
      </c>
      <c r="AQ1836" t="s">
        <v>2172</v>
      </c>
      <c r="AR1836" t="s">
        <v>14</v>
      </c>
      <c r="AS1836" t="s">
        <v>1518</v>
      </c>
      <c r="AT1836" t="s">
        <v>230</v>
      </c>
      <c r="AV1836" t="s">
        <v>5555</v>
      </c>
      <c r="AW1836" t="s">
        <v>560</v>
      </c>
      <c r="AX1836" t="s">
        <v>222</v>
      </c>
      <c r="BA1836" s="57">
        <v>46269.333333333336</v>
      </c>
      <c r="BB1836" t="s">
        <v>2914</v>
      </c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str">
        <f>VLOOKUP(H1836,Sheet2!$A$1:$B$270,2,FALSE)</f>
        <v>SANUR</v>
      </c>
    </row>
    <row r="1837" spans="1:61">
      <c r="A1837">
        <v>1836</v>
      </c>
      <c r="B1837">
        <v>1002564922</v>
      </c>
      <c r="C1837">
        <v>3</v>
      </c>
      <c r="D1837" t="s">
        <v>34</v>
      </c>
      <c r="E1837">
        <v>5</v>
      </c>
      <c r="F1837" t="s">
        <v>563</v>
      </c>
      <c r="G1837" t="s">
        <v>81</v>
      </c>
      <c r="H1837" t="s">
        <v>316</v>
      </c>
      <c r="I1837" t="s">
        <v>212</v>
      </c>
      <c r="J1837" t="s">
        <v>213</v>
      </c>
      <c r="K1837" t="s">
        <v>149</v>
      </c>
      <c r="M1837" t="s">
        <v>76</v>
      </c>
      <c r="N1837" t="s">
        <v>215</v>
      </c>
      <c r="O1837" s="57">
        <v>46266.461793981478</v>
      </c>
      <c r="P1837" s="57">
        <v>46266.498506944445</v>
      </c>
      <c r="Q1837">
        <v>69377687</v>
      </c>
      <c r="S1837">
        <v>172415798837</v>
      </c>
      <c r="T1837" t="s">
        <v>967</v>
      </c>
      <c r="U1837" t="s">
        <v>1452</v>
      </c>
      <c r="V1837" t="s">
        <v>1453</v>
      </c>
      <c r="Z1837">
        <v>115.11239999999999</v>
      </c>
      <c r="AA1837">
        <v>-8.8366000000000007</v>
      </c>
      <c r="AB1837" t="s">
        <v>968</v>
      </c>
      <c r="AC1837" t="s">
        <v>216</v>
      </c>
      <c r="AL1837" t="s">
        <v>217</v>
      </c>
      <c r="AM1837" t="s">
        <v>1454</v>
      </c>
      <c r="AN1837" t="s">
        <v>6</v>
      </c>
      <c r="AO1837" s="57">
        <v>46031.465405092589</v>
      </c>
      <c r="AR1837" t="s">
        <v>218</v>
      </c>
      <c r="AS1837" t="s">
        <v>904</v>
      </c>
      <c r="AT1837" t="s">
        <v>230</v>
      </c>
      <c r="AU1837">
        <v>20260901</v>
      </c>
      <c r="AV1837" t="s">
        <v>221</v>
      </c>
      <c r="AW1837" t="s">
        <v>545</v>
      </c>
      <c r="AX1837" t="s">
        <v>222</v>
      </c>
      <c r="BA1837" s="57">
        <v>46266.291666666664</v>
      </c>
      <c r="BB1837" t="s">
        <v>1454</v>
      </c>
      <c r="BC1837">
        <v>2026</v>
      </c>
      <c r="BD1837">
        <v>9</v>
      </c>
      <c r="BE1837">
        <v>1</v>
      </c>
      <c r="BF1837" s="6">
        <f t="shared" si="84"/>
        <v>46266</v>
      </c>
      <c r="BG1837">
        <f t="shared" si="85"/>
        <v>-0.29166666666424135</v>
      </c>
      <c r="BH1837" t="str">
        <f t="shared" si="86"/>
        <v>COMPLY</v>
      </c>
      <c r="BI1837" t="str">
        <f>VLOOKUP(H1837,Sheet2!$A$1:$B$270,2,FALSE)</f>
        <v>JIMBARAN</v>
      </c>
    </row>
    <row r="1838" spans="1:61">
      <c r="A1838">
        <v>1837</v>
      </c>
      <c r="B1838">
        <v>1002577154</v>
      </c>
      <c r="C1838">
        <v>3</v>
      </c>
      <c r="D1838" t="s">
        <v>34</v>
      </c>
      <c r="E1838">
        <v>5</v>
      </c>
      <c r="F1838" t="s">
        <v>563</v>
      </c>
      <c r="G1838" t="s">
        <v>81</v>
      </c>
      <c r="H1838" t="s">
        <v>316</v>
      </c>
      <c r="I1838" t="s">
        <v>212</v>
      </c>
      <c r="J1838" t="s">
        <v>213</v>
      </c>
      <c r="K1838" t="s">
        <v>149</v>
      </c>
      <c r="M1838" t="s">
        <v>224</v>
      </c>
      <c r="N1838" t="s">
        <v>215</v>
      </c>
      <c r="O1838" s="57">
        <v>46273.603310185186</v>
      </c>
      <c r="P1838" s="57">
        <v>46275.337835648148</v>
      </c>
      <c r="Q1838">
        <v>69386156</v>
      </c>
      <c r="S1838">
        <v>172415798884</v>
      </c>
      <c r="T1838" t="s">
        <v>3168</v>
      </c>
      <c r="U1838" t="s">
        <v>3173</v>
      </c>
      <c r="V1838" t="s">
        <v>3174</v>
      </c>
      <c r="Z1838">
        <v>115.108558207499</v>
      </c>
      <c r="AA1838">
        <v>-8.8405880672475998</v>
      </c>
      <c r="AB1838" t="s">
        <v>3171</v>
      </c>
      <c r="AC1838" t="s">
        <v>284</v>
      </c>
      <c r="AL1838" t="s">
        <v>217</v>
      </c>
      <c r="AM1838" t="s">
        <v>3175</v>
      </c>
      <c r="AN1838" t="s">
        <v>6</v>
      </c>
      <c r="AO1838" s="57">
        <v>46243.611284722225</v>
      </c>
      <c r="AP1838" s="57">
        <v>46275.333333333336</v>
      </c>
      <c r="AR1838" t="s">
        <v>18</v>
      </c>
      <c r="AS1838" t="s">
        <v>904</v>
      </c>
      <c r="AT1838" t="s">
        <v>230</v>
      </c>
      <c r="AV1838" t="s">
        <v>226</v>
      </c>
      <c r="AW1838" t="s">
        <v>544</v>
      </c>
      <c r="AX1838" t="s">
        <v>222</v>
      </c>
      <c r="BA1838" s="57">
        <v>46275.333333333336</v>
      </c>
      <c r="BB1838" t="s">
        <v>3175</v>
      </c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str">
        <f>VLOOKUP(H1838,Sheet2!$A$1:$B$270,2,FALSE)</f>
        <v>JIMBARAN</v>
      </c>
    </row>
    <row r="1839" spans="1:61">
      <c r="A1839">
        <v>1838</v>
      </c>
      <c r="B1839">
        <v>1002577053</v>
      </c>
      <c r="C1839">
        <v>3</v>
      </c>
      <c r="D1839" t="s">
        <v>34</v>
      </c>
      <c r="E1839">
        <v>5</v>
      </c>
      <c r="F1839" t="s">
        <v>563</v>
      </c>
      <c r="G1839" t="s">
        <v>81</v>
      </c>
      <c r="H1839" t="s">
        <v>316</v>
      </c>
      <c r="I1839" t="s">
        <v>212</v>
      </c>
      <c r="J1839" t="s">
        <v>213</v>
      </c>
      <c r="K1839" t="s">
        <v>149</v>
      </c>
      <c r="M1839" t="s">
        <v>224</v>
      </c>
      <c r="N1839" t="s">
        <v>215</v>
      </c>
      <c r="O1839" s="57">
        <v>46273.597557870373</v>
      </c>
      <c r="P1839" s="57">
        <v>46275.337291666663</v>
      </c>
      <c r="Q1839">
        <v>69386112</v>
      </c>
      <c r="S1839">
        <v>172415798710</v>
      </c>
      <c r="T1839" t="s">
        <v>3168</v>
      </c>
      <c r="U1839" t="s">
        <v>3169</v>
      </c>
      <c r="V1839" t="s">
        <v>3170</v>
      </c>
      <c r="Z1839">
        <v>115.1085511</v>
      </c>
      <c r="AA1839">
        <v>-8.8401657</v>
      </c>
      <c r="AB1839" t="s">
        <v>3171</v>
      </c>
      <c r="AC1839" t="s">
        <v>284</v>
      </c>
      <c r="AL1839" t="s">
        <v>217</v>
      </c>
      <c r="AM1839" t="s">
        <v>3172</v>
      </c>
      <c r="AN1839" t="s">
        <v>6</v>
      </c>
      <c r="AO1839" s="57">
        <v>46243.601111111115</v>
      </c>
      <c r="AP1839" s="57">
        <v>46275.333333333336</v>
      </c>
      <c r="AR1839" t="s">
        <v>18</v>
      </c>
      <c r="AS1839" t="s">
        <v>904</v>
      </c>
      <c r="AT1839" t="s">
        <v>230</v>
      </c>
      <c r="AV1839" t="s">
        <v>226</v>
      </c>
      <c r="AW1839" t="s">
        <v>545</v>
      </c>
      <c r="AX1839" t="s">
        <v>222</v>
      </c>
      <c r="BA1839" s="57">
        <v>46275.333333333336</v>
      </c>
      <c r="BB1839" t="s">
        <v>3172</v>
      </c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str">
        <f>VLOOKUP(H1839,Sheet2!$A$1:$B$270,2,FALSE)</f>
        <v>JIMBARAN</v>
      </c>
    </row>
    <row r="1840" spans="1:61">
      <c r="A1840">
        <v>1839</v>
      </c>
      <c r="B1840">
        <v>1002566158</v>
      </c>
      <c r="C1840">
        <v>3</v>
      </c>
      <c r="D1840" t="s">
        <v>34</v>
      </c>
      <c r="E1840">
        <v>5</v>
      </c>
      <c r="F1840" t="s">
        <v>563</v>
      </c>
      <c r="G1840" t="s">
        <v>81</v>
      </c>
      <c r="H1840" t="s">
        <v>350</v>
      </c>
      <c r="I1840" t="s">
        <v>212</v>
      </c>
      <c r="J1840" t="s">
        <v>213</v>
      </c>
      <c r="K1840" t="s">
        <v>149</v>
      </c>
      <c r="M1840" t="s">
        <v>76</v>
      </c>
      <c r="N1840" t="s">
        <v>581</v>
      </c>
      <c r="O1840" s="57">
        <v>46266.671678240738</v>
      </c>
      <c r="P1840" s="57">
        <v>46266.714097222219</v>
      </c>
      <c r="Q1840">
        <v>69374767</v>
      </c>
      <c r="S1840">
        <v>172416429339</v>
      </c>
      <c r="T1840" t="s">
        <v>951</v>
      </c>
      <c r="U1840" t="s">
        <v>952</v>
      </c>
      <c r="V1840" t="s">
        <v>1503</v>
      </c>
      <c r="Z1840">
        <v>115.19119000000001</v>
      </c>
      <c r="AA1840">
        <v>-8.7216970000000007</v>
      </c>
      <c r="AB1840" t="s">
        <v>953</v>
      </c>
      <c r="AC1840" t="s">
        <v>284</v>
      </c>
      <c r="AL1840" t="s">
        <v>217</v>
      </c>
      <c r="AM1840" t="s">
        <v>1504</v>
      </c>
      <c r="AN1840" t="s">
        <v>6</v>
      </c>
      <c r="AO1840" s="57">
        <v>46031.673645833333</v>
      </c>
      <c r="AR1840" t="s">
        <v>218</v>
      </c>
      <c r="AS1840" t="s">
        <v>818</v>
      </c>
      <c r="AT1840" t="s">
        <v>230</v>
      </c>
      <c r="AU1840">
        <v>20260901</v>
      </c>
      <c r="AV1840" t="s">
        <v>221</v>
      </c>
      <c r="AW1840" t="s">
        <v>599</v>
      </c>
      <c r="AX1840" t="s">
        <v>222</v>
      </c>
      <c r="BA1840" s="57">
        <v>46266.291666666664</v>
      </c>
      <c r="BB1840" t="s">
        <v>1504</v>
      </c>
      <c r="BC1840">
        <v>2026</v>
      </c>
      <c r="BD1840">
        <v>9</v>
      </c>
      <c r="BE1840">
        <v>1</v>
      </c>
      <c r="BF1840" s="6">
        <f t="shared" si="84"/>
        <v>46266</v>
      </c>
      <c r="BG1840">
        <f t="shared" si="85"/>
        <v>-0.29166666666424135</v>
      </c>
      <c r="BH1840" t="str">
        <f t="shared" si="86"/>
        <v>COMPLY</v>
      </c>
      <c r="BI1840" t="str">
        <f>VLOOKUP(H1840,Sheet2!$A$1:$B$270,2,FALSE)</f>
        <v>JIMBARAN</v>
      </c>
    </row>
    <row r="1841" spans="1:61">
      <c r="A1841">
        <v>1840</v>
      </c>
      <c r="B1841">
        <v>1002570984</v>
      </c>
      <c r="C1841">
        <v>3</v>
      </c>
      <c r="D1841" t="s">
        <v>34</v>
      </c>
      <c r="E1841">
        <v>5</v>
      </c>
      <c r="F1841" t="s">
        <v>563</v>
      </c>
      <c r="G1841" t="s">
        <v>81</v>
      </c>
      <c r="H1841" t="s">
        <v>350</v>
      </c>
      <c r="I1841" t="s">
        <v>212</v>
      </c>
      <c r="J1841" t="s">
        <v>213</v>
      </c>
      <c r="K1841" t="s">
        <v>149</v>
      </c>
      <c r="L1841" t="s">
        <v>214</v>
      </c>
      <c r="M1841" t="s">
        <v>76</v>
      </c>
      <c r="N1841" t="s">
        <v>215</v>
      </c>
      <c r="O1841" s="57">
        <v>46269.400671296295</v>
      </c>
      <c r="P1841" s="57">
        <v>46272.859756944446</v>
      </c>
      <c r="Q1841">
        <v>69383603</v>
      </c>
      <c r="S1841">
        <v>172416429217</v>
      </c>
      <c r="T1841" t="s">
        <v>5021</v>
      </c>
      <c r="U1841" t="s">
        <v>5022</v>
      </c>
      <c r="V1841" t="s">
        <v>5023</v>
      </c>
      <c r="Z1841">
        <v>115.185405455639</v>
      </c>
      <c r="AA1841">
        <v>-8.72190867203091</v>
      </c>
      <c r="AB1841" t="s">
        <v>5024</v>
      </c>
      <c r="AC1841" t="s">
        <v>236</v>
      </c>
      <c r="AL1841" t="s">
        <v>217</v>
      </c>
      <c r="AM1841" t="s">
        <v>5025</v>
      </c>
      <c r="AN1841" t="s">
        <v>6</v>
      </c>
      <c r="AO1841" s="57">
        <v>46121.402731481481</v>
      </c>
      <c r="AP1841" s="57">
        <v>46272.333333333336</v>
      </c>
      <c r="AR1841" t="s">
        <v>218</v>
      </c>
      <c r="AS1841" t="s">
        <v>818</v>
      </c>
      <c r="AT1841" t="s">
        <v>230</v>
      </c>
      <c r="AU1841">
        <v>20260907</v>
      </c>
      <c r="AV1841" t="s">
        <v>221</v>
      </c>
      <c r="AW1841" t="s">
        <v>836</v>
      </c>
      <c r="AX1841" t="s">
        <v>222</v>
      </c>
      <c r="BA1841" s="57">
        <v>46272.333333333336</v>
      </c>
      <c r="BB1841" t="s">
        <v>5025</v>
      </c>
      <c r="BC1841">
        <v>2026</v>
      </c>
      <c r="BD1841">
        <v>9</v>
      </c>
      <c r="BE1841">
        <v>7</v>
      </c>
      <c r="BF1841" s="6">
        <f t="shared" si="84"/>
        <v>46272</v>
      </c>
      <c r="BG1841">
        <f t="shared" si="85"/>
        <v>-0.33333333333575865</v>
      </c>
      <c r="BH1841" t="str">
        <f t="shared" si="86"/>
        <v>COMPLY</v>
      </c>
      <c r="BI1841" t="str">
        <f>VLOOKUP(H1841,Sheet2!$A$1:$B$270,2,FALSE)</f>
        <v>JIMBARAN</v>
      </c>
    </row>
    <row r="1842" spans="1:61">
      <c r="A1842">
        <v>1841</v>
      </c>
      <c r="B1842">
        <v>1002588117</v>
      </c>
      <c r="C1842">
        <v>3</v>
      </c>
      <c r="D1842" t="s">
        <v>34</v>
      </c>
      <c r="E1842">
        <v>5</v>
      </c>
      <c r="F1842" t="s">
        <v>563</v>
      </c>
      <c r="G1842" t="s">
        <v>81</v>
      </c>
      <c r="H1842" t="s">
        <v>350</v>
      </c>
      <c r="I1842" t="s">
        <v>212</v>
      </c>
      <c r="J1842" t="s">
        <v>213</v>
      </c>
      <c r="K1842" t="s">
        <v>149</v>
      </c>
      <c r="L1842" t="s">
        <v>214</v>
      </c>
      <c r="M1842" t="s">
        <v>76</v>
      </c>
      <c r="N1842" t="s">
        <v>215</v>
      </c>
      <c r="O1842" s="57">
        <v>46280.402025462965</v>
      </c>
      <c r="P1842" s="57">
        <v>46281.337442129632</v>
      </c>
      <c r="Q1842">
        <v>69390392</v>
      </c>
      <c r="S1842">
        <v>172416429396</v>
      </c>
      <c r="T1842" t="s">
        <v>9727</v>
      </c>
      <c r="U1842" t="s">
        <v>9728</v>
      </c>
      <c r="V1842" t="s">
        <v>9729</v>
      </c>
      <c r="Z1842">
        <v>115.168807</v>
      </c>
      <c r="AA1842">
        <v>-8.7169483000000003</v>
      </c>
      <c r="AB1842" t="s">
        <v>9730</v>
      </c>
      <c r="AC1842" t="s">
        <v>216</v>
      </c>
      <c r="AL1842" t="s">
        <v>217</v>
      </c>
      <c r="AM1842" t="s">
        <v>9731</v>
      </c>
      <c r="AN1842" t="s">
        <v>6</v>
      </c>
      <c r="AO1842" t="s">
        <v>7050</v>
      </c>
      <c r="AP1842" s="57">
        <v>46281.333333333336</v>
      </c>
      <c r="AR1842" t="s">
        <v>218</v>
      </c>
      <c r="AS1842" t="s">
        <v>818</v>
      </c>
      <c r="AT1842" t="s">
        <v>230</v>
      </c>
      <c r="AU1842">
        <v>20260916</v>
      </c>
      <c r="AV1842" t="s">
        <v>221</v>
      </c>
      <c r="AW1842" t="s">
        <v>1855</v>
      </c>
      <c r="AX1842" t="s">
        <v>222</v>
      </c>
      <c r="BA1842" s="57">
        <v>46281.333333333336</v>
      </c>
      <c r="BB1842" t="s">
        <v>9731</v>
      </c>
      <c r="BC1842">
        <v>2026</v>
      </c>
      <c r="BD1842">
        <v>9</v>
      </c>
      <c r="BE1842">
        <v>16</v>
      </c>
      <c r="BF1842" s="6">
        <f t="shared" si="84"/>
        <v>46281</v>
      </c>
      <c r="BG1842">
        <f t="shared" si="85"/>
        <v>-0.33333333333575865</v>
      </c>
      <c r="BH1842" t="str">
        <f t="shared" si="86"/>
        <v>COMPLY</v>
      </c>
      <c r="BI1842" t="str">
        <f>VLOOKUP(H1842,Sheet2!$A$1:$B$270,2,FALSE)</f>
        <v>JIMBARAN</v>
      </c>
    </row>
    <row r="1843" spans="1:61">
      <c r="A1843">
        <v>1842</v>
      </c>
      <c r="B1843">
        <v>1002577669</v>
      </c>
      <c r="C1843">
        <v>3</v>
      </c>
      <c r="D1843" t="s">
        <v>34</v>
      </c>
      <c r="E1843">
        <v>5</v>
      </c>
      <c r="F1843" t="s">
        <v>563</v>
      </c>
      <c r="G1843" t="s">
        <v>81</v>
      </c>
      <c r="H1843" t="s">
        <v>350</v>
      </c>
      <c r="I1843" t="s">
        <v>212</v>
      </c>
      <c r="J1843" t="s">
        <v>213</v>
      </c>
      <c r="K1843" t="s">
        <v>149</v>
      </c>
      <c r="L1843" t="s">
        <v>214</v>
      </c>
      <c r="M1843" t="s">
        <v>6185</v>
      </c>
      <c r="N1843" t="s">
        <v>215</v>
      </c>
      <c r="O1843" s="57">
        <v>46273.710370370369</v>
      </c>
      <c r="P1843" s="57">
        <v>46274.819050925929</v>
      </c>
      <c r="Q1843">
        <v>69386386</v>
      </c>
      <c r="S1843">
        <v>172416429378</v>
      </c>
      <c r="T1843" t="s">
        <v>3201</v>
      </c>
      <c r="U1843" t="s">
        <v>3202</v>
      </c>
      <c r="V1843" t="s">
        <v>3203</v>
      </c>
      <c r="Z1843">
        <v>115.17252379999999</v>
      </c>
      <c r="AA1843">
        <v>-8.7083873000000001</v>
      </c>
      <c r="AB1843" t="s">
        <v>3204</v>
      </c>
      <c r="AC1843" t="s">
        <v>236</v>
      </c>
      <c r="AL1843" t="s">
        <v>217</v>
      </c>
      <c r="AM1843" t="s">
        <v>3205</v>
      </c>
      <c r="AN1843" t="s">
        <v>6</v>
      </c>
      <c r="AO1843" s="57">
        <v>46243.715520833335</v>
      </c>
      <c r="AP1843" s="57">
        <v>46274.625</v>
      </c>
      <c r="AR1843" t="s">
        <v>218</v>
      </c>
      <c r="AS1843" t="s">
        <v>818</v>
      </c>
      <c r="AT1843" t="s">
        <v>344</v>
      </c>
      <c r="AU1843">
        <v>20260909</v>
      </c>
      <c r="AV1843" t="s">
        <v>6186</v>
      </c>
      <c r="AW1843" t="s">
        <v>3206</v>
      </c>
      <c r="AX1843" t="s">
        <v>222</v>
      </c>
      <c r="BA1843" s="57">
        <v>46274.625</v>
      </c>
      <c r="BB1843" t="s">
        <v>3205</v>
      </c>
      <c r="BC1843">
        <v>2026</v>
      </c>
      <c r="BD1843">
        <v>9</v>
      </c>
      <c r="BE1843">
        <v>9</v>
      </c>
      <c r="BF1843" s="6">
        <f t="shared" si="84"/>
        <v>46274</v>
      </c>
      <c r="BG1843">
        <f t="shared" si="85"/>
        <v>-0.625</v>
      </c>
      <c r="BH1843" t="str">
        <f t="shared" si="86"/>
        <v>COMPLY</v>
      </c>
      <c r="BI1843" t="str">
        <f>VLOOKUP(H1843,Sheet2!$A$1:$B$270,2,FALSE)</f>
        <v>JIMBARAN</v>
      </c>
    </row>
    <row r="1844" spans="1:61">
      <c r="A1844">
        <v>1843</v>
      </c>
      <c r="B1844">
        <v>1002571227</v>
      </c>
      <c r="C1844">
        <v>3</v>
      </c>
      <c r="D1844" t="s">
        <v>34</v>
      </c>
      <c r="E1844">
        <v>5</v>
      </c>
      <c r="F1844" t="s">
        <v>563</v>
      </c>
      <c r="G1844" t="s">
        <v>81</v>
      </c>
      <c r="H1844" t="s">
        <v>396</v>
      </c>
      <c r="I1844" t="s">
        <v>212</v>
      </c>
      <c r="J1844" t="s">
        <v>213</v>
      </c>
      <c r="K1844" t="s">
        <v>149</v>
      </c>
      <c r="L1844" t="s">
        <v>1748</v>
      </c>
      <c r="M1844" t="s">
        <v>76</v>
      </c>
      <c r="N1844" t="s">
        <v>215</v>
      </c>
      <c r="O1844" s="57">
        <v>46269.450659722221</v>
      </c>
      <c r="P1844" s="57">
        <v>46269.674907407411</v>
      </c>
      <c r="Q1844">
        <v>69383734</v>
      </c>
      <c r="R1844">
        <v>3613614040</v>
      </c>
      <c r="S1844">
        <v>172417225673</v>
      </c>
      <c r="T1844" t="s">
        <v>5053</v>
      </c>
      <c r="U1844" t="s">
        <v>5054</v>
      </c>
      <c r="V1844" t="s">
        <v>5055</v>
      </c>
      <c r="Z1844">
        <v>115.195564068853</v>
      </c>
      <c r="AA1844">
        <v>-8.8215878620080694</v>
      </c>
      <c r="AB1844" t="s">
        <v>5056</v>
      </c>
      <c r="AC1844" t="s">
        <v>216</v>
      </c>
      <c r="AL1844" t="s">
        <v>217</v>
      </c>
      <c r="AM1844" t="s">
        <v>5057</v>
      </c>
      <c r="AN1844" t="s">
        <v>6</v>
      </c>
      <c r="AO1844" s="57">
        <v>46121.454965277779</v>
      </c>
      <c r="AP1844" s="57">
        <v>46270.333333333336</v>
      </c>
      <c r="AR1844" t="s">
        <v>218</v>
      </c>
      <c r="AS1844" t="s">
        <v>219</v>
      </c>
      <c r="AT1844" t="s">
        <v>230</v>
      </c>
      <c r="AU1844">
        <v>20260904</v>
      </c>
      <c r="AV1844" t="s">
        <v>221</v>
      </c>
      <c r="AW1844" t="s">
        <v>2634</v>
      </c>
      <c r="AX1844" t="s">
        <v>222</v>
      </c>
      <c r="BA1844" s="57">
        <v>46270.333333333336</v>
      </c>
      <c r="BB1844" t="s">
        <v>5057</v>
      </c>
      <c r="BC1844">
        <v>2026</v>
      </c>
      <c r="BD1844">
        <v>9</v>
      </c>
      <c r="BE1844">
        <v>4</v>
      </c>
      <c r="BF1844" s="6">
        <f t="shared" si="84"/>
        <v>46269</v>
      </c>
      <c r="BG1844">
        <f t="shared" si="85"/>
        <v>-1.3333333333357587</v>
      </c>
      <c r="BH1844" t="str">
        <f t="shared" si="86"/>
        <v>COMPLY</v>
      </c>
      <c r="BI1844" t="str">
        <f>VLOOKUP(H1844,Sheet2!$A$1:$B$270,2,FALSE)</f>
        <v>JIMBARAN</v>
      </c>
    </row>
    <row r="1845" spans="1:61">
      <c r="A1845">
        <v>1844</v>
      </c>
      <c r="B1845">
        <v>1002577702</v>
      </c>
      <c r="C1845">
        <v>3</v>
      </c>
      <c r="D1845" t="s">
        <v>34</v>
      </c>
      <c r="E1845">
        <v>5</v>
      </c>
      <c r="F1845" t="s">
        <v>563</v>
      </c>
      <c r="G1845" t="s">
        <v>81</v>
      </c>
      <c r="H1845" t="s">
        <v>417</v>
      </c>
      <c r="I1845" t="s">
        <v>212</v>
      </c>
      <c r="J1845" t="s">
        <v>213</v>
      </c>
      <c r="K1845" t="s">
        <v>149</v>
      </c>
      <c r="L1845" t="s">
        <v>1748</v>
      </c>
      <c r="M1845" t="s">
        <v>76</v>
      </c>
      <c r="N1845" t="s">
        <v>215</v>
      </c>
      <c r="O1845" s="57">
        <v>46273.722881944443</v>
      </c>
      <c r="P1845" s="57">
        <v>46277.449895833335</v>
      </c>
      <c r="Q1845">
        <v>69386413</v>
      </c>
      <c r="R1845">
        <v>3619591439</v>
      </c>
      <c r="S1845">
        <v>172402203879</v>
      </c>
      <c r="T1845" t="s">
        <v>3248</v>
      </c>
      <c r="U1845" t="s">
        <v>3249</v>
      </c>
      <c r="V1845" t="s">
        <v>3250</v>
      </c>
      <c r="Z1845">
        <v>115.21873608305199</v>
      </c>
      <c r="AA1845">
        <v>-8.7111073280359506</v>
      </c>
      <c r="AB1845" t="s">
        <v>3251</v>
      </c>
      <c r="AC1845" t="s">
        <v>236</v>
      </c>
      <c r="AL1845" t="s">
        <v>217</v>
      </c>
      <c r="AM1845" t="s">
        <v>3252</v>
      </c>
      <c r="AN1845" t="s">
        <v>6</v>
      </c>
      <c r="AO1845" s="57">
        <v>46243.726122685184</v>
      </c>
      <c r="AP1845" s="57">
        <v>46276.333333333336</v>
      </c>
      <c r="AR1845" t="s">
        <v>218</v>
      </c>
      <c r="AS1845" t="s">
        <v>603</v>
      </c>
      <c r="AT1845" t="s">
        <v>230</v>
      </c>
      <c r="AU1845">
        <v>20260912</v>
      </c>
      <c r="AV1845" t="s">
        <v>221</v>
      </c>
      <c r="AW1845" t="s">
        <v>3253</v>
      </c>
      <c r="AX1845" t="s">
        <v>222</v>
      </c>
      <c r="BA1845" s="57">
        <v>46276.333333333336</v>
      </c>
      <c r="BB1845" t="s">
        <v>3252</v>
      </c>
      <c r="BC1845">
        <v>2026</v>
      </c>
      <c r="BD1845">
        <v>9</v>
      </c>
      <c r="BE1845">
        <v>12</v>
      </c>
      <c r="BF1845" s="6">
        <f t="shared" si="84"/>
        <v>46277</v>
      </c>
      <c r="BG1845">
        <f t="shared" si="85"/>
        <v>0.66666666666424135</v>
      </c>
      <c r="BH1845" t="str">
        <f t="shared" si="86"/>
        <v>COMPLY</v>
      </c>
      <c r="BI1845" t="str">
        <f>VLOOKUP(H1845,Sheet2!$A$1:$B$270,2,FALSE)</f>
        <v>JIMBARAN</v>
      </c>
    </row>
    <row r="1846" spans="1:61">
      <c r="A1846">
        <v>1845</v>
      </c>
      <c r="B1846">
        <v>1002580553</v>
      </c>
      <c r="C1846">
        <v>3</v>
      </c>
      <c r="D1846" t="s">
        <v>34</v>
      </c>
      <c r="E1846">
        <v>5</v>
      </c>
      <c r="F1846" t="s">
        <v>563</v>
      </c>
      <c r="G1846" t="s">
        <v>81</v>
      </c>
      <c r="H1846" t="s">
        <v>417</v>
      </c>
      <c r="I1846" t="s">
        <v>212</v>
      </c>
      <c r="J1846" t="s">
        <v>213</v>
      </c>
      <c r="K1846" t="s">
        <v>149</v>
      </c>
      <c r="M1846" t="s">
        <v>76</v>
      </c>
      <c r="N1846" t="s">
        <v>215</v>
      </c>
      <c r="O1846" s="57">
        <v>46275.498842592591</v>
      </c>
      <c r="P1846" s="57">
        <v>46275.765798611108</v>
      </c>
      <c r="Q1846">
        <v>69382868</v>
      </c>
      <c r="S1846">
        <v>172402205537</v>
      </c>
      <c r="T1846" t="s">
        <v>2964</v>
      </c>
      <c r="U1846" t="s">
        <v>2965</v>
      </c>
      <c r="V1846" t="s">
        <v>6964</v>
      </c>
      <c r="Z1846">
        <v>115.2389096</v>
      </c>
      <c r="AA1846">
        <v>-8.7213700999999997</v>
      </c>
      <c r="AB1846" t="s">
        <v>2967</v>
      </c>
      <c r="AC1846" t="s">
        <v>229</v>
      </c>
      <c r="AL1846" t="s">
        <v>217</v>
      </c>
      <c r="AM1846" t="s">
        <v>6965</v>
      </c>
      <c r="AN1846" t="s">
        <v>6</v>
      </c>
      <c r="AO1846" s="57">
        <v>46304.506828703707</v>
      </c>
      <c r="AR1846" t="s">
        <v>218</v>
      </c>
      <c r="AS1846" t="s">
        <v>603</v>
      </c>
      <c r="AT1846" t="s">
        <v>230</v>
      </c>
      <c r="AU1846">
        <v>20260910</v>
      </c>
      <c r="AV1846" t="s">
        <v>221</v>
      </c>
      <c r="AW1846" t="s">
        <v>544</v>
      </c>
      <c r="AX1846" t="s">
        <v>222</v>
      </c>
      <c r="BA1846" s="57">
        <v>46275.291666666664</v>
      </c>
      <c r="BB1846" t="s">
        <v>6965</v>
      </c>
      <c r="BC1846">
        <v>2026</v>
      </c>
      <c r="BD1846">
        <v>9</v>
      </c>
      <c r="BE1846">
        <v>10</v>
      </c>
      <c r="BF1846" s="6">
        <f t="shared" si="84"/>
        <v>46275</v>
      </c>
      <c r="BG1846">
        <f t="shared" si="85"/>
        <v>-0.29166666666424135</v>
      </c>
      <c r="BH1846" t="str">
        <f t="shared" si="86"/>
        <v>COMPLY</v>
      </c>
      <c r="BI1846" t="str">
        <f>VLOOKUP(H1846,Sheet2!$A$1:$B$270,2,FALSE)</f>
        <v>JIMBARAN</v>
      </c>
    </row>
    <row r="1847" spans="1:61">
      <c r="A1847">
        <v>1846</v>
      </c>
      <c r="B1847">
        <v>1002569043</v>
      </c>
      <c r="C1847">
        <v>3</v>
      </c>
      <c r="D1847" t="s">
        <v>34</v>
      </c>
      <c r="E1847">
        <v>5</v>
      </c>
      <c r="F1847" t="s">
        <v>563</v>
      </c>
      <c r="G1847" t="s">
        <v>81</v>
      </c>
      <c r="H1847" t="s">
        <v>417</v>
      </c>
      <c r="I1847" t="s">
        <v>212</v>
      </c>
      <c r="J1847" t="s">
        <v>213</v>
      </c>
      <c r="K1847" t="s">
        <v>149</v>
      </c>
      <c r="M1847" t="s">
        <v>2154</v>
      </c>
      <c r="N1847" t="s">
        <v>215</v>
      </c>
      <c r="O1847" s="57">
        <v>46268.417453703703</v>
      </c>
      <c r="P1847" s="57">
        <v>46275.498842592591</v>
      </c>
      <c r="Q1847">
        <v>69382868</v>
      </c>
      <c r="S1847">
        <v>172402803180</v>
      </c>
      <c r="T1847" t="s">
        <v>2964</v>
      </c>
      <c r="U1847" t="s">
        <v>2965</v>
      </c>
      <c r="V1847" t="s">
        <v>2966</v>
      </c>
      <c r="Z1847">
        <v>115.2386262</v>
      </c>
      <c r="AA1847">
        <v>-8.7218707000000002</v>
      </c>
      <c r="AB1847" t="s">
        <v>2967</v>
      </c>
      <c r="AC1847" t="s">
        <v>229</v>
      </c>
      <c r="AL1847" t="s">
        <v>217</v>
      </c>
      <c r="AM1847" t="s">
        <v>2968</v>
      </c>
      <c r="AN1847" t="s">
        <v>6</v>
      </c>
      <c r="AO1847" s="57">
        <v>46090.423622685186</v>
      </c>
      <c r="AP1847" s="57">
        <v>46269.333333333336</v>
      </c>
      <c r="AQ1847" t="s">
        <v>2172</v>
      </c>
      <c r="AR1847" t="s">
        <v>14</v>
      </c>
      <c r="AS1847" t="s">
        <v>603</v>
      </c>
      <c r="AT1847" t="s">
        <v>230</v>
      </c>
      <c r="AV1847" t="s">
        <v>6879</v>
      </c>
      <c r="AW1847" t="s">
        <v>545</v>
      </c>
      <c r="AX1847" t="s">
        <v>222</v>
      </c>
      <c r="BA1847" s="57">
        <v>46269.333333333336</v>
      </c>
      <c r="BB1847" t="s">
        <v>2968</v>
      </c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str">
        <f>VLOOKUP(H1847,Sheet2!$A$1:$B$270,2,FALSE)</f>
        <v>JIMBARAN</v>
      </c>
    </row>
    <row r="1848" spans="1:61">
      <c r="A1848">
        <v>1847</v>
      </c>
      <c r="B1848">
        <v>1002582894</v>
      </c>
      <c r="C1848">
        <v>3</v>
      </c>
      <c r="D1848" t="s">
        <v>34</v>
      </c>
      <c r="E1848">
        <v>5</v>
      </c>
      <c r="F1848" t="s">
        <v>563</v>
      </c>
      <c r="G1848" t="s">
        <v>81</v>
      </c>
      <c r="H1848" t="s">
        <v>417</v>
      </c>
      <c r="I1848" t="s">
        <v>212</v>
      </c>
      <c r="J1848" t="s">
        <v>213</v>
      </c>
      <c r="K1848" t="s">
        <v>149</v>
      </c>
      <c r="M1848" t="s">
        <v>6793</v>
      </c>
      <c r="N1848" t="s">
        <v>215</v>
      </c>
      <c r="O1848" s="57">
        <v>46276.610659722224</v>
      </c>
      <c r="P1848" s="57">
        <v>46280.312314814815</v>
      </c>
      <c r="Q1848">
        <v>69388500</v>
      </c>
      <c r="S1848">
        <v>172402202134</v>
      </c>
      <c r="T1848" t="s">
        <v>9732</v>
      </c>
      <c r="U1848" t="s">
        <v>9733</v>
      </c>
      <c r="V1848" t="s">
        <v>9734</v>
      </c>
      <c r="Z1848">
        <v>115.2084851</v>
      </c>
      <c r="AA1848">
        <v>-8.7412641000000004</v>
      </c>
      <c r="AB1848" t="s">
        <v>9735</v>
      </c>
      <c r="AC1848" t="s">
        <v>229</v>
      </c>
      <c r="AL1848" t="s">
        <v>217</v>
      </c>
      <c r="AM1848" t="s">
        <v>9736</v>
      </c>
      <c r="AN1848" t="s">
        <v>6</v>
      </c>
      <c r="AO1848" s="57">
        <v>46335.611168981479</v>
      </c>
      <c r="AP1848" s="57">
        <v>46278.333333333336</v>
      </c>
      <c r="AR1848" t="s">
        <v>14</v>
      </c>
      <c r="AS1848" t="s">
        <v>603</v>
      </c>
      <c r="AT1848" t="s">
        <v>344</v>
      </c>
      <c r="AV1848" t="s">
        <v>9737</v>
      </c>
      <c r="AW1848" t="s">
        <v>545</v>
      </c>
      <c r="AX1848" t="s">
        <v>222</v>
      </c>
      <c r="BA1848" s="57">
        <v>46278.333333333336</v>
      </c>
      <c r="BB1848" t="s">
        <v>9736</v>
      </c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str">
        <f>VLOOKUP(H1848,Sheet2!$A$1:$B$270,2,FALSE)</f>
        <v>JIMBARAN</v>
      </c>
    </row>
    <row r="1849" spans="1:61">
      <c r="A1849">
        <v>1848</v>
      </c>
      <c r="B1849">
        <v>1002567512</v>
      </c>
      <c r="C1849">
        <v>3</v>
      </c>
      <c r="D1849" t="s">
        <v>34</v>
      </c>
      <c r="E1849">
        <v>5</v>
      </c>
      <c r="F1849" t="s">
        <v>563</v>
      </c>
      <c r="G1849" t="s">
        <v>83</v>
      </c>
      <c r="H1849" t="s">
        <v>318</v>
      </c>
      <c r="I1849" t="s">
        <v>212</v>
      </c>
      <c r="J1849" t="s">
        <v>213</v>
      </c>
      <c r="K1849" t="s">
        <v>149</v>
      </c>
      <c r="M1849" t="s">
        <v>76</v>
      </c>
      <c r="N1849" t="s">
        <v>215</v>
      </c>
      <c r="O1849" s="57">
        <v>46267.53398148148</v>
      </c>
      <c r="P1849" s="57">
        <v>46267.640798611108</v>
      </c>
      <c r="Q1849">
        <v>69377715</v>
      </c>
      <c r="R1849">
        <v>3612108216</v>
      </c>
      <c r="S1849">
        <v>172401793681</v>
      </c>
      <c r="T1849" t="s">
        <v>1932</v>
      </c>
      <c r="U1849" t="s">
        <v>1933</v>
      </c>
      <c r="V1849" t="s">
        <v>1950</v>
      </c>
      <c r="Z1849">
        <v>115.230466976686</v>
      </c>
      <c r="AA1849">
        <v>-8.6603906572665394</v>
      </c>
      <c r="AB1849" t="s">
        <v>1935</v>
      </c>
      <c r="AC1849" t="s">
        <v>229</v>
      </c>
      <c r="AL1849" t="s">
        <v>217</v>
      </c>
      <c r="AM1849" t="s">
        <v>1951</v>
      </c>
      <c r="AN1849" t="s">
        <v>6</v>
      </c>
      <c r="AO1849" s="57">
        <v>46062.53837962963</v>
      </c>
      <c r="AR1849" t="s">
        <v>218</v>
      </c>
      <c r="AS1849" t="s">
        <v>1937</v>
      </c>
      <c r="AT1849" t="s">
        <v>230</v>
      </c>
      <c r="AU1849">
        <v>20260902</v>
      </c>
      <c r="AV1849" t="s">
        <v>221</v>
      </c>
      <c r="AW1849" t="s">
        <v>879</v>
      </c>
      <c r="AX1849" t="s">
        <v>222</v>
      </c>
      <c r="BA1849" s="57">
        <v>46267.291666666664</v>
      </c>
      <c r="BB1849" t="s">
        <v>1951</v>
      </c>
      <c r="BC1849">
        <v>2026</v>
      </c>
      <c r="BD1849">
        <v>9</v>
      </c>
      <c r="BE1849">
        <v>2</v>
      </c>
      <c r="BF1849" s="6">
        <f t="shared" si="84"/>
        <v>46267</v>
      </c>
      <c r="BG1849">
        <f t="shared" si="85"/>
        <v>-0.29166666666424135</v>
      </c>
      <c r="BH1849" t="str">
        <f t="shared" si="86"/>
        <v>COMPLY</v>
      </c>
      <c r="BI1849" t="str">
        <f>VLOOKUP(H1849,Sheet2!$A$1:$B$270,2,FALSE)</f>
        <v>SANUR</v>
      </c>
    </row>
    <row r="1850" spans="1:61">
      <c r="A1850">
        <v>1849</v>
      </c>
      <c r="B1850">
        <v>1002567508</v>
      </c>
      <c r="C1850">
        <v>3</v>
      </c>
      <c r="D1850" t="s">
        <v>34</v>
      </c>
      <c r="E1850">
        <v>5</v>
      </c>
      <c r="F1850" t="s">
        <v>563</v>
      </c>
      <c r="G1850" t="s">
        <v>83</v>
      </c>
      <c r="H1850" t="s">
        <v>318</v>
      </c>
      <c r="I1850" t="s">
        <v>212</v>
      </c>
      <c r="J1850" t="s">
        <v>213</v>
      </c>
      <c r="K1850" t="s">
        <v>149</v>
      </c>
      <c r="M1850" t="s">
        <v>76</v>
      </c>
      <c r="N1850" t="s">
        <v>215</v>
      </c>
      <c r="O1850" s="57">
        <v>46267.531724537039</v>
      </c>
      <c r="P1850" s="57">
        <v>46267.635752314818</v>
      </c>
      <c r="Q1850">
        <v>69377728</v>
      </c>
      <c r="R1850">
        <v>3612108215</v>
      </c>
      <c r="S1850">
        <v>172401793679</v>
      </c>
      <c r="T1850" t="s">
        <v>1932</v>
      </c>
      <c r="U1850" t="s">
        <v>1933</v>
      </c>
      <c r="V1850" t="s">
        <v>1934</v>
      </c>
      <c r="Z1850">
        <v>115.230468064463</v>
      </c>
      <c r="AA1850">
        <v>-8.6603810957159109</v>
      </c>
      <c r="AB1850" t="s">
        <v>1935</v>
      </c>
      <c r="AC1850" t="s">
        <v>229</v>
      </c>
      <c r="AL1850" t="s">
        <v>217</v>
      </c>
      <c r="AM1850" t="s">
        <v>1936</v>
      </c>
      <c r="AN1850" t="s">
        <v>6</v>
      </c>
      <c r="AO1850" s="57">
        <v>46062.53837962963</v>
      </c>
      <c r="AR1850" t="s">
        <v>218</v>
      </c>
      <c r="AS1850" t="s">
        <v>1937</v>
      </c>
      <c r="AT1850" t="s">
        <v>230</v>
      </c>
      <c r="AU1850">
        <v>20260902</v>
      </c>
      <c r="AV1850" t="s">
        <v>221</v>
      </c>
      <c r="AW1850" t="s">
        <v>585</v>
      </c>
      <c r="AX1850" t="s">
        <v>222</v>
      </c>
      <c r="BA1850" s="57">
        <v>46267.291666666664</v>
      </c>
      <c r="BB1850" t="s">
        <v>1936</v>
      </c>
      <c r="BC1850">
        <v>2026</v>
      </c>
      <c r="BD1850">
        <v>9</v>
      </c>
      <c r="BE1850">
        <v>2</v>
      </c>
      <c r="BF1850" s="6">
        <f t="shared" si="84"/>
        <v>46267</v>
      </c>
      <c r="BG1850">
        <f t="shared" si="85"/>
        <v>-0.29166666666424135</v>
      </c>
      <c r="BH1850" t="str">
        <f t="shared" si="86"/>
        <v>COMPLY</v>
      </c>
      <c r="BI1850" t="str">
        <f>VLOOKUP(H1850,Sheet2!$A$1:$B$270,2,FALSE)</f>
        <v>SANUR</v>
      </c>
    </row>
    <row r="1851" spans="1:61">
      <c r="A1851">
        <v>1850</v>
      </c>
      <c r="B1851">
        <v>1002576788</v>
      </c>
      <c r="C1851">
        <v>3</v>
      </c>
      <c r="D1851" t="s">
        <v>34</v>
      </c>
      <c r="E1851">
        <v>5</v>
      </c>
      <c r="F1851" t="s">
        <v>563</v>
      </c>
      <c r="G1851" t="s">
        <v>83</v>
      </c>
      <c r="H1851" t="s">
        <v>318</v>
      </c>
      <c r="I1851" t="s">
        <v>212</v>
      </c>
      <c r="J1851" t="s">
        <v>213</v>
      </c>
      <c r="K1851" t="s">
        <v>149</v>
      </c>
      <c r="M1851" t="s">
        <v>76</v>
      </c>
      <c r="N1851" t="s">
        <v>215</v>
      </c>
      <c r="O1851" s="57">
        <v>46273.500509259262</v>
      </c>
      <c r="P1851" s="57">
        <v>46275.518842592595</v>
      </c>
      <c r="Q1851">
        <v>69385977</v>
      </c>
      <c r="R1851">
        <v>3612108230</v>
      </c>
      <c r="S1851">
        <v>172401793749</v>
      </c>
      <c r="T1851" t="s">
        <v>3385</v>
      </c>
      <c r="U1851" t="s">
        <v>3386</v>
      </c>
      <c r="V1851" t="s">
        <v>3387</v>
      </c>
      <c r="Z1851">
        <v>115.20695569999999</v>
      </c>
      <c r="AA1851">
        <v>-8.6827582999999997</v>
      </c>
      <c r="AB1851" t="s">
        <v>3388</v>
      </c>
      <c r="AC1851" t="s">
        <v>229</v>
      </c>
      <c r="AL1851" t="s">
        <v>217</v>
      </c>
      <c r="AM1851" t="s">
        <v>3389</v>
      </c>
      <c r="AN1851" t="s">
        <v>6</v>
      </c>
      <c r="AO1851" s="57">
        <v>46243.506851851853</v>
      </c>
      <c r="AP1851" s="57">
        <v>46274.458333333336</v>
      </c>
      <c r="AR1851" t="s">
        <v>218</v>
      </c>
      <c r="AS1851" t="s">
        <v>1937</v>
      </c>
      <c r="AT1851" t="s">
        <v>230</v>
      </c>
      <c r="AU1851">
        <v>20260910</v>
      </c>
      <c r="AV1851" t="s">
        <v>221</v>
      </c>
      <c r="AW1851" t="s">
        <v>1668</v>
      </c>
      <c r="AX1851" t="s">
        <v>222</v>
      </c>
      <c r="BA1851" s="57">
        <v>46274.458333333336</v>
      </c>
      <c r="BB1851" t="s">
        <v>3389</v>
      </c>
      <c r="BC1851">
        <v>2026</v>
      </c>
      <c r="BD1851">
        <v>9</v>
      </c>
      <c r="BE1851">
        <v>10</v>
      </c>
      <c r="BF1851" s="6">
        <f t="shared" si="84"/>
        <v>46275</v>
      </c>
      <c r="BG1851">
        <f t="shared" si="85"/>
        <v>0.54166666666424135</v>
      </c>
      <c r="BH1851" t="str">
        <f t="shared" si="86"/>
        <v>COMPLY</v>
      </c>
      <c r="BI1851" t="str">
        <f>VLOOKUP(H1851,Sheet2!$A$1:$B$270,2,FALSE)</f>
        <v>SANUR</v>
      </c>
    </row>
    <row r="1852" spans="1:61">
      <c r="A1852">
        <v>1851</v>
      </c>
      <c r="B1852">
        <v>1002579746</v>
      </c>
      <c r="C1852">
        <v>3</v>
      </c>
      <c r="D1852" t="s">
        <v>34</v>
      </c>
      <c r="E1852">
        <v>5</v>
      </c>
      <c r="F1852" t="s">
        <v>563</v>
      </c>
      <c r="G1852" t="s">
        <v>83</v>
      </c>
      <c r="H1852" t="s">
        <v>318</v>
      </c>
      <c r="I1852" t="s">
        <v>212</v>
      </c>
      <c r="J1852" t="s">
        <v>213</v>
      </c>
      <c r="K1852" t="s">
        <v>149</v>
      </c>
      <c r="M1852" t="s">
        <v>76</v>
      </c>
      <c r="N1852" t="s">
        <v>581</v>
      </c>
      <c r="O1852" s="57">
        <v>46275.343958333331</v>
      </c>
      <c r="P1852" s="57">
        <v>46276.556620370371</v>
      </c>
      <c r="Q1852">
        <v>69383293</v>
      </c>
      <c r="R1852">
        <v>3612108219</v>
      </c>
      <c r="S1852">
        <v>172401793444</v>
      </c>
      <c r="T1852" t="s">
        <v>2321</v>
      </c>
      <c r="U1852" t="s">
        <v>6780</v>
      </c>
      <c r="V1852" t="s">
        <v>6781</v>
      </c>
      <c r="Z1852">
        <v>115.230407100283</v>
      </c>
      <c r="AA1852">
        <v>-8.6697256652493095</v>
      </c>
      <c r="AB1852" t="s">
        <v>2324</v>
      </c>
      <c r="AC1852" t="s">
        <v>587</v>
      </c>
      <c r="AL1852" t="s">
        <v>217</v>
      </c>
      <c r="AM1852" t="s">
        <v>6782</v>
      </c>
      <c r="AN1852" t="s">
        <v>6</v>
      </c>
      <c r="AO1852" s="57">
        <v>46304.350752314815</v>
      </c>
      <c r="AR1852" t="s">
        <v>218</v>
      </c>
      <c r="AS1852" t="s">
        <v>1937</v>
      </c>
      <c r="AT1852" t="s">
        <v>230</v>
      </c>
      <c r="AU1852">
        <v>20260911</v>
      </c>
      <c r="AV1852" t="s">
        <v>221</v>
      </c>
      <c r="AW1852" t="s">
        <v>585</v>
      </c>
      <c r="AX1852" t="s">
        <v>222</v>
      </c>
      <c r="BA1852" s="57">
        <v>46275.291666666664</v>
      </c>
      <c r="BB1852" t="s">
        <v>6782</v>
      </c>
      <c r="BC1852">
        <v>2026</v>
      </c>
      <c r="BD1852">
        <v>9</v>
      </c>
      <c r="BE1852">
        <v>11</v>
      </c>
      <c r="BF1852" s="6">
        <f t="shared" si="84"/>
        <v>46276</v>
      </c>
      <c r="BG1852">
        <f t="shared" si="85"/>
        <v>0.70833333333575865</v>
      </c>
      <c r="BH1852" t="str">
        <f t="shared" si="86"/>
        <v>COMPLY</v>
      </c>
      <c r="BI1852" t="str">
        <f>VLOOKUP(H1852,Sheet2!$A$1:$B$270,2,FALSE)</f>
        <v>SANUR</v>
      </c>
    </row>
    <row r="1853" spans="1:61">
      <c r="A1853">
        <v>1852</v>
      </c>
      <c r="B1853">
        <v>1002570135</v>
      </c>
      <c r="C1853">
        <v>3</v>
      </c>
      <c r="D1853" t="s">
        <v>34</v>
      </c>
      <c r="E1853">
        <v>5</v>
      </c>
      <c r="F1853" t="s">
        <v>563</v>
      </c>
      <c r="G1853" t="s">
        <v>83</v>
      </c>
      <c r="H1853" t="s">
        <v>318</v>
      </c>
      <c r="I1853" t="s">
        <v>212</v>
      </c>
      <c r="J1853" t="s">
        <v>213</v>
      </c>
      <c r="K1853" t="s">
        <v>149</v>
      </c>
      <c r="M1853" t="s">
        <v>2154</v>
      </c>
      <c r="N1853" t="s">
        <v>581</v>
      </c>
      <c r="O1853" s="57">
        <v>46268.630613425928</v>
      </c>
      <c r="P1853" s="57">
        <v>46275.343946759262</v>
      </c>
      <c r="Q1853">
        <v>69383293</v>
      </c>
      <c r="R1853">
        <v>3612108219</v>
      </c>
      <c r="S1853">
        <v>172401793371</v>
      </c>
      <c r="T1853" t="s">
        <v>2321</v>
      </c>
      <c r="U1853" t="s">
        <v>2322</v>
      </c>
      <c r="V1853" t="s">
        <v>2323</v>
      </c>
      <c r="Z1853">
        <v>115.2339363</v>
      </c>
      <c r="AA1853">
        <v>-8.6719913999999996</v>
      </c>
      <c r="AB1853" t="s">
        <v>2324</v>
      </c>
      <c r="AC1853" t="s">
        <v>587</v>
      </c>
      <c r="AL1853" t="s">
        <v>217</v>
      </c>
      <c r="AM1853" t="s">
        <v>2325</v>
      </c>
      <c r="AN1853" t="s">
        <v>6</v>
      </c>
      <c r="AO1853" s="57">
        <v>46090.64261574074</v>
      </c>
      <c r="AP1853" s="57">
        <v>46269.625</v>
      </c>
      <c r="AQ1853" t="s">
        <v>2172</v>
      </c>
      <c r="AR1853" t="s">
        <v>14</v>
      </c>
      <c r="AS1853" t="s">
        <v>1937</v>
      </c>
      <c r="AT1853" t="s">
        <v>230</v>
      </c>
      <c r="AV1853" t="s">
        <v>6178</v>
      </c>
      <c r="AW1853" t="s">
        <v>585</v>
      </c>
      <c r="AX1853" t="s">
        <v>222</v>
      </c>
      <c r="BA1853" s="57">
        <v>46269.625</v>
      </c>
      <c r="BB1853" t="s">
        <v>2325</v>
      </c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str">
        <f>VLOOKUP(H1853,Sheet2!$A$1:$B$270,2,FALSE)</f>
        <v>SANUR</v>
      </c>
    </row>
    <row r="1854" spans="1:61">
      <c r="A1854">
        <v>1853</v>
      </c>
      <c r="B1854">
        <v>1002578257</v>
      </c>
      <c r="C1854">
        <v>3</v>
      </c>
      <c r="D1854" t="s">
        <v>34</v>
      </c>
      <c r="E1854">
        <v>5</v>
      </c>
      <c r="F1854" t="s">
        <v>563</v>
      </c>
      <c r="G1854" t="s">
        <v>83</v>
      </c>
      <c r="H1854" t="s">
        <v>318</v>
      </c>
      <c r="I1854" t="s">
        <v>212</v>
      </c>
      <c r="J1854" t="s">
        <v>213</v>
      </c>
      <c r="K1854" t="s">
        <v>149</v>
      </c>
      <c r="M1854" t="s">
        <v>2154</v>
      </c>
      <c r="N1854" t="s">
        <v>215</v>
      </c>
      <c r="O1854" s="57">
        <v>46274.430092592593</v>
      </c>
      <c r="P1854" s="57">
        <v>46280.43681712963</v>
      </c>
      <c r="Q1854">
        <v>69386658</v>
      </c>
      <c r="R1854">
        <v>3612108195</v>
      </c>
      <c r="S1854">
        <v>172401793776</v>
      </c>
      <c r="T1854" t="s">
        <v>6060</v>
      </c>
      <c r="U1854" t="s">
        <v>6061</v>
      </c>
      <c r="V1854" t="s">
        <v>6062</v>
      </c>
      <c r="Z1854">
        <v>115.21531229999999</v>
      </c>
      <c r="AA1854">
        <v>-8.6681510999999993</v>
      </c>
      <c r="AB1854" t="s">
        <v>6063</v>
      </c>
      <c r="AC1854" t="s">
        <v>229</v>
      </c>
      <c r="AL1854" t="s">
        <v>217</v>
      </c>
      <c r="AM1854" t="s">
        <v>6064</v>
      </c>
      <c r="AN1854" t="s">
        <v>6</v>
      </c>
      <c r="AO1854" s="57">
        <v>46274.444444444445</v>
      </c>
      <c r="AP1854" s="57">
        <v>46275.458333333336</v>
      </c>
      <c r="AQ1854" t="s">
        <v>2172</v>
      </c>
      <c r="AR1854" t="s">
        <v>14</v>
      </c>
      <c r="AS1854" t="s">
        <v>1937</v>
      </c>
      <c r="AT1854" t="s">
        <v>230</v>
      </c>
      <c r="AV1854" t="s">
        <v>9738</v>
      </c>
      <c r="AW1854" t="s">
        <v>585</v>
      </c>
      <c r="AX1854" t="s">
        <v>222</v>
      </c>
      <c r="BA1854" s="57">
        <v>46275.458333333336</v>
      </c>
      <c r="BB1854" t="s">
        <v>6064</v>
      </c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str">
        <f>VLOOKUP(H1854,Sheet2!$A$1:$B$270,2,FALSE)</f>
        <v>SANUR</v>
      </c>
    </row>
    <row r="1855" spans="1:61">
      <c r="A1855">
        <v>1854</v>
      </c>
      <c r="B1855">
        <v>1002588366</v>
      </c>
      <c r="C1855">
        <v>3</v>
      </c>
      <c r="D1855" t="s">
        <v>34</v>
      </c>
      <c r="E1855">
        <v>5</v>
      </c>
      <c r="F1855" t="s">
        <v>563</v>
      </c>
      <c r="G1855" t="s">
        <v>83</v>
      </c>
      <c r="H1855" t="s">
        <v>318</v>
      </c>
      <c r="I1855" t="s">
        <v>212</v>
      </c>
      <c r="J1855" t="s">
        <v>213</v>
      </c>
      <c r="K1855" t="s">
        <v>149</v>
      </c>
      <c r="M1855" t="s">
        <v>224</v>
      </c>
      <c r="N1855" t="s">
        <v>215</v>
      </c>
      <c r="O1855" s="57">
        <v>46280.436828703707</v>
      </c>
      <c r="P1855" s="57">
        <v>46280.441944444443</v>
      </c>
      <c r="Q1855">
        <v>69386658</v>
      </c>
      <c r="R1855">
        <v>3612108195</v>
      </c>
      <c r="S1855">
        <v>172401793851</v>
      </c>
      <c r="T1855" t="s">
        <v>6060</v>
      </c>
      <c r="U1855" t="s">
        <v>6061</v>
      </c>
      <c r="V1855" t="s">
        <v>9739</v>
      </c>
      <c r="Z1855">
        <v>115.21552699999999</v>
      </c>
      <c r="AA1855">
        <v>-8.6682450000000006</v>
      </c>
      <c r="AB1855" t="s">
        <v>6063</v>
      </c>
      <c r="AC1855" t="s">
        <v>229</v>
      </c>
      <c r="AL1855" t="s">
        <v>217</v>
      </c>
      <c r="AM1855" t="s">
        <v>9740</v>
      </c>
      <c r="AN1855" t="s">
        <v>6</v>
      </c>
      <c r="AO1855" t="s">
        <v>7431</v>
      </c>
      <c r="AR1855" t="s">
        <v>18</v>
      </c>
      <c r="AS1855" t="s">
        <v>1937</v>
      </c>
      <c r="AT1855" t="s">
        <v>230</v>
      </c>
      <c r="AV1855" t="s">
        <v>226</v>
      </c>
      <c r="AW1855" t="s">
        <v>585</v>
      </c>
      <c r="AX1855" t="s">
        <v>222</v>
      </c>
      <c r="BA1855" s="57">
        <v>46280.291666666664</v>
      </c>
      <c r="BB1855" t="s">
        <v>9740</v>
      </c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str">
        <f>VLOOKUP(H1855,Sheet2!$A$1:$B$270,2,FALSE)</f>
        <v>SANUR</v>
      </c>
    </row>
    <row r="1856" spans="1:61">
      <c r="A1856">
        <v>1855</v>
      </c>
      <c r="B1856">
        <v>1002587190</v>
      </c>
      <c r="C1856">
        <v>3</v>
      </c>
      <c r="D1856" t="s">
        <v>34</v>
      </c>
      <c r="E1856">
        <v>5</v>
      </c>
      <c r="F1856" t="s">
        <v>563</v>
      </c>
      <c r="G1856" t="s">
        <v>83</v>
      </c>
      <c r="H1856" t="s">
        <v>318</v>
      </c>
      <c r="I1856" t="s">
        <v>212</v>
      </c>
      <c r="J1856" t="s">
        <v>213</v>
      </c>
      <c r="K1856" t="s">
        <v>149</v>
      </c>
      <c r="M1856" t="s">
        <v>2162</v>
      </c>
      <c r="N1856" t="s">
        <v>215</v>
      </c>
      <c r="O1856" s="57">
        <v>46279.662824074076</v>
      </c>
      <c r="P1856" s="57">
        <v>46281.493344907409</v>
      </c>
      <c r="Q1856">
        <v>69390088</v>
      </c>
      <c r="S1856">
        <v>172401793045</v>
      </c>
      <c r="T1856" t="s">
        <v>9741</v>
      </c>
      <c r="U1856" t="s">
        <v>9742</v>
      </c>
      <c r="V1856" t="s">
        <v>9743</v>
      </c>
      <c r="Z1856">
        <v>115.2188998</v>
      </c>
      <c r="AA1856">
        <v>-8.6758687000000005</v>
      </c>
      <c r="AB1856" t="s">
        <v>9744</v>
      </c>
      <c r="AC1856" t="s">
        <v>229</v>
      </c>
      <c r="AL1856" t="s">
        <v>217</v>
      </c>
      <c r="AM1856" t="s">
        <v>9745</v>
      </c>
      <c r="AN1856" t="s">
        <v>6</v>
      </c>
      <c r="AO1856" t="s">
        <v>7228</v>
      </c>
      <c r="AP1856" s="57">
        <v>46280.625</v>
      </c>
      <c r="AQ1856" t="s">
        <v>2172</v>
      </c>
      <c r="AR1856" t="s">
        <v>2171</v>
      </c>
      <c r="AS1856" t="s">
        <v>1937</v>
      </c>
      <c r="AT1856" t="s">
        <v>230</v>
      </c>
      <c r="AV1856" t="s">
        <v>9746</v>
      </c>
      <c r="AW1856" t="s">
        <v>544</v>
      </c>
      <c r="AX1856" t="s">
        <v>222</v>
      </c>
      <c r="BA1856" s="57">
        <v>46280.625</v>
      </c>
      <c r="BB1856" t="s">
        <v>9745</v>
      </c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str">
        <f>VLOOKUP(H1856,Sheet2!$A$1:$B$270,2,FALSE)</f>
        <v>SANUR</v>
      </c>
    </row>
    <row r="1857" spans="1:61">
      <c r="A1857">
        <v>1856</v>
      </c>
      <c r="B1857">
        <v>1002571162</v>
      </c>
      <c r="C1857">
        <v>3</v>
      </c>
      <c r="D1857" t="s">
        <v>34</v>
      </c>
      <c r="E1857">
        <v>5</v>
      </c>
      <c r="F1857" t="s">
        <v>563</v>
      </c>
      <c r="G1857" t="s">
        <v>83</v>
      </c>
      <c r="H1857" t="s">
        <v>392</v>
      </c>
      <c r="I1857" t="s">
        <v>212</v>
      </c>
      <c r="J1857" t="s">
        <v>213</v>
      </c>
      <c r="K1857" t="s">
        <v>149</v>
      </c>
      <c r="M1857" t="s">
        <v>76</v>
      </c>
      <c r="N1857" t="s">
        <v>215</v>
      </c>
      <c r="O1857" s="57">
        <v>46269.437604166669</v>
      </c>
      <c r="P1857" s="57">
        <v>46269.641793981478</v>
      </c>
      <c r="Q1857">
        <v>69381825</v>
      </c>
      <c r="S1857">
        <v>172401298238</v>
      </c>
      <c r="T1857" t="s">
        <v>1325</v>
      </c>
      <c r="U1857" t="s">
        <v>4849</v>
      </c>
      <c r="V1857" t="s">
        <v>4850</v>
      </c>
      <c r="Z1857">
        <v>115.25345093</v>
      </c>
      <c r="AA1857">
        <v>-8.6940928110000009</v>
      </c>
      <c r="AB1857" t="s">
        <v>1328</v>
      </c>
      <c r="AC1857" t="s">
        <v>216</v>
      </c>
      <c r="AL1857" t="s">
        <v>217</v>
      </c>
      <c r="AM1857" t="s">
        <v>4851</v>
      </c>
      <c r="AN1857" t="s">
        <v>6</v>
      </c>
      <c r="AO1857" s="57">
        <v>46121.444525462961</v>
      </c>
      <c r="AR1857" t="s">
        <v>218</v>
      </c>
      <c r="AS1857" t="s">
        <v>83</v>
      </c>
      <c r="AT1857" t="s">
        <v>230</v>
      </c>
      <c r="AU1857">
        <v>20260904</v>
      </c>
      <c r="AV1857" t="s">
        <v>221</v>
      </c>
      <c r="AW1857" t="s">
        <v>545</v>
      </c>
      <c r="AX1857" t="s">
        <v>222</v>
      </c>
      <c r="BA1857" s="57">
        <v>46269.291666666664</v>
      </c>
      <c r="BB1857" t="s">
        <v>4851</v>
      </c>
      <c r="BC1857">
        <v>2026</v>
      </c>
      <c r="BD1857">
        <v>9</v>
      </c>
      <c r="BE1857">
        <v>4</v>
      </c>
      <c r="BF1857" s="6">
        <f t="shared" si="84"/>
        <v>46269</v>
      </c>
      <c r="BG1857">
        <f t="shared" si="85"/>
        <v>-0.29166666666424135</v>
      </c>
      <c r="BH1857" t="str">
        <f t="shared" si="86"/>
        <v>COMPLY</v>
      </c>
      <c r="BI1857" t="str">
        <f>VLOOKUP(H1857,Sheet2!$A$1:$B$270,2,FALSE)</f>
        <v>SANUR</v>
      </c>
    </row>
    <row r="1858" spans="1:61">
      <c r="A1858">
        <v>1857</v>
      </c>
      <c r="B1858">
        <v>1002581086</v>
      </c>
      <c r="C1858">
        <v>3</v>
      </c>
      <c r="D1858" t="s">
        <v>34</v>
      </c>
      <c r="E1858">
        <v>5</v>
      </c>
      <c r="F1858" t="s">
        <v>563</v>
      </c>
      <c r="G1858" t="s">
        <v>83</v>
      </c>
      <c r="H1858" t="s">
        <v>392</v>
      </c>
      <c r="I1858" t="s">
        <v>212</v>
      </c>
      <c r="J1858" t="s">
        <v>213</v>
      </c>
      <c r="K1858" t="s">
        <v>149</v>
      </c>
      <c r="L1858" t="s">
        <v>214</v>
      </c>
      <c r="M1858" t="s">
        <v>76</v>
      </c>
      <c r="N1858" t="s">
        <v>215</v>
      </c>
      <c r="O1858" s="57">
        <v>46275.614537037036</v>
      </c>
      <c r="P1858" s="57">
        <v>46277.447442129633</v>
      </c>
      <c r="Q1858">
        <v>69387829</v>
      </c>
      <c r="S1858">
        <v>172401298311</v>
      </c>
      <c r="T1858" t="s">
        <v>6694</v>
      </c>
      <c r="U1858" t="s">
        <v>6695</v>
      </c>
      <c r="V1858" t="s">
        <v>6696</v>
      </c>
      <c r="Z1858">
        <v>115.250646077938</v>
      </c>
      <c r="AA1858">
        <v>-8.71161946998998</v>
      </c>
      <c r="AB1858" t="s">
        <v>6697</v>
      </c>
      <c r="AC1858" t="s">
        <v>236</v>
      </c>
      <c r="AL1858" t="s">
        <v>217</v>
      </c>
      <c r="AM1858" t="s">
        <v>6698</v>
      </c>
      <c r="AN1858" t="s">
        <v>6</v>
      </c>
      <c r="AO1858" s="57">
        <v>46304.621458333335</v>
      </c>
      <c r="AP1858" s="57">
        <v>46276.458333333336</v>
      </c>
      <c r="AR1858" t="s">
        <v>218</v>
      </c>
      <c r="AS1858" t="s">
        <v>83</v>
      </c>
      <c r="AT1858" t="s">
        <v>230</v>
      </c>
      <c r="AU1858">
        <v>20260912</v>
      </c>
      <c r="AV1858" t="s">
        <v>221</v>
      </c>
      <c r="AW1858" t="s">
        <v>881</v>
      </c>
      <c r="AX1858" t="s">
        <v>222</v>
      </c>
      <c r="BA1858" s="57">
        <v>46276.458333333336</v>
      </c>
      <c r="BB1858" t="s">
        <v>6698</v>
      </c>
      <c r="BC1858">
        <v>2026</v>
      </c>
      <c r="BD1858">
        <v>9</v>
      </c>
      <c r="BE1858">
        <v>12</v>
      </c>
      <c r="BF1858" s="6">
        <f t="shared" ref="BF1858:BF1921" si="87">DATE(BC1858,BD1858,BE1858)</f>
        <v>46277</v>
      </c>
      <c r="BG1858">
        <f t="shared" ref="BG1858:BG1921" si="88">BF1858-BA1858</f>
        <v>0.54166666666424135</v>
      </c>
      <c r="BH1858" t="str">
        <f t="shared" ref="BH1858:BH1921" si="89">IF(BG1858=1,"COMPLY",IF(BG1858&lt;1,"COMPLY","NOT COMPLY"))</f>
        <v>COMPLY</v>
      </c>
      <c r="BI1858" t="str">
        <f>VLOOKUP(H1858,Sheet2!$A$1:$B$270,2,FALSE)</f>
        <v>SANUR</v>
      </c>
    </row>
    <row r="1859" spans="1:61">
      <c r="A1859">
        <v>1858</v>
      </c>
      <c r="B1859">
        <v>1002566429</v>
      </c>
      <c r="C1859">
        <v>3</v>
      </c>
      <c r="D1859" t="s">
        <v>34</v>
      </c>
      <c r="E1859">
        <v>5</v>
      </c>
      <c r="F1859" t="s">
        <v>563</v>
      </c>
      <c r="G1859" t="s">
        <v>83</v>
      </c>
      <c r="H1859" t="s">
        <v>392</v>
      </c>
      <c r="I1859" t="s">
        <v>212</v>
      </c>
      <c r="J1859" t="s">
        <v>213</v>
      </c>
      <c r="K1859" t="s">
        <v>149</v>
      </c>
      <c r="L1859" t="s">
        <v>214</v>
      </c>
      <c r="M1859" t="s">
        <v>2154</v>
      </c>
      <c r="N1859" t="s">
        <v>215</v>
      </c>
      <c r="O1859" s="57">
        <v>46266.740231481483</v>
      </c>
      <c r="P1859" s="57">
        <v>46269.437604166669</v>
      </c>
      <c r="Q1859">
        <v>69381825</v>
      </c>
      <c r="S1859">
        <v>172401298229</v>
      </c>
      <c r="T1859" t="s">
        <v>1325</v>
      </c>
      <c r="U1859" t="s">
        <v>1326</v>
      </c>
      <c r="V1859" t="s">
        <v>1327</v>
      </c>
      <c r="Z1859">
        <v>115.253369204419</v>
      </c>
      <c r="AA1859">
        <v>-8.6940247248159093</v>
      </c>
      <c r="AB1859" t="s">
        <v>1328</v>
      </c>
      <c r="AC1859" t="s">
        <v>236</v>
      </c>
      <c r="AL1859" t="s">
        <v>217</v>
      </c>
      <c r="AM1859" t="s">
        <v>1329</v>
      </c>
      <c r="AN1859" t="s">
        <v>6</v>
      </c>
      <c r="AO1859" s="57">
        <v>46031.746469907404</v>
      </c>
      <c r="AP1859" s="57">
        <v>46269.333333333336</v>
      </c>
      <c r="AR1859" t="s">
        <v>14</v>
      </c>
      <c r="AS1859" t="s">
        <v>83</v>
      </c>
      <c r="AT1859" t="s">
        <v>230</v>
      </c>
      <c r="AV1859" t="s">
        <v>2992</v>
      </c>
      <c r="AW1859" t="s">
        <v>887</v>
      </c>
      <c r="AX1859" t="s">
        <v>222</v>
      </c>
      <c r="BA1859" s="57">
        <v>46269.333333333336</v>
      </c>
      <c r="BB1859" t="s">
        <v>1329</v>
      </c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str">
        <f>VLOOKUP(H1859,Sheet2!$A$1:$B$270,2,FALSE)</f>
        <v>SANUR</v>
      </c>
    </row>
    <row r="1860" spans="1:61">
      <c r="A1860">
        <v>1859</v>
      </c>
      <c r="B1860">
        <v>1002578318</v>
      </c>
      <c r="C1860">
        <v>3</v>
      </c>
      <c r="D1860" t="s">
        <v>34</v>
      </c>
      <c r="E1860">
        <v>5</v>
      </c>
      <c r="F1860" t="s">
        <v>554</v>
      </c>
      <c r="G1860" t="s">
        <v>84</v>
      </c>
      <c r="H1860" t="s">
        <v>410</v>
      </c>
      <c r="I1860" t="s">
        <v>212</v>
      </c>
      <c r="J1860" t="s">
        <v>213</v>
      </c>
      <c r="K1860" t="s">
        <v>149</v>
      </c>
      <c r="L1860" t="s">
        <v>1748</v>
      </c>
      <c r="M1860" t="s">
        <v>76</v>
      </c>
      <c r="N1860" t="s">
        <v>215</v>
      </c>
      <c r="O1860" s="57">
        <v>46274.441620370373</v>
      </c>
      <c r="P1860" s="57">
        <v>46279.479687500003</v>
      </c>
      <c r="Q1860">
        <v>69386697</v>
      </c>
      <c r="R1860">
        <v>3665511003</v>
      </c>
      <c r="S1860">
        <v>172406212677</v>
      </c>
      <c r="T1860" t="s">
        <v>5634</v>
      </c>
      <c r="U1860" t="s">
        <v>5635</v>
      </c>
      <c r="V1860" t="s">
        <v>5636</v>
      </c>
      <c r="Z1860">
        <v>115.357399</v>
      </c>
      <c r="AA1860">
        <v>-8.2797110000000007</v>
      </c>
      <c r="AB1860" t="s">
        <v>5637</v>
      </c>
      <c r="AC1860" t="s">
        <v>236</v>
      </c>
      <c r="AL1860" t="s">
        <v>217</v>
      </c>
      <c r="AM1860" t="s">
        <v>5638</v>
      </c>
      <c r="AN1860" t="s">
        <v>6</v>
      </c>
      <c r="AO1860" s="57">
        <v>46274.444444444445</v>
      </c>
      <c r="AP1860" s="57">
        <v>46275.333333333336</v>
      </c>
      <c r="AR1860" t="s">
        <v>218</v>
      </c>
      <c r="AS1860" t="s">
        <v>219</v>
      </c>
      <c r="AT1860" t="s">
        <v>230</v>
      </c>
      <c r="AU1860">
        <v>20260914</v>
      </c>
      <c r="AV1860" t="s">
        <v>221</v>
      </c>
      <c r="AW1860" t="s">
        <v>3253</v>
      </c>
      <c r="AX1860" t="s">
        <v>222</v>
      </c>
      <c r="BA1860" s="57">
        <v>46275.333333333336</v>
      </c>
      <c r="BB1860" t="s">
        <v>5638</v>
      </c>
      <c r="BC1860">
        <v>2026</v>
      </c>
      <c r="BD1860">
        <v>9</v>
      </c>
      <c r="BE1860">
        <v>14</v>
      </c>
      <c r="BF1860" s="6">
        <f t="shared" si="87"/>
        <v>46279</v>
      </c>
      <c r="BG1860">
        <f t="shared" si="88"/>
        <v>3.6666666666642413</v>
      </c>
      <c r="BH1860" t="str">
        <f t="shared" si="89"/>
        <v>NOT COMPLY</v>
      </c>
      <c r="BI1860" t="str">
        <f>VLOOKUP(H1860,Sheet2!$A$1:$B$270,2,FALSE)</f>
        <v>SINGARAJA</v>
      </c>
    </row>
    <row r="1861" spans="1:61">
      <c r="A1861">
        <v>1860</v>
      </c>
      <c r="B1861">
        <v>1002571299</v>
      </c>
      <c r="C1861">
        <v>3</v>
      </c>
      <c r="D1861" t="s">
        <v>34</v>
      </c>
      <c r="E1861">
        <v>5</v>
      </c>
      <c r="F1861" t="s">
        <v>554</v>
      </c>
      <c r="G1861" t="s">
        <v>79</v>
      </c>
      <c r="H1861" t="s">
        <v>461</v>
      </c>
      <c r="I1861" t="s">
        <v>212</v>
      </c>
      <c r="J1861" t="s">
        <v>213</v>
      </c>
      <c r="K1861" t="s">
        <v>149</v>
      </c>
      <c r="M1861" t="s">
        <v>76</v>
      </c>
      <c r="N1861" t="s">
        <v>215</v>
      </c>
      <c r="O1861" s="57">
        <v>46269.464074074072</v>
      </c>
      <c r="P1861" s="57">
        <v>46269.881493055553</v>
      </c>
      <c r="Q1861">
        <v>69381598</v>
      </c>
      <c r="S1861">
        <v>172407212657</v>
      </c>
      <c r="T1861" t="s">
        <v>1044</v>
      </c>
      <c r="U1861" t="s">
        <v>4718</v>
      </c>
      <c r="V1861" t="s">
        <v>4719</v>
      </c>
      <c r="Z1861">
        <v>115.3227121191</v>
      </c>
      <c r="AA1861">
        <v>-8.5395228870876299</v>
      </c>
      <c r="AB1861" t="s">
        <v>1046</v>
      </c>
      <c r="AC1861" t="s">
        <v>229</v>
      </c>
      <c r="AL1861" t="s">
        <v>217</v>
      </c>
      <c r="AM1861" t="s">
        <v>4720</v>
      </c>
      <c r="AN1861" t="s">
        <v>6</v>
      </c>
      <c r="AO1861" s="57">
        <v>46121.465381944443</v>
      </c>
      <c r="AR1861" t="s">
        <v>218</v>
      </c>
      <c r="AS1861" t="s">
        <v>79</v>
      </c>
      <c r="AT1861" t="s">
        <v>230</v>
      </c>
      <c r="AU1861">
        <v>20260904</v>
      </c>
      <c r="AV1861" t="s">
        <v>221</v>
      </c>
      <c r="AW1861" t="s">
        <v>3492</v>
      </c>
      <c r="AX1861" t="s">
        <v>222</v>
      </c>
      <c r="BA1861" s="57">
        <v>46269.291666666664</v>
      </c>
      <c r="BB1861" t="s">
        <v>4720</v>
      </c>
      <c r="BC1861">
        <v>2026</v>
      </c>
      <c r="BD1861">
        <v>9</v>
      </c>
      <c r="BE1861">
        <v>4</v>
      </c>
      <c r="BF1861" s="6">
        <f t="shared" si="87"/>
        <v>46269</v>
      </c>
      <c r="BG1861">
        <f t="shared" si="88"/>
        <v>-0.29166666666424135</v>
      </c>
      <c r="BH1861" t="str">
        <f t="shared" si="89"/>
        <v>COMPLY</v>
      </c>
      <c r="BI1861" t="str">
        <f>VLOOKUP(H1861,Sheet2!$A$1:$B$270,2,FALSE)</f>
        <v>GIANYAR</v>
      </c>
    </row>
    <row r="1862" spans="1:61">
      <c r="A1862">
        <v>1861</v>
      </c>
      <c r="B1862">
        <v>1002582801</v>
      </c>
      <c r="C1862">
        <v>3</v>
      </c>
      <c r="D1862" t="s">
        <v>34</v>
      </c>
      <c r="E1862">
        <v>5</v>
      </c>
      <c r="F1862" t="s">
        <v>554</v>
      </c>
      <c r="G1862" t="s">
        <v>79</v>
      </c>
      <c r="H1862" t="s">
        <v>461</v>
      </c>
      <c r="I1862" t="s">
        <v>212</v>
      </c>
      <c r="J1862" t="s">
        <v>213</v>
      </c>
      <c r="K1862" t="s">
        <v>149</v>
      </c>
      <c r="M1862" t="s">
        <v>76</v>
      </c>
      <c r="N1862" t="s">
        <v>215</v>
      </c>
      <c r="O1862" s="57">
        <v>46276.597615740742</v>
      </c>
      <c r="P1862" s="57">
        <v>46280.535694444443</v>
      </c>
      <c r="Q1862">
        <v>69388463</v>
      </c>
      <c r="S1862">
        <v>172407212671</v>
      </c>
      <c r="T1862" t="s">
        <v>9747</v>
      </c>
      <c r="U1862" t="s">
        <v>9748</v>
      </c>
      <c r="V1862" t="s">
        <v>9749</v>
      </c>
      <c r="Z1862">
        <v>115.3336474</v>
      </c>
      <c r="AA1862">
        <v>-8.5709640999999994</v>
      </c>
      <c r="AB1862" t="s">
        <v>9750</v>
      </c>
      <c r="AC1862" t="s">
        <v>229</v>
      </c>
      <c r="AL1862" t="s">
        <v>217</v>
      </c>
      <c r="AM1862" t="s">
        <v>9751</v>
      </c>
      <c r="AN1862" t="s">
        <v>6</v>
      </c>
      <c r="AO1862" s="57">
        <v>46335.611168981479</v>
      </c>
      <c r="AP1862" s="57">
        <v>46279.333333333336</v>
      </c>
      <c r="AR1862" t="s">
        <v>218</v>
      </c>
      <c r="AS1862" t="s">
        <v>79</v>
      </c>
      <c r="AT1862" t="s">
        <v>344</v>
      </c>
      <c r="AU1862">
        <v>20260915</v>
      </c>
      <c r="AV1862" t="s">
        <v>221</v>
      </c>
      <c r="AW1862" t="s">
        <v>545</v>
      </c>
      <c r="AX1862" t="s">
        <v>222</v>
      </c>
      <c r="BA1862" s="57">
        <v>46279.333333333336</v>
      </c>
      <c r="BB1862" t="s">
        <v>9751</v>
      </c>
      <c r="BC1862">
        <v>2026</v>
      </c>
      <c r="BD1862">
        <v>9</v>
      </c>
      <c r="BE1862">
        <v>15</v>
      </c>
      <c r="BF1862" s="6">
        <f t="shared" si="87"/>
        <v>46280</v>
      </c>
      <c r="BG1862">
        <f t="shared" si="88"/>
        <v>0.66666666666424135</v>
      </c>
      <c r="BH1862" t="str">
        <f t="shared" si="89"/>
        <v>COMPLY</v>
      </c>
      <c r="BI1862" t="str">
        <f>VLOOKUP(H1862,Sheet2!$A$1:$B$270,2,FALSE)</f>
        <v>GIANYAR</v>
      </c>
    </row>
    <row r="1863" spans="1:61">
      <c r="A1863">
        <v>1862</v>
      </c>
      <c r="B1863">
        <v>1002585294</v>
      </c>
      <c r="C1863">
        <v>3</v>
      </c>
      <c r="D1863" t="s">
        <v>34</v>
      </c>
      <c r="E1863">
        <v>5</v>
      </c>
      <c r="F1863" t="s">
        <v>554</v>
      </c>
      <c r="G1863" t="s">
        <v>79</v>
      </c>
      <c r="H1863" t="s">
        <v>461</v>
      </c>
      <c r="I1863" t="s">
        <v>212</v>
      </c>
      <c r="J1863" t="s">
        <v>213</v>
      </c>
      <c r="K1863" t="s">
        <v>149</v>
      </c>
      <c r="M1863" t="s">
        <v>76</v>
      </c>
      <c r="N1863" t="s">
        <v>215</v>
      </c>
      <c r="O1863" s="57">
        <v>46279.355868055558</v>
      </c>
      <c r="P1863" s="57">
        <v>46280.855844907404</v>
      </c>
      <c r="Q1863">
        <v>69389483</v>
      </c>
      <c r="S1863">
        <v>172407214116</v>
      </c>
      <c r="T1863" t="s">
        <v>9752</v>
      </c>
      <c r="U1863" t="s">
        <v>9753</v>
      </c>
      <c r="V1863" t="s">
        <v>9754</v>
      </c>
      <c r="Z1863">
        <v>115.321343</v>
      </c>
      <c r="AA1863">
        <v>-8.5411670999999991</v>
      </c>
      <c r="AB1863" t="s">
        <v>9755</v>
      </c>
      <c r="AC1863" t="s">
        <v>229</v>
      </c>
      <c r="AL1863" t="s">
        <v>217</v>
      </c>
      <c r="AM1863" t="s">
        <v>9756</v>
      </c>
      <c r="AN1863" t="s">
        <v>6</v>
      </c>
      <c r="AO1863" t="s">
        <v>7751</v>
      </c>
      <c r="AP1863" s="57">
        <v>46280.333333333336</v>
      </c>
      <c r="AR1863" t="s">
        <v>218</v>
      </c>
      <c r="AS1863" t="s">
        <v>79</v>
      </c>
      <c r="AT1863" t="s">
        <v>230</v>
      </c>
      <c r="AU1863">
        <v>20260915</v>
      </c>
      <c r="AV1863" t="s">
        <v>221</v>
      </c>
      <c r="AW1863" t="s">
        <v>545</v>
      </c>
      <c r="AX1863" t="s">
        <v>222</v>
      </c>
      <c r="BA1863" s="57">
        <v>46280.333333333336</v>
      </c>
      <c r="BB1863" t="s">
        <v>9756</v>
      </c>
      <c r="BC1863">
        <v>2026</v>
      </c>
      <c r="BD1863">
        <v>9</v>
      </c>
      <c r="BE1863">
        <v>15</v>
      </c>
      <c r="BF1863" s="6">
        <f t="shared" si="87"/>
        <v>46280</v>
      </c>
      <c r="BG1863">
        <f t="shared" si="88"/>
        <v>-0.33333333333575865</v>
      </c>
      <c r="BH1863" t="str">
        <f t="shared" si="89"/>
        <v>COMPLY</v>
      </c>
      <c r="BI1863" t="str">
        <f>VLOOKUP(H1863,Sheet2!$A$1:$B$270,2,FALSE)</f>
        <v>GIANYAR</v>
      </c>
    </row>
    <row r="1864" spans="1:61">
      <c r="A1864">
        <v>1863</v>
      </c>
      <c r="B1864">
        <v>1002565696</v>
      </c>
      <c r="C1864">
        <v>3</v>
      </c>
      <c r="D1864" t="s">
        <v>34</v>
      </c>
      <c r="E1864">
        <v>5</v>
      </c>
      <c r="F1864" t="s">
        <v>554</v>
      </c>
      <c r="G1864" t="s">
        <v>79</v>
      </c>
      <c r="H1864" t="s">
        <v>461</v>
      </c>
      <c r="I1864" t="s">
        <v>212</v>
      </c>
      <c r="J1864" t="s">
        <v>213</v>
      </c>
      <c r="K1864" t="s">
        <v>149</v>
      </c>
      <c r="M1864" t="s">
        <v>2154</v>
      </c>
      <c r="N1864" t="s">
        <v>215</v>
      </c>
      <c r="O1864" s="57">
        <v>46266.607731481483</v>
      </c>
      <c r="P1864" s="57">
        <v>46269.464074074072</v>
      </c>
      <c r="Q1864">
        <v>69381598</v>
      </c>
      <c r="S1864">
        <v>172407215197</v>
      </c>
      <c r="T1864" t="s">
        <v>1044</v>
      </c>
      <c r="U1864" t="s">
        <v>1045</v>
      </c>
      <c r="V1864" t="s">
        <v>2149</v>
      </c>
      <c r="Z1864">
        <v>115.32357209118</v>
      </c>
      <c r="AA1864">
        <v>-8.5396048130261306</v>
      </c>
      <c r="AB1864" t="s">
        <v>1046</v>
      </c>
      <c r="AC1864" t="s">
        <v>229</v>
      </c>
      <c r="AL1864" t="s">
        <v>217</v>
      </c>
      <c r="AM1864" t="s">
        <v>2150</v>
      </c>
      <c r="AN1864" t="s">
        <v>6</v>
      </c>
      <c r="AO1864" s="57">
        <v>46031.611076388886</v>
      </c>
      <c r="AP1864" s="57">
        <v>46268.333333333336</v>
      </c>
      <c r="AQ1864" t="s">
        <v>2172</v>
      </c>
      <c r="AR1864" t="s">
        <v>14</v>
      </c>
      <c r="AS1864" t="s">
        <v>79</v>
      </c>
      <c r="AT1864" t="s">
        <v>230</v>
      </c>
      <c r="AV1864" t="s">
        <v>5593</v>
      </c>
      <c r="AW1864" t="s">
        <v>572</v>
      </c>
      <c r="AX1864" t="s">
        <v>222</v>
      </c>
      <c r="BA1864" s="57">
        <v>46268.333333333336</v>
      </c>
      <c r="BB1864" t="s">
        <v>2150</v>
      </c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str">
        <f>VLOOKUP(H1864,Sheet2!$A$1:$B$270,2,FALSE)</f>
        <v>GIANYAR</v>
      </c>
    </row>
    <row r="1865" spans="1:61">
      <c r="A1865">
        <v>1864</v>
      </c>
      <c r="B1865">
        <v>1002586882</v>
      </c>
      <c r="C1865">
        <v>3</v>
      </c>
      <c r="D1865" t="s">
        <v>34</v>
      </c>
      <c r="E1865">
        <v>5</v>
      </c>
      <c r="F1865" t="s">
        <v>554</v>
      </c>
      <c r="G1865" t="s">
        <v>79</v>
      </c>
      <c r="H1865" t="s">
        <v>461</v>
      </c>
      <c r="I1865" t="s">
        <v>212</v>
      </c>
      <c r="J1865" t="s">
        <v>213</v>
      </c>
      <c r="K1865" t="s">
        <v>149</v>
      </c>
      <c r="M1865" t="s">
        <v>224</v>
      </c>
      <c r="N1865" t="s">
        <v>215</v>
      </c>
      <c r="O1865" s="57">
        <v>46279.619733796295</v>
      </c>
      <c r="P1865" s="57">
        <v>46281.414780092593</v>
      </c>
      <c r="Q1865">
        <v>69389974</v>
      </c>
      <c r="S1865">
        <v>172407212848</v>
      </c>
      <c r="T1865" t="s">
        <v>9757</v>
      </c>
      <c r="U1865" t="s">
        <v>9758</v>
      </c>
      <c r="V1865" t="s">
        <v>9759</v>
      </c>
      <c r="Z1865">
        <v>115.3120835</v>
      </c>
      <c r="AA1865">
        <v>-8.5470930999999997</v>
      </c>
      <c r="AB1865" t="s">
        <v>9760</v>
      </c>
      <c r="AC1865" t="s">
        <v>229</v>
      </c>
      <c r="AL1865" t="s">
        <v>217</v>
      </c>
      <c r="AM1865" t="s">
        <v>9761</v>
      </c>
      <c r="AN1865" t="s">
        <v>6</v>
      </c>
      <c r="AO1865" t="s">
        <v>7152</v>
      </c>
      <c r="AP1865" s="57">
        <v>46281.333333333336</v>
      </c>
      <c r="AR1865" t="s">
        <v>18</v>
      </c>
      <c r="AS1865" t="s">
        <v>79</v>
      </c>
      <c r="AT1865" t="s">
        <v>344</v>
      </c>
      <c r="AV1865" t="s">
        <v>226</v>
      </c>
      <c r="AW1865" t="s">
        <v>3082</v>
      </c>
      <c r="AX1865" t="s">
        <v>222</v>
      </c>
      <c r="BA1865" s="57">
        <v>46281.333333333336</v>
      </c>
      <c r="BB1865" t="s">
        <v>9761</v>
      </c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str">
        <f>VLOOKUP(H1865,Sheet2!$A$1:$B$270,2,FALSE)</f>
        <v>GIANYAR</v>
      </c>
    </row>
    <row r="1866" spans="1:61">
      <c r="A1866">
        <v>1865</v>
      </c>
      <c r="B1866">
        <v>1002578182</v>
      </c>
      <c r="C1866">
        <v>3</v>
      </c>
      <c r="D1866" t="s">
        <v>34</v>
      </c>
      <c r="E1866">
        <v>5</v>
      </c>
      <c r="F1866" t="s">
        <v>563</v>
      </c>
      <c r="G1866" t="s">
        <v>83</v>
      </c>
      <c r="H1866" t="s">
        <v>231</v>
      </c>
      <c r="I1866" t="s">
        <v>212</v>
      </c>
      <c r="J1866" t="s">
        <v>213</v>
      </c>
      <c r="K1866" t="s">
        <v>149</v>
      </c>
      <c r="M1866" t="s">
        <v>76</v>
      </c>
      <c r="N1866" t="s">
        <v>215</v>
      </c>
      <c r="O1866" s="57">
        <v>46274.418634259258</v>
      </c>
      <c r="P1866" s="57">
        <v>46276.654699074075</v>
      </c>
      <c r="Q1866">
        <v>69386624</v>
      </c>
      <c r="S1866">
        <v>172423220155</v>
      </c>
      <c r="T1866" t="s">
        <v>5700</v>
      </c>
      <c r="U1866" t="s">
        <v>6135</v>
      </c>
      <c r="V1866" t="s">
        <v>6136</v>
      </c>
      <c r="Z1866">
        <v>115.257134148891</v>
      </c>
      <c r="AA1866">
        <v>-8.6241830526332297</v>
      </c>
      <c r="AB1866" t="s">
        <v>5702</v>
      </c>
      <c r="AC1866" t="s">
        <v>229</v>
      </c>
      <c r="AL1866" t="s">
        <v>217</v>
      </c>
      <c r="AM1866" t="s">
        <v>6137</v>
      </c>
      <c r="AN1866" t="s">
        <v>6</v>
      </c>
      <c r="AO1866" s="57">
        <v>46274.423622685186</v>
      </c>
      <c r="AP1866" s="57">
        <v>46275.458333333336</v>
      </c>
      <c r="AR1866" t="s">
        <v>218</v>
      </c>
      <c r="AS1866" t="s">
        <v>1518</v>
      </c>
      <c r="AT1866" t="s">
        <v>230</v>
      </c>
      <c r="AU1866">
        <v>20260911</v>
      </c>
      <c r="AV1866" t="s">
        <v>221</v>
      </c>
      <c r="AW1866" t="s">
        <v>545</v>
      </c>
      <c r="AX1866" t="s">
        <v>222</v>
      </c>
      <c r="BA1866" s="57">
        <v>46275.458333333336</v>
      </c>
      <c r="BB1866" t="s">
        <v>6137</v>
      </c>
      <c r="BC1866">
        <v>2026</v>
      </c>
      <c r="BD1866">
        <v>9</v>
      </c>
      <c r="BE1866">
        <v>11</v>
      </c>
      <c r="BF1866" s="6">
        <f t="shared" si="87"/>
        <v>46276</v>
      </c>
      <c r="BG1866">
        <f t="shared" si="88"/>
        <v>0.54166666666424135</v>
      </c>
      <c r="BH1866" t="str">
        <f t="shared" si="89"/>
        <v>COMPLY</v>
      </c>
      <c r="BI1866" t="str">
        <f>VLOOKUP(H1866,Sheet2!$A$1:$B$270,2,FALSE)</f>
        <v>SANUR</v>
      </c>
    </row>
    <row r="1867" spans="1:61">
      <c r="A1867">
        <v>1866</v>
      </c>
      <c r="B1867">
        <v>1002578039</v>
      </c>
      <c r="C1867">
        <v>3</v>
      </c>
      <c r="D1867" t="s">
        <v>34</v>
      </c>
      <c r="E1867">
        <v>5</v>
      </c>
      <c r="F1867" t="s">
        <v>563</v>
      </c>
      <c r="G1867" t="s">
        <v>83</v>
      </c>
      <c r="H1867" t="s">
        <v>231</v>
      </c>
      <c r="I1867" t="s">
        <v>212</v>
      </c>
      <c r="J1867" t="s">
        <v>213</v>
      </c>
      <c r="K1867" t="s">
        <v>149</v>
      </c>
      <c r="M1867" t="s">
        <v>235</v>
      </c>
      <c r="N1867" t="s">
        <v>215</v>
      </c>
      <c r="O1867" s="57">
        <v>46274.397106481483</v>
      </c>
      <c r="P1867" s="57">
        <v>46278.916666666664</v>
      </c>
      <c r="Q1867">
        <v>69386557</v>
      </c>
      <c r="S1867">
        <v>172423220154</v>
      </c>
      <c r="T1867" t="s">
        <v>5700</v>
      </c>
      <c r="U1867" t="s">
        <v>5701</v>
      </c>
      <c r="Z1867">
        <v>115.257179114086</v>
      </c>
      <c r="AA1867">
        <v>-8.6240399762541706</v>
      </c>
      <c r="AB1867" t="s">
        <v>5702</v>
      </c>
      <c r="AC1867" t="s">
        <v>229</v>
      </c>
      <c r="AO1867" s="57">
        <v>46274.402858796297</v>
      </c>
      <c r="AR1867" t="s">
        <v>306</v>
      </c>
      <c r="AS1867" t="s">
        <v>1518</v>
      </c>
      <c r="AT1867" t="s">
        <v>230</v>
      </c>
      <c r="AV1867" t="s">
        <v>3099</v>
      </c>
      <c r="AW1867" t="s">
        <v>5703</v>
      </c>
      <c r="AX1867" t="s">
        <v>222</v>
      </c>
      <c r="AZ1867" t="s">
        <v>3099</v>
      </c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str">
        <f>VLOOKUP(H1867,Sheet2!$A$1:$B$270,2,FALSE)</f>
        <v>SANUR</v>
      </c>
    </row>
    <row r="1868" spans="1:61">
      <c r="A1868">
        <v>1867</v>
      </c>
      <c r="B1868">
        <v>1002564898</v>
      </c>
      <c r="C1868">
        <v>3</v>
      </c>
      <c r="D1868" t="s">
        <v>34</v>
      </c>
      <c r="E1868">
        <v>5</v>
      </c>
      <c r="F1868" t="s">
        <v>554</v>
      </c>
      <c r="G1868" t="s">
        <v>79</v>
      </c>
      <c r="H1868" t="s">
        <v>282</v>
      </c>
      <c r="I1868" t="s">
        <v>212</v>
      </c>
      <c r="J1868" t="s">
        <v>213</v>
      </c>
      <c r="K1868" t="s">
        <v>149</v>
      </c>
      <c r="M1868" t="s">
        <v>76</v>
      </c>
      <c r="N1868" t="s">
        <v>215</v>
      </c>
      <c r="O1868" s="57">
        <v>46266.45894675926</v>
      </c>
      <c r="P1868" s="57">
        <v>46267.341724537036</v>
      </c>
      <c r="Q1868">
        <v>69379494</v>
      </c>
      <c r="S1868">
        <v>172408248244</v>
      </c>
      <c r="T1868" t="s">
        <v>999</v>
      </c>
      <c r="U1868" t="s">
        <v>1390</v>
      </c>
      <c r="V1868" t="s">
        <v>1391</v>
      </c>
      <c r="Z1868">
        <v>115.302389173123</v>
      </c>
      <c r="AA1868">
        <v>-8.4823694597113501</v>
      </c>
      <c r="AB1868" t="s">
        <v>1000</v>
      </c>
      <c r="AC1868" t="s">
        <v>216</v>
      </c>
      <c r="AL1868" t="s">
        <v>217</v>
      </c>
      <c r="AM1868" t="s">
        <v>1392</v>
      </c>
      <c r="AN1868" t="s">
        <v>6</v>
      </c>
      <c r="AO1868" s="57">
        <v>46031.465405092589</v>
      </c>
      <c r="AR1868" t="s">
        <v>218</v>
      </c>
      <c r="AS1868" t="s">
        <v>609</v>
      </c>
      <c r="AT1868" t="s">
        <v>230</v>
      </c>
      <c r="AU1868">
        <v>20260902</v>
      </c>
      <c r="AV1868" t="s">
        <v>221</v>
      </c>
      <c r="AW1868" t="s">
        <v>571</v>
      </c>
      <c r="AX1868" t="s">
        <v>222</v>
      </c>
      <c r="BA1868" s="57">
        <v>46266.291666666664</v>
      </c>
      <c r="BB1868" t="s">
        <v>1392</v>
      </c>
      <c r="BC1868">
        <v>2026</v>
      </c>
      <c r="BD1868">
        <v>9</v>
      </c>
      <c r="BE1868">
        <v>2</v>
      </c>
      <c r="BF1868" s="6">
        <f t="shared" si="87"/>
        <v>46267</v>
      </c>
      <c r="BG1868">
        <f t="shared" si="88"/>
        <v>0.70833333333575865</v>
      </c>
      <c r="BH1868" t="str">
        <f t="shared" si="89"/>
        <v>COMPLY</v>
      </c>
      <c r="BI1868" t="str">
        <f>VLOOKUP(H1868,Sheet2!$A$1:$B$270,2,FALSE)</f>
        <v>GIANYAR</v>
      </c>
    </row>
    <row r="1869" spans="1:61">
      <c r="A1869">
        <v>1868</v>
      </c>
      <c r="B1869">
        <v>1002574942</v>
      </c>
      <c r="C1869">
        <v>3</v>
      </c>
      <c r="D1869" t="s">
        <v>34</v>
      </c>
      <c r="E1869">
        <v>5</v>
      </c>
      <c r="F1869" t="s">
        <v>554</v>
      </c>
      <c r="G1869" t="s">
        <v>79</v>
      </c>
      <c r="H1869" t="s">
        <v>282</v>
      </c>
      <c r="I1869" t="s">
        <v>212</v>
      </c>
      <c r="J1869" t="s">
        <v>213</v>
      </c>
      <c r="K1869" t="s">
        <v>149</v>
      </c>
      <c r="M1869" t="s">
        <v>76</v>
      </c>
      <c r="N1869" t="s">
        <v>215</v>
      </c>
      <c r="O1869" s="57">
        <v>46272.558946759258</v>
      </c>
      <c r="P1869" s="57">
        <v>46274.541944444441</v>
      </c>
      <c r="Q1869">
        <v>69385289</v>
      </c>
      <c r="S1869">
        <v>172408248275</v>
      </c>
      <c r="T1869" t="s">
        <v>3684</v>
      </c>
      <c r="U1869" t="s">
        <v>3685</v>
      </c>
      <c r="V1869" t="s">
        <v>3686</v>
      </c>
      <c r="Z1869">
        <v>115.30275279999999</v>
      </c>
      <c r="AA1869">
        <v>-8.5169596999999992</v>
      </c>
      <c r="AB1869" t="s">
        <v>3687</v>
      </c>
      <c r="AC1869" t="s">
        <v>229</v>
      </c>
      <c r="AL1869" t="s">
        <v>217</v>
      </c>
      <c r="AM1869" t="s">
        <v>3688</v>
      </c>
      <c r="AN1869" t="s">
        <v>6</v>
      </c>
      <c r="AO1869" s="57">
        <v>46212.56958333333</v>
      </c>
      <c r="AP1869" s="57">
        <v>46273.458333333336</v>
      </c>
      <c r="AR1869" t="s">
        <v>218</v>
      </c>
      <c r="AS1869" t="s">
        <v>609</v>
      </c>
      <c r="AT1869" t="s">
        <v>230</v>
      </c>
      <c r="AU1869">
        <v>20260909</v>
      </c>
      <c r="AV1869" t="s">
        <v>221</v>
      </c>
      <c r="AW1869" t="s">
        <v>545</v>
      </c>
      <c r="AX1869" t="s">
        <v>222</v>
      </c>
      <c r="BA1869" s="57">
        <v>46273.458333333336</v>
      </c>
      <c r="BB1869" t="s">
        <v>3688</v>
      </c>
      <c r="BC1869">
        <v>2026</v>
      </c>
      <c r="BD1869">
        <v>9</v>
      </c>
      <c r="BE1869">
        <v>9</v>
      </c>
      <c r="BF1869" s="6">
        <f t="shared" si="87"/>
        <v>46274</v>
      </c>
      <c r="BG1869">
        <f t="shared" si="88"/>
        <v>0.54166666666424135</v>
      </c>
      <c r="BH1869" t="str">
        <f t="shared" si="89"/>
        <v>COMPLY</v>
      </c>
      <c r="BI1869" t="str">
        <f>VLOOKUP(H1869,Sheet2!$A$1:$B$270,2,FALSE)</f>
        <v>GIANYAR</v>
      </c>
    </row>
    <row r="1870" spans="1:61">
      <c r="A1870">
        <v>1869</v>
      </c>
      <c r="B1870">
        <v>1002574372</v>
      </c>
      <c r="C1870">
        <v>3</v>
      </c>
      <c r="D1870" t="s">
        <v>34</v>
      </c>
      <c r="E1870">
        <v>5</v>
      </c>
      <c r="F1870" t="s">
        <v>554</v>
      </c>
      <c r="G1870" t="s">
        <v>79</v>
      </c>
      <c r="H1870" t="s">
        <v>282</v>
      </c>
      <c r="I1870" t="s">
        <v>212</v>
      </c>
      <c r="J1870" t="s">
        <v>213</v>
      </c>
      <c r="K1870" t="s">
        <v>149</v>
      </c>
      <c r="M1870" t="s">
        <v>76</v>
      </c>
      <c r="N1870" t="s">
        <v>215</v>
      </c>
      <c r="O1870" s="57">
        <v>46272.448576388888</v>
      </c>
      <c r="P1870" s="57">
        <v>46273.721087962964</v>
      </c>
      <c r="Q1870">
        <v>69385076</v>
      </c>
      <c r="R1870">
        <v>3619588920</v>
      </c>
      <c r="S1870">
        <v>172408248268</v>
      </c>
      <c r="T1870" t="s">
        <v>3893</v>
      </c>
      <c r="U1870" t="s">
        <v>3894</v>
      </c>
      <c r="V1870" t="s">
        <v>3895</v>
      </c>
      <c r="Z1870">
        <v>115.2662165</v>
      </c>
      <c r="AA1870">
        <v>-8.5020173999999997</v>
      </c>
      <c r="AB1870" t="s">
        <v>3896</v>
      </c>
      <c r="AC1870" t="s">
        <v>229</v>
      </c>
      <c r="AL1870" t="s">
        <v>217</v>
      </c>
      <c r="AM1870" t="s">
        <v>3897</v>
      </c>
      <c r="AN1870" t="s">
        <v>6</v>
      </c>
      <c r="AO1870" s="57">
        <v>46212.454884259256</v>
      </c>
      <c r="AP1870" s="57">
        <v>46273.333333333336</v>
      </c>
      <c r="AR1870" t="s">
        <v>218</v>
      </c>
      <c r="AS1870" t="s">
        <v>609</v>
      </c>
      <c r="AT1870" t="s">
        <v>230</v>
      </c>
      <c r="AU1870">
        <v>20260908</v>
      </c>
      <c r="AV1870" t="s">
        <v>221</v>
      </c>
      <c r="AW1870" t="s">
        <v>545</v>
      </c>
      <c r="AX1870" t="s">
        <v>222</v>
      </c>
      <c r="BA1870" s="57">
        <v>46273.333333333336</v>
      </c>
      <c r="BB1870" t="s">
        <v>3897</v>
      </c>
      <c r="BC1870">
        <v>2026</v>
      </c>
      <c r="BD1870">
        <v>9</v>
      </c>
      <c r="BE1870">
        <v>8</v>
      </c>
      <c r="BF1870" s="6">
        <f t="shared" si="87"/>
        <v>46273</v>
      </c>
      <c r="BG1870">
        <f t="shared" si="88"/>
        <v>-0.33333333333575865</v>
      </c>
      <c r="BH1870" t="str">
        <f t="shared" si="89"/>
        <v>COMPLY</v>
      </c>
      <c r="BI1870" t="str">
        <f>VLOOKUP(H1870,Sheet2!$A$1:$B$270,2,FALSE)</f>
        <v>GIANYAR</v>
      </c>
    </row>
    <row r="1871" spans="1:61">
      <c r="A1871">
        <v>1870</v>
      </c>
      <c r="B1871">
        <v>1002582956</v>
      </c>
      <c r="C1871">
        <v>3</v>
      </c>
      <c r="D1871" t="s">
        <v>34</v>
      </c>
      <c r="E1871">
        <v>5</v>
      </c>
      <c r="F1871" t="s">
        <v>554</v>
      </c>
      <c r="G1871" t="s">
        <v>79</v>
      </c>
      <c r="H1871" t="s">
        <v>282</v>
      </c>
      <c r="I1871" t="s">
        <v>212</v>
      </c>
      <c r="J1871" t="s">
        <v>213</v>
      </c>
      <c r="K1871" t="s">
        <v>149</v>
      </c>
      <c r="M1871" t="s">
        <v>76</v>
      </c>
      <c r="N1871" t="s">
        <v>215</v>
      </c>
      <c r="O1871" s="57">
        <v>46276.615358796298</v>
      </c>
      <c r="P1871" s="57">
        <v>46280.592002314814</v>
      </c>
      <c r="Q1871">
        <v>69388372</v>
      </c>
      <c r="S1871">
        <v>172408248310</v>
      </c>
      <c r="T1871" t="s">
        <v>9762</v>
      </c>
      <c r="U1871" t="s">
        <v>9763</v>
      </c>
      <c r="V1871" t="s">
        <v>9764</v>
      </c>
      <c r="Z1871">
        <v>115.28234310000001</v>
      </c>
      <c r="AA1871">
        <v>-8.5363740000000004</v>
      </c>
      <c r="AB1871" t="s">
        <v>9765</v>
      </c>
      <c r="AC1871" t="s">
        <v>229</v>
      </c>
      <c r="AL1871" t="s">
        <v>217</v>
      </c>
      <c r="AM1871" t="s">
        <v>9766</v>
      </c>
      <c r="AN1871" t="s">
        <v>6</v>
      </c>
      <c r="AO1871" s="57">
        <v>46335.621689814812</v>
      </c>
      <c r="AP1871" s="57">
        <v>46280.458333333336</v>
      </c>
      <c r="AR1871" t="s">
        <v>218</v>
      </c>
      <c r="AS1871" t="s">
        <v>609</v>
      </c>
      <c r="AT1871" t="s">
        <v>230</v>
      </c>
      <c r="AU1871">
        <v>20260915</v>
      </c>
      <c r="AV1871" t="s">
        <v>221</v>
      </c>
      <c r="AW1871" t="s">
        <v>572</v>
      </c>
      <c r="AX1871" t="s">
        <v>222</v>
      </c>
      <c r="BA1871" s="57">
        <v>46280.458333333336</v>
      </c>
      <c r="BB1871" t="s">
        <v>9766</v>
      </c>
      <c r="BC1871">
        <v>2026</v>
      </c>
      <c r="BD1871">
        <v>9</v>
      </c>
      <c r="BE1871">
        <v>15</v>
      </c>
      <c r="BF1871" s="6">
        <f t="shared" si="87"/>
        <v>46280</v>
      </c>
      <c r="BG1871">
        <f t="shared" si="88"/>
        <v>-0.45833333333575865</v>
      </c>
      <c r="BH1871" t="str">
        <f t="shared" si="89"/>
        <v>COMPLY</v>
      </c>
      <c r="BI1871" t="str">
        <f>VLOOKUP(H1871,Sheet2!$A$1:$B$270,2,FALSE)</f>
        <v>GIANYAR</v>
      </c>
    </row>
    <row r="1872" spans="1:61">
      <c r="A1872">
        <v>1871</v>
      </c>
      <c r="B1872">
        <v>1002578034</v>
      </c>
      <c r="C1872">
        <v>3</v>
      </c>
      <c r="D1872" t="s">
        <v>34</v>
      </c>
      <c r="E1872">
        <v>5</v>
      </c>
      <c r="F1872" t="s">
        <v>554</v>
      </c>
      <c r="G1872" t="s">
        <v>79</v>
      </c>
      <c r="H1872" t="s">
        <v>282</v>
      </c>
      <c r="I1872" t="s">
        <v>212</v>
      </c>
      <c r="J1872" t="s">
        <v>213</v>
      </c>
      <c r="K1872" t="s">
        <v>149</v>
      </c>
      <c r="M1872" t="s">
        <v>2162</v>
      </c>
      <c r="N1872" t="s">
        <v>215</v>
      </c>
      <c r="O1872" s="57">
        <v>46274.385104166664</v>
      </c>
      <c r="P1872" s="57">
        <v>46280.66337962963</v>
      </c>
      <c r="Q1872">
        <v>69386570</v>
      </c>
      <c r="S1872">
        <v>172408248292</v>
      </c>
      <c r="T1872" t="s">
        <v>6102</v>
      </c>
      <c r="U1872" t="s">
        <v>6103</v>
      </c>
      <c r="V1872" t="s">
        <v>6104</v>
      </c>
      <c r="Z1872">
        <v>115.24731269999999</v>
      </c>
      <c r="AA1872">
        <v>-8.4857186000000002</v>
      </c>
      <c r="AB1872" t="s">
        <v>6105</v>
      </c>
      <c r="AC1872" t="s">
        <v>229</v>
      </c>
      <c r="AL1872" t="s">
        <v>217</v>
      </c>
      <c r="AM1872" t="s">
        <v>6106</v>
      </c>
      <c r="AN1872" t="s">
        <v>6</v>
      </c>
      <c r="AO1872" s="57">
        <v>46274.402858796297</v>
      </c>
      <c r="AP1872" s="57">
        <v>46275.458333333336</v>
      </c>
      <c r="AQ1872" t="s">
        <v>2172</v>
      </c>
      <c r="AR1872" t="s">
        <v>2171</v>
      </c>
      <c r="AS1872" t="s">
        <v>609</v>
      </c>
      <c r="AT1872" t="s">
        <v>230</v>
      </c>
      <c r="AV1872" t="s">
        <v>9767</v>
      </c>
      <c r="AW1872" t="s">
        <v>4835</v>
      </c>
      <c r="AX1872" t="s">
        <v>222</v>
      </c>
      <c r="BA1872" s="57">
        <v>46275.458333333336</v>
      </c>
      <c r="BB1872" t="s">
        <v>6106</v>
      </c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str">
        <f>VLOOKUP(H1872,Sheet2!$A$1:$B$270,2,FALSE)</f>
        <v>GIANYAR</v>
      </c>
    </row>
    <row r="1873" spans="1:61">
      <c r="A1873">
        <v>1872</v>
      </c>
      <c r="B1873">
        <v>1002580374</v>
      </c>
      <c r="C1873">
        <v>3</v>
      </c>
      <c r="D1873" t="s">
        <v>34</v>
      </c>
      <c r="E1873">
        <v>5</v>
      </c>
      <c r="F1873" t="s">
        <v>554</v>
      </c>
      <c r="G1873" t="s">
        <v>79</v>
      </c>
      <c r="H1873" t="s">
        <v>282</v>
      </c>
      <c r="I1873" t="s">
        <v>212</v>
      </c>
      <c r="J1873" t="s">
        <v>213</v>
      </c>
      <c r="K1873" t="s">
        <v>149</v>
      </c>
      <c r="M1873" t="s">
        <v>235</v>
      </c>
      <c r="N1873" t="s">
        <v>215</v>
      </c>
      <c r="O1873" s="57">
        <v>46275.469930555555</v>
      </c>
      <c r="P1873" s="57">
        <v>46275.502476851849</v>
      </c>
      <c r="Q1873">
        <v>69387502</v>
      </c>
      <c r="S1873">
        <v>172408248131</v>
      </c>
      <c r="T1873" t="s">
        <v>6381</v>
      </c>
      <c r="U1873" t="s">
        <v>6382</v>
      </c>
      <c r="Z1873">
        <v>115.2929314</v>
      </c>
      <c r="AA1873">
        <v>-8.5076303000000006</v>
      </c>
      <c r="AB1873" t="s">
        <v>6383</v>
      </c>
      <c r="AC1873" t="s">
        <v>229</v>
      </c>
      <c r="AO1873" s="57">
        <v>46304.475763888891</v>
      </c>
      <c r="AR1873" t="s">
        <v>306</v>
      </c>
      <c r="AS1873" t="s">
        <v>609</v>
      </c>
      <c r="AT1873" t="s">
        <v>230</v>
      </c>
      <c r="AV1873" t="s">
        <v>6384</v>
      </c>
      <c r="AW1873" t="s">
        <v>571</v>
      </c>
      <c r="AX1873" t="s">
        <v>222</v>
      </c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str">
        <f>VLOOKUP(H1873,Sheet2!$A$1:$B$270,2,FALSE)</f>
        <v>GIANYAR</v>
      </c>
    </row>
    <row r="1874" spans="1:61">
      <c r="A1874">
        <v>1873</v>
      </c>
      <c r="B1874">
        <v>1002573679</v>
      </c>
      <c r="C1874">
        <v>3</v>
      </c>
      <c r="D1874" t="s">
        <v>34</v>
      </c>
      <c r="E1874">
        <v>5</v>
      </c>
      <c r="F1874" t="s">
        <v>554</v>
      </c>
      <c r="G1874" t="s">
        <v>82</v>
      </c>
      <c r="H1874" t="s">
        <v>400</v>
      </c>
      <c r="I1874" t="s">
        <v>212</v>
      </c>
      <c r="J1874" t="s">
        <v>213</v>
      </c>
      <c r="K1874" t="s">
        <v>149</v>
      </c>
      <c r="M1874" t="s">
        <v>224</v>
      </c>
      <c r="N1874" t="s">
        <v>215</v>
      </c>
      <c r="O1874" s="57">
        <v>46271.665092592593</v>
      </c>
      <c r="P1874" s="57">
        <v>46274.33766203704</v>
      </c>
      <c r="Q1874">
        <v>69384847</v>
      </c>
      <c r="S1874">
        <v>172404209223</v>
      </c>
      <c r="T1874" t="s">
        <v>5396</v>
      </c>
      <c r="U1874" t="s">
        <v>5397</v>
      </c>
      <c r="V1874" t="s">
        <v>5398</v>
      </c>
      <c r="Z1874">
        <v>115.5983631</v>
      </c>
      <c r="AA1874">
        <v>-8.4414113000000004</v>
      </c>
      <c r="AB1874" t="s">
        <v>5399</v>
      </c>
      <c r="AC1874" t="s">
        <v>229</v>
      </c>
      <c r="AL1874" t="s">
        <v>217</v>
      </c>
      <c r="AM1874" t="s">
        <v>5366</v>
      </c>
      <c r="AN1874" t="s">
        <v>6</v>
      </c>
      <c r="AO1874" s="57">
        <v>46182.673483796294</v>
      </c>
      <c r="AP1874" s="57">
        <v>46274.333333333336</v>
      </c>
      <c r="AR1874" t="s">
        <v>18</v>
      </c>
      <c r="AS1874" t="s">
        <v>903</v>
      </c>
      <c r="AT1874" t="s">
        <v>230</v>
      </c>
      <c r="AV1874" t="s">
        <v>226</v>
      </c>
      <c r="AW1874" t="s">
        <v>544</v>
      </c>
      <c r="AX1874" t="s">
        <v>222</v>
      </c>
      <c r="BA1874" s="57">
        <v>46274.333333333336</v>
      </c>
      <c r="BB1874" t="s">
        <v>5366</v>
      </c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str">
        <f>VLOOKUP(H1874,Sheet2!$A$1:$B$270,2,FALSE)</f>
        <v>KLUNGKUNG</v>
      </c>
    </row>
    <row r="1875" spans="1:61">
      <c r="A1875">
        <v>1874</v>
      </c>
      <c r="B1875">
        <v>1002578582</v>
      </c>
      <c r="C1875">
        <v>3</v>
      </c>
      <c r="D1875" t="s">
        <v>34</v>
      </c>
      <c r="E1875">
        <v>5</v>
      </c>
      <c r="F1875" t="s">
        <v>554</v>
      </c>
      <c r="G1875" t="s">
        <v>82</v>
      </c>
      <c r="H1875" t="s">
        <v>400</v>
      </c>
      <c r="I1875" t="s">
        <v>212</v>
      </c>
      <c r="J1875" t="s">
        <v>213</v>
      </c>
      <c r="K1875" t="s">
        <v>149</v>
      </c>
      <c r="M1875" t="s">
        <v>224</v>
      </c>
      <c r="N1875" t="s">
        <v>215</v>
      </c>
      <c r="O1875" s="57">
        <v>46274.50209490741</v>
      </c>
      <c r="P1875" s="57">
        <v>46277.45076388889</v>
      </c>
      <c r="Q1875">
        <v>69386817</v>
      </c>
      <c r="S1875">
        <v>172404209373</v>
      </c>
      <c r="T1875" t="s">
        <v>5736</v>
      </c>
      <c r="U1875" t="s">
        <v>5737</v>
      </c>
      <c r="V1875" t="s">
        <v>6733</v>
      </c>
      <c r="Z1875">
        <v>115.5732689</v>
      </c>
      <c r="AA1875">
        <v>-8.2490272999999998</v>
      </c>
      <c r="AB1875" t="s">
        <v>5738</v>
      </c>
      <c r="AC1875" t="s">
        <v>229</v>
      </c>
      <c r="AL1875" t="s">
        <v>217</v>
      </c>
      <c r="AM1875" t="s">
        <v>6732</v>
      </c>
      <c r="AN1875" t="s">
        <v>6</v>
      </c>
      <c r="AO1875" s="57">
        <v>46274.507303240738</v>
      </c>
      <c r="AP1875" s="57">
        <v>46277.333333333336</v>
      </c>
      <c r="AR1875" t="s">
        <v>18</v>
      </c>
      <c r="AS1875" t="s">
        <v>903</v>
      </c>
      <c r="AT1875" t="s">
        <v>230</v>
      </c>
      <c r="AV1875" t="s">
        <v>226</v>
      </c>
      <c r="AW1875" t="s">
        <v>571</v>
      </c>
      <c r="AX1875" t="s">
        <v>222</v>
      </c>
      <c r="BA1875" s="57">
        <v>46277.333333333336</v>
      </c>
      <c r="BB1875" t="s">
        <v>6732</v>
      </c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str">
        <f>VLOOKUP(H1875,Sheet2!$A$1:$B$270,2,FALSE)</f>
        <v>KLUNGKUNG</v>
      </c>
    </row>
    <row r="1876" spans="1:61">
      <c r="A1876">
        <v>1875</v>
      </c>
      <c r="B1876">
        <v>1002578575</v>
      </c>
      <c r="C1876">
        <v>3</v>
      </c>
      <c r="D1876" t="s">
        <v>34</v>
      </c>
      <c r="E1876">
        <v>5</v>
      </c>
      <c r="F1876" t="s">
        <v>554</v>
      </c>
      <c r="G1876" t="s">
        <v>82</v>
      </c>
      <c r="H1876" t="s">
        <v>400</v>
      </c>
      <c r="I1876" t="s">
        <v>212</v>
      </c>
      <c r="J1876" t="s">
        <v>213</v>
      </c>
      <c r="K1876" t="s">
        <v>149</v>
      </c>
      <c r="M1876" t="s">
        <v>224</v>
      </c>
      <c r="N1876" t="s">
        <v>215</v>
      </c>
      <c r="O1876" s="57">
        <v>46274.499768518515</v>
      </c>
      <c r="P1876" s="57">
        <v>46277.450648148151</v>
      </c>
      <c r="Q1876">
        <v>69386804</v>
      </c>
      <c r="S1876">
        <v>172404209372</v>
      </c>
      <c r="T1876" t="s">
        <v>5736</v>
      </c>
      <c r="U1876" t="s">
        <v>5737</v>
      </c>
      <c r="V1876" t="s">
        <v>6731</v>
      </c>
      <c r="Z1876">
        <v>115.5732689</v>
      </c>
      <c r="AA1876">
        <v>-8.2490272999999998</v>
      </c>
      <c r="AB1876" t="s">
        <v>5738</v>
      </c>
      <c r="AC1876" t="s">
        <v>229</v>
      </c>
      <c r="AL1876" t="s">
        <v>217</v>
      </c>
      <c r="AM1876" t="s">
        <v>6732</v>
      </c>
      <c r="AN1876" t="s">
        <v>6</v>
      </c>
      <c r="AO1876" s="57">
        <v>46274.507303240738</v>
      </c>
      <c r="AP1876" s="57">
        <v>46277.333333333336</v>
      </c>
      <c r="AR1876" t="s">
        <v>18</v>
      </c>
      <c r="AS1876" t="s">
        <v>903</v>
      </c>
      <c r="AT1876" t="s">
        <v>230</v>
      </c>
      <c r="AV1876" t="s">
        <v>226</v>
      </c>
      <c r="AW1876" t="s">
        <v>560</v>
      </c>
      <c r="AX1876" t="s">
        <v>222</v>
      </c>
      <c r="BA1876" s="57">
        <v>46277.333333333336</v>
      </c>
      <c r="BB1876" t="s">
        <v>6732</v>
      </c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str">
        <f>VLOOKUP(H1876,Sheet2!$A$1:$B$270,2,FALSE)</f>
        <v>KLUNGKUNG</v>
      </c>
    </row>
    <row r="1877" spans="1:61">
      <c r="A1877">
        <v>1876</v>
      </c>
      <c r="B1877">
        <v>1002566211</v>
      </c>
      <c r="C1877">
        <v>3</v>
      </c>
      <c r="D1877" t="s">
        <v>34</v>
      </c>
      <c r="E1877">
        <v>5</v>
      </c>
      <c r="F1877" t="s">
        <v>554</v>
      </c>
      <c r="G1877" t="s">
        <v>82</v>
      </c>
      <c r="H1877" t="s">
        <v>524</v>
      </c>
      <c r="I1877" t="s">
        <v>212</v>
      </c>
      <c r="J1877" t="s">
        <v>213</v>
      </c>
      <c r="K1877" t="s">
        <v>149</v>
      </c>
      <c r="M1877" t="s">
        <v>76</v>
      </c>
      <c r="N1877" t="s">
        <v>215</v>
      </c>
      <c r="O1877" s="57">
        <v>46266.683009259257</v>
      </c>
      <c r="P1877" s="57">
        <v>46266.82916666667</v>
      </c>
      <c r="Q1877">
        <v>69378772</v>
      </c>
      <c r="S1877">
        <v>172404695148</v>
      </c>
      <c r="T1877" t="s">
        <v>977</v>
      </c>
      <c r="U1877" t="s">
        <v>978</v>
      </c>
      <c r="V1877" t="s">
        <v>1413</v>
      </c>
      <c r="Z1877">
        <v>115.48593934429501</v>
      </c>
      <c r="AA1877">
        <v>-8.5469272829796292</v>
      </c>
      <c r="AB1877" t="s">
        <v>979</v>
      </c>
      <c r="AC1877" t="s">
        <v>229</v>
      </c>
      <c r="AL1877" t="s">
        <v>217</v>
      </c>
      <c r="AM1877" t="s">
        <v>1414</v>
      </c>
      <c r="AN1877" t="s">
        <v>6</v>
      </c>
      <c r="AO1877" s="57">
        <v>46031.684131944443</v>
      </c>
      <c r="AR1877" t="s">
        <v>218</v>
      </c>
      <c r="AS1877" t="s">
        <v>903</v>
      </c>
      <c r="AT1877" t="s">
        <v>230</v>
      </c>
      <c r="AU1877">
        <v>20260901</v>
      </c>
      <c r="AV1877" t="s">
        <v>221</v>
      </c>
      <c r="AW1877" t="s">
        <v>544</v>
      </c>
      <c r="AX1877" t="s">
        <v>222</v>
      </c>
      <c r="BA1877" s="57">
        <v>46266.291666666664</v>
      </c>
      <c r="BB1877" t="s">
        <v>1414</v>
      </c>
      <c r="BC1877">
        <v>2026</v>
      </c>
      <c r="BD1877">
        <v>9</v>
      </c>
      <c r="BE1877">
        <v>1</v>
      </c>
      <c r="BF1877" s="6">
        <f t="shared" si="87"/>
        <v>46266</v>
      </c>
      <c r="BG1877">
        <f t="shared" si="88"/>
        <v>-0.29166666666424135</v>
      </c>
      <c r="BH1877" t="str">
        <f t="shared" si="89"/>
        <v>COMPLY</v>
      </c>
      <c r="BI1877" t="str">
        <f>VLOOKUP(H1877,Sheet2!$A$1:$B$270,2,FALSE)</f>
        <v>KLUNGKUNG</v>
      </c>
    </row>
    <row r="1878" spans="1:61">
      <c r="A1878">
        <v>1877</v>
      </c>
      <c r="B1878">
        <v>1002566005</v>
      </c>
      <c r="C1878">
        <v>3</v>
      </c>
      <c r="D1878" t="s">
        <v>34</v>
      </c>
      <c r="E1878">
        <v>5</v>
      </c>
      <c r="F1878" t="s">
        <v>554</v>
      </c>
      <c r="G1878" t="s">
        <v>82</v>
      </c>
      <c r="H1878" t="s">
        <v>264</v>
      </c>
      <c r="I1878" t="s">
        <v>212</v>
      </c>
      <c r="J1878" t="s">
        <v>213</v>
      </c>
      <c r="K1878" t="s">
        <v>149</v>
      </c>
      <c r="M1878" t="s">
        <v>76</v>
      </c>
      <c r="N1878" t="s">
        <v>215</v>
      </c>
      <c r="O1878" s="57">
        <v>46266.650231481479</v>
      </c>
      <c r="P1878" s="57">
        <v>46266.695081018515</v>
      </c>
      <c r="Q1878">
        <v>69365055</v>
      </c>
      <c r="S1878">
        <v>172428816064</v>
      </c>
      <c r="T1878" t="s">
        <v>874</v>
      </c>
      <c r="U1878" t="s">
        <v>875</v>
      </c>
      <c r="V1878" t="s">
        <v>1415</v>
      </c>
      <c r="Z1878">
        <v>115.37458475576901</v>
      </c>
      <c r="AA1878">
        <v>-8.5684007909099495</v>
      </c>
      <c r="AB1878" t="s">
        <v>876</v>
      </c>
      <c r="AC1878" t="s">
        <v>229</v>
      </c>
      <c r="AL1878" t="s">
        <v>217</v>
      </c>
      <c r="AM1878" t="s">
        <v>1416</v>
      </c>
      <c r="AN1878" t="s">
        <v>6</v>
      </c>
      <c r="AO1878" s="57">
        <v>46031.653344907405</v>
      </c>
      <c r="AR1878" t="s">
        <v>218</v>
      </c>
      <c r="AS1878" t="s">
        <v>555</v>
      </c>
      <c r="AT1878" t="s">
        <v>230</v>
      </c>
      <c r="AU1878">
        <v>20260901</v>
      </c>
      <c r="AV1878" t="s">
        <v>221</v>
      </c>
      <c r="AW1878" t="s">
        <v>553</v>
      </c>
      <c r="AX1878" t="s">
        <v>222</v>
      </c>
      <c r="BA1878" s="57">
        <v>46266.291666666664</v>
      </c>
      <c r="BB1878" t="s">
        <v>1416</v>
      </c>
      <c r="BC1878">
        <v>2026</v>
      </c>
      <c r="BD1878">
        <v>9</v>
      </c>
      <c r="BE1878">
        <v>1</v>
      </c>
      <c r="BF1878" s="6">
        <f t="shared" si="87"/>
        <v>46266</v>
      </c>
      <c r="BG1878">
        <f t="shared" si="88"/>
        <v>-0.29166666666424135</v>
      </c>
      <c r="BH1878" t="str">
        <f t="shared" si="89"/>
        <v>COMPLY</v>
      </c>
      <c r="BI1878" t="str">
        <f>VLOOKUP(H1878,Sheet2!$A$1:$B$270,2,FALSE)</f>
        <v>KLUNGKUNG</v>
      </c>
    </row>
    <row r="1879" spans="1:61">
      <c r="A1879">
        <v>1878</v>
      </c>
      <c r="B1879">
        <v>1002572721</v>
      </c>
      <c r="C1879">
        <v>3</v>
      </c>
      <c r="D1879" t="s">
        <v>34</v>
      </c>
      <c r="E1879">
        <v>5</v>
      </c>
      <c r="F1879" t="s">
        <v>554</v>
      </c>
      <c r="G1879" t="s">
        <v>82</v>
      </c>
      <c r="H1879" t="s">
        <v>264</v>
      </c>
      <c r="I1879" t="s">
        <v>212</v>
      </c>
      <c r="J1879" t="s">
        <v>213</v>
      </c>
      <c r="K1879" t="s">
        <v>149</v>
      </c>
      <c r="M1879" t="s">
        <v>76</v>
      </c>
      <c r="N1879" t="s">
        <v>215</v>
      </c>
      <c r="O1879" s="57">
        <v>46269.867337962962</v>
      </c>
      <c r="P1879" s="57">
        <v>46269.928807870368</v>
      </c>
      <c r="Q1879">
        <v>69380215</v>
      </c>
      <c r="R1879">
        <v>3665512033</v>
      </c>
      <c r="S1879">
        <v>172428816079</v>
      </c>
      <c r="T1879" t="s">
        <v>4566</v>
      </c>
      <c r="U1879" t="s">
        <v>4567</v>
      </c>
      <c r="V1879" t="s">
        <v>4791</v>
      </c>
      <c r="Z1879">
        <v>115.44962599999999</v>
      </c>
      <c r="AA1879">
        <v>-8.6711349999999996</v>
      </c>
      <c r="AB1879" t="s">
        <v>4569</v>
      </c>
      <c r="AC1879" t="s">
        <v>229</v>
      </c>
      <c r="AL1879" t="s">
        <v>217</v>
      </c>
      <c r="AM1879" t="s">
        <v>4792</v>
      </c>
      <c r="AN1879" t="s">
        <v>6</v>
      </c>
      <c r="AO1879" s="57">
        <v>46121.871747685182</v>
      </c>
      <c r="AR1879" t="s">
        <v>218</v>
      </c>
      <c r="AS1879" t="s">
        <v>555</v>
      </c>
      <c r="AT1879" t="s">
        <v>230</v>
      </c>
      <c r="AU1879">
        <v>20260904</v>
      </c>
      <c r="AV1879" t="s">
        <v>221</v>
      </c>
      <c r="AW1879" t="s">
        <v>4571</v>
      </c>
      <c r="AX1879" t="s">
        <v>222</v>
      </c>
      <c r="BA1879" s="57">
        <v>46269.291666666664</v>
      </c>
      <c r="BB1879" t="s">
        <v>4792</v>
      </c>
      <c r="BC1879">
        <v>2026</v>
      </c>
      <c r="BD1879">
        <v>9</v>
      </c>
      <c r="BE1879">
        <v>4</v>
      </c>
      <c r="BF1879" s="6">
        <f t="shared" si="87"/>
        <v>46269</v>
      </c>
      <c r="BG1879">
        <f t="shared" si="88"/>
        <v>-0.29166666666424135</v>
      </c>
      <c r="BH1879" t="str">
        <f t="shared" si="89"/>
        <v>COMPLY</v>
      </c>
      <c r="BI1879" t="str">
        <f>VLOOKUP(H1879,Sheet2!$A$1:$B$270,2,FALSE)</f>
        <v>KLUNGKUNG</v>
      </c>
    </row>
    <row r="1880" spans="1:61">
      <c r="A1880">
        <v>1879</v>
      </c>
      <c r="B1880">
        <v>1002572784</v>
      </c>
      <c r="C1880">
        <v>3</v>
      </c>
      <c r="D1880" t="s">
        <v>34</v>
      </c>
      <c r="E1880">
        <v>5</v>
      </c>
      <c r="F1880" t="s">
        <v>554</v>
      </c>
      <c r="G1880" t="s">
        <v>82</v>
      </c>
      <c r="H1880" t="s">
        <v>264</v>
      </c>
      <c r="I1880" t="s">
        <v>212</v>
      </c>
      <c r="J1880" t="s">
        <v>213</v>
      </c>
      <c r="K1880" t="s">
        <v>149</v>
      </c>
      <c r="M1880" t="s">
        <v>76</v>
      </c>
      <c r="N1880" t="s">
        <v>215</v>
      </c>
      <c r="O1880" s="57">
        <v>46270.36886574074</v>
      </c>
      <c r="P1880" s="57">
        <v>46270.875694444447</v>
      </c>
      <c r="Q1880">
        <v>69380198</v>
      </c>
      <c r="R1880">
        <v>3665512034</v>
      </c>
      <c r="S1880">
        <v>172428816080</v>
      </c>
      <c r="T1880" t="s">
        <v>4566</v>
      </c>
      <c r="U1880" t="s">
        <v>4567</v>
      </c>
      <c r="V1880" t="s">
        <v>4568</v>
      </c>
      <c r="Z1880">
        <v>115.44786499999999</v>
      </c>
      <c r="AA1880">
        <v>-8.6711130000000001</v>
      </c>
      <c r="AB1880" t="s">
        <v>4569</v>
      </c>
      <c r="AC1880" t="s">
        <v>229</v>
      </c>
      <c r="AL1880" t="s">
        <v>217</v>
      </c>
      <c r="AM1880" t="s">
        <v>4570</v>
      </c>
      <c r="AN1880" t="s">
        <v>6</v>
      </c>
      <c r="AO1880" s="57">
        <v>46151.371527777781</v>
      </c>
      <c r="AR1880" t="s">
        <v>218</v>
      </c>
      <c r="AS1880" t="s">
        <v>555</v>
      </c>
      <c r="AT1880" t="s">
        <v>230</v>
      </c>
      <c r="AU1880">
        <v>20260905</v>
      </c>
      <c r="AV1880" t="s">
        <v>221</v>
      </c>
      <c r="AW1880" t="s">
        <v>4571</v>
      </c>
      <c r="AX1880" t="s">
        <v>222</v>
      </c>
      <c r="BA1880" s="57">
        <v>46270.291666666664</v>
      </c>
      <c r="BB1880" t="s">
        <v>4570</v>
      </c>
      <c r="BC1880">
        <v>2026</v>
      </c>
      <c r="BD1880">
        <v>9</v>
      </c>
      <c r="BE1880">
        <v>5</v>
      </c>
      <c r="BF1880" s="6">
        <f t="shared" si="87"/>
        <v>46270</v>
      </c>
      <c r="BG1880">
        <f t="shared" si="88"/>
        <v>-0.29166666666424135</v>
      </c>
      <c r="BH1880" t="str">
        <f t="shared" si="89"/>
        <v>COMPLY</v>
      </c>
      <c r="BI1880" t="str">
        <f>VLOOKUP(H1880,Sheet2!$A$1:$B$270,2,FALSE)</f>
        <v>KLUNGKUNG</v>
      </c>
    </row>
    <row r="1881" spans="1:61">
      <c r="A1881">
        <v>1880</v>
      </c>
      <c r="B1881">
        <v>1002579263</v>
      </c>
      <c r="C1881">
        <v>3</v>
      </c>
      <c r="D1881" t="s">
        <v>34</v>
      </c>
      <c r="E1881">
        <v>5</v>
      </c>
      <c r="F1881" t="s">
        <v>554</v>
      </c>
      <c r="G1881" t="s">
        <v>82</v>
      </c>
      <c r="H1881" t="s">
        <v>264</v>
      </c>
      <c r="I1881" t="s">
        <v>212</v>
      </c>
      <c r="J1881" t="s">
        <v>213</v>
      </c>
      <c r="K1881" t="s">
        <v>149</v>
      </c>
      <c r="M1881" t="s">
        <v>76</v>
      </c>
      <c r="N1881" t="s">
        <v>215</v>
      </c>
      <c r="O1881" s="57">
        <v>46274.655312499999</v>
      </c>
      <c r="P1881" s="57">
        <v>46275.519282407404</v>
      </c>
      <c r="Q1881">
        <v>69387106</v>
      </c>
      <c r="S1881">
        <v>172428816112</v>
      </c>
      <c r="T1881" t="s">
        <v>5980</v>
      </c>
      <c r="U1881" t="s">
        <v>5981</v>
      </c>
      <c r="V1881" t="s">
        <v>5982</v>
      </c>
      <c r="Z1881">
        <v>115.4027068</v>
      </c>
      <c r="AA1881">
        <v>-8.5250854999999994</v>
      </c>
      <c r="AB1881" t="s">
        <v>5983</v>
      </c>
      <c r="AC1881" t="s">
        <v>229</v>
      </c>
      <c r="AL1881" t="s">
        <v>217</v>
      </c>
      <c r="AM1881" t="s">
        <v>5984</v>
      </c>
      <c r="AN1881" t="s">
        <v>6</v>
      </c>
      <c r="AO1881" s="57">
        <v>46274.663506944446</v>
      </c>
      <c r="AP1881" s="57">
        <v>46276.333333333336</v>
      </c>
      <c r="AR1881" t="s">
        <v>218</v>
      </c>
      <c r="AS1881" t="s">
        <v>555</v>
      </c>
      <c r="AT1881" t="s">
        <v>230</v>
      </c>
      <c r="AU1881">
        <v>20260910</v>
      </c>
      <c r="AV1881" t="s">
        <v>221</v>
      </c>
      <c r="AW1881" t="s">
        <v>545</v>
      </c>
      <c r="AX1881" t="s">
        <v>222</v>
      </c>
      <c r="BA1881" s="57">
        <v>46276.333333333336</v>
      </c>
      <c r="BB1881" t="s">
        <v>5984</v>
      </c>
      <c r="BC1881">
        <v>2026</v>
      </c>
      <c r="BD1881">
        <v>9</v>
      </c>
      <c r="BE1881">
        <v>10</v>
      </c>
      <c r="BF1881" s="6">
        <f t="shared" si="87"/>
        <v>46275</v>
      </c>
      <c r="BG1881">
        <f t="shared" si="88"/>
        <v>-1.3333333333357587</v>
      </c>
      <c r="BH1881" t="str">
        <f t="shared" si="89"/>
        <v>COMPLY</v>
      </c>
      <c r="BI1881" t="str">
        <f>VLOOKUP(H1881,Sheet2!$A$1:$B$270,2,FALSE)</f>
        <v>KLUNGKUNG</v>
      </c>
    </row>
    <row r="1882" spans="1:61">
      <c r="A1882">
        <v>1881</v>
      </c>
      <c r="B1882">
        <v>1002581776</v>
      </c>
      <c r="C1882">
        <v>3</v>
      </c>
      <c r="D1882" t="s">
        <v>34</v>
      </c>
      <c r="E1882">
        <v>5</v>
      </c>
      <c r="F1882" t="s">
        <v>554</v>
      </c>
      <c r="G1882" t="s">
        <v>82</v>
      </c>
      <c r="H1882" t="s">
        <v>264</v>
      </c>
      <c r="I1882" t="s">
        <v>212</v>
      </c>
      <c r="J1882" t="s">
        <v>213</v>
      </c>
      <c r="K1882" t="s">
        <v>149</v>
      </c>
      <c r="M1882" t="s">
        <v>76</v>
      </c>
      <c r="N1882" t="s">
        <v>215</v>
      </c>
      <c r="O1882" s="57">
        <v>46276.355752314812</v>
      </c>
      <c r="P1882" s="57">
        <v>46280.636562500003</v>
      </c>
      <c r="Q1882">
        <v>69388036</v>
      </c>
      <c r="S1882">
        <v>172428816123</v>
      </c>
      <c r="T1882" t="s">
        <v>9768</v>
      </c>
      <c r="U1882" t="s">
        <v>9769</v>
      </c>
      <c r="V1882" t="s">
        <v>9770</v>
      </c>
      <c r="Z1882">
        <v>115.45748639999999</v>
      </c>
      <c r="AA1882">
        <v>-8.7155167999999996</v>
      </c>
      <c r="AB1882" t="s">
        <v>9771</v>
      </c>
      <c r="AC1882" t="s">
        <v>285</v>
      </c>
      <c r="AL1882" t="s">
        <v>217</v>
      </c>
      <c r="AM1882" t="s">
        <v>9772</v>
      </c>
      <c r="AN1882" t="s">
        <v>6</v>
      </c>
      <c r="AO1882" s="57">
        <v>46335.360995370371</v>
      </c>
      <c r="AP1882" s="57">
        <v>46278.333333333336</v>
      </c>
      <c r="AR1882" t="s">
        <v>218</v>
      </c>
      <c r="AS1882" t="s">
        <v>555</v>
      </c>
      <c r="AT1882" t="s">
        <v>220</v>
      </c>
      <c r="AU1882">
        <v>20260915</v>
      </c>
      <c r="AV1882" t="s">
        <v>221</v>
      </c>
      <c r="AW1882" t="s">
        <v>545</v>
      </c>
      <c r="AX1882" t="s">
        <v>222</v>
      </c>
      <c r="BA1882" s="57">
        <v>46278.333333333336</v>
      </c>
      <c r="BB1882" t="s">
        <v>9772</v>
      </c>
      <c r="BC1882">
        <v>2026</v>
      </c>
      <c r="BD1882">
        <v>9</v>
      </c>
      <c r="BE1882">
        <v>15</v>
      </c>
      <c r="BF1882" s="6">
        <f t="shared" si="87"/>
        <v>46280</v>
      </c>
      <c r="BG1882">
        <f t="shared" si="88"/>
        <v>1.6666666666642413</v>
      </c>
      <c r="BH1882" t="str">
        <f t="shared" si="89"/>
        <v>NOT COMPLY</v>
      </c>
      <c r="BI1882" t="str">
        <f>VLOOKUP(H1882,Sheet2!$A$1:$B$270,2,FALSE)</f>
        <v>KLUNGKUNG</v>
      </c>
    </row>
    <row r="1883" spans="1:61">
      <c r="A1883">
        <v>1882</v>
      </c>
      <c r="B1883">
        <v>1002587827</v>
      </c>
      <c r="C1883">
        <v>3</v>
      </c>
      <c r="D1883" t="s">
        <v>34</v>
      </c>
      <c r="E1883">
        <v>5</v>
      </c>
      <c r="F1883" t="s">
        <v>554</v>
      </c>
      <c r="G1883" t="s">
        <v>82</v>
      </c>
      <c r="H1883" t="s">
        <v>264</v>
      </c>
      <c r="I1883" t="s">
        <v>212</v>
      </c>
      <c r="J1883" t="s">
        <v>213</v>
      </c>
      <c r="K1883" t="s">
        <v>149</v>
      </c>
      <c r="M1883" t="s">
        <v>76</v>
      </c>
      <c r="N1883" t="s">
        <v>215</v>
      </c>
      <c r="O1883" s="57">
        <v>46280.348113425927</v>
      </c>
      <c r="P1883" s="57">
        <v>46281.337685185186</v>
      </c>
      <c r="Q1883">
        <v>69390282</v>
      </c>
      <c r="S1883">
        <v>172428816146</v>
      </c>
      <c r="T1883" t="s">
        <v>9773</v>
      </c>
      <c r="U1883" t="s">
        <v>9774</v>
      </c>
      <c r="V1883" t="s">
        <v>9775</v>
      </c>
      <c r="Z1883">
        <v>115.4465709</v>
      </c>
      <c r="AA1883">
        <v>-8.4808534000000009</v>
      </c>
      <c r="AB1883" t="s">
        <v>9776</v>
      </c>
      <c r="AC1883" t="s">
        <v>229</v>
      </c>
      <c r="AL1883" t="s">
        <v>217</v>
      </c>
      <c r="AM1883" t="s">
        <v>9777</v>
      </c>
      <c r="AN1883" t="s">
        <v>6</v>
      </c>
      <c r="AO1883" t="s">
        <v>7653</v>
      </c>
      <c r="AP1883" s="57">
        <v>46281.333333333336</v>
      </c>
      <c r="AR1883" t="s">
        <v>218</v>
      </c>
      <c r="AS1883" t="s">
        <v>555</v>
      </c>
      <c r="AT1883" t="s">
        <v>230</v>
      </c>
      <c r="AU1883">
        <v>20260916</v>
      </c>
      <c r="AV1883" t="s">
        <v>221</v>
      </c>
      <c r="AW1883" t="s">
        <v>545</v>
      </c>
      <c r="AX1883" t="s">
        <v>222</v>
      </c>
      <c r="BA1883" s="57">
        <v>46281.333333333336</v>
      </c>
      <c r="BB1883" t="s">
        <v>9777</v>
      </c>
      <c r="BC1883">
        <v>2026</v>
      </c>
      <c r="BD1883">
        <v>9</v>
      </c>
      <c r="BE1883">
        <v>16</v>
      </c>
      <c r="BF1883" s="6">
        <f t="shared" si="87"/>
        <v>46281</v>
      </c>
      <c r="BG1883">
        <f t="shared" si="88"/>
        <v>-0.33333333333575865</v>
      </c>
      <c r="BH1883" t="str">
        <f t="shared" si="89"/>
        <v>COMPLY</v>
      </c>
      <c r="BI1883" t="str">
        <f>VLOOKUP(H1883,Sheet2!$A$1:$B$270,2,FALSE)</f>
        <v>KLUNGKUNG</v>
      </c>
    </row>
    <row r="1884" spans="1:61">
      <c r="A1884">
        <v>1883</v>
      </c>
      <c r="B1884">
        <v>1002587837</v>
      </c>
      <c r="C1884">
        <v>3</v>
      </c>
      <c r="D1884" t="s">
        <v>34</v>
      </c>
      <c r="E1884">
        <v>5</v>
      </c>
      <c r="F1884" t="s">
        <v>554</v>
      </c>
      <c r="G1884" t="s">
        <v>82</v>
      </c>
      <c r="H1884" t="s">
        <v>264</v>
      </c>
      <c r="I1884" t="s">
        <v>212</v>
      </c>
      <c r="J1884" t="s">
        <v>213</v>
      </c>
      <c r="K1884" t="s">
        <v>149</v>
      </c>
      <c r="M1884" t="s">
        <v>76</v>
      </c>
      <c r="N1884" t="s">
        <v>215</v>
      </c>
      <c r="O1884" s="57">
        <v>46280.350266203706</v>
      </c>
      <c r="P1884" s="57">
        <v>46281.34</v>
      </c>
      <c r="Q1884">
        <v>69390288</v>
      </c>
      <c r="S1884">
        <v>172428816147</v>
      </c>
      <c r="T1884" t="s">
        <v>9773</v>
      </c>
      <c r="U1884" t="s">
        <v>9774</v>
      </c>
      <c r="V1884" t="s">
        <v>9778</v>
      </c>
      <c r="Z1884">
        <v>115.4465709</v>
      </c>
      <c r="AA1884">
        <v>-8.4808534000000009</v>
      </c>
      <c r="AB1884" t="s">
        <v>9776</v>
      </c>
      <c r="AC1884" t="s">
        <v>229</v>
      </c>
      <c r="AL1884" t="s">
        <v>217</v>
      </c>
      <c r="AM1884" t="s">
        <v>9777</v>
      </c>
      <c r="AN1884" t="s">
        <v>6</v>
      </c>
      <c r="AO1884" t="s">
        <v>7653</v>
      </c>
      <c r="AP1884" s="57">
        <v>46281.333333333336</v>
      </c>
      <c r="AR1884" t="s">
        <v>218</v>
      </c>
      <c r="AS1884" t="s">
        <v>555</v>
      </c>
      <c r="AT1884" t="s">
        <v>230</v>
      </c>
      <c r="AU1884">
        <v>20260916</v>
      </c>
      <c r="AV1884" t="s">
        <v>221</v>
      </c>
      <c r="AW1884" t="s">
        <v>2083</v>
      </c>
      <c r="AX1884" t="s">
        <v>222</v>
      </c>
      <c r="BA1884" s="57">
        <v>46281.333333333336</v>
      </c>
      <c r="BB1884" t="s">
        <v>9777</v>
      </c>
      <c r="BC1884">
        <v>2026</v>
      </c>
      <c r="BD1884">
        <v>9</v>
      </c>
      <c r="BE1884">
        <v>16</v>
      </c>
      <c r="BF1884" s="6">
        <f t="shared" si="87"/>
        <v>46281</v>
      </c>
      <c r="BG1884">
        <f t="shared" si="88"/>
        <v>-0.33333333333575865</v>
      </c>
      <c r="BH1884" t="str">
        <f t="shared" si="89"/>
        <v>COMPLY</v>
      </c>
      <c r="BI1884" t="str">
        <f>VLOOKUP(H1884,Sheet2!$A$1:$B$270,2,FALSE)</f>
        <v>KLUNGKUNG</v>
      </c>
    </row>
    <row r="1885" spans="1:61">
      <c r="A1885">
        <v>1884</v>
      </c>
      <c r="B1885">
        <v>1002581212</v>
      </c>
      <c r="C1885">
        <v>3</v>
      </c>
      <c r="D1885" t="s">
        <v>34</v>
      </c>
      <c r="E1885">
        <v>5</v>
      </c>
      <c r="F1885" t="s">
        <v>554</v>
      </c>
      <c r="G1885" t="s">
        <v>82</v>
      </c>
      <c r="H1885" t="s">
        <v>264</v>
      </c>
      <c r="I1885" t="s">
        <v>212</v>
      </c>
      <c r="J1885" t="s">
        <v>213</v>
      </c>
      <c r="K1885" t="s">
        <v>149</v>
      </c>
      <c r="M1885" t="s">
        <v>9779</v>
      </c>
      <c r="N1885" t="s">
        <v>215</v>
      </c>
      <c r="O1885" s="57">
        <v>46275.641539351855</v>
      </c>
      <c r="P1885" s="57">
        <v>46281.411620370367</v>
      </c>
      <c r="Q1885">
        <v>69387823</v>
      </c>
      <c r="S1885">
        <v>172428816119</v>
      </c>
      <c r="T1885" t="s">
        <v>5621</v>
      </c>
      <c r="U1885" t="s">
        <v>6530</v>
      </c>
      <c r="V1885" t="s">
        <v>6531</v>
      </c>
      <c r="Z1885">
        <v>115.4458211</v>
      </c>
      <c r="AA1885">
        <v>-8.6790295000000004</v>
      </c>
      <c r="AB1885" t="s">
        <v>6532</v>
      </c>
      <c r="AC1885" t="s">
        <v>229</v>
      </c>
      <c r="AL1885" t="s">
        <v>217</v>
      </c>
      <c r="AM1885" t="s">
        <v>6533</v>
      </c>
      <c r="AN1885" t="s">
        <v>6</v>
      </c>
      <c r="AO1885" s="57">
        <v>46304.642974537041</v>
      </c>
      <c r="AP1885" s="57">
        <v>46276.625</v>
      </c>
      <c r="AR1885" t="s">
        <v>257</v>
      </c>
      <c r="AS1885" t="s">
        <v>555</v>
      </c>
      <c r="AT1885" t="s">
        <v>230</v>
      </c>
      <c r="AV1885" t="s">
        <v>9780</v>
      </c>
      <c r="AW1885" t="s">
        <v>545</v>
      </c>
      <c r="AX1885" t="s">
        <v>222</v>
      </c>
      <c r="BA1885" s="57">
        <v>46276.625</v>
      </c>
      <c r="BB1885" t="s">
        <v>6533</v>
      </c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str">
        <f>VLOOKUP(H1885,Sheet2!$A$1:$B$270,2,FALSE)</f>
        <v>KLUNGKUNG</v>
      </c>
    </row>
    <row r="1886" spans="1:61">
      <c r="A1886">
        <v>1885</v>
      </c>
      <c r="B1886">
        <v>1002576805</v>
      </c>
      <c r="C1886">
        <v>3</v>
      </c>
      <c r="D1886" t="s">
        <v>34</v>
      </c>
      <c r="E1886">
        <v>5</v>
      </c>
      <c r="F1886" t="s">
        <v>554</v>
      </c>
      <c r="G1886" t="s">
        <v>82</v>
      </c>
      <c r="H1886" t="s">
        <v>264</v>
      </c>
      <c r="I1886" t="s">
        <v>212</v>
      </c>
      <c r="J1886" t="s">
        <v>213</v>
      </c>
      <c r="K1886" t="s">
        <v>149</v>
      </c>
      <c r="M1886" t="s">
        <v>2154</v>
      </c>
      <c r="N1886" t="s">
        <v>215</v>
      </c>
      <c r="O1886" s="57">
        <v>46273.509375000001</v>
      </c>
      <c r="P1886" s="57">
        <v>46281.482407407406</v>
      </c>
      <c r="Q1886">
        <v>69386012</v>
      </c>
      <c r="S1886">
        <v>172428816094</v>
      </c>
      <c r="T1886" t="s">
        <v>3146</v>
      </c>
      <c r="U1886" t="s">
        <v>3147</v>
      </c>
      <c r="V1886" t="s">
        <v>9781</v>
      </c>
      <c r="Z1886">
        <v>115.41548040000001</v>
      </c>
      <c r="AA1886">
        <v>-8.5268367000000005</v>
      </c>
      <c r="AB1886" t="s">
        <v>3148</v>
      </c>
      <c r="AC1886" t="s">
        <v>229</v>
      </c>
      <c r="AL1886" t="s">
        <v>217</v>
      </c>
      <c r="AM1886" t="s">
        <v>9782</v>
      </c>
      <c r="AN1886" t="s">
        <v>6</v>
      </c>
      <c r="AO1886" s="57">
        <v>46243.517731481479</v>
      </c>
      <c r="AP1886" s="57">
        <v>46280.333333333336</v>
      </c>
      <c r="AQ1886" t="s">
        <v>2172</v>
      </c>
      <c r="AR1886" t="s">
        <v>14</v>
      </c>
      <c r="AS1886" t="s">
        <v>555</v>
      </c>
      <c r="AT1886" t="s">
        <v>344</v>
      </c>
      <c r="AV1886" t="s">
        <v>9783</v>
      </c>
      <c r="AW1886" t="s">
        <v>3149</v>
      </c>
      <c r="AX1886" t="s">
        <v>222</v>
      </c>
      <c r="BA1886" s="57">
        <v>46280.333333333336</v>
      </c>
      <c r="BB1886" t="s">
        <v>9782</v>
      </c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str">
        <f>VLOOKUP(H1886,Sheet2!$A$1:$B$270,2,FALSE)</f>
        <v>KLUNGKUNG</v>
      </c>
    </row>
    <row r="1887" spans="1:61">
      <c r="A1887">
        <v>1886</v>
      </c>
      <c r="B1887">
        <v>1002566767</v>
      </c>
      <c r="C1887">
        <v>3</v>
      </c>
      <c r="D1887" t="s">
        <v>34</v>
      </c>
      <c r="E1887">
        <v>5</v>
      </c>
      <c r="F1887" t="s">
        <v>554</v>
      </c>
      <c r="G1887" t="s">
        <v>82</v>
      </c>
      <c r="H1887" t="s">
        <v>264</v>
      </c>
      <c r="I1887" t="s">
        <v>212</v>
      </c>
      <c r="J1887" t="s">
        <v>213</v>
      </c>
      <c r="K1887" t="s">
        <v>149</v>
      </c>
      <c r="M1887" t="s">
        <v>224</v>
      </c>
      <c r="N1887" t="s">
        <v>215</v>
      </c>
      <c r="O1887" s="57">
        <v>46267.382025462961</v>
      </c>
      <c r="P1887" s="57">
        <v>46269.547071759262</v>
      </c>
      <c r="Q1887">
        <v>69382007</v>
      </c>
      <c r="S1887">
        <v>172428816065</v>
      </c>
      <c r="T1887" t="s">
        <v>2610</v>
      </c>
      <c r="U1887" t="s">
        <v>1530</v>
      </c>
      <c r="V1887" t="s">
        <v>2611</v>
      </c>
      <c r="Z1887">
        <v>115.4412536</v>
      </c>
      <c r="AA1887">
        <v>-8.7049766000000002</v>
      </c>
      <c r="AB1887" t="s">
        <v>1531</v>
      </c>
      <c r="AC1887" t="s">
        <v>229</v>
      </c>
      <c r="AL1887" t="s">
        <v>217</v>
      </c>
      <c r="AM1887" t="s">
        <v>2612</v>
      </c>
      <c r="AN1887" t="s">
        <v>6</v>
      </c>
      <c r="AO1887" s="57">
        <v>46062.402870370373</v>
      </c>
      <c r="AP1887" s="57">
        <v>46269.541666666664</v>
      </c>
      <c r="AR1887" t="s">
        <v>18</v>
      </c>
      <c r="AS1887" t="s">
        <v>555</v>
      </c>
      <c r="AT1887" t="s">
        <v>230</v>
      </c>
      <c r="AV1887" t="s">
        <v>226</v>
      </c>
      <c r="AW1887" t="s">
        <v>545</v>
      </c>
      <c r="AX1887" t="s">
        <v>222</v>
      </c>
      <c r="BA1887" s="57">
        <v>46269.541666666664</v>
      </c>
      <c r="BB1887" t="s">
        <v>2612</v>
      </c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str">
        <f>VLOOKUP(H1887,Sheet2!$A$1:$B$270,2,FALSE)</f>
        <v>KLUNGKUNG</v>
      </c>
    </row>
    <row r="1888" spans="1:61">
      <c r="A1888">
        <v>1887</v>
      </c>
      <c r="B1888">
        <v>1002576276</v>
      </c>
      <c r="C1888">
        <v>3</v>
      </c>
      <c r="D1888" t="s">
        <v>34</v>
      </c>
      <c r="E1888">
        <v>5</v>
      </c>
      <c r="F1888" t="s">
        <v>554</v>
      </c>
      <c r="G1888" t="s">
        <v>82</v>
      </c>
      <c r="H1888" t="s">
        <v>264</v>
      </c>
      <c r="I1888" t="s">
        <v>212</v>
      </c>
      <c r="J1888" t="s">
        <v>213</v>
      </c>
      <c r="K1888" t="s">
        <v>149</v>
      </c>
      <c r="M1888" t="s">
        <v>224</v>
      </c>
      <c r="N1888" t="s">
        <v>215</v>
      </c>
      <c r="O1888" s="57">
        <v>46273.394305555557</v>
      </c>
      <c r="P1888" s="57">
        <v>46274.581909722219</v>
      </c>
      <c r="Q1888">
        <v>69385781</v>
      </c>
      <c r="S1888">
        <v>172428815630</v>
      </c>
      <c r="T1888" t="s">
        <v>3359</v>
      </c>
      <c r="U1888" t="s">
        <v>3360</v>
      </c>
      <c r="V1888" t="s">
        <v>3361</v>
      </c>
      <c r="Z1888">
        <v>115.58261589999999</v>
      </c>
      <c r="AA1888">
        <v>-8.7736684</v>
      </c>
      <c r="AB1888" t="s">
        <v>3362</v>
      </c>
      <c r="AC1888" t="s">
        <v>229</v>
      </c>
      <c r="AL1888" t="s">
        <v>217</v>
      </c>
      <c r="AM1888" t="s">
        <v>3363</v>
      </c>
      <c r="AN1888" t="s">
        <v>6</v>
      </c>
      <c r="AO1888" s="57">
        <v>46243.402650462966</v>
      </c>
      <c r="AP1888" s="57">
        <v>46274.458333333336</v>
      </c>
      <c r="AR1888" t="s">
        <v>18</v>
      </c>
      <c r="AS1888" t="s">
        <v>555</v>
      </c>
      <c r="AT1888" t="s">
        <v>230</v>
      </c>
      <c r="AV1888" t="s">
        <v>226</v>
      </c>
      <c r="AW1888" t="s">
        <v>2083</v>
      </c>
      <c r="AX1888" t="s">
        <v>222</v>
      </c>
      <c r="BA1888" s="57">
        <v>46274.458333333336</v>
      </c>
      <c r="BB1888" t="s">
        <v>3363</v>
      </c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str">
        <f>VLOOKUP(H1888,Sheet2!$A$1:$B$270,2,FALSE)</f>
        <v>KLUNGKUNG</v>
      </c>
    </row>
    <row r="1889" spans="1:61">
      <c r="A1889">
        <v>1888</v>
      </c>
      <c r="B1889">
        <v>1002579818</v>
      </c>
      <c r="C1889">
        <v>3</v>
      </c>
      <c r="D1889" t="s">
        <v>34</v>
      </c>
      <c r="E1889">
        <v>5</v>
      </c>
      <c r="F1889" t="s">
        <v>554</v>
      </c>
      <c r="G1889" t="s">
        <v>82</v>
      </c>
      <c r="H1889" t="s">
        <v>264</v>
      </c>
      <c r="I1889" t="s">
        <v>212</v>
      </c>
      <c r="J1889" t="s">
        <v>213</v>
      </c>
      <c r="K1889" t="s">
        <v>149</v>
      </c>
      <c r="M1889" t="s">
        <v>224</v>
      </c>
      <c r="N1889" t="s">
        <v>215</v>
      </c>
      <c r="O1889" s="57">
        <v>46275.361250000002</v>
      </c>
      <c r="P1889" s="57">
        <v>46276.647291666668</v>
      </c>
      <c r="Q1889">
        <v>69387325</v>
      </c>
      <c r="S1889">
        <v>172428816116</v>
      </c>
      <c r="T1889" t="s">
        <v>5621</v>
      </c>
      <c r="U1889" t="s">
        <v>3057</v>
      </c>
      <c r="V1889" t="s">
        <v>6539</v>
      </c>
      <c r="Z1889">
        <v>115.4458211</v>
      </c>
      <c r="AA1889">
        <v>-8.6790295000000004</v>
      </c>
      <c r="AB1889" t="s">
        <v>3058</v>
      </c>
      <c r="AC1889" t="s">
        <v>229</v>
      </c>
      <c r="AL1889" t="s">
        <v>217</v>
      </c>
      <c r="AM1889" t="s">
        <v>6429</v>
      </c>
      <c r="AN1889" t="s">
        <v>6</v>
      </c>
      <c r="AO1889" s="57">
        <v>46304.37195601852</v>
      </c>
      <c r="AP1889" s="57">
        <v>46276.625</v>
      </c>
      <c r="AR1889" t="s">
        <v>18</v>
      </c>
      <c r="AS1889" t="s">
        <v>555</v>
      </c>
      <c r="AT1889" t="s">
        <v>230</v>
      </c>
      <c r="AV1889" t="s">
        <v>226</v>
      </c>
      <c r="AW1889" t="s">
        <v>545</v>
      </c>
      <c r="AX1889" t="s">
        <v>222</v>
      </c>
      <c r="BA1889" s="57">
        <v>46276.625</v>
      </c>
      <c r="BB1889" t="s">
        <v>6429</v>
      </c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str">
        <f>VLOOKUP(H1889,Sheet2!$A$1:$B$270,2,FALSE)</f>
        <v>KLUNGKUNG</v>
      </c>
    </row>
    <row r="1890" spans="1:61">
      <c r="A1890">
        <v>1889</v>
      </c>
      <c r="B1890">
        <v>1002580193</v>
      </c>
      <c r="C1890">
        <v>3</v>
      </c>
      <c r="D1890" t="s">
        <v>34</v>
      </c>
      <c r="E1890">
        <v>5</v>
      </c>
      <c r="F1890" t="s">
        <v>554</v>
      </c>
      <c r="G1890" t="s">
        <v>82</v>
      </c>
      <c r="H1890" t="s">
        <v>264</v>
      </c>
      <c r="I1890" t="s">
        <v>212</v>
      </c>
      <c r="J1890" t="s">
        <v>213</v>
      </c>
      <c r="K1890" t="s">
        <v>149</v>
      </c>
      <c r="M1890" t="s">
        <v>576</v>
      </c>
      <c r="N1890" t="s">
        <v>215</v>
      </c>
      <c r="O1890" s="57">
        <v>46275.435798611114</v>
      </c>
      <c r="P1890" s="57">
        <v>46280.791180555556</v>
      </c>
      <c r="Q1890">
        <v>69387440</v>
      </c>
      <c r="S1890">
        <v>172428816117</v>
      </c>
      <c r="T1890" t="s">
        <v>3056</v>
      </c>
      <c r="U1890" t="s">
        <v>6530</v>
      </c>
      <c r="Z1890">
        <v>115.445836611357</v>
      </c>
      <c r="AA1890">
        <v>-8.6788363890337195</v>
      </c>
      <c r="AB1890" t="s">
        <v>6532</v>
      </c>
      <c r="AC1890" t="s">
        <v>229</v>
      </c>
      <c r="AO1890" s="57">
        <v>46304.444293981483</v>
      </c>
      <c r="AR1890" t="s">
        <v>5</v>
      </c>
      <c r="AS1890" t="s">
        <v>555</v>
      </c>
      <c r="AT1890" t="s">
        <v>230</v>
      </c>
      <c r="AV1890" t="s">
        <v>6744</v>
      </c>
      <c r="AW1890" t="s">
        <v>545</v>
      </c>
      <c r="AX1890" t="s">
        <v>222</v>
      </c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str">
        <f>VLOOKUP(H1890,Sheet2!$A$1:$B$270,2,FALSE)</f>
        <v>KLUNGKUNG</v>
      </c>
    </row>
    <row r="1891" spans="1:61">
      <c r="A1891">
        <v>1890</v>
      </c>
      <c r="B1891">
        <v>1002582727</v>
      </c>
      <c r="C1891">
        <v>3</v>
      </c>
      <c r="D1891" t="s">
        <v>34</v>
      </c>
      <c r="E1891">
        <v>5</v>
      </c>
      <c r="F1891" t="s">
        <v>554</v>
      </c>
      <c r="G1891" t="s">
        <v>82</v>
      </c>
      <c r="H1891" t="s">
        <v>264</v>
      </c>
      <c r="I1891" t="s">
        <v>212</v>
      </c>
      <c r="J1891" t="s">
        <v>213</v>
      </c>
      <c r="K1891" t="s">
        <v>149</v>
      </c>
      <c r="M1891" t="s">
        <v>239</v>
      </c>
      <c r="N1891" t="s">
        <v>215</v>
      </c>
      <c r="O1891" s="57">
        <v>46276.584027777775</v>
      </c>
      <c r="P1891" s="57">
        <v>46277.462581018517</v>
      </c>
      <c r="Q1891">
        <v>69388423</v>
      </c>
      <c r="S1891">
        <v>172428816126</v>
      </c>
      <c r="T1891" t="s">
        <v>9784</v>
      </c>
      <c r="U1891" t="s">
        <v>9785</v>
      </c>
      <c r="V1891" t="s">
        <v>9786</v>
      </c>
      <c r="Z1891">
        <v>115.4077822</v>
      </c>
      <c r="AA1891">
        <v>-8.5376294999999995</v>
      </c>
      <c r="AB1891" t="s">
        <v>9787</v>
      </c>
      <c r="AC1891" t="s">
        <v>229</v>
      </c>
      <c r="AL1891" t="s">
        <v>217</v>
      </c>
      <c r="AM1891" t="s">
        <v>9788</v>
      </c>
      <c r="AN1891" t="s">
        <v>6</v>
      </c>
      <c r="AO1891" s="57">
        <v>46335.590555555558</v>
      </c>
      <c r="AP1891" s="57">
        <v>46284.333333333336</v>
      </c>
      <c r="AR1891" t="s">
        <v>240</v>
      </c>
      <c r="AS1891" t="s">
        <v>555</v>
      </c>
      <c r="AT1891" t="s">
        <v>230</v>
      </c>
      <c r="AV1891" t="s">
        <v>239</v>
      </c>
      <c r="AW1891" t="s">
        <v>2083</v>
      </c>
      <c r="AX1891" t="s">
        <v>222</v>
      </c>
      <c r="BA1891" s="57">
        <v>46284.333333333336</v>
      </c>
      <c r="BB1891" t="s">
        <v>9788</v>
      </c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str">
        <f>VLOOKUP(H1891,Sheet2!$A$1:$B$270,2,FALSE)</f>
        <v>KLUNGKUNG</v>
      </c>
    </row>
    <row r="1892" spans="1:61">
      <c r="A1892">
        <v>1891</v>
      </c>
      <c r="B1892">
        <v>1002585856</v>
      </c>
      <c r="C1892">
        <v>3</v>
      </c>
      <c r="D1892" t="s">
        <v>34</v>
      </c>
      <c r="E1892">
        <v>5</v>
      </c>
      <c r="F1892" t="s">
        <v>554</v>
      </c>
      <c r="G1892" t="s">
        <v>82</v>
      </c>
      <c r="H1892" t="s">
        <v>264</v>
      </c>
      <c r="I1892" t="s">
        <v>212</v>
      </c>
      <c r="J1892" t="s">
        <v>213</v>
      </c>
      <c r="K1892" t="s">
        <v>149</v>
      </c>
      <c r="M1892" t="s">
        <v>239</v>
      </c>
      <c r="N1892" t="s">
        <v>215</v>
      </c>
      <c r="O1892" s="57">
        <v>46279.446064814816</v>
      </c>
      <c r="P1892" s="57">
        <v>46281.463958333334</v>
      </c>
      <c r="Q1892">
        <v>69389687</v>
      </c>
      <c r="S1892">
        <v>172428816139</v>
      </c>
      <c r="T1892" t="s">
        <v>9789</v>
      </c>
      <c r="U1892" t="s">
        <v>9790</v>
      </c>
      <c r="V1892" t="s">
        <v>9791</v>
      </c>
      <c r="Z1892">
        <v>115.3962253</v>
      </c>
      <c r="AA1892">
        <v>-8.5238431000000006</v>
      </c>
      <c r="AB1892" t="s">
        <v>9792</v>
      </c>
      <c r="AC1892" t="s">
        <v>229</v>
      </c>
      <c r="AL1892" t="s">
        <v>217</v>
      </c>
      <c r="AM1892" t="s">
        <v>9171</v>
      </c>
      <c r="AN1892" t="s">
        <v>6</v>
      </c>
      <c r="AO1892" t="s">
        <v>7134</v>
      </c>
      <c r="AP1892" s="57">
        <v>46282.333333333336</v>
      </c>
      <c r="AR1892" t="s">
        <v>240</v>
      </c>
      <c r="AS1892" t="s">
        <v>555</v>
      </c>
      <c r="AT1892" t="s">
        <v>230</v>
      </c>
      <c r="AV1892" t="s">
        <v>239</v>
      </c>
      <c r="AW1892" t="s">
        <v>545</v>
      </c>
      <c r="AX1892" t="s">
        <v>222</v>
      </c>
      <c r="BA1892" s="57">
        <v>46282.333333333336</v>
      </c>
      <c r="BB1892" t="s">
        <v>9171</v>
      </c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str">
        <f>VLOOKUP(H1892,Sheet2!$A$1:$B$270,2,FALSE)</f>
        <v>KLUNGKUNG</v>
      </c>
    </row>
    <row r="1893" spans="1:61">
      <c r="A1893">
        <v>1892</v>
      </c>
      <c r="B1893">
        <v>1002570341</v>
      </c>
      <c r="C1893">
        <v>3</v>
      </c>
      <c r="D1893" t="s">
        <v>34</v>
      </c>
      <c r="E1893">
        <v>5</v>
      </c>
      <c r="F1893" t="s">
        <v>554</v>
      </c>
      <c r="G1893" t="s">
        <v>82</v>
      </c>
      <c r="H1893" t="s">
        <v>264</v>
      </c>
      <c r="I1893" t="s">
        <v>212</v>
      </c>
      <c r="J1893" t="s">
        <v>213</v>
      </c>
      <c r="K1893" t="s">
        <v>149</v>
      </c>
      <c r="M1893" t="s">
        <v>235</v>
      </c>
      <c r="N1893" t="s">
        <v>215</v>
      </c>
      <c r="O1893" s="57">
        <v>46268.666655092595</v>
      </c>
      <c r="P1893" s="57">
        <v>46270.394016203703</v>
      </c>
      <c r="Q1893">
        <v>69383357</v>
      </c>
      <c r="S1893">
        <v>172428816071</v>
      </c>
      <c r="T1893" t="s">
        <v>2203</v>
      </c>
      <c r="U1893" t="s">
        <v>2206</v>
      </c>
      <c r="Z1893">
        <v>115.3907672</v>
      </c>
      <c r="AA1893">
        <v>-8.5526590000000002</v>
      </c>
      <c r="AB1893" t="s">
        <v>2207</v>
      </c>
      <c r="AC1893" t="s">
        <v>229</v>
      </c>
      <c r="AO1893" s="57">
        <v>46090.673796296294</v>
      </c>
      <c r="AR1893" t="s">
        <v>306</v>
      </c>
      <c r="AS1893" t="s">
        <v>555</v>
      </c>
      <c r="AT1893" t="s">
        <v>230</v>
      </c>
      <c r="AV1893" t="s">
        <v>3071</v>
      </c>
      <c r="AW1893" t="s">
        <v>545</v>
      </c>
      <c r="AX1893" t="s">
        <v>222</v>
      </c>
      <c r="AZ1893" t="s">
        <v>3071</v>
      </c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str">
        <f>VLOOKUP(H1893,Sheet2!$A$1:$B$270,2,FALSE)</f>
        <v>KLUNGKUNG</v>
      </c>
    </row>
    <row r="1894" spans="1:61">
      <c r="A1894">
        <v>1893</v>
      </c>
      <c r="B1894">
        <v>1002570414</v>
      </c>
      <c r="C1894">
        <v>3</v>
      </c>
      <c r="D1894" t="s">
        <v>34</v>
      </c>
      <c r="E1894">
        <v>5</v>
      </c>
      <c r="F1894" t="s">
        <v>554</v>
      </c>
      <c r="G1894" t="s">
        <v>82</v>
      </c>
      <c r="H1894" t="s">
        <v>264</v>
      </c>
      <c r="I1894" t="s">
        <v>212</v>
      </c>
      <c r="J1894" t="s">
        <v>213</v>
      </c>
      <c r="K1894" t="s">
        <v>149</v>
      </c>
      <c r="M1894" t="s">
        <v>235</v>
      </c>
      <c r="N1894" t="s">
        <v>215</v>
      </c>
      <c r="O1894" s="57">
        <v>46268.678078703706</v>
      </c>
      <c r="P1894" s="57">
        <v>46270.392430555556</v>
      </c>
      <c r="Q1894">
        <v>69383387</v>
      </c>
      <c r="S1894">
        <v>172428816074</v>
      </c>
      <c r="T1894" t="s">
        <v>2203</v>
      </c>
      <c r="U1894" t="s">
        <v>2204</v>
      </c>
      <c r="Z1894">
        <v>115.39076609999999</v>
      </c>
      <c r="AA1894">
        <v>-8.5526589000000008</v>
      </c>
      <c r="AB1894" t="s">
        <v>2205</v>
      </c>
      <c r="AC1894" t="s">
        <v>229</v>
      </c>
      <c r="AO1894" s="57">
        <v>46090.684282407405</v>
      </c>
      <c r="AR1894" t="s">
        <v>306</v>
      </c>
      <c r="AS1894" t="s">
        <v>555</v>
      </c>
      <c r="AT1894" t="s">
        <v>230</v>
      </c>
      <c r="AV1894" t="s">
        <v>3071</v>
      </c>
      <c r="AW1894" t="s">
        <v>545</v>
      </c>
      <c r="AX1894" t="s">
        <v>222</v>
      </c>
      <c r="AZ1894" t="s">
        <v>3071</v>
      </c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str">
        <f>VLOOKUP(H1894,Sheet2!$A$1:$B$270,2,FALSE)</f>
        <v>KLUNGKUNG</v>
      </c>
    </row>
    <row r="1895" spans="1:61">
      <c r="A1895">
        <v>1894</v>
      </c>
      <c r="B1895">
        <v>1002572982</v>
      </c>
      <c r="C1895">
        <v>3</v>
      </c>
      <c r="D1895" t="s">
        <v>34</v>
      </c>
      <c r="E1895">
        <v>5</v>
      </c>
      <c r="F1895" t="s">
        <v>554</v>
      </c>
      <c r="G1895" t="s">
        <v>82</v>
      </c>
      <c r="H1895" t="s">
        <v>264</v>
      </c>
      <c r="I1895" t="s">
        <v>212</v>
      </c>
      <c r="J1895" t="s">
        <v>213</v>
      </c>
      <c r="K1895" t="s">
        <v>149</v>
      </c>
      <c r="M1895" t="s">
        <v>235</v>
      </c>
      <c r="N1895" t="s">
        <v>215</v>
      </c>
      <c r="O1895" s="57">
        <v>46270.498900462961</v>
      </c>
      <c r="P1895" s="57">
        <v>46270.766053240739</v>
      </c>
      <c r="Q1895">
        <v>69384429</v>
      </c>
      <c r="S1895">
        <v>172428816084</v>
      </c>
      <c r="T1895" t="s">
        <v>3083</v>
      </c>
      <c r="U1895" t="s">
        <v>3057</v>
      </c>
      <c r="Z1895">
        <v>106.843779087066</v>
      </c>
      <c r="AA1895">
        <v>-6.1670089767355103</v>
      </c>
      <c r="AB1895" t="s">
        <v>3084</v>
      </c>
      <c r="AC1895" t="s">
        <v>229</v>
      </c>
      <c r="AO1895" s="57">
        <v>46151.506898148145</v>
      </c>
      <c r="AR1895" t="s">
        <v>306</v>
      </c>
      <c r="AS1895" t="s">
        <v>555</v>
      </c>
      <c r="AT1895" t="s">
        <v>230</v>
      </c>
      <c r="AV1895" t="s">
        <v>3085</v>
      </c>
      <c r="AW1895" t="s">
        <v>545</v>
      </c>
      <c r="AX1895" t="s">
        <v>222</v>
      </c>
      <c r="AZ1895" t="s">
        <v>3085</v>
      </c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str">
        <f>VLOOKUP(H1895,Sheet2!$A$1:$B$270,2,FALSE)</f>
        <v>KLUNGKUNG</v>
      </c>
    </row>
    <row r="1896" spans="1:61">
      <c r="A1896">
        <v>1895</v>
      </c>
      <c r="B1896">
        <v>1002574779</v>
      </c>
      <c r="C1896">
        <v>3</v>
      </c>
      <c r="D1896" t="s">
        <v>34</v>
      </c>
      <c r="E1896">
        <v>5</v>
      </c>
      <c r="F1896" t="s">
        <v>554</v>
      </c>
      <c r="G1896" t="s">
        <v>82</v>
      </c>
      <c r="H1896" t="s">
        <v>264</v>
      </c>
      <c r="I1896" t="s">
        <v>212</v>
      </c>
      <c r="J1896" t="s">
        <v>213</v>
      </c>
      <c r="K1896" t="s">
        <v>149</v>
      </c>
      <c r="M1896" t="s">
        <v>235</v>
      </c>
      <c r="N1896" t="s">
        <v>215</v>
      </c>
      <c r="O1896" s="57">
        <v>46272.514016203706</v>
      </c>
      <c r="P1896" s="57">
        <v>46273.672615740739</v>
      </c>
      <c r="Q1896">
        <v>69385229</v>
      </c>
      <c r="S1896">
        <v>172428815951</v>
      </c>
      <c r="T1896" t="s">
        <v>3056</v>
      </c>
      <c r="U1896" t="s">
        <v>3057</v>
      </c>
      <c r="Z1896">
        <v>115.4458211</v>
      </c>
      <c r="AA1896">
        <v>-8.6790295000000004</v>
      </c>
      <c r="AB1896" t="s">
        <v>3058</v>
      </c>
      <c r="AC1896" t="s">
        <v>229</v>
      </c>
      <c r="AO1896" s="57">
        <v>46212.51767361111</v>
      </c>
      <c r="AR1896" t="s">
        <v>306</v>
      </c>
      <c r="AS1896" t="s">
        <v>555</v>
      </c>
      <c r="AT1896" t="s">
        <v>230</v>
      </c>
      <c r="AV1896" t="s">
        <v>3059</v>
      </c>
      <c r="AW1896" t="s">
        <v>545</v>
      </c>
      <c r="AX1896" t="s">
        <v>222</v>
      </c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str">
        <f>VLOOKUP(H1896,Sheet2!$A$1:$B$270,2,FALSE)</f>
        <v>KLUNGKUNG</v>
      </c>
    </row>
    <row r="1897" spans="1:61">
      <c r="A1897">
        <v>1896</v>
      </c>
      <c r="B1897">
        <v>1002578556</v>
      </c>
      <c r="C1897">
        <v>3</v>
      </c>
      <c r="D1897" t="s">
        <v>34</v>
      </c>
      <c r="E1897">
        <v>5</v>
      </c>
      <c r="F1897" t="s">
        <v>554</v>
      </c>
      <c r="G1897" t="s">
        <v>82</v>
      </c>
      <c r="H1897" t="s">
        <v>264</v>
      </c>
      <c r="I1897" t="s">
        <v>212</v>
      </c>
      <c r="J1897" t="s">
        <v>213</v>
      </c>
      <c r="K1897" t="s">
        <v>149</v>
      </c>
      <c r="M1897" t="s">
        <v>235</v>
      </c>
      <c r="N1897" t="s">
        <v>215</v>
      </c>
      <c r="O1897" s="57">
        <v>46274.49322916667</v>
      </c>
      <c r="P1897" s="57">
        <v>46274.544120370374</v>
      </c>
      <c r="Q1897">
        <v>69386806</v>
      </c>
      <c r="S1897">
        <v>172428816111</v>
      </c>
      <c r="T1897" t="s">
        <v>5621</v>
      </c>
      <c r="U1897" t="s">
        <v>3057</v>
      </c>
      <c r="Z1897">
        <v>115.44599789999999</v>
      </c>
      <c r="AA1897">
        <v>-8.6786425000000005</v>
      </c>
      <c r="AB1897" t="s">
        <v>3058</v>
      </c>
      <c r="AC1897" t="s">
        <v>229</v>
      </c>
      <c r="AO1897" s="57">
        <v>46274.496493055558</v>
      </c>
      <c r="AR1897" t="s">
        <v>306</v>
      </c>
      <c r="AS1897" t="s">
        <v>555</v>
      </c>
      <c r="AT1897" t="s">
        <v>230</v>
      </c>
      <c r="AV1897" t="s">
        <v>3096</v>
      </c>
      <c r="AW1897" t="s">
        <v>545</v>
      </c>
      <c r="AX1897" t="s">
        <v>222</v>
      </c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str">
        <f>VLOOKUP(H1897,Sheet2!$A$1:$B$270,2,FALSE)</f>
        <v>KLUNGKUNG</v>
      </c>
    </row>
    <row r="1898" spans="1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:61">
      <c r="O1899" s="57"/>
      <c r="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:61">
      <c r="O1902" s="57"/>
      <c r="P1902" s="57"/>
      <c r="A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A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A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A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P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P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A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A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A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A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A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A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P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A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P2243" s="57"/>
      <c r="BA2243" s="57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M2263" s="58"/>
      <c r="BA2263" s="57"/>
      <c r="BB2263" s="58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P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P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A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A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P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85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2026-09-16T05:46:08Z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